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marcela.reyes\Documents\ARCHIVOS SECRETARIA DE AMBIENTE\TRANSPARENCIA (nuevo)\Control\Reportes\Plan anual auditoria\Evaluación y seguimiento\Seguimiento contraloría\2018\"/>
    </mc:Choice>
  </mc:AlternateContent>
  <xr:revisionPtr revIDLastSave="0" documentId="8_{E3ED3C4D-FC91-44AD-AA1E-BDF76074CC70}" xr6:coauthVersionLast="45" xr6:coauthVersionMax="45" xr10:uidLastSave="{00000000-0000-0000-0000-000000000000}"/>
  <bookViews>
    <workbookView xWindow="-120" yWindow="-120" windowWidth="24240" windowHeight="13140" xr2:uid="{00000000-000D-0000-FFFF-FFFF00000000}"/>
  </bookViews>
  <sheets>
    <sheet name="126PE01-PR08-F2" sheetId="1" r:id="rId1"/>
    <sheet name="Tabla" sheetId="9" r:id="rId2"/>
    <sheet name="CONSOLIDADO " sheetId="2" r:id="rId3"/>
    <sheet name="CONSOLIDADO %" sheetId="8" r:id="rId4"/>
  </sheets>
  <definedNames>
    <definedName name="__bookmark_1">#REF!</definedName>
    <definedName name="_xlnm._FilterDatabase" localSheetId="0" hidden="1">'126PE01-PR08-F2'!$A$8:$AR$78</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0" i="1" l="1"/>
  <c r="X10" i="1" s="1"/>
  <c r="V10" i="1"/>
  <c r="W10" i="1"/>
  <c r="Y10" i="1"/>
  <c r="Z10" i="1"/>
  <c r="U11" i="1"/>
  <c r="X11" i="1" s="1"/>
  <c r="V11" i="1"/>
  <c r="W11" i="1"/>
  <c r="Y11" i="1"/>
  <c r="Z11" i="1"/>
  <c r="U12" i="1"/>
  <c r="V12" i="1"/>
  <c r="W12" i="1" s="1"/>
  <c r="Y12" i="1"/>
  <c r="Z12" i="1"/>
  <c r="U13" i="1"/>
  <c r="X13" i="1" s="1"/>
  <c r="V13" i="1"/>
  <c r="W13" i="1"/>
  <c r="Y13" i="1"/>
  <c r="Z13" i="1"/>
  <c r="U14" i="1"/>
  <c r="X14" i="1" s="1"/>
  <c r="V14" i="1"/>
  <c r="W14" i="1"/>
  <c r="Y14" i="1"/>
  <c r="Z14" i="1"/>
  <c r="U15" i="1"/>
  <c r="X15" i="1" s="1"/>
  <c r="V15" i="1"/>
  <c r="W15" i="1"/>
  <c r="Y15" i="1"/>
  <c r="Z15" i="1"/>
  <c r="U16" i="1"/>
  <c r="V16" i="1"/>
  <c r="W16" i="1"/>
  <c r="Y16" i="1"/>
  <c r="Z16" i="1"/>
  <c r="U17" i="1"/>
  <c r="V17" i="1"/>
  <c r="W17" i="1"/>
  <c r="Y17" i="1"/>
  <c r="Z17" i="1"/>
  <c r="U18" i="1"/>
  <c r="V18" i="1"/>
  <c r="W18" i="1" s="1"/>
  <c r="Y18" i="1"/>
  <c r="Z18" i="1"/>
  <c r="U19" i="1"/>
  <c r="V19" i="1"/>
  <c r="W19" i="1"/>
  <c r="Y19" i="1"/>
  <c r="Z19" i="1"/>
  <c r="U20" i="1"/>
  <c r="V20" i="1"/>
  <c r="W20" i="1"/>
  <c r="Y20" i="1"/>
  <c r="Z20" i="1"/>
  <c r="U21" i="1"/>
  <c r="V21" i="1"/>
  <c r="W21" i="1" s="1"/>
  <c r="Y21" i="1"/>
  <c r="Z21" i="1"/>
  <c r="U22" i="1"/>
  <c r="V22" i="1"/>
  <c r="W22" i="1" s="1"/>
  <c r="Y22" i="1"/>
  <c r="Z22" i="1"/>
  <c r="U23" i="1"/>
  <c r="X23" i="1" s="1"/>
  <c r="V23" i="1"/>
  <c r="W23" i="1"/>
  <c r="Y23" i="1"/>
  <c r="Z23" i="1"/>
  <c r="U24" i="1"/>
  <c r="V24" i="1"/>
  <c r="W24" i="1"/>
  <c r="Y24" i="1"/>
  <c r="Z24" i="1"/>
  <c r="U25" i="1"/>
  <c r="V25" i="1"/>
  <c r="W25" i="1"/>
  <c r="Y25" i="1"/>
  <c r="Z25" i="1"/>
  <c r="U26" i="1"/>
  <c r="X26" i="1" s="1"/>
  <c r="V26" i="1"/>
  <c r="W26" i="1"/>
  <c r="Y26" i="1"/>
  <c r="Z26" i="1"/>
  <c r="U27" i="1"/>
  <c r="X27" i="1" s="1"/>
  <c r="V27" i="1"/>
  <c r="W27" i="1"/>
  <c r="Y27" i="1"/>
  <c r="Z27" i="1"/>
  <c r="U28" i="1"/>
  <c r="V28" i="1"/>
  <c r="W28" i="1"/>
  <c r="Y28" i="1"/>
  <c r="Z28" i="1"/>
  <c r="U29" i="1"/>
  <c r="V29" i="1"/>
  <c r="W29" i="1"/>
  <c r="Y29" i="1"/>
  <c r="Z29" i="1"/>
  <c r="U30" i="1"/>
  <c r="V30" i="1"/>
  <c r="W30" i="1" s="1"/>
  <c r="Y30" i="1"/>
  <c r="Z30" i="1"/>
  <c r="U31" i="1"/>
  <c r="V31" i="1"/>
  <c r="W31" i="1"/>
  <c r="Y31" i="1"/>
  <c r="Z31" i="1"/>
  <c r="U32" i="1"/>
  <c r="V32" i="1"/>
  <c r="W32" i="1"/>
  <c r="Y32" i="1"/>
  <c r="Z32" i="1"/>
  <c r="U33" i="1"/>
  <c r="V33" i="1"/>
  <c r="W33" i="1" s="1"/>
  <c r="Y33" i="1"/>
  <c r="Z33" i="1"/>
  <c r="U34" i="1"/>
  <c r="V34" i="1"/>
  <c r="W34" i="1" s="1"/>
  <c r="Y34" i="1"/>
  <c r="Z34" i="1"/>
  <c r="U35" i="1"/>
  <c r="X35" i="1" s="1"/>
  <c r="V35" i="1"/>
  <c r="W35" i="1"/>
  <c r="Y35" i="1"/>
  <c r="Z35" i="1"/>
  <c r="U36" i="1"/>
  <c r="V36" i="1"/>
  <c r="W36" i="1"/>
  <c r="Y36" i="1"/>
  <c r="Z36" i="1"/>
  <c r="U37" i="1"/>
  <c r="V37" i="1"/>
  <c r="W37" i="1"/>
  <c r="Y37" i="1"/>
  <c r="Z37" i="1"/>
  <c r="U38" i="1"/>
  <c r="X38" i="1" s="1"/>
  <c r="V38" i="1"/>
  <c r="W38" i="1"/>
  <c r="Y38" i="1"/>
  <c r="Z38" i="1"/>
  <c r="U39" i="1"/>
  <c r="X39" i="1" s="1"/>
  <c r="V39" i="1"/>
  <c r="W39" i="1"/>
  <c r="Y39" i="1"/>
  <c r="Z39" i="1"/>
  <c r="U40" i="1"/>
  <c r="V40" i="1"/>
  <c r="W40" i="1"/>
  <c r="Y40" i="1"/>
  <c r="Z40" i="1"/>
  <c r="U41" i="1"/>
  <c r="V41" i="1"/>
  <c r="W41" i="1"/>
  <c r="Y41" i="1"/>
  <c r="Z41" i="1"/>
  <c r="U42" i="1"/>
  <c r="V42" i="1"/>
  <c r="W42" i="1" s="1"/>
  <c r="Y42" i="1"/>
  <c r="Z42" i="1"/>
  <c r="U43" i="1"/>
  <c r="V43" i="1"/>
  <c r="W43" i="1"/>
  <c r="Y43" i="1"/>
  <c r="Z43" i="1"/>
  <c r="U44" i="1"/>
  <c r="V44" i="1"/>
  <c r="W44" i="1"/>
  <c r="Y44" i="1"/>
  <c r="Z44" i="1"/>
  <c r="U45" i="1"/>
  <c r="V45" i="1"/>
  <c r="W45" i="1" s="1"/>
  <c r="Y45" i="1"/>
  <c r="Z45" i="1"/>
  <c r="U46" i="1"/>
  <c r="V46" i="1"/>
  <c r="W46" i="1" s="1"/>
  <c r="Y46" i="1"/>
  <c r="Z46" i="1"/>
  <c r="U47" i="1"/>
  <c r="X47" i="1" s="1"/>
  <c r="V47" i="1"/>
  <c r="W47" i="1"/>
  <c r="Y47" i="1"/>
  <c r="Z47" i="1"/>
  <c r="U48" i="1"/>
  <c r="V48" i="1"/>
  <c r="W48" i="1"/>
  <c r="Y48" i="1"/>
  <c r="Z48" i="1"/>
  <c r="U49" i="1"/>
  <c r="V49" i="1"/>
  <c r="W49" i="1"/>
  <c r="Y49" i="1"/>
  <c r="Z49" i="1"/>
  <c r="U50" i="1"/>
  <c r="X50" i="1" s="1"/>
  <c r="V50" i="1"/>
  <c r="W50" i="1"/>
  <c r="Y50" i="1"/>
  <c r="Z50" i="1"/>
  <c r="U51" i="1"/>
  <c r="X51" i="1" s="1"/>
  <c r="V51" i="1"/>
  <c r="W51" i="1"/>
  <c r="Y51" i="1"/>
  <c r="Z51" i="1"/>
  <c r="U52" i="1"/>
  <c r="V52" i="1"/>
  <c r="W52" i="1"/>
  <c r="Y52" i="1"/>
  <c r="Z52" i="1"/>
  <c r="U53" i="1"/>
  <c r="V53" i="1"/>
  <c r="W53" i="1"/>
  <c r="Y53" i="1"/>
  <c r="Z53" i="1"/>
  <c r="U54" i="1"/>
  <c r="V54" i="1"/>
  <c r="W54" i="1" s="1"/>
  <c r="Y54" i="1"/>
  <c r="Z54" i="1"/>
  <c r="U55" i="1"/>
  <c r="V55" i="1"/>
  <c r="W55" i="1"/>
  <c r="Y55" i="1"/>
  <c r="Z55" i="1"/>
  <c r="U56" i="1"/>
  <c r="V56" i="1"/>
  <c r="W56" i="1"/>
  <c r="Y56" i="1"/>
  <c r="Z56" i="1"/>
  <c r="U57" i="1"/>
  <c r="V57" i="1"/>
  <c r="W57" i="1" s="1"/>
  <c r="Y57" i="1"/>
  <c r="Z57" i="1"/>
  <c r="U58" i="1"/>
  <c r="V58" i="1"/>
  <c r="W58" i="1" s="1"/>
  <c r="Y58" i="1"/>
  <c r="Z58" i="1"/>
  <c r="U59" i="1"/>
  <c r="X59" i="1" s="1"/>
  <c r="V59" i="1"/>
  <c r="W59" i="1"/>
  <c r="Y59" i="1"/>
  <c r="Z59" i="1"/>
  <c r="U60" i="1"/>
  <c r="V60" i="1"/>
  <c r="W60" i="1"/>
  <c r="Y60" i="1"/>
  <c r="Z60" i="1"/>
  <c r="U61" i="1"/>
  <c r="V61" i="1"/>
  <c r="W61" i="1"/>
  <c r="Y61" i="1"/>
  <c r="Z61" i="1"/>
  <c r="U62" i="1"/>
  <c r="X62" i="1" s="1"/>
  <c r="V62" i="1"/>
  <c r="W62" i="1"/>
  <c r="Y62" i="1"/>
  <c r="Z62" i="1"/>
  <c r="U63" i="1"/>
  <c r="X63" i="1" s="1"/>
  <c r="V63" i="1"/>
  <c r="W63" i="1"/>
  <c r="Y63" i="1"/>
  <c r="Z63" i="1"/>
  <c r="U64" i="1"/>
  <c r="V64" i="1"/>
  <c r="W64" i="1"/>
  <c r="Y64" i="1"/>
  <c r="Z64" i="1"/>
  <c r="U65" i="1"/>
  <c r="V65" i="1"/>
  <c r="W65" i="1"/>
  <c r="Y65" i="1"/>
  <c r="Z65" i="1"/>
  <c r="U66" i="1"/>
  <c r="V66" i="1"/>
  <c r="W66" i="1" s="1"/>
  <c r="Y66" i="1"/>
  <c r="Z66" i="1"/>
  <c r="U67" i="1"/>
  <c r="V67" i="1"/>
  <c r="W67" i="1"/>
  <c r="Y67" i="1"/>
  <c r="Z67" i="1"/>
  <c r="U68" i="1"/>
  <c r="V68" i="1"/>
  <c r="W68" i="1"/>
  <c r="Y68" i="1"/>
  <c r="Z68" i="1"/>
  <c r="U69" i="1"/>
  <c r="V69" i="1"/>
  <c r="W69" i="1" s="1"/>
  <c r="Y69" i="1"/>
  <c r="Z69" i="1"/>
  <c r="U70" i="1"/>
  <c r="V70" i="1"/>
  <c r="W70" i="1" s="1"/>
  <c r="Y70" i="1"/>
  <c r="Z70" i="1"/>
  <c r="U71" i="1"/>
  <c r="X71" i="1" s="1"/>
  <c r="V71" i="1"/>
  <c r="W71" i="1"/>
  <c r="Y71" i="1"/>
  <c r="Z71" i="1"/>
  <c r="U72" i="1"/>
  <c r="V72" i="1"/>
  <c r="W72" i="1"/>
  <c r="Y72" i="1"/>
  <c r="Z72" i="1"/>
  <c r="U73" i="1"/>
  <c r="V73" i="1"/>
  <c r="W73" i="1"/>
  <c r="Y73" i="1"/>
  <c r="Z73" i="1"/>
  <c r="U74" i="1"/>
  <c r="X74" i="1" s="1"/>
  <c r="V74" i="1"/>
  <c r="W74" i="1"/>
  <c r="Y74" i="1"/>
  <c r="Z74" i="1"/>
  <c r="U75" i="1"/>
  <c r="X75" i="1" s="1"/>
  <c r="V75" i="1"/>
  <c r="W75" i="1"/>
  <c r="Y75" i="1"/>
  <c r="Z75" i="1"/>
  <c r="U76" i="1"/>
  <c r="V76" i="1"/>
  <c r="W76" i="1"/>
  <c r="Y76" i="1"/>
  <c r="Z76" i="1"/>
  <c r="U77" i="1"/>
  <c r="V77" i="1"/>
  <c r="W77" i="1"/>
  <c r="Y77" i="1"/>
  <c r="Z77" i="1"/>
  <c r="X41" i="1" l="1"/>
  <c r="X17" i="1"/>
  <c r="X72" i="1"/>
  <c r="X60" i="1"/>
  <c r="X48" i="1"/>
  <c r="X36" i="1"/>
  <c r="X24" i="1"/>
  <c r="X12" i="1"/>
  <c r="X58" i="1"/>
  <c r="X46" i="1"/>
  <c r="X53" i="1"/>
  <c r="X29" i="1"/>
  <c r="X67" i="1"/>
  <c r="X55" i="1"/>
  <c r="X43" i="1"/>
  <c r="X31" i="1"/>
  <c r="X19" i="1"/>
  <c r="X69" i="1"/>
  <c r="X21" i="1"/>
  <c r="X57" i="1"/>
  <c r="X45" i="1"/>
  <c r="X33" i="1"/>
  <c r="X76" i="1"/>
  <c r="X64" i="1"/>
  <c r="X52" i="1"/>
  <c r="X40" i="1"/>
  <c r="X28" i="1"/>
  <c r="X16" i="1"/>
  <c r="X42" i="1"/>
  <c r="X30" i="1"/>
  <c r="X18" i="1"/>
  <c r="X66" i="1"/>
  <c r="X54" i="1"/>
  <c r="X73" i="1"/>
  <c r="X61" i="1"/>
  <c r="X49" i="1"/>
  <c r="X37" i="1"/>
  <c r="X25" i="1"/>
  <c r="X68" i="1"/>
  <c r="X56" i="1"/>
  <c r="X44" i="1"/>
  <c r="X32" i="1"/>
  <c r="X20" i="1"/>
  <c r="X34" i="1"/>
  <c r="X22" i="1"/>
  <c r="X70" i="1"/>
  <c r="X65" i="1"/>
  <c r="X77" i="1"/>
  <c r="V9" i="1" l="1"/>
  <c r="U9" i="1"/>
  <c r="U78" i="1" s="1"/>
  <c r="C8" i="9"/>
  <c r="C4" i="9"/>
  <c r="C7" i="9"/>
  <c r="C5" i="9"/>
  <c r="C6" i="9"/>
  <c r="W9" i="1" l="1"/>
  <c r="W78" i="1" s="1"/>
  <c r="V78" i="1"/>
  <c r="C9" i="9"/>
  <c r="G9" i="8" l="1"/>
  <c r="G10" i="8"/>
  <c r="G12" i="8"/>
  <c r="G13" i="8"/>
  <c r="G15" i="8"/>
  <c r="G16" i="8"/>
  <c r="G17" i="8"/>
  <c r="G18" i="8"/>
  <c r="G19" i="8"/>
  <c r="G20" i="8"/>
  <c r="F13" i="8"/>
  <c r="F16" i="8"/>
  <c r="F17" i="8"/>
  <c r="F18" i="8"/>
  <c r="F19" i="8"/>
  <c r="F20" i="8"/>
  <c r="X9" i="1" l="1"/>
  <c r="X78" i="1" s="1"/>
  <c r="Y9" i="1" l="1"/>
  <c r="Y78" i="1" s="1"/>
  <c r="Z9" i="1"/>
  <c r="Z78" i="1" s="1"/>
  <c r="G25" i="2" l="1"/>
  <c r="F9" i="8" l="1"/>
  <c r="F15" i="8"/>
  <c r="F10" i="8"/>
  <c r="F12" i="8"/>
  <c r="F5" i="8"/>
  <c r="F11" i="8"/>
  <c r="F7" i="8"/>
  <c r="F4" i="8"/>
  <c r="F6" i="8"/>
  <c r="F14" i="8"/>
  <c r="F8" i="8"/>
  <c r="G27" i="2"/>
  <c r="D15" i="2" l="1"/>
  <c r="G24" i="2" l="1"/>
  <c r="G26" i="2" l="1"/>
  <c r="G6" i="8"/>
  <c r="G14" i="8"/>
  <c r="G7" i="8"/>
  <c r="G5" i="8"/>
  <c r="G8" i="8"/>
  <c r="G4" i="8"/>
  <c r="G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romero</author>
  </authors>
  <commentList>
    <comment ref="Q5" authorId="0" shapeId="0" xr:uid="{F9E351F3-7B25-47D4-BEE3-4FD63A105548}">
      <text>
        <r>
          <rPr>
            <b/>
            <sz val="9"/>
            <color indexed="81"/>
            <rFont val="Tahoma"/>
            <family val="2"/>
          </rPr>
          <t>OCI:</t>
        </r>
        <r>
          <rPr>
            <sz val="9"/>
            <color indexed="81"/>
            <rFont val="Tahoma"/>
            <family val="2"/>
          </rPr>
          <t xml:space="preserve">
(28) VARIABLES DEL INDICADOR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laquijano</author>
  </authors>
  <commentList>
    <comment ref="A13" authorId="0" shapeId="0" xr:uid="{00000000-0006-0000-0100-000001000000}">
      <text>
        <r>
          <rPr>
            <b/>
            <sz val="8"/>
            <color indexed="81"/>
            <rFont val="Tahoma"/>
            <family val="2"/>
          </rPr>
          <t>Consignar la fecha (dia-mes-año) de subscripción del plan en la celda demarcada</t>
        </r>
        <r>
          <rPr>
            <sz val="8"/>
            <color indexed="81"/>
            <rFont val="Tahoma"/>
            <family val="2"/>
          </rPr>
          <t xml:space="preserve">
 </t>
        </r>
      </text>
    </comment>
  </commentList>
</comments>
</file>

<file path=xl/sharedStrings.xml><?xml version="1.0" encoding="utf-8"?>
<sst xmlns="http://schemas.openxmlformats.org/spreadsheetml/2006/main" count="1430" uniqueCount="592">
  <si>
    <t>ACTIVIDADES / PLAZO EN SEMANAS</t>
  </si>
  <si>
    <t>ACTIVIDADES / AVANCE FÍSICO DE EJECUCIÓN</t>
  </si>
  <si>
    <t>FILA_1</t>
  </si>
  <si>
    <t>FILA_2</t>
  </si>
  <si>
    <t>FILA_3</t>
  </si>
  <si>
    <t>FILA_4</t>
  </si>
  <si>
    <t>FILA_5</t>
  </si>
  <si>
    <t>TIPO DE ACCIÓN 
C, AC, AP, AM</t>
  </si>
  <si>
    <t>Puntaje Logrado por las Actividades  (PLA)</t>
  </si>
  <si>
    <t xml:space="preserve">Puntaje Logrado por las Actividades Vencidas (PLAV)  </t>
  </si>
  <si>
    <t>Puntaje Atribuido a las Actividades Vencidas (PAAVI)</t>
  </si>
  <si>
    <t>Fecha de Evaluación:</t>
  </si>
  <si>
    <t xml:space="preserve">Informe presentado a la Contraloría General de la República </t>
  </si>
  <si>
    <t>SEGUIMIENTO PLANES DE MEJORAMIENTO</t>
  </si>
  <si>
    <t>FORMULARIO 14.1</t>
  </si>
  <si>
    <t xml:space="preserve">Entidad: </t>
  </si>
  <si>
    <t xml:space="preserve">Representante Legal:  </t>
  </si>
  <si>
    <t>NIT</t>
  </si>
  <si>
    <t xml:space="preserve">Período Informado: </t>
  </si>
  <si>
    <t xml:space="preserve">Fecha de Suscripción: </t>
  </si>
  <si>
    <t xml:space="preserve">Fecha de Evaluación: </t>
  </si>
  <si>
    <t>Puntajes base de evaluación:</t>
  </si>
  <si>
    <t>Puntaje base evaluación de cumplimiento</t>
  </si>
  <si>
    <t xml:space="preserve">PBEC = </t>
  </si>
  <si>
    <t xml:space="preserve">Puntaje base evaluación de avance </t>
  </si>
  <si>
    <t xml:space="preserve">PBEA = </t>
  </si>
  <si>
    <t>CPM = POMVi/PBEC</t>
  </si>
  <si>
    <t xml:space="preserve">Avance del plan de mejoramiento </t>
  </si>
  <si>
    <t>AP= POMi/PBEA</t>
  </si>
  <si>
    <t>TOTALES</t>
  </si>
  <si>
    <t>AVANCE</t>
  </si>
  <si>
    <t>CUMPLIMIENTO</t>
  </si>
  <si>
    <t>% AVANCE</t>
  </si>
  <si>
    <t>Suma de Puntaje Logrado por las Actividades  (PLA)</t>
  </si>
  <si>
    <t>PROPÓSITO DE LA ACCIÓN</t>
  </si>
  <si>
    <t>DEPENDENCIA RESPONSABLE</t>
  </si>
  <si>
    <t xml:space="preserve">PROCESO </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</si>
  <si>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</si>
  <si>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</si>
  <si>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</si>
  <si>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</si>
  <si>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</si>
  <si>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</si>
  <si>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</si>
  <si>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</si>
  <si>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</si>
  <si>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</si>
  <si>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</si>
  <si>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</si>
  <si>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</si>
  <si>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</si>
  <si>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</si>
  <si>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</si>
  <si>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</si>
  <si>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</si>
  <si>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</si>
  <si>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</si>
  <si>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</si>
  <si>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</si>
  <si>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</si>
  <si>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</si>
  <si>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</si>
  <si>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</si>
  <si>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</si>
  <si>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</si>
  <si>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</si>
  <si>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</si>
  <si>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</si>
  <si>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</si>
  <si>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</si>
  <si>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</si>
  <si>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</si>
  <si>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</si>
  <si>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</si>
  <si>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</si>
  <si>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</si>
  <si>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</si>
  <si>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</si>
  <si>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</si>
  <si>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</si>
  <si>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</si>
  <si>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</si>
  <si>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</si>
  <si>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</si>
  <si>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</si>
  <si>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</si>
  <si>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</si>
  <si>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</si>
  <si>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</si>
  <si>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</si>
  <si>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</si>
  <si>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</si>
  <si>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</si>
  <si>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</si>
  <si>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</si>
  <si>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</si>
  <si>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</si>
  <si>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</si>
  <si>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</si>
  <si>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</si>
  <si>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</si>
  <si>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La actividad se realizó dentro de los tiempos programados</t>
  </si>
  <si>
    <t>El hallazgo se vuelve a presentar dentro de los siguientes seis meses de cerrada la totalidad de las actividades</t>
  </si>
  <si>
    <t xml:space="preserve">Suma de Puntaje Logrado por las Actividades Vencidas (PLAV)  </t>
  </si>
  <si>
    <t>Etiquetas de fila</t>
  </si>
  <si>
    <t>Total general</t>
  </si>
  <si>
    <t>(en blanco)</t>
  </si>
  <si>
    <t>%  CUMPLIMIENTO</t>
  </si>
  <si>
    <t xml:space="preserve">Cumplimiento al plan de Mejoramiento </t>
  </si>
  <si>
    <t>[1]</t>
  </si>
  <si>
    <t>SEGUIMIENTO AUTOEVALUACION</t>
  </si>
  <si>
    <t>SEGUIMIENTO Y EVALUACION OCI</t>
  </si>
  <si>
    <t>SEGUIMIENTO</t>
  </si>
  <si>
    <t>-</t>
  </si>
  <si>
    <t>.</t>
  </si>
  <si>
    <t>FORMULACION</t>
  </si>
  <si>
    <t>Planeación Ambiental</t>
  </si>
  <si>
    <t>HALLAZGO</t>
  </si>
  <si>
    <t>Gestión Documental</t>
  </si>
  <si>
    <t>COD_FILA</t>
  </si>
  <si>
    <t>FECHA REPORTE DE LA INFORMACIÓN</t>
  </si>
  <si>
    <t>(4) CÓDIGO DE LA ENTIDAD</t>
  </si>
  <si>
    <t>(8) VIGENCIA PAD AUDITORIA o VISITA</t>
  </si>
  <si>
    <t>(20) CODIGO AUDITORIA SEGÚN PAD DE LA VIGENCIA</t>
  </si>
  <si>
    <t>(22) COMPONENTE</t>
  </si>
  <si>
    <t>(23) FACTOR</t>
  </si>
  <si>
    <t>(24) No. HALLAZGO o Numeral del Informe de la Auditoría o Visita</t>
  </si>
  <si>
    <t>(28) DESCRIPCION DEL HALLAZGO</t>
  </si>
  <si>
    <t>(28) CAUSA DEL HALLAZGO</t>
  </si>
  <si>
    <t>(32) CÓDIGO ACCIÓN</t>
  </si>
  <si>
    <t>(36) DESCRIPCIÓN ACCION</t>
  </si>
  <si>
    <t>(44) NOMBRE DEL INDICADOR</t>
  </si>
  <si>
    <t>(48) FORMULA DEL INDICADOR</t>
  </si>
  <si>
    <t>(60) META</t>
  </si>
  <si>
    <t>(68) FECHA DE INICIO</t>
  </si>
  <si>
    <t>(72) FECHA DE TERMINACIÓN</t>
  </si>
  <si>
    <t>REPORTE PROCESO O DEPENDENCIA RESPONSABLE 
(primer trimestre)</t>
  </si>
  <si>
    <t>REPORTE PROCESO O DEPENDENCIA RESPONSABLE 
(Segundo trimestre)</t>
  </si>
  <si>
    <t>REPORTE PROCESO O DEPENDENCIA RESPONSABLE
 (Tercer trimestre)</t>
  </si>
  <si>
    <t>REPORTE PROCESO O DEPENDENCIA RESPONSABLE (Cuarto trimestre)</t>
  </si>
  <si>
    <t>SEGUIMIENTO OCI
PRIMER TRIMESTRE</t>
  </si>
  <si>
    <t>SEGUIMIENTO OCI
SEGUNDO TRIMESTRE</t>
  </si>
  <si>
    <t>SEGUIMIENTO OCI
TERCER TRIMESTRE</t>
  </si>
  <si>
    <t>SEGUIMIENTO OCI
CUARTO TRIMESTRE</t>
  </si>
  <si>
    <t>(32) RESULTADO INDICADOR</t>
  </si>
  <si>
    <t>(36) ANÁLISIS SEGUIMIENTO ENTIDAD</t>
  </si>
  <si>
    <t>(40) EFICACIA ENTIDAD</t>
  </si>
  <si>
    <t>(76) ESTADO Y EVALUACIÓN ENTIDAD</t>
  </si>
  <si>
    <t>(80) ESTADO Y EVALUACIÓN AUDITOR</t>
  </si>
  <si>
    <t>126PE01-PR08-F2 Plan de Mejoramiento consolidado</t>
  </si>
  <si>
    <t>SECRETARIA DISTRITAL DE AMBIENTE</t>
  </si>
  <si>
    <t>MODALIDAD</t>
  </si>
  <si>
    <t>Incumplida</t>
  </si>
  <si>
    <t>Según el reporte de la SRHS en su radicado 2018IE19487, se evidencia que no se ha cumplido la acción propuesta, pues todavía faltan por consolidar decisiones de fondo en 146 Estaciones del universo de 291.</t>
  </si>
  <si>
    <t>2016-09-02</t>
  </si>
  <si>
    <t>2017-08-26</t>
  </si>
  <si>
    <t>SRHS</t>
  </si>
  <si>
    <t>ACTUACIONES ADMINISTRATIVAS QUE RESUELVEN EL TRÁMITE DE PERMISO DE VERTIMIENTOS DE LAS EDS/ TOTAL (291) SOLICITUDES DE PERMISO DE VERTIMIENTOS SIN DECISIÓN DE FONDO *100</t>
  </si>
  <si>
    <t>ATENDER Y DECIDIR DE FONDO LAS SOLICITUDES DE PERMISO DE VERTIMIENTOS RADICADAS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</si>
  <si>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</si>
  <si>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HALLAZGO ADMINISTRATIVO CON PRESUNTA INCIDENCIA DISCIPLINARIA, POR NO ADELANTAR CON CELERIDAD Y EFICACIA LA GESTIÓN PARA DECIDIR LAS SOLICITUDES DE PERMISO DE VERTIMIENTOS PRESENTADAS POR LAS ESTACIONES DE SERVICIO.</t>
  </si>
  <si>
    <t>3.1.7</t>
  </si>
  <si>
    <t>N/A</t>
  </si>
  <si>
    <t>126</t>
  </si>
  <si>
    <t>2016-08-25</t>
  </si>
  <si>
    <t>En ejecución</t>
  </si>
  <si>
    <t>SCAAV</t>
  </si>
  <si>
    <t>2018-11-21</t>
  </si>
  <si>
    <t>2017-11-22</t>
  </si>
  <si>
    <t>NO. DE PQR S ATENDIDOS EN TÉRMINO/ NO. TOTAL DE PQR´S RECIBIDOS</t>
  </si>
  <si>
    <t>PQR S ATENDIDOS EN TÉRMINO</t>
  </si>
  <si>
    <t>ESTABLECER COMO MECANISMO DE CONTROL UN REPORTE SEMANAL CON ALERTAS, COMUNICANDO AL GRUPO DE RUIDO Y AL SUBDIRECTOR DE CALIDAD DE AIRE, AUDITIVA Y VISUAL EL ESTADO DE CUMPLIMIENTO DE LOS PQR S ALLEGADOS EN MATERIA AUDITIVA</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</si>
  <si>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</si>
  <si>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HALLAZGO ADMINISTRATIVO CON PRESUNTA INCIDENCIA DISCIPLINARIA, POR NO ATENDER DE FONDO LAS PETICIONES, QUEJAS Y RECLAMOS RELACIONADOS CON LA CONTAMINACIÓN AUDITIVA DE LA CIUDAD</t>
  </si>
  <si>
    <t>4.1.1</t>
  </si>
  <si>
    <t>Control Fiscal Interno</t>
  </si>
  <si>
    <t>Control Gestión</t>
  </si>
  <si>
    <t>02 - AUDITORIA DE DESEMPEÑO</t>
  </si>
  <si>
    <t>En revisión OCI 2018</t>
  </si>
  <si>
    <t>2018-06-30</t>
  </si>
  <si>
    <t>2017-08-28</t>
  </si>
  <si>
    <t>DERECHOS DE PETICIÓN ATENDIDOS OPORTUNAMENTE / NÚMERO DE DERECHOS DE PETICIÓN RECIBIDOS</t>
  </si>
  <si>
    <t>DERECHOS DE PETICIÓN ATENDIDOS OPORTUNAMENTE.</t>
  </si>
  <si>
    <t>ATENDER OPORTUNAMENTE LOS DERECHOS DE PETICIÓN RELACIONADOS CON LA CONTAMINACIÓN DEL AIRE DE LA CIUDAD (FUENTES FIJAS, FUENTES MÓVILES).</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</si>
  <si>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</si>
  <si>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HALLAZGO DE CARÁCTER ADMINISTRATIVO CON PRESUNTA INCIDENCIA DISCIPLINARIA, POR NO ATENDER LOS DERECHOS DE PETICIÓN RELACIONADOS CON LA DESCONTAMINACIÓN DEL AIRE DE LA CIUDAD, DENTRO DE LOS PLAZOS PREVISTOS EN EL RESPECTIVO MARCO NORMATIVO.</t>
  </si>
  <si>
    <t>Control de Resultados</t>
  </si>
  <si>
    <t>2017-08-25</t>
  </si>
  <si>
    <t>SER</t>
  </si>
  <si>
    <t>2018-12-31</t>
  </si>
  <si>
    <t>2018-02-12</t>
  </si>
  <si>
    <t>PETICIONES CON SOLICITUD DE AMPLIACIÓN DE PLAZO / TOTAL DE RESPUESTAS EXTEMPORÁNEAS</t>
  </si>
  <si>
    <t>SOLICITUDES RADICADAS POR AMPLIACIÓN TÉRMINO DE RESPUESTA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</si>
  <si>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</si>
  <si>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SE EVIDENCIARON RESPUESTAS REMITIDAS EN FORMA EXTEMPORÁNEA</t>
  </si>
  <si>
    <t>HALLAZGO ADMINISTRATIVO CON PRESUNTA INCIDENCIA DISCIPLINARIA, POR NO ATENDER DENTRO DE LOS PLAZOS LEGALES, LOS DERECHOS DE PETICIÓN RELACIONADOS CON LA GESTIÓN EN LOS PARQUES ECOLÓGICOS DISTRITALES DE HUMEDAL, EN LAS VIGENCIAS 2015 Y 2016.</t>
  </si>
  <si>
    <t>Planes, Programas y Proyectos</t>
  </si>
  <si>
    <t>2018-01-29</t>
  </si>
  <si>
    <t>Cumplida</t>
  </si>
  <si>
    <t>En el mes de octubre se anexa copia del acta de reunión que se realizó entre el Subdirector y los coordinadores de los equipos de trabajo de la SCASP y en la cual se impartió la directriz señalada en la acción de mejora.</t>
  </si>
  <si>
    <t>SCASP</t>
  </si>
  <si>
    <t>2017-11-30</t>
  </si>
  <si>
    <t>2017-01-30</t>
  </si>
  <si>
    <t>IAAPS CORRECTAMENTE DILIGENCIADOS/ IAAPS DILIGENCIADOS</t>
  </si>
  <si>
    <t>CUMPLIMIENTO DE DIRECTRIZ</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</si>
  <si>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</si>
  <si>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DEFICIENCIAS EN EL EJERCICIO DE LA SUPERVISIÓN PARA REALIZAR UN ADECUADO CONTROL PARA QUE SE REALICEN TODAS LAS OBLIGACIONES Y ACTIVIDADES PACTADAS CON EL CONTRATISTA Y CON EL RIGOR DEBIDO EN EL CUMPLIMIENTO DE LAS OBLIGACIONES ESPECÍFICAS DEL CONTRATO.</t>
  </si>
  <si>
    <t>HALLAZGO ADMINISTRATIVO POR FALTA DE CONTROL Y SEGUIMIENTO DE LA SUPERVISIÓN DE LOS CONTRATOS SDA-294-2014, SDA-310-2014 Y SDA-338-2015, EN CUMPLIMIENTO DE LAS ACTIVIDADES RELACIONADAS CON LAS OBLIGACIONES ESPECÍFICAS DEL CONTRATISTA</t>
  </si>
  <si>
    <t>3.5</t>
  </si>
  <si>
    <t>Gestión Contractual</t>
  </si>
  <si>
    <t>2017-01-19</t>
  </si>
  <si>
    <t>Corte 2018-04-30. Se evidenció que el procedimiento fue actualizado mediante resolución 3217 del 15/11/17.
En este procedimiento se estableció en un lineamiento lo siguiente: "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
Se aclara que el procedimiento se actualizó de nuevo mediante el radicado 2018IE139366 el 15/06/18 (continua el lineamiento).</t>
  </si>
  <si>
    <t>SC</t>
  </si>
  <si>
    <t>2018-01-30</t>
  </si>
  <si>
    <t>PROCEDIMIENTO AJUSTADO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</si>
  <si>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</si>
  <si>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</si>
  <si>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HALLAZGO DE CARÁCTER ADMINISTRATIVO, POR NO REPORTAR EN EL SIVICOF EL ACTA DE LIQUIDACIÓN DEL CONTRATO 1388 DE 2014, Y POR CUANTO LA MISMA TIENE FECHA DISTINTA A LA DE SU SUSCRIPCIÓN.</t>
  </si>
  <si>
    <t>3.2.9</t>
  </si>
  <si>
    <t xml:space="preserve">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
</t>
  </si>
  <si>
    <t>2018-03-30</t>
  </si>
  <si>
    <t>INSTRUCTIVO REALIZADO Y SOCIALIZADO.</t>
  </si>
  <si>
    <t>INSTRUCTIVO</t>
  </si>
  <si>
    <t>REALIZAR Y SOCIALIZAR CON LOS SUPERVISORES DE CONTRATOS UN INSTRUCTIVO FRENTE A LOS RIESGOS DE LA CONTRATACIÓN POR INCUMPLIMIENTO A LAS NORMAS RELATIVAS AL EJERCICIO INDEBIDO DE LAS FUNCIONES DE SUPERVISIÓN.</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</si>
  <si>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</si>
  <si>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HALLAZGO DE CARÁCTER ADMINISTRATIVO, CON PRESUNTA INCIDENCIA DISCIPLINARIA, POR INCONSISTENCIAS PRESENTADAS EN LA SUPERVISIÓN DE LOS CONTRATOS 1003 DE 2013, 1237 DE 2016 Y 1023 DE 2013.</t>
  </si>
  <si>
    <t>3.2.7</t>
  </si>
  <si>
    <t>INFORMES Y SOPORTES DE CONVENIO ENVIADOS /TOTAL DE SOPORTES DEL CONVENIO</t>
  </si>
  <si>
    <t>REMISIÓN INFORMES Y SOPORTES DEL CONVENIO</t>
  </si>
  <si>
    <t>REMITIR A LA SUBDIRECCIÓN CONTRACTUAL  TODOS LOS INFORMES Y DOCUMENTOS SOPORTES DE LA EJECUCIÓN DEL CONVENIO 1535 DE 2016</t>
  </si>
  <si>
    <t>FALTA JUSTIFICACIÓN PÓRROGA, DEBILIDADES EN LA SUPERVISIÓN, SOPORTES INCOMPLETOS EN LOS CONTRATOS</t>
  </si>
  <si>
    <t>HALLAZGO ADMINISTRATIVO CON PRESUNTA INCIDENCIA DISCIPLINARIA, POR INCONSISTENCIAS EN LA SUPERVISIÓN DEL CONVENIO INTERADMINISTRATIVO 1535 DE 2016.</t>
  </si>
  <si>
    <t>DGA</t>
  </si>
  <si>
    <t>2018-03-01</t>
  </si>
  <si>
    <t>NÚMERO DE CAPACITACIONES REALIZADAS EN FORMULACIÓN DE ESTUDIOS PREVIOS/ TOTAL CAPACITACIONES EN FORMULACIÓN DE ESTUDIOS PREVIOS PROGRAMADAS</t>
  </si>
  <si>
    <t>CAPACITACIONES EN FORMULACIÓN DE ESTUDIOS PREVIOS EN PROCESOS DE SELECCIÓN</t>
  </si>
  <si>
    <t>CAPACITAR A LOS RESPONSABLES DE LA PARTE TÉCNICA  DE APOYO EN LA FORMULACIÓN DE LOS ESTUDIOS PREVIOS EN LOS PROCESOS DE SELECCIÓN</t>
  </si>
  <si>
    <t>DEFICIENCIAS EN LA FORMULACIÓN DEL PRODUCTO 4 RELACIONADO CON EL ARTÍCULO CIENTIFICO, YA QUE EN EL ESTUDIO PREVIO NO SE DELIMITÓ EL ALCANCE Y CONTENIDO DEL MISMO.</t>
  </si>
  <si>
    <t>HALLAZGO ADMINISTRATIVO CON PRESUNTA INCIDENCIA DISCIPLINARIA, POR NO CUMPLIR INTEGRALMENTE EL ORDINAL 4 DEL NUMERAL 2.2. DE LA CLÁUSULA SEGUNDA DEL CONTRATO DE CONSULTORÍA 1411 DE 2015.</t>
  </si>
  <si>
    <t>3.2.6</t>
  </si>
  <si>
    <t>NÚMERO DE ESTUDIOS PREVIOS DE LOS PROCESOS DE SELECCIÓN  VERIFICADOS/ NÚMERO TOTAL DE ESTUDIOS PREVIOS DE PROCESOS DE SELECCIÓN REALIZADOS *100</t>
  </si>
  <si>
    <t>PORCENTAJE DE ESTUDIOS PREVIOS PROCESOS DE SELECCIÓN VERIFICADOS</t>
  </si>
  <si>
    <t>REVISAR QUE EN LOS ESTUDIOS PREVIOS DE LOS PROCESOS DE SELECCIÓN QUE FORMULA DGA  HAYA MAYOR ESPECIFICIDAD Y  CLARIDAD EN EL CONTENIDO DE LOS PRODUCTOS SOLICITADOS.</t>
  </si>
  <si>
    <t>ACTAS DE REUNIÓN DE COORDINACIÓN</t>
  </si>
  <si>
    <t>COORDINACIÓN INTERINSTITUCIONAL</t>
  </si>
  <si>
    <t>REALIZAR COORDINACIÓN INTERINSTITUCIONAL CON EL FIN DE ESTABLECER LA EJECUCIÓN DE ACCIONES COMPARTIDAS EN LOS PEDH QUE ASÍ LO REQUIERAN.</t>
  </si>
  <si>
    <t>FALTA DE COORDINACIÓN CON   OTRAS ENTIDADES DE LA ADMINISTRACIÓN DISTRITAL PARA LA EJECUCIÓN DE ACTIVIDADES DE CONTRATACIÓN PARA HUMEDALES</t>
  </si>
  <si>
    <t>HALLAZGO ADMINISTRATIVO CON PRESUNTA INCIDENCIA DISCIPLINARIA, POR INCONSISTENCIAS EN LA PLANEACIÓN Y EJECUCIÓN DEL CONTRATO DE PRESTACIÓN DE SERVICIOS 1431 DE 2015.</t>
  </si>
  <si>
    <t>3.2.5</t>
  </si>
  <si>
    <t>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t>
  </si>
  <si>
    <t>2018-04-30</t>
  </si>
  <si>
    <t>NO. DE SOCIALIZACIONES REALIZADAS  DEL PROCEDIMIENTO:  126PG01-PR05 ELABORACIÓN Y PRESENTACIÓN DE INFORMES DE RENDICIÓN DE LA CUENTA A LA CONTRALORÍA DE BOGOTÁ D.C.</t>
  </si>
  <si>
    <t>SOCIALIZACIÓN DEL PROCEDIMIENTO</t>
  </si>
  <si>
    <t>SOCIALIZAR EL PROCEDIMIENTO 126PG01-PR05 ELABORACIÓN Y PRESENTACIÓN DE INFORMES DE RENDICIÓN DE LA CUENTA A LA CONTRALORÍA DE BOGOTÁ D.C. AL INTERIOR AL EQUIPO DE LA SUBDIRECCIÓN CONTRACTUAL</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</si>
  <si>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</si>
  <si>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HALLAZGO ADMINISTRATIVO CON PRESUNTA INCIDENCIA DISCIPLINARIA, POR NO REPORTAR EN EL SIVICOF LA MODIFICACIÓN 1 AL CONTRATO 1257 DE 2015 Y POR REPORTE EXTEMPORÁNEO DEL CONTRATO 595 DE 2015</t>
  </si>
  <si>
    <t xml:space="preserve">Corte 2018-04-30. Se evidenció que mediante resolución 3625 expedida el 15/12/17 con radicado 2017EE254996 y proceso 3936013, se adopto la ultima escala de honorarios para los contratos de prestación de servicios y de apoyo a la gestión </t>
  </si>
  <si>
    <t>RESOLUCIÓN DE HONORARIOS REVISADA Y AJUSTADA CUANDO SEA NECESARIO.</t>
  </si>
  <si>
    <t>ACTA DE REVISIÓN DE LA RESOLUCIÓN DE HONORARIOS</t>
  </si>
  <si>
    <t>REVISAR LA RESOLUCIÓN DE HONORARIOS CON EL FIN DE VERIFICAR QUE SE ENCUENTRA ACORDE CON LA NORMATIVIDAD VIGENTE Y DARLE  ESTRICTRO CUMPLIMIENTO EN EL SENTIDO DE LA VERIFICACIÓN DE ESTUDIOS O SUS EQUIVALENTES.</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</si>
  <si>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</si>
  <si>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HALLAZGO DE CARÁCTER ADMINISTRATIVO CON PRESUNTA INCIDENCIA DISCIPLINARIA, POR VALIDAR EXPERIENCIA INSUFICIENTEMENTE ACREDITADA, EN CONTRATOS DE PRESTACIÓN DE SERVICIOS PROFESIONALES Y DE APOYO A LA GESTIÓN.</t>
  </si>
  <si>
    <t>NO. DE CAPACITACIONES REALIZADAS A SUPERVISORES Y CONTRATISTAS /TOTAL DE CAPACITACIONES PROGRAMADAS</t>
  </si>
  <si>
    <t>CAPACITACIÓN SOBRE ADECUADO DILIGENCIAMIENTO Y SOPORTE DEL IAAP.</t>
  </si>
  <si>
    <t>EFECTUAR CAPACITACIÓN  SOBRE LAS DIRECTRICES  A SEGUIR  PARA EVIDENCIAR LA EJECUCIÓN CONTRACTUAL SEGÚN LOS SOPORTES ADJUNTADOS POR LOS CONTRATISTAS DEL GRUPO RUIDO</t>
  </si>
  <si>
    <t>NO HAY UNA ADECUADA PLANEACIÓN Y ADEMÁS EN VARIOS CASOS NO SE ESTRUCTURAN LAS OBLIGACIONES EN FORMA CLARA, COHERENTE Y VERIFICABLE, COMO TAMPOCO SE EXIGEN SOPORTES IDÓNEOS PARA ACREDITAR LA EJECUCIÓN.</t>
  </si>
  <si>
    <t>HALLAZGO ADMINISTRATIVO CON PRESUNTA INCIDENCIA DISCIPLINARIA, POR LA INADECUADA ESTRUCTURACIÓN DE LOS SOPORTES QUE ACREDITAN LA EJECUCIÓN DE LOS CONTRATOS DE PRESTACIÓN DE SERVICIOS PROFESIONALES</t>
  </si>
  <si>
    <t>3.2.4</t>
  </si>
  <si>
    <t>DGC - SC  - SER</t>
  </si>
  <si>
    <t>MANUAL ACTUALIZADO</t>
  </si>
  <si>
    <t>ACTUALIZAR EL MANUAL DE SUPERVISIÓN E INTERVENTORÍA PARA QUE EN CASO DE TERMINACIÒN ANTICIPADA, CESIÒN O CUALQUIER EVENTUALIDAD CONTRACTUAL VENGA ACOMPAÑADA DEL CONCEPTO TÈCNICO DEL SUPERVISOR .</t>
  </si>
  <si>
    <t>POR DESCONOCIMIENTO DE LOS CAUSALES PARA TERMINACIÒN ANTICIPADA DE UN CONTRATO</t>
  </si>
  <si>
    <t>HALLAZGO ADMINISTRATIVO CON PRESUNTA INCIDENCIA DISCIPLINARIA, POR TERMINAR SIN JUSTIFICACIÓN EL CONTRATO DE PRESTACIÓN DE SERVICIOS PROFESIONALES 1414 DE 2015.</t>
  </si>
  <si>
    <t>PORCEDIMIENTO ACTUALIZADO</t>
  </si>
  <si>
    <t>PROCEDIMIENTO ACTUALIZADO</t>
  </si>
  <si>
    <t>SOCIALIZAR CON LOS PROFESIONALES DE LA SUBDIRECCIÒN CONTRACTUAL LA ACTUALIZACIÒN DEL PROCEDIMIENTO DE CELEBRACIÒN DE CONVENIOS DE ASOCIACIÒN CÓDIGO: 126PA04-PR18</t>
  </si>
  <si>
    <t>ERROR EN LA REVISIÒN DEL CLAUSULADO DE LA MINUTA DEL CONVENIO</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</si>
  <si>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</si>
  <si>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3.2.3</t>
  </si>
  <si>
    <t>CONTRATO ACTUALIZADO</t>
  </si>
  <si>
    <t>SE REALIZARÀ LA MODIFICACIÒN A LA MINUTA CORRESPONDIENTE AL CONTRATO DE ASOCIACIÒN DEL HALLAZGO.</t>
  </si>
  <si>
    <t>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t>
  </si>
  <si>
    <t>NO. DE CAPACITACIONES REALIZADAS/NO. DE CAPACITACIONES PROGRAMADAS AL EQUIPO DE LA SUBDIRECCIÓN CONTRACTUAL</t>
  </si>
  <si>
    <t>CAPACITACIONES SECOP II</t>
  </si>
  <si>
    <t>CAPACITACIÓN DE SECOP II AL EQUIPO DE LA SUBDIRECCIÓN CONTRACTUAL</t>
  </si>
  <si>
    <t>NO SE LLEVA A CABO UNA ADECUADA VERIFICACIÓN DE LOS REGISTROS QUE SE EFECTÚAN EN EL SECOP, NI DE LA DOCUMENTACIÓN QUE TIENE QUE SUBIRSE EN EL APLICATIVO, LO CUAL EVIDENCIA QUE NO SE HAN PERFECCIONADO CONTROLES PARA LOGRAR LA EFICIENCIA EN ESA ACTIVIDAD.</t>
  </si>
  <si>
    <t>HALLAZGO ADMINISTRATIVO CON PRESUNTA INCIDENCIA DISCIPLINARIA, POR NO PUBLICAR ADECUADAMENTE LOS DOCUMENTOS DEL PROCESO DE CONTRATACIÓN, EN EL SISTEMA ELECTRÓNICO PARA LA CONTRATACIÓN PÚBLICA – SECOP</t>
  </si>
  <si>
    <t>Corte 2018-04-30. Se evidenció listado de asistencia a capacitación sobre Manual de contratación y IAAP y dos presentación del día 9/04/18, para el grupo de ruido</t>
  </si>
  <si>
    <t>NO. DE CAPACITACIONES REALIZADAS A SUPERVISORES Y CONTRATISTAS DEL GRUPO /TOTAL DE CAPACITACIONES PROGRAMADAS DEL GRUPO RUIDO</t>
  </si>
  <si>
    <t>NÚMERO DE CAPACITACIONES REALIZADAS A SUPERVISORES Y CONTRATISTAS (SUPERVISIÓN Y PRESENTACIÓN DE CUENTAS) /TOTAL DE SUPERVISORES Y CONTRATISTAS DEL GRUPO RUIDO</t>
  </si>
  <si>
    <t xml:space="preserve">CAPACITACIÓN SOBRE EL MANUAL DE SUPERVISIÓN Y/O INTERVENTORÍA </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</si>
  <si>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</si>
  <si>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HALLAZGO ADMINISTRATIVO CON PRESUNTA INCIDENCIA DISCIPLINARIA, POR ASIGNAR ACTIVIDADES NO CIRCUNSCRITAS A LAS RESPECTIVAS METAS Y OBJETOS PACTADOS, EN CONTRATOS DE PRESTACIÓN DE SERVICIOS PROFESIONALES</t>
  </si>
  <si>
    <t>3.2.2</t>
  </si>
  <si>
    <t>SPPA</t>
  </si>
  <si>
    <t>ACTUALIZAR EL PROCEDIMIENTO "FORMULACIÓN Y/O AJUSTES DE POLÍTICAS Y/O INSTRUMENTOS DE PLANEACIÓN AMBIENTAL" CÓDIGO 26PM02-PR13, MEDIANTE LA INCLUSIÓN DE UN CONTROL PARA GARANTIZAR QUE SE VERIFIQUE LA PRESENCIA DE COMUNIDAD ÉTNICA.</t>
  </si>
  <si>
    <t>PLANEACIÓN INADECUADA EN EL PROCESO DE ESTRUCTURACIÓN DE LA ETAPA PRE-CONTRACTUAL DE LOS CONTRATOS DE CONSULTORÍA, EN LO REFERENTE A LA PRESENCIA DE COMUNIDADES INDÍGENAS ESTABLECIDAS EN TERRITORIOS SUSCEPTIBLES DE PMA</t>
  </si>
  <si>
    <t>HALLAZGO ADMINISTRATIVO CON PRESUNTA INCIDENCIA DISCIPLINARIA, POR INADECUADA PLANEACIÓN DEL CONTRATO DE CONSULTORÍA 1430 DE 2015 E INCONSISTENCIAS EN LA RESPECTIVA PÓLIZA DE RESPONSABILIDAD CIVIL EXTRACONTRACTUAL.</t>
  </si>
  <si>
    <t>DGC - SC</t>
  </si>
  <si>
    <t>PÓLIZAS ACTUALIZADAS / TOTAL DE PÓLIZAS PARA ACTUALIZACIÓN</t>
  </si>
  <si>
    <t>PÓLIZAS ACTUALIZADAS</t>
  </si>
  <si>
    <t>SOLICITAR A CADA UNO DE LOS SUPERVISORES REMITIR A LA SUBDIRECCIÒN CONTRACTUAL LAS PÒLIZAS ACTUALIZADAS CORRESPONDIENTES A RCE CON EL FIN DE VERIFICAR LA ACTUALIZACIÒN DE SU VALOR A LA VIGENCIA ACTUAL, PARA EL AMPARO CORRESPONDIENTE.</t>
  </si>
  <si>
    <t>INOBSERVANCIA DE LOS SUPERVISORES DE LA ACTUALIZACIÒN DE LOS VALORES DE LAS PÒLIZAS CORRESPONDIENTES A RCE</t>
  </si>
  <si>
    <t>CONSULTAS REALIZADAS</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</si>
  <si>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</si>
  <si>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Se encuentra que la meta propuesta para esta acción aun no ha sido alcanzada, según lo corroborado en la verificación de priorizaciones aportadas por la SRHS en el radicado 2018IE19487</t>
  </si>
  <si>
    <t>2017-12-20</t>
  </si>
  <si>
    <t>2017-01-01</t>
  </si>
  <si>
    <t>NÚMERO DE USUARIOS INCLUIDOS EN EL PROGRAMA DE CONTROL DE CADA CUENCA /  NÚMERO DE USUSARIOS PRIORIZADOS EN EL PMAE.</t>
  </si>
  <si>
    <t>PRIORIZACIÓN DE  USUARIOS PARA CONTROL POR INCUMPLIMIENTO EN EL PMAE</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</si>
  <si>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</si>
  <si>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</si>
  <si>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HALLAZGO ADMINISTRATIVO, POR FALTA DE FORTALECIMIENTO EN LAS MEDIDAS COMPLEMENTARIAS DEL MONITOREO A LA CALIDAD Y CANTIDAD DEL AGUA Y DE VERTIMIENTOS A FUENTES SUPERFICIALES.</t>
  </si>
  <si>
    <t>3.2.1.9</t>
  </si>
  <si>
    <t>2016-12-22</t>
  </si>
  <si>
    <t>Se constata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</si>
  <si>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PLANES DE MANEJO ADOPTADOS</t>
  </si>
  <si>
    <t>PLANES DE MANEJO ADOPTADOS.</t>
  </si>
  <si>
    <t>FORMULAR LOS PLANES DE MANEJO AMBIENTAL PARA LOS HUMEDALES EL SALITE, EL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</si>
  <si>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</si>
  <si>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HALLAZGO ADMINISTRATIVO POR NO CONTAR CON LOS PLANES DE MANEJO AMBIENTAL DE LOS HUMEDALES DE EL SALITRE, TUNJO Y LA ISLA</t>
  </si>
  <si>
    <t>3.2.1.8</t>
  </si>
  <si>
    <t>En el radicado 2018IE19487 la SRHS aporta las evidencias acerca de lo avanzado en la ejecución de esta acción, a partir de esto se concluye que no se ha alcanzado la meta estipulada para la acción, por lo que persiste el incumplimiento.</t>
  </si>
  <si>
    <t>ACCIONES DE CONTROL A LOS USUARIOS IDENTIFICADOS COMO GENERADORES DE VERTIMIENTOS / TOTAL DE USUARIOS IDENTIFICADOS COMO GENERADORES DE VERTIMIENTOS OBJETO DE REGISTRO O PERMISO DE VERTIMIENTOS</t>
  </si>
  <si>
    <t>ACCIONES DE CONTROL A LOS USUARIOS IDENTIFICADOS COMO GENERADORES DE VERTIMIENTOS</t>
  </si>
  <si>
    <t>REALIZAR ACCIONES DE CONTROL Y SEGUIMIENTO SOBRE EL 40% DE LOS USUARIOS QUE FUERON IDENTIFICADOS COMO GENERADORES DE VERTIMIENTOS OBJETO DE REGISTRO O PERMISO DE VERTIMIENTOS. NOTA: ENTIÉNDASE IDENTIFICADOS COMO LA POBLACIÓN DE USUARIOS RELACIONADA</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</si>
  <si>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</si>
  <si>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HALLAZGO ADMINISTRATIVO CON PRESUNTA INCIDENCIA DISCIPLINARIA, POR DEFICIENCIA EN LAS ACTUACIONES FRENTE A USUARIOS SIN REGISTRO NI PERMISO DE VERTIMIENTOS ESTANDO OBLIGADOS A ELLO</t>
  </si>
  <si>
    <t>3.2.1.10</t>
  </si>
  <si>
    <t>ACTUALIZAR EL PROCEDIMIENTO SUSCRIPCIÓN Y LEGALIZACIÓN DE CONTRATOS  CÓDIGO: 126PA04-PR37 EN EL SENTIDO DE INCLUIR LINEAMIENTOS Y POLITICAS DE OPERACIÒN.</t>
  </si>
  <si>
    <t>FALTA DE CONTROLES EN EL PROCEDIMIENTO 126PA04-PR37 SUSCRIPCIÒN Y LEGALIZACIÒN DE CONTRATOS.</t>
  </si>
  <si>
    <t>HALLAZGO ADMINISTRATIVO, POR LA EJECUCIÓN DEL CONTRATO DE PRESTACIÓN DE SERVICIOS PROFESIONALES 1019 DE 2015 POR PARTE DEL CONTRATISTA CESIONARIO, SIN TENER APROBADA LA RESPECTIVA PÓLIZA DE CUMPLIMIENTO.</t>
  </si>
  <si>
    <t>3.2.1</t>
  </si>
  <si>
    <t>Corte 2018-04-30. Mediante resolución 170 del 24/01/18 se aprobó ultima actualización al procedimiento 126PA04-PR37 suscripción y legalización de contratos, el cual fue socializado por el correo institucional</t>
  </si>
  <si>
    <t>NO. DE SOCIALIZACIONES REALIZADAS - SUBDIRECCIÓN CONTRACTUAL /NO. DE SOCIALIZACIONES PROGRAMADAS - SUBDIRECCIÓN CONTRACTUAL</t>
  </si>
  <si>
    <t>PROCEDIMIENTO SOCIALIZADO</t>
  </si>
  <si>
    <t>SOCIALIZAR EL PROCEDIMIENTO  126 PA 04-PR 37 AL EQUIPO DE TRABAJO DE LA SUBDIRECCIÓN CONTRACTUAL</t>
  </si>
  <si>
    <t>COMO PUEDE APRECIARSE, LOS VALORES ASEGURADOS EN EL ANEXO MODIFICATORIO DE LA PÓLIZA, NO SE AJUSTARON A LOS PORCENTAJES PREVISTOS EN LA CLÁUSULA OCTAVA DEL CONTRATO, CUYO REFERENTE ERA LA SUMA TOTAL PACTADA INCLUIDA LA ADICIÓN.</t>
  </si>
  <si>
    <t>HALLAZGO ADMINISTRATIVO CON PRESUNTA INCIDENCIA DISCIPLINARIA, POR DEFICIENCIAS EN LA APROBACIÓN DEL ANEXO MODIFICATORIO DE LA GARANTÍA DEL CONTRATO 181 DE 2015</t>
  </si>
  <si>
    <t xml:space="preserve">Corte 2018-04-30. Mediante resolución 3625 expedida el 15/12/17 con radicado 2017EE254996 y proceso 3936013, se adopto la ultima escala de honorarios para los contratos de prestación de servicios y de apoyo a la gestión </t>
  </si>
  <si>
    <t>RESOLUCIÓN DE HONORARIOS REVISADA Y AJUSTADA SEGÚN CONCLUSIONES DEL ACTA.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</si>
  <si>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</si>
  <si>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HALLAZGO DE CARÁCTER ADMINISTRATIVO CON INCIDENCIA FISCAL POR VALOR DE $35.700.000, Y PRESUNTA INCIDENCIA DISCIPLINARIA, POR PACTAR HONORARIOS IMPROCEDENTES, FRENTE A LA EXPERIENCIA PROFESIONAL REQUERIDA EN CARRERAS DE INGENIERÍA.</t>
  </si>
  <si>
    <t>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t>
  </si>
  <si>
    <t>2017-12-31</t>
  </si>
  <si>
    <t>ALERTAS EMITIDAS/ CORRECTIVOS IMPLEMENTADOS</t>
  </si>
  <si>
    <t>CORRECTIVOS IMPLEMENTADOS</t>
  </si>
  <si>
    <t>A PARTIR DE LAS SEÑALES QUE REPORTE EL SEGUIMIENTO AL CUMPLIMIENTO DE METAS A TRAVÉS DE SEGPLAN, GENERAR LOS CORRECTIVOS QUE CORRESPONDAN PARA GARANTIZAR EL CUMPLIMIENTO DE LAS METAS RELACIONADAS CON MANEJO DE ESCOMBROS.</t>
  </si>
  <si>
    <t>LOS CONTRATOS 184-2013, 205-2013, 175-2014, 645-2013, 178-2014, 048-2014, NO LE APORTAN DIRECTAMENTE A LA META POR LA CUAL SALEN LOS RECURSOS PARA LA CONTRATACIÓN.</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</si>
  <si>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</si>
  <si>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3.2</t>
  </si>
  <si>
    <t>En el reporte segplan donde se pueda evidenciar el cumplimiento de la magnitud programada para este corte. Así como la implementación de los correctivos, com por ejemplo las alarmas implementadas</t>
  </si>
  <si>
    <t>POR EJECUTAR 111 MILLONES DE PESOS PARA HACER SEGUIMIENTO AL 100% DE LAS PLANTAS DE TRATAMIENTO Y APROVECHAMIENTO INEXISTENTES.</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</si>
  <si>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</si>
  <si>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3.16</t>
  </si>
  <si>
    <t>2018-08-25</t>
  </si>
  <si>
    <t>BASE DE DATOS CONSOLIDADA</t>
  </si>
  <si>
    <t>INTEGRACION DE BASE DE DATOS</t>
  </si>
  <si>
    <t>INTEGRAR LA INFORMACIÓN DE LAS BASES DE DATOS DE FUENTES FIJAS EN UNA BASE UNIFICADA PARA EL CONTROL Y SEGUIMIENTO POR PARTE DE LA SUBDIRECCIÓN Y LA TOMA DE DECISIONES.</t>
  </si>
  <si>
    <t>LO ANTERIOR SE DEBE A QUE LA ENTIDAD GENERA DIRECTRICES U OTRO TIPO DE COMUNICACIONES, EN EL MARCO DE LA GESTIÓN MISIONAL RELACIONADA CON LAS EMISIONES ATMOSFÉRICAS, SIN PREVER ESTRUCTURAS DE POSTERIOR VERIFICACIÓN.</t>
  </si>
  <si>
    <t>HALLAZGO DE CARÁCTER ADMINISTRATIVO, POR EL DEFICIENTE SEGUIMIENTO A LAS ACCIONES DE LA SDA PARA EL CONTROL A FUENTES FIJAS DE EMISIONES ATMOSFÉRICAS.</t>
  </si>
  <si>
    <t>3.1.8</t>
  </si>
  <si>
    <t>Se evidencia en el reporte de la SRHS (radicado 2018IE19487), que hay 35 procesos pendientes por resolver para cumplir la meta planteada en la acción</t>
  </si>
  <si>
    <t>2017-05-31</t>
  </si>
  <si>
    <t>ACTUACIONES ADMINISTRATIVAS DE SEGUIMIENTO  REALIZADAS A  PERMISOS DE VERTIMIENTOS /TOTAL (50) DE USUARIOS QUE APLICAN PARA COBRO POR SEGUIMIENTO *100</t>
  </si>
  <si>
    <t>ACTUACIONES ADMINISTRATIVAS DE COBRO POR SEGUIMIENTO</t>
  </si>
  <si>
    <t>REALIZAR LAS ACTUACIONES ADMINISTRATIVAS RELACIONADAS CON EL COBRO POR EL SERVICIO DE SEGUIMIENTO AL PERMISO DE VERTIMIENTOS DE LAS EDS. LA LIQUIDACIÓN  DE EVALUACIÓN DEL TRÁMITE PERMISIVO NO PROCEDE POR PARTE DE LA SDA (LE CORRESPONDE AL USUARIO).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</si>
  <si>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</si>
  <si>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HALLAZGO ADMINISTRATIVO CON PRESUNTA INCIDENCIA DISCIPLINARIA, POR NO EFECTUAR LA LIQUIDACIÓN Y COBRO DEL SERVICIO DE SEGUIMIENTO Y EVALUACIÓN, RESPECTO DE LOS CONCEPTOS TÉCNICOS QUE EN RELACIÓN CON LAS ESTACIONES DE SERVICIO SE HAN GENERADO.</t>
  </si>
  <si>
    <t>NO. DE PROCEDIMIENTOS ACTUALIZADOS</t>
  </si>
  <si>
    <t>ACTUALIZAR EL PROCEDIMIENTO "ACTUALIZACIÓN DE LAS ZONAS CRITICAS DE LAS MAPAS DE RUIDO DE BOGOTÁ " (126PM04-PR58)</t>
  </si>
  <si>
    <t>LA SDA NO EJECUTA LA OBLIGACIÓN DE PREVENCIÓN Y CORRECCIÓN DE LA CONTAMINACIÓN AUDITIVA, ASÍ COMO ESTABLECER LA RESPECTIVA RED DE MONITOREO, DE ACUERDO CON EL DECRETO DISTRITAL 109 DE 2009, MODIFICADO POR EL DECRETO DISTRITAL 175 DE 2009.</t>
  </si>
  <si>
    <t>HALLAZGO ADMINISTRATIVO CON PRESUNTA INCIDENCIA DISCIPLINARIA, POR LA FALTA DE GESTIÓN EN EL CONTROL DE LA CONTAMINACIÓN AUDITIVA DE LAS LOCALIDADES ALEDAÑAS AL AEROPUERTO EL DORADO</t>
  </si>
  <si>
    <t>NO. DE SEGUIMIENTOS REALIZADOS EN EL TRIMESTRE/ NO. TOTAL  DE SEGUIMIENTOS PROGRAMADOS EN EL TRIMESTRE</t>
  </si>
  <si>
    <t>SEGUIMIENTO TRIMESTRAL REMITIDAS AL ANLA</t>
  </si>
  <si>
    <t>REALIZAR SEGUIMIENTO DE RESPUESTAS TRIMESTRAL REMITIDAS AL ANLA</t>
  </si>
  <si>
    <t>DCA - SCAAV</t>
  </si>
  <si>
    <t>PROCESOS SANCIONATORIOS IMPULSADOS / PROCESOS IDENTIFICADOS POR IMPULSAR</t>
  </si>
  <si>
    <t>IMPULSO PROCESAL DE LOS PROCESOS SANCIONATORIOS IDENTIFICADOS</t>
  </si>
  <si>
    <t>VERIFICAR EL ESTADO ACTUAL DE LOS 99 PROCESOS SANCIONATORIOS IDENTIFICADOS  CON EL FIN DE REALIZAR EL IMPULSO PROCESAL NECESARIO PARA DAR TRÁMITE DE ACUERDO A LO SEÑALADO EN LA LEY 1333 DE 2009.</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</si>
  <si>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</si>
  <si>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HALLAZGO DE CARÁCTER ADMINISTRATIVO CON PRESUNTA INCIDENCIA DISCIPLINARIA, POR NO GESTIONAR NI IMPULSAR LOS PROCESOS SANCIONATORIOS AMBIENTALES INICIADOS EN LA SUBDIRECCIÓN DE CALIDAD DEL AIRE, AUDITIVA Y VISUAL.</t>
  </si>
  <si>
    <t>NO. DE INFORMES REMITIDOS A DCA PARA ADELANTAR PROCESOS DURANTE EL PERIODO</t>
  </si>
  <si>
    <t>INFORMES TÉCNICOS REMITIDOS</t>
  </si>
  <si>
    <t>REALIZAR INFORMES TÉCNICOS  PARA REMITIRLOS LOS QUE PRESENTEN INFRACCIONES  O  FACTORES DE DETERIORO A LA DCA PARA QUE SE ADELANTEN LOS PROCESOS PERTINENTES</t>
  </si>
  <si>
    <t>INSUFICIENTE APLICACIÓN DE MEDIDAS PREVENTIVAS Y SANCIONES FRENTE A INCUMPLIMIENTOS EN LA IMPLEMENTACIÓN DE LOS PMA Y/O FACTORES DE DETERIORO EN LOS PEDH</t>
  </si>
  <si>
    <t>HALLAZGO ADMINISTRATIVO CON PRESUNTA INCIDENCIA DISCIPLINARIA, POR LA FALTA DE MEDIDAS ADOPTADAS FRENTE A FACTORES DE DETERIORO DE LOS DIFERENTES PARQUES ECOLÓGICOS DE HUMEDAL DEL DISTRITO CAPITAL.</t>
  </si>
  <si>
    <t>3.1.6</t>
  </si>
  <si>
    <t>NO. DE SISTEMAS IMPLEMENTADOS</t>
  </si>
  <si>
    <t>SISTEMA DE GENERACIÓN IMPLEMENTADO</t>
  </si>
  <si>
    <t>IMPLEMENTAR UN SISTEMA DE GENERACIÓN DE DATOS DE VUELO, PARA CORRELACIONAR LOS INDICADORES ACÚSTICOS DE LAS ESTACIONES DE MONITOREO DE RUIDO.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</si>
  <si>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</si>
  <si>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HALLAZGO ADMINISTRATIVO, POR DEFICIENCIAS EN LA ADMINISTRACIÓN DE LOS DATOS GENERADOS POR LOS EQUIPOS DE LA RED DE MONITOREO DEL AEROPUERTO EL DORADO</t>
  </si>
  <si>
    <t>ACTUALIZAR EL PROCEDIMIENTO "OPERACIÓN DEL SISTEMA DE MONITOREO Y VIGILANCIA DE RUIDO DEL AEROPUERTO EL DORADO" (126PM04-PR13).</t>
  </si>
  <si>
    <t>SE IDENTIFICARON DOS INFORMES TÉCNICOS RELACIONADOS CON LA EVALUACIÓN DE LOS NIVELES DE RUIDO DE AERONAVES EN ZONAS ALEDAÑAS AL AEROPUERTO INTERNACIONAL EL DORADO, LOS CUALES CORRESPONDEN AL PRIMER Y SEGUNDO SEMESTRE DE 2015.</t>
  </si>
  <si>
    <t>HALLAZGO ADMINISTRATIVO CON PRESUNTA INCIDENCIA DISCIPLINARIA, POR INCUMPLIMIENTO DE ALGUNAS OBLIGACIONES DEL CONVENIO INTERADMINISTRATIVO 033 DE 2011.</t>
  </si>
  <si>
    <t>3.1.5</t>
  </si>
  <si>
    <t>SC - SER</t>
  </si>
  <si>
    <t>PLAN DE CONTINGENCIA ELABORADO</t>
  </si>
  <si>
    <t>PLANTEAR PLAN DE CONTINGENCIA DE ADMINISTRACIÓN DE LOS PEDH, A EFECTOS DE GARANTIZAR SU ADMINISTRACIÓN CONSTANTE.</t>
  </si>
  <si>
    <t>LOS PEDH PRESENTAN LAPSOS SIN ADMINISTRACIÓN, CONTRATOS  CON DURACIÓN PROMEDIO DE 8 MESES</t>
  </si>
  <si>
    <t>HALLAZGO ADMINISTRATIVO, POR NO CONTAR CON UNA PERMANENTE ADMINISTRACIÓN DE LOS PARQUES ECOLÓGICOS DISTRITALES DE HUMEDAL, PARA GARANTIZAR SU CONSERVACIÓN Y RECUPERACIÓN</t>
  </si>
  <si>
    <t>PROCEDIMIENTO APROBADO MEDIANTE RESOLUCIÓN.</t>
  </si>
  <si>
    <t>PROCEDIMIENTO INVENTARIO DE FUENTES FIJAS INDUSTRIALES</t>
  </si>
  <si>
    <t>ESTABLECER UN PROCEDIMIENTO PARA ACTUALIZACIÓN Y CONSOLIDACIÓN DEL INVENTARIO DE FUENTES FIJAS INDUSTRIALES.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</si>
  <si>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</si>
  <si>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HALLAZGO DE CARÁCTER ADMINISTRATIVO CON PRESUNTA INCIDENCIA DISCIPLINARIA, POR NO CONTAR CON UN PROCEDIMIENTO PARA ACTUALIZACIÓN Y CONSOLIDACIÓN DEL INVENTARIO DE FUENTES FIJAS DE EMISIONES ATMOSFÉRICAS.</t>
  </si>
  <si>
    <t>2018-07-31</t>
  </si>
  <si>
    <t>SEGUIMIENTOS REALIZADOS / SEGUIMIENTOS PROGRAMADOS</t>
  </si>
  <si>
    <t>SEGUIMIENTO AL INDICADOR DE GESTIÓN QUE PERMITE EVALUAR EL PLAN DECENAL DE DESCONTAMINACIÓN DEL AIRE</t>
  </si>
  <si>
    <t>HACER SEGUIMIENTO SEMESTRAL AL INDICADOR QUE PERMITE EVALUAR EL AVANCE EN EL DESARROLLO DE LA FORMULACIÓN E IMPLEMENTACIÓN DE PROYECTOS DEL PLAN DE DESCONTAMINACIÓN DEL AIRE PARA BOGOTÁ Y EFECTUAR LOS CORRECTIVOS NECESARIOS.</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</si>
  <si>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</si>
  <si>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HALLAZGO DE CARÁCTER ADMINISTRATIVO CON PRESUNTA INCIDENCIA DISCIPLINARIA, POR LA DEFICIENCIA DE INDICADORES PARA EL SEGUIMIENTO Y CONTROL A LA GESTIÓN MISIONAL DE LA SDA.</t>
  </si>
  <si>
    <t>3.1.4</t>
  </si>
  <si>
    <t>REQUERIMIENTOS CON SEGUIMIENTO / REQUERIMIENTOS REALIZADOS</t>
  </si>
  <si>
    <t>REQUERIMIENTOS INTERNOS Y EXTERNOS</t>
  </si>
  <si>
    <t>REALIZAR ALERTAS DE SEGUIMIENTO, A LAS DEPENDENCIAS RESPONSABLES  DE LAS ACCIONES DE CONTROL POR INCUMPLIMIENTOS EN LA IMPLEMENTACIÓN DE LOS PMAS</t>
  </si>
  <si>
    <t>BAJA EXIGENCIA AL CUMPLIMIENTO DE LA IMPLEMENTACIÓN DE LOS PMAS POR PARTE DE LOS ACTORES INTERNOS Y EXTERNOS INVOLUCRADOS</t>
  </si>
  <si>
    <t>HALLAZGO ADMINISTRATIVO CON PRESUNTA INCIDENCIA DISCIPLINARIA, POR LA FALTA DE SEGUIMIENTO Y EXIGENCIA DE AVANCES, FRENTE AL CUMPLIMIENTO DE ALGUNAS ESTRATEGIAS DE LOS PMAS, APROBADOS A LA FECHA.</t>
  </si>
  <si>
    <t>HERRAMIENTA EN FUNCIONAMIENTO</t>
  </si>
  <si>
    <t>IMPLEMENTACIÓN DE HERRAMIENTA</t>
  </si>
  <si>
    <t>IMPLEMENTAR UNA HERRAMIENTA QUE PERMITA REALIZAR SEGUIMIENTO AL CUMPLIMIENTO DE LAS ACCIONES ESTABLECIDAS EN LOS PMAS.</t>
  </si>
  <si>
    <t>FALTAN INDICADORES DE RESULTADO Y DE GRADO DE AVANCE AL CUMPLIMIENTO EN LA IMPLEMENTACIÓN DE LOS PMAS</t>
  </si>
  <si>
    <t>NO. DE REGISTROS DOCUMENTALES CON EVIDENCIAS, REGISTRADOS EN EL SERVIDOR DE LA ENTIDAD POR PARTE DEL GRUPO RUIDO/NO. TOTAL DE REGISTROS EN EL SERVIDOR</t>
  </si>
  <si>
    <t>REGISTROS DOCUMENTALES REPORTADOS  EN EL SERVIDOR DE LA ENTIDAD CON LAS EVIDENCIAS DE SOPORTE</t>
  </si>
  <si>
    <t>CONSOLIDAR LA EVIDENCIA DOCUMENTAL (REGISTROS) QUE DE CUENTA DE LOS EJERCICIOS DE PLANEACIÓN DE LAS ACTIVIDADES PROPUESTAS EN EL PLAN DE ACCIÓN ANUAL PARA EL CUMPLIMIENTO DE LA META PROPUESTA EN EL PROYECTO 979, EN EL SERVIDOR DE LA ENTIDAD</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</si>
  <si>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</si>
  <si>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HALLAZGO ADMINISTRATIVO, POR LA INADECUADA PLANEACIÓN DE LAS ACTIVIDADES PROGRAMADAS PARA LA META 24 DEL PROYECTO 574.</t>
  </si>
  <si>
    <t>NO. DE SOCIALIZACIONES REALIZADAS /NO. DE SOCIALIZACIONES PROGRAMADAS DEL GRUPO RUIDO</t>
  </si>
  <si>
    <t>SOCIALIZACIÓN DEL PROCEDIMIENTO 126PM04-PR14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</si>
  <si>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</si>
  <si>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HALLAZGO ADMINISTRATIVO POR LA DEFICIENTE IMPLEMENTACIÓN DEL PROCEDIMIENTO 126PM04-PR14 - VERSIÓN 5.0. “MONITOREO, SEGUIMIENTO Y CONTROL DE RUIDO EN EL DISTRITO CAPITAL”.</t>
  </si>
  <si>
    <t>3.1.3</t>
  </si>
  <si>
    <t>PMA ACTUALIZADOS / PMA PRIORIZADOS PARA ACTUALIZACIÓN</t>
  </si>
  <si>
    <t>PRIORIZACIÓN PMA PARA ACTUALIZACIÓN</t>
  </si>
  <si>
    <t>REVISAR LOS PMAS CON EL FIN DE PRIORIZAR LOS QUE REQUIERAN ACTUALIZACIÓN, DE CONFORMIDAD CON LO ESTIPULADO EN LA RESOLUCIÓN NO. 196 DE 2006 DEL MINISTERIO DE AMBIENTE Y DESARROLLO SOSTENIBLE.</t>
  </si>
  <si>
    <t>PROGRAMAS Y PROYECTOS DE LOS PMAS, ATENDIDOS PARCIALMENTE O SIN EJECUTAR</t>
  </si>
  <si>
    <t>HALLAZGO ADMINISTRATIVO, POR EL INADECUADO DESARROLLO DE ALGUNAS ACTIVIDADES CORRESPONDIENTES A LAS CINCO (5) ESTRATEGIAS PARA LA EJECUCIÓN DE LOS PMAS APROBADOS.</t>
  </si>
  <si>
    <t>PDDAB EVALUADO</t>
  </si>
  <si>
    <t>EVALUACIÓN DE PDDAB</t>
  </si>
  <si>
    <t>CUMPLIR CON EL SEGUIMIENTO DEL PDDAB EN LOS TÉRMINOS PREVISTOS EN EL DECRETO 98 DE 2011, EFECTUANDO REVISIÓN EN EL 2018, DEL AVANCE EN EL LOGRO DE LAS METAS ESTABLECIDAS.</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</si>
  <si>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</si>
  <si>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HALLAZGO DE CARÁCTER ADMINISTRATIVO CON PRESUNTA INCIDENCIA DISCIPLINARIA, POR NO EVALUAR EL PLAN DECENAL DE DESCONTAMINACIÓN DEL AIRE PARA BOGOTÁ, DENTRO DE LOS TÉRMINOS PREVISTOS EN EL REGLAMENTO.</t>
  </si>
  <si>
    <t>2017-05-24</t>
  </si>
  <si>
    <t>01 - AUDITORIA DE REGULARIDAD</t>
  </si>
  <si>
    <t>2017-05-23</t>
  </si>
  <si>
    <t>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t>
  </si>
  <si>
    <t>AUTO QUE DECRETA PRUEBAS NOTIFICADO</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</si>
  <si>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</si>
  <si>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</si>
  <si>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</si>
  <si>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3.1.2.2.1</t>
  </si>
  <si>
    <t>ACTUALIZAR EL PROCEDIMIENTO "FORMULACIÓN Y/O AJUSTES DE POLÍTICAS Y/O INSTRUMENTOS DE PLANEACIÓN AMBIENTAL" CÓDIGO 26PM02-PR13- MEDIANTE LA INCLUSIÓN DE UN CONTROL PARA GARANTIZAR LA APLICACIÓN DEL PROCESO DE CONSULTA PREVIA EN CASO DE QUE SE REQUIERA.</t>
  </si>
  <si>
    <t>SE REQUIERE UN PROCESO DE CONSULTA PREVIA CON LA COMUNIDAD INDÍGENA DEL PEDH LA ISLA, DESPUÉS DEL CUAL SE PODRÁ DISEÑAR, PARTICIPATIVAMENTE, EL PMA</t>
  </si>
  <si>
    <t>HALLAZGO ADMINISTRATIVO CON PRESUNTA INCIDENCIA DISCIPLINARIA, POR NO CONTAR CON LOS PMA DE LOS HUMEDALES EL TUNJO, SALITRE Y LA ISLA, Y POR NO CONSIDERAR EN SU INTERVENCIÓN EL PROTOCOLO DE RECUPERACIÓN Y REHABILITACIÓN ECOLÓGICA DE HUMEDALES.</t>
  </si>
  <si>
    <t>3.1.2</t>
  </si>
  <si>
    <t>PLANES DE MANEJO APROBADOS</t>
  </si>
  <si>
    <t>PLANES DE MANEJO APROBADOS.</t>
  </si>
  <si>
    <t>ENVIAR A LA DIRECCIÓN LEGAL AMBIENTAL DE LA SECRETARÍA DISTRITAL DE AMBIENTE LOS DOCUMENTOS TÉCNICOS RECIBIDOS PARA SU TRÁMITE DE APROBACIÓN, SEGÚN MARCO NORMATIVO VIGENTE.</t>
  </si>
  <si>
    <t>FALTAN LOS ACTOS ADMINISTRATIVOS (RESOLUCIÓN DE LA SDA PARA APROBAR LOS PMA DE PEDH EL TUNJO Y EL SALITRE)</t>
  </si>
  <si>
    <t>ACTIVIDADES EJECUTADAS DURANTE EL PERIODO / ACTIVIDADES PROGRAMADAS PARA EL PERIODO</t>
  </si>
  <si>
    <t>CUMPLIMIENTO DE LOS PROTOCOLOS DE INTERVENCION DE LOS 2 HUMEDALES</t>
  </si>
  <si>
    <t>CUMPLIR CON LA INTERVENCIÓN EN LOS HUMEDALES EL TUNJO Y SALITRE SEGÚN LO ESTABLECIDO EN EL PROTOCOLO DE RECUPERACAIÓN Y REHABILITACIÓN ECOLÓGICA DE HUMEDALES EN CENTROS URBANOS MIENTRAS SE FORMULAN O CULMINAN LOS PMA</t>
  </si>
  <si>
    <t>INCUMPLIMIENTO EN LOS PROTOCOLOS DE INTERVENCION DE LOS HUMEDALES EL TUNJO, SALITRE Y LA ISLA</t>
  </si>
  <si>
    <t>REPORTES EFECTUADOS EN EL POA/TOTAL DE REPORTES PROGRAMADOS EN EL POA</t>
  </si>
  <si>
    <t>REPORTES DEL PROYECTO EN EL POA</t>
  </si>
  <si>
    <t>REPORTAR EN EL POA AVANCES DEL PROYECTO DE INVERSIÓN 979 DE SCAAV DE ACUERDO CON LA HOJA DE VIDA DEL INDICADOR.</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</si>
  <si>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</si>
  <si>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</si>
  <si>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ETAPAS 2 Y 3 DEL DECRETO 335 DE 2017 CUMPLIDAS.</t>
  </si>
  <si>
    <t>CUMPLIMIENTO DE LOS PLAZOS ESTABLECIDOS EN EL DECRETO 335 DE 2017 PARA LAS ETAPAS 2 Y 3</t>
  </si>
  <si>
    <t>IMPLEMENTAR LAS ETAPAS 2 Y 3 ESTABLECIDAS EN EL DECRETO 335 DE 2017, POR MEDIO DEL CUAL SE ADOPTA LA ESTRATEGIA PARA LA ACTUALIZACIÓN DEL PLAN DECENAL DE DESCONTAMINACIÓN, CON EL OBJETO DE LOGRAR AVANCES CONCRETOS EN CALIDAD DEL AIRE.</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</si>
  <si>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</si>
  <si>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HALLAZGO DE CARÁCTER ADMINISTRATIVO CON PRESUNTA INCIDENCIA DISCIPLINARIA, POR LOS ESCASOS AVANCES Y RESULTADOS EN MEDIDAS DEL PLAN DECENAL DE DESCONTAMINACIÓN DEL AIRE PARA BOGOTÁ.</t>
  </si>
  <si>
    <t>PMA ARMONIZADOS /  TOTAL DE PMAS</t>
  </si>
  <si>
    <t>REVISIÓN ARMONIZACIÓN DE  PMAS FRENTE A PLAN DE ACCIÓN DE LA POLÍTICA DE HUMEDALES</t>
  </si>
  <si>
    <t>REVISAR LOS PLANES DE MANEJO AMBIENTAL - PMA DE LOS PARQUES ECOLÓGICOS DISTRITALES DE HUMEDAL - PEDH, CON EL FIN DE ARMONIZAR LAS ACCIONES DE LOS QUE ASÍ LO REQUIERAN, CON LAS CONTENIDAS EN EL PLAN DE ACCIÓN DE LA POLÍTICA PÚBLICA DISTRITAL DE HUMEDALES.</t>
  </si>
  <si>
    <t>FALTA ARMONIZACIÓN ENTRE PLAN DE ACCIÓN DE LA POLÍTICA PÚBLICA DE HUMEDALES Y PMAS POR PLAN DE ACCIÓN DE LA POLÍTICA ADOPTADO EN 2015 Y PMAS ADOPTADOS EN VIGENCIAS ANTERIORES</t>
  </si>
  <si>
    <t>HALLAZGO ADMINISTRATIVO, POR EL DESARROLLO INADECUADO DE ALGUNAS ACTIVIDADES PREVISTAS PARA EL CUMPLIMIENTO DE METAS,  EN EL MARCO DE LAS LÍNEAS PROGRAMÁTICAS DE LA POLÍTICA DE HUMEDALES DEL DISTRITO CAPITAL.</t>
  </si>
  <si>
    <t>3.1.1</t>
  </si>
  <si>
    <t>INFORMES REALIZADOS / INFORMES PROGRAMADOS</t>
  </si>
  <si>
    <t>INFORMES TRIMESTRALES</t>
  </si>
  <si>
    <t>REALIZAR UN REPORTE TRIMESTRAL DE LA CANTIDAD Y  TIPO DE EVENTOS PRESENTADOS ASOCIADOS A SUMINISTRO DE INFORMACIÓN ERRÓNEA Y ACTUAR SOBRE LAS CAUSAS IMPUTABLES A LA SDA Y QUE SEAN MÁS RECURRENTES  Y/O DE MAYOR INCIDENCIA.</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</si>
  <si>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</si>
  <si>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HALLAZGO DE CARÁCTER ADMINISTRATIVO, POR EL PORCENTAJE DE DATOS QUE NO SON VÁLIDOS, EN EL MARCO DE OPERACIÓN DE LA RMCAB.</t>
  </si>
  <si>
    <t>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t>
  </si>
  <si>
    <t>NO. DE MAPAS DE RUIDO ACTUALIZADOS DE LAS LOCALIDADES URBANAS DEL DISTRITO/ TOTAL DE MAPAS A ACTUALIZAR DE LAS LOCALIDADES URBANAS DEL DISTRITO</t>
  </si>
  <si>
    <t>MAPAS DE RUIDO ACTUALIZADOS</t>
  </si>
  <si>
    <t>ACTUALIZAR LOS MAPAS DE RUIDO DE LAS LOCALIDADES URBANAS DEL DISTRITO CAPITAL EN CUMPLIMIENTO CON LOS PARÁMETROS ESTABLECIDOS EN LA RESOLUCIÓN 0627/2006 EMITIDA POR EL ENTONCES MINISTERIO DE AMBIENTE, VIVIENDA Y DESARROLLO TERRITORIAL.</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</si>
  <si>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</si>
  <si>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HALLAZGO ADMINISTRATIVO CON PRESUNTA INCIDENCIA DISCIPLINARIA, POR LA FALTA DE ACTUALIZACIÓN DE LOS MAPAS DE RUIDO Y DE LAS RESPECTIVAS ZONAS CRÍTICAS.</t>
  </si>
  <si>
    <t>DCA - DPSIA</t>
  </si>
  <si>
    <t>APLICATIVO ACTUALIZADO</t>
  </si>
  <si>
    <t>ACTUALIZAR EL APLICATIVO SIA-PROCESOS Y DOCUMENTOS SISTEMA DE INFORMACIÓN AMBIENTAL, DE MODO QUE SEA OBLIGATORIO DIGITAR LA INFORMACIÓN ESPECÍFICA AL RECAUDO DEL TRÁMITE, A FIN DE IDENTIFICAR OPORTUNAMENTE EL ORIGEN DE LAS PARTIDAS QUE INGRESAN A LA ENTIDAD.</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</si>
  <si>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</si>
  <si>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HALLAZGO ADMINISTRATIVO CON PRESUNTA INCIDENCIA DISCIPLINARIA: POR ENCONTRARSE REGISTRADOS 3.824 PAGOS, EN LA CUENTA DE OTROS PASIVOS INGRESOS RECIBIDOS POR ANTICIPADO POR TRÁMITES DE EVALUACIÓN Y SEGUIMIENTO, COMO VALORES SIN IDENTIFICAR</t>
  </si>
  <si>
    <t>2.3.1.2.3.1</t>
  </si>
  <si>
    <t>Estados Contables</t>
  </si>
  <si>
    <t>Control Financiero</t>
  </si>
  <si>
    <t>La DCA remite información y soportes con 2018IE23324  del 2018-02-08. SE encuentran pendientes de sistematización de procedimientos  (EVIDENCIA – HALLAZGO 2.3.1.2.3.1. sistematización recibo Pagos por anticipado)</t>
  </si>
  <si>
    <t>SF - AREAS MISIONALES</t>
  </si>
  <si>
    <t>RECAUDOS EN INGRESOS RECIBIDOS POR ANTICIPADO GESTIONADOS / RECAUDOS EN INGRESOS RECIBIDOS POR ANTICIPADO</t>
  </si>
  <si>
    <t>RECAUDOS EN INGRESOS RECIBIDOS POR ANTICIPADO GESTIONADOS</t>
  </si>
  <si>
    <t>ADELANTAR LAS GESTIONES ADMINISTRATIVAS NECESARIAS PARA IDENTIFICAR LOS RECAUDOS QUE SE ENCUENTRAN RECONOCIDOS EN INGRESOS RECIBIDOS POR ANTICIPADO.</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</si>
  <si>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</si>
  <si>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Corte 2018-04-30. La SRHS informó que realizó cinco conceptos técnicos para dar de baja once elementos,  Tiene pendiente cuatro por firma del Subdirector. Van a evaluar unos elementos que son servibles y algunos que son consumibles y pueden ser reclasificados.
La SCAAV informó que mediante los radicados Nos. 2017IE83555 y 2017IE113603 expidió concepto técnico para dar de baja a cuarenta y nueve elementos.
El Almacén informó que SCAAV ha remitido varios memorando dando alcance a los radicados 2017IE83555 y 2017IE113603 y hay varias inconsistencias.
Se programo una reunión para el día 10/07/18.
2017-12-31 Se encuentran pendientes conceptos técnicos por partes de la SRHS para dar la  disposición final de algunos bienes sin uso.</t>
  </si>
  <si>
    <t>DGC</t>
  </si>
  <si>
    <t>2018-03-31</t>
  </si>
  <si>
    <t>ELEMENTOS IDENTIFICADOS PARA BAJA POR PARTE DE LAS ÁREAS CON ACTA DE BAJA / ELEMENTOS IDENTIFICADOS PARA BAJA POR PARTE DE LAS ÁREAS</t>
  </si>
  <si>
    <t>ACTA DE BAJA DE ELEMENTOS</t>
  </si>
  <si>
    <t>REALIZAR LAS ACTAS DE BAJA DE  LOS ELEMENTOS CONTENIDOS EN LOS INFORMES TÉCNICOS DE EVALUACIÓN REALIZADOS POR LAS ÁREAS.</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</si>
  <si>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</si>
  <si>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</si>
  <si>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2.3.1.1.3.2</t>
  </si>
  <si>
    <t>Corte 2018-04-30.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</si>
  <si>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ESTUDIOS PREVIOS DE LA LICITACIÓN PÚBLICA PARA LA OBRA  AJUSTADOS</t>
  </si>
  <si>
    <t>ESTUDIOS PREVIOS DE LA LICITACIÓN PÚBLICA PARA LA OBRA</t>
  </si>
  <si>
    <t>REALIZAR UN ESTUDIO PARA AJUSTAR LA EVALUACIÓN FINANCIERA Y ECONÓMICA PARA LA CASA ECOLÓGICA, CON EL FIN DE QUE SUSTENTE  LA LICITACIÓN CUANDO ÉSTA SE PRODUZCA.</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</si>
  <si>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</si>
  <si>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HALLAZGO ADMINISTRATIVO POR NO CONTAR CON EVALUACIÓN FINANCIERA Y ECONÓMICA PARA LA CONSTRUCCIÓN DE LA CASA ECOLÓGICA DE LOS ANIMALES – CEA EN EL MARCO DEL PROYECTO 961 “GESTIÓN INTEGRAL A LA FAUNA DOMÉSTICA EN EL D.C”</t>
  </si>
  <si>
    <t>2.2.1.1.3.2</t>
  </si>
  <si>
    <t>PROCESO DE CONCURSO DE MÉRITOS REALIZADO</t>
  </si>
  <si>
    <t>REALIZAR Y EJECUTAR EL PROCESO DE CONCURSO DE MÉRITOS PARA OBTENER EL PERMISO DE INTERVENCIÓN ARQUEOLÓGICA POR PARTE DEL ICANH PARA INICIAR EL PROCESO DE CONTRATACIÓN DE OBRA.</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</si>
  <si>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</si>
  <si>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</si>
  <si>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2.2.1.1.3.1</t>
  </si>
  <si>
    <t>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t>
  </si>
  <si>
    <t>2015-12-29</t>
  </si>
  <si>
    <t>2015-01-01</t>
  </si>
  <si>
    <t>NO. DE POZOS PERFORADOS/2 POZOS PERFORADOS *100</t>
  </si>
  <si>
    <t>POZOS PERFORADOS/2 POZOS PERFORADOS *100</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</si>
  <si>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</si>
  <si>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DEBILIDADES DE CONTROL</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</si>
  <si>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</si>
  <si>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2.2.1</t>
  </si>
  <si>
    <t>05 - AUDITORIA ESPECIAL</t>
  </si>
  <si>
    <t xml:space="preserve">Corte 2018-04-30. La DGC envió seguimiento mediante radicado No. 2018IE23886. Se evidenció que mediante resolución No. 3217 del 15/11/17 fue actualizado el procedimiento 126PA04-PR33, dicha resolución fue socializada mediante correo del 23/11/17. </t>
  </si>
  <si>
    <t>PROCEDIMIENTO MODIFICADO</t>
  </si>
  <si>
    <t>MODIFICAR EL PROCEDIMIENTO DE CELEBRACIÓN DE CONVENIOS O CONTRATOS INTERADMINISTRATIVOS: 126PA04PR08.</t>
  </si>
  <si>
    <t>LA SDA REPORTÓ EL DÍA 30 DE DICIEMBRE DE 2014 EN SIVICOF EL VALOR DE LA CONTRATACIÓN DE RECURSOS PÚBLICOS DEL CONVENIO DE COOPERACIÓN 1515 DE 2014 SUSCRITO CON ONU-HABITAT POR VALOR DE $306.684.251 Y NO POR $290.400.000 COMO LO REPORTA LA RESPECTIVA MINUTA.</t>
  </si>
  <si>
    <t>HALLAZGO ADMINISTRATIVO POR PUBLICACIÓN INCONSISTENTE DEL VALOR DEL CONVENIO 1515 DE 2014 EN SIVICOF</t>
  </si>
  <si>
    <t>2.1.3.9</t>
  </si>
  <si>
    <t>Se realizó la segunda capacitación el 05 octubre de 2017  en la cual se abordaron temas precontractuales y de supervisión.</t>
  </si>
  <si>
    <t>2017-09-30</t>
  </si>
  <si>
    <t>CAPACITACIÓN REALIZADA</t>
  </si>
  <si>
    <t>REALIZAR UNA CAPACITACIÓN SOBRE LA ETAPA PRECONTRACTUAL DIRIGIDA A SUPERVISORES Y ENLACES DE CADA UNA DE LAS ÁREAS.</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</si>
  <si>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</si>
  <si>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HALLAZGO ADMINISTRATIVO CON PRESUNTA INCIDENCIA DISCIPLINARIA POR SUSCRIBIR EL CONVENIO DE COOPERACIÓN 1515 DE 2014 UTILIZANDO LAS MODALIDADES DE CONTRATACIÓN INCORRECTA. SE RETIRA LA OBSERVACIÓN FRENTE AL CONVENIO DE ASOCIACIÓN NO. 20161264</t>
  </si>
  <si>
    <t>2.1.3.5</t>
  </si>
  <si>
    <t xml:space="preserve">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</si>
  <si>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FORMATO MODIFICADO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</si>
  <si>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</si>
  <si>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ESTE ENTE DE CONTROL EVIDENCIÓ QUE LA SUBDIRECCIÓN CONTRACTUAL EN LOS CONTRATOS MENCIONADOS NOTIFICÓ AL SUPERVISOR DE MANERA EXTEMPORÁNEA, ES DECIR, DESPUÉS DE LA SUSCRIPCIÓN DEL ACTA DE INICIO,</t>
  </si>
  <si>
    <t>HALLAZGO ADMINISTRATIVO POR LA NOTIFICACIÓN DE MANERA EXTEMPORÁNEA A LOS SUPERVISORES DE LOS CONTRATOS NOS SDA-426 DE 2016, SDA-916 DE 2016, SDA-2016-0530 Y 2016-0651</t>
  </si>
  <si>
    <t>2.1.3.24</t>
  </si>
  <si>
    <t>La DGC envió seguimiento mediante radicado 2018IE23886 . Se observó que mediante correo electrónico enviado el día 28/12/17, la Oficina de Comunicaciones, socializó la Cartilla denominada Manual de Supervisión e Interventoría.</t>
  </si>
  <si>
    <t>SESIONES DE CAPACITACIÓN REALIZADAS / SESIONES DE CAPACITACIÓN PROGRAMADAS</t>
  </si>
  <si>
    <t>SESIONES DE CAPACITACIÓN REALIZADAS</t>
  </si>
  <si>
    <t>REALIZAR TRES SESIONES DE CAPACITACIÓN, PARA FORTALECER LA GESTIÓN DE SUPERVISIÓN.</t>
  </si>
  <si>
    <t>EN EL EXPEDIENTE DEL PROYECTO Y EN EL SECOP NO SE EVIDENCIA MODIFICACIÓN DE LOS ESTUDIOS PREVIOS.</t>
  </si>
  <si>
    <t>HALLAZGO ADMINISTRATIVO CON PRESUNTA INCIDENCIA DISCIPLINARIA POR CELEBRAR EL CONTRATO 511 DE 2016 CON PERSONAS QUE NO CUMPLÍAN LOS REQUISITOS ESTABLECIDOS EN LOS ESTUDIOS PREVIOS PARA LA EJECUCIÓN DEL OBJETO</t>
  </si>
  <si>
    <t>2.1.3.11</t>
  </si>
  <si>
    <t>SSFFS</t>
  </si>
  <si>
    <t>ALERTA DE  LAS OBLIGACIONES EN LOS CONCEPTOS TÉCNICOS DE AUTORIZACIÓN PARA LAS VIGENCIAS 2003-2014 / CONCEPTOS TÉCNICOS IDENTIFICADOS SIN LOS RESPECTIVOS PAGOS</t>
  </si>
  <si>
    <t>ALERTA DE VENCIMIENTO AJUSTADO</t>
  </si>
  <si>
    <t>LA SSFFS EMITIRÁ UNA COMUNICACIÓN OFICIAL INFORMÁNDOLE AL USUARIO DE LAS OBLIGACIONES ECONÓMICAS DE EVALUACIÓN, SEGUIMIENTO Y/O COMPENSACIÓN A QUE HAYA LUGAR QUE DEBE CUMPLIR.</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</si>
  <si>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</si>
  <si>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</si>
  <si>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2.1.2.1</t>
  </si>
  <si>
    <t>Plan de mejoramiento</t>
  </si>
  <si>
    <t>REVISAR Y ACTUALIZAR EL PROCEDIMIENTO 126PM04-PR29 DE SEGUIMIENTO SILVICULTURAL INCLUYENDO EL FORMATO DE SEGUIMIENTO A ENTIDADES DISTRITALES EXCENTAS DEL COBRO DE EVALUACIÓN Y SEGUIMIENTO.</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</si>
  <si>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</si>
  <si>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 xml:space="preserve">PLAN DE MEJORAMIENTO CONSOLIDADO </t>
  </si>
  <si>
    <t>EVALUACIÓN DEL PLAN DE MEJORAMIENTO SUSCRITO ANTE LA CONTRALORIA DE BOGOTA</t>
  </si>
  <si>
    <t>Abierta</t>
  </si>
  <si>
    <t>Por evaluar OCI</t>
  </si>
  <si>
    <t>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t>
  </si>
  <si>
    <t xml:space="preserve">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t>
  </si>
  <si>
    <t>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t>
  </si>
  <si>
    <t>Participación y educación Ambiental</t>
  </si>
  <si>
    <t>Porcentaje de avance físico de Ejecución de las Actividades</t>
  </si>
  <si>
    <t>28-06-29. Se evidencia cumplimiento de la acción dado que los procedimientos de evaluación ambiental fueron ajustado en el sistema forest en la ventanilla virtual de la SDA. Ver soporte memorando forest 2018IE150577.
Pero se observa, que los procedimientos 126PM04-PR10 V5, PR11 V5, PR15 V4, PR16 V6, PR25 V5, PR39 V6 y PR98 V2 no han sido actualizado en el ISOlución.
http://172.22.1.31/Isolucionsda/Administracion/frmFrameSet.aspx?Ruta=Li4vRnJhbWVTZXRBcnRpY3Vsby5hc3A/UGFnaW5hPUJhbmNvQ29ub2NpbWllbnRvU0RBLzYvNjExQTUxQkUtRkE4QS00MTRCLTgyNTQtQUU2MDNDOEM3RDI2LzYxMUE1MUJFLUZBOEEtNDE0Qi04MjU0LUFFNjAzQzhDN0QyNi5hc3AmSURBUlRJQ1VMTz04ODEx</t>
  </si>
  <si>
    <t>FRANCISCO JOSE CRUZ PRADA</t>
  </si>
  <si>
    <t xml:space="preserve">Varias </t>
  </si>
  <si>
    <t>Cuenta de COD_FILA</t>
  </si>
  <si>
    <t>Estado de las acciones corte 30 septiembre de 2018</t>
  </si>
  <si>
    <t>%</t>
  </si>
  <si>
    <t xml:space="preserve">Fuentes: Matriz consolidada PM SDA 2018 y Reporte Plan de mejorameinto SIVICOF </t>
  </si>
  <si>
    <t>Acciones a revisar eficiacia</t>
  </si>
  <si>
    <t>Total</t>
  </si>
  <si>
    <t>Total DCA - SCAAV</t>
  </si>
  <si>
    <t>Total SCAAV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</si>
</sst>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0.0"/>
  </numFmts>
  <fonts count="45">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sz val="10"/>
      <name val="Arial"/>
      <family val="2"/>
    </font>
    <font>
      <b/>
      <sz val="11"/>
      <name val="Arial"/>
      <family val="2"/>
    </font>
    <font>
      <sz val="11"/>
      <name val="Arial"/>
      <family val="2"/>
    </font>
    <font>
      <b/>
      <sz val="12"/>
      <name val="Arial"/>
      <family val="2"/>
    </font>
    <font>
      <sz val="8"/>
      <color indexed="81"/>
      <name val="Tahoma"/>
      <family val="2"/>
    </font>
    <font>
      <sz val="14"/>
      <color indexed="8"/>
      <name val="Calibri"/>
      <family val="2"/>
      <scheme val="minor"/>
    </font>
    <font>
      <sz val="12"/>
      <name val="Arial"/>
      <family val="2"/>
    </font>
    <font>
      <b/>
      <sz val="16"/>
      <name val="Arial"/>
      <family val="2"/>
    </font>
    <font>
      <sz val="9"/>
      <name val="Arial"/>
      <family val="2"/>
    </font>
    <font>
      <b/>
      <sz val="13"/>
      <name val="Arial"/>
      <family val="2"/>
    </font>
    <font>
      <sz val="8"/>
      <name val="Arial"/>
      <family val="2"/>
    </font>
    <font>
      <b/>
      <sz val="8"/>
      <name val="Verdana"/>
      <family val="2"/>
    </font>
    <font>
      <sz val="8"/>
      <name val="Verdana"/>
      <family val="2"/>
    </font>
    <font>
      <b/>
      <sz val="8"/>
      <color indexed="81"/>
      <name val="Tahoma"/>
      <family val="2"/>
    </font>
    <font>
      <b/>
      <sz val="12"/>
      <color theme="1"/>
      <name val="Arial"/>
      <family val="2"/>
    </font>
    <font>
      <b/>
      <sz val="11"/>
      <color theme="1"/>
      <name val="Calibri"/>
      <family val="2"/>
      <scheme val="minor"/>
    </font>
    <font>
      <b/>
      <sz val="11"/>
      <color indexed="8"/>
      <name val="Calibri"/>
      <family val="2"/>
      <scheme val="minor"/>
    </font>
    <font>
      <b/>
      <sz val="11"/>
      <color theme="1"/>
      <name val="Calibri"/>
      <family val="2"/>
    </font>
    <font>
      <sz val="11"/>
      <color indexed="8"/>
      <name val="Calibri"/>
      <family val="2"/>
      <scheme val="minor"/>
    </font>
    <font>
      <sz val="11"/>
      <name val="Calibri"/>
      <family val="2"/>
      <scheme val="minor"/>
    </font>
    <font>
      <u/>
      <sz val="11"/>
      <color theme="10"/>
      <name val="Calibri"/>
      <family val="2"/>
      <scheme val="minor"/>
    </font>
    <font>
      <sz val="11"/>
      <color theme="0"/>
      <name val="Calibri"/>
      <family val="2"/>
      <scheme val="minor"/>
    </font>
    <font>
      <b/>
      <sz val="20"/>
      <name val="Arial"/>
      <family val="2"/>
    </font>
    <font>
      <sz val="12"/>
      <color theme="0"/>
      <name val="Calibri"/>
      <family val="2"/>
      <scheme val="minor"/>
    </font>
    <font>
      <b/>
      <sz val="9"/>
      <color indexed="81"/>
      <name val="Tahoma"/>
      <family val="2"/>
    </font>
    <font>
      <sz val="9"/>
      <color indexed="81"/>
      <name val="Tahoma"/>
      <family val="2"/>
    </font>
    <font>
      <b/>
      <sz val="10"/>
      <color theme="1"/>
      <name val="Arial"/>
      <family val="2"/>
    </font>
    <font>
      <b/>
      <i/>
      <sz val="9"/>
      <color indexed="8"/>
      <name val="Arial"/>
      <family val="2"/>
    </font>
    <font>
      <sz val="11"/>
      <color indexed="8"/>
      <name val="Calibri"/>
      <family val="2"/>
    </font>
    <font>
      <b/>
      <sz val="26"/>
      <name val="Arial"/>
      <family val="2"/>
    </font>
    <font>
      <b/>
      <sz val="14"/>
      <color indexed="8"/>
      <name val="Calibri"/>
      <family val="2"/>
      <scheme val="minor"/>
    </font>
    <font>
      <sz val="8"/>
      <color indexed="8"/>
      <name val="Calibri"/>
      <family val="2"/>
      <scheme val="minor"/>
    </font>
    <font>
      <b/>
      <sz val="20"/>
      <color indexed="8"/>
      <name val="Calibri"/>
      <family val="2"/>
      <scheme val="minor"/>
    </font>
    <font>
      <sz val="11"/>
      <name val="Calibri"/>
      <family val="2"/>
    </font>
    <font>
      <sz val="10"/>
      <name val="Arial  "/>
    </font>
    <font>
      <sz val="14"/>
      <name val="Century Gothic"/>
      <family val="2"/>
    </font>
    <font>
      <sz val="10"/>
      <name val="Calibri"/>
      <family val="2"/>
      <scheme val="minor"/>
    </font>
    <font>
      <u/>
      <sz val="11"/>
      <name val="Calibri"/>
      <family val="2"/>
      <scheme val="minor"/>
    </font>
    <font>
      <sz val="12"/>
      <name val="Calibri"/>
      <family val="2"/>
      <scheme val="minor"/>
    </font>
  </fonts>
  <fills count="15">
    <fill>
      <patternFill patternType="none"/>
    </fill>
    <fill>
      <patternFill patternType="gray125"/>
    </fill>
    <fill>
      <patternFill patternType="solid">
        <fgColor indexed="54"/>
      </patternFill>
    </fill>
    <fill>
      <patternFill patternType="none">
        <fgColor indexed="11"/>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11"/>
      </patternFill>
    </fill>
    <fill>
      <patternFill patternType="solid">
        <fgColor theme="4" tint="-0.249977111117893"/>
        <bgColor indexed="64"/>
      </patternFill>
    </fill>
    <fill>
      <patternFill patternType="solid">
        <fgColor theme="4"/>
        <bgColor indexed="64"/>
      </patternFill>
    </fill>
    <fill>
      <patternFill patternType="solid">
        <fgColor rgb="FFF1F1B4"/>
        <bgColor indexed="64"/>
      </patternFill>
    </fill>
    <fill>
      <patternFill patternType="solid">
        <fgColor theme="8"/>
        <bgColor indexed="64"/>
      </patternFill>
    </fill>
    <fill>
      <patternFill patternType="solid">
        <fgColor theme="0"/>
      </patternFill>
    </fill>
    <fill>
      <patternFill patternType="solid">
        <fgColor theme="0"/>
        <bgColor theme="4" tint="0.79998168889431442"/>
      </patternFill>
    </fill>
  </fills>
  <borders count="31">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theme="4" tint="0.39994506668294322"/>
      </top>
      <bottom style="thin">
        <color theme="4" tint="0.39994506668294322"/>
      </bottom>
      <diagonal/>
    </border>
    <border>
      <left/>
      <right/>
      <top/>
      <bottom style="thin">
        <color theme="4" tint="0.39994506668294322"/>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right/>
      <top style="thin">
        <color theme="4" tint="0.39997558519241921"/>
      </top>
      <bottom/>
      <diagonal/>
    </border>
  </borders>
  <cellStyleXfs count="15">
    <xf numFmtId="0" fontId="0" fillId="0" borderId="0"/>
    <xf numFmtId="0" fontId="4" fillId="3" borderId="0"/>
    <xf numFmtId="0" fontId="6" fillId="3" borderId="0"/>
    <xf numFmtId="0" fontId="6" fillId="3" borderId="0"/>
    <xf numFmtId="0" fontId="24" fillId="3" borderId="0"/>
    <xf numFmtId="0" fontId="3" fillId="3" borderId="0"/>
    <xf numFmtId="0" fontId="24" fillId="3" borderId="0"/>
    <xf numFmtId="0" fontId="24" fillId="3" borderId="0"/>
    <xf numFmtId="0" fontId="2" fillId="3" borderId="0"/>
    <xf numFmtId="0" fontId="2" fillId="3" borderId="0"/>
    <xf numFmtId="0" fontId="26" fillId="3" borderId="0" applyNumberFormat="0" applyFill="0" applyBorder="0" applyAlignment="0" applyProtection="0"/>
    <xf numFmtId="0" fontId="34" fillId="3" borderId="0"/>
    <xf numFmtId="0" fontId="24" fillId="3" borderId="0"/>
    <xf numFmtId="9" fontId="24" fillId="0" borderId="0" applyFont="0" applyFill="0" applyBorder="0" applyAlignment="0" applyProtection="0"/>
    <xf numFmtId="0" fontId="1" fillId="3" borderId="0"/>
  </cellStyleXfs>
  <cellXfs count="173">
    <xf numFmtId="0" fontId="0" fillId="0" borderId="0" xfId="0"/>
    <xf numFmtId="0" fontId="0" fillId="0" borderId="0" xfId="0"/>
    <xf numFmtId="0" fontId="0" fillId="0" borderId="0" xfId="0"/>
    <xf numFmtId="0" fontId="0" fillId="0" borderId="0" xfId="0"/>
    <xf numFmtId="0" fontId="0" fillId="0" borderId="0" xfId="0"/>
    <xf numFmtId="0" fontId="0" fillId="0" borderId="0" xfId="0" applyNumberFormat="1"/>
    <xf numFmtId="0" fontId="4" fillId="3" borderId="0" xfId="1"/>
    <xf numFmtId="0" fontId="7" fillId="3" borderId="0" xfId="1" applyFont="1" applyBorder="1" applyAlignment="1">
      <alignment horizontal="center" wrapText="1"/>
    </xf>
    <xf numFmtId="15" fontId="7" fillId="3" borderId="0" xfId="1" applyNumberFormat="1" applyFont="1" applyBorder="1" applyAlignment="1">
      <alignment horizontal="center" wrapText="1"/>
    </xf>
    <xf numFmtId="0" fontId="9" fillId="3" borderId="0" xfId="1" applyFont="1" applyBorder="1" applyAlignment="1"/>
    <xf numFmtId="0" fontId="12" fillId="3" borderId="0" xfId="1" applyFont="1" applyBorder="1" applyAlignment="1"/>
    <xf numFmtId="15" fontId="9" fillId="3" borderId="0" xfId="1" applyNumberFormat="1" applyFont="1" applyBorder="1" applyAlignment="1">
      <alignment horizontal="left" vertical="center" wrapText="1"/>
    </xf>
    <xf numFmtId="15" fontId="7" fillId="3" borderId="0" xfId="1" applyNumberFormat="1" applyFont="1" applyBorder="1" applyAlignment="1">
      <alignment horizontal="left" wrapText="1"/>
    </xf>
    <xf numFmtId="0" fontId="4" fillId="3" borderId="0" xfId="1" applyBorder="1" applyAlignment="1">
      <alignment horizontal="left" vertical="center" wrapText="1"/>
    </xf>
    <xf numFmtId="0" fontId="8" fillId="3" borderId="0" xfId="1" applyFont="1" applyBorder="1" applyAlignment="1"/>
    <xf numFmtId="0" fontId="12" fillId="3" borderId="0" xfId="1" applyFont="1" applyFill="1" applyBorder="1" applyAlignment="1">
      <alignment horizontal="left" vertical="center" wrapText="1" indent="1"/>
    </xf>
    <xf numFmtId="1" fontId="9" fillId="3" borderId="0" xfId="1" applyNumberFormat="1" applyFont="1" applyBorder="1" applyAlignment="1">
      <alignment horizontal="left" vertical="center" wrapText="1"/>
    </xf>
    <xf numFmtId="0" fontId="12" fillId="3" borderId="0" xfId="1" applyFont="1" applyBorder="1" applyAlignment="1">
      <alignment horizontal="left" vertical="center" wrapText="1"/>
    </xf>
    <xf numFmtId="0" fontId="8" fillId="3" borderId="0" xfId="1" applyFont="1" applyBorder="1" applyAlignment="1">
      <alignment horizontal="left" vertical="center" wrapText="1"/>
    </xf>
    <xf numFmtId="15" fontId="8" fillId="3" borderId="0" xfId="1" applyNumberFormat="1" applyFont="1" applyBorder="1" applyAlignment="1">
      <alignment horizontal="left" vertical="center" wrapText="1"/>
    </xf>
    <xf numFmtId="0" fontId="12" fillId="3" borderId="0" xfId="1" applyFont="1" applyFill="1" applyBorder="1" applyAlignment="1">
      <alignment horizontal="left" vertical="center" wrapText="1" indent="15"/>
    </xf>
    <xf numFmtId="15" fontId="9" fillId="3" borderId="0" xfId="1" applyNumberFormat="1" applyFont="1" applyBorder="1" applyAlignment="1">
      <alignment horizontal="left" vertical="center" wrapText="1" indent="15"/>
    </xf>
    <xf numFmtId="0" fontId="4" fillId="3" borderId="0" xfId="1" applyAlignment="1"/>
    <xf numFmtId="0" fontId="9" fillId="3" borderId="0" xfId="1" applyFont="1" applyBorder="1" applyAlignment="1">
      <alignment horizontal="left" wrapText="1"/>
    </xf>
    <xf numFmtId="0" fontId="7" fillId="3" borderId="0" xfId="1" applyFont="1" applyBorder="1" applyAlignment="1">
      <alignment horizontal="left" vertical="center" wrapText="1"/>
    </xf>
    <xf numFmtId="15" fontId="7" fillId="3" borderId="0" xfId="1" applyNumberFormat="1" applyFont="1" applyBorder="1" applyAlignment="1">
      <alignment horizontal="left" vertical="center" wrapText="1"/>
    </xf>
    <xf numFmtId="0" fontId="4" fillId="3" borderId="0" xfId="1" applyFill="1" applyBorder="1" applyAlignment="1">
      <alignment horizontal="left" vertical="center" wrapText="1"/>
    </xf>
    <xf numFmtId="0" fontId="4" fillId="3" borderId="0" xfId="1" applyBorder="1"/>
    <xf numFmtId="15" fontId="14" fillId="3" borderId="0" xfId="1" applyNumberFormat="1" applyFont="1" applyBorder="1" applyAlignment="1">
      <alignment horizontal="center" vertical="center" wrapText="1"/>
    </xf>
    <xf numFmtId="1" fontId="6" fillId="3" borderId="0" xfId="1" applyNumberFormat="1" applyFont="1" applyFill="1" applyBorder="1" applyAlignment="1">
      <alignment horizontal="center" vertical="center"/>
    </xf>
    <xf numFmtId="10" fontId="4" fillId="3" borderId="0" xfId="1" applyNumberFormat="1"/>
    <xf numFmtId="0" fontId="8" fillId="3" borderId="14" xfId="1" applyFont="1" applyBorder="1"/>
    <xf numFmtId="0" fontId="12" fillId="3" borderId="0" xfId="1" applyFont="1" applyBorder="1"/>
    <xf numFmtId="15" fontId="12" fillId="3" borderId="9" xfId="1" applyNumberFormat="1" applyFont="1" applyBorder="1" applyAlignment="1">
      <alignment horizontal="center" vertical="center" wrapText="1"/>
    </xf>
    <xf numFmtId="10" fontId="6" fillId="3" borderId="0" xfId="1" applyNumberFormat="1" applyFont="1" applyFill="1" applyBorder="1" applyAlignment="1">
      <alignment horizontal="center" vertical="center"/>
    </xf>
    <xf numFmtId="0" fontId="9" fillId="3" borderId="1" xfId="1" applyFont="1" applyBorder="1"/>
    <xf numFmtId="0" fontId="12" fillId="3" borderId="3" xfId="1" applyFont="1" applyBorder="1"/>
    <xf numFmtId="0" fontId="9" fillId="3" borderId="10" xfId="1" applyFont="1" applyBorder="1"/>
    <xf numFmtId="0" fontId="12" fillId="3" borderId="6" xfId="1" applyFont="1" applyBorder="1"/>
    <xf numFmtId="15" fontId="12" fillId="3" borderId="9" xfId="1" applyNumberFormat="1" applyFont="1" applyFill="1" applyBorder="1" applyAlignment="1">
      <alignment horizontal="left" vertical="center" wrapText="1"/>
    </xf>
    <xf numFmtId="15" fontId="14" fillId="3" borderId="0" xfId="1" applyNumberFormat="1" applyFont="1" applyBorder="1" applyAlignment="1">
      <alignment horizontal="left" vertical="center" wrapText="1"/>
    </xf>
    <xf numFmtId="15" fontId="12" fillId="3" borderId="9" xfId="1" applyNumberFormat="1" applyFont="1" applyFill="1" applyBorder="1" applyAlignment="1">
      <alignment horizontal="center" vertical="center" wrapText="1"/>
    </xf>
    <xf numFmtId="1" fontId="16" fillId="3" borderId="0" xfId="1" applyNumberFormat="1" applyFont="1" applyBorder="1" applyAlignment="1">
      <alignment horizontal="center" vertical="center"/>
    </xf>
    <xf numFmtId="165" fontId="4" fillId="3" borderId="0" xfId="1" applyNumberFormat="1"/>
    <xf numFmtId="0" fontId="17" fillId="3" borderId="10" xfId="1" applyFont="1" applyBorder="1" applyAlignment="1">
      <alignment horizontal="justify" vertical="center" wrapText="1"/>
    </xf>
    <xf numFmtId="0" fontId="18" fillId="3" borderId="6" xfId="1" applyFont="1" applyBorder="1" applyAlignment="1">
      <alignment horizontal="justify" vertical="center" wrapText="1"/>
    </xf>
    <xf numFmtId="0" fontId="18" fillId="3" borderId="6" xfId="1" applyFont="1" applyBorder="1" applyAlignment="1">
      <alignment vertical="center" wrapText="1"/>
    </xf>
    <xf numFmtId="0" fontId="18" fillId="3" borderId="6" xfId="1" applyFont="1" applyBorder="1" applyAlignment="1">
      <alignment horizontal="center" vertical="center" wrapText="1"/>
    </xf>
    <xf numFmtId="0" fontId="14" fillId="3" borderId="6" xfId="1" applyFont="1" applyBorder="1" applyAlignment="1">
      <alignment horizontal="center" vertical="center" wrapText="1"/>
    </xf>
    <xf numFmtId="15" fontId="14" fillId="3" borderId="15" xfId="1" applyNumberFormat="1" applyFont="1" applyBorder="1" applyAlignment="1">
      <alignment horizontal="center" vertical="center" wrapText="1"/>
    </xf>
    <xf numFmtId="164" fontId="11" fillId="0" borderId="5" xfId="0" applyNumberFormat="1" applyFont="1" applyBorder="1" applyAlignment="1" applyProtection="1">
      <protection locked="0"/>
    </xf>
    <xf numFmtId="0" fontId="0" fillId="0" borderId="0" xfId="0" applyAlignment="1">
      <alignment horizontal="left"/>
    </xf>
    <xf numFmtId="0" fontId="0" fillId="0" borderId="0" xfId="0" applyAlignment="1">
      <alignment horizontal="left" indent="1"/>
    </xf>
    <xf numFmtId="9" fontId="12" fillId="3" borderId="4" xfId="1" applyNumberFormat="1" applyFont="1" applyBorder="1" applyAlignment="1">
      <alignment horizontal="center"/>
    </xf>
    <xf numFmtId="1" fontId="0" fillId="0" borderId="0" xfId="0" applyNumberFormat="1"/>
    <xf numFmtId="10" fontId="22" fillId="0" borderId="0" xfId="0" applyNumberFormat="1" applyFont="1"/>
    <xf numFmtId="10" fontId="0" fillId="0" borderId="0" xfId="0" applyNumberFormat="1"/>
    <xf numFmtId="0" fontId="0" fillId="0" borderId="0" xfId="0"/>
    <xf numFmtId="0" fontId="0" fillId="0" borderId="0" xfId="0"/>
    <xf numFmtId="0" fontId="5" fillId="2" borderId="16" xfId="0" applyFont="1" applyFill="1" applyBorder="1" applyAlignment="1">
      <alignment horizontal="center" vertical="center"/>
    </xf>
    <xf numFmtId="0" fontId="5" fillId="2" borderId="16" xfId="0" applyFont="1" applyFill="1" applyBorder="1" applyAlignment="1">
      <alignment horizontal="justify" vertical="center" wrapText="1"/>
    </xf>
    <xf numFmtId="0" fontId="5" fillId="2" borderId="16" xfId="0" applyFont="1" applyFill="1" applyBorder="1" applyAlignment="1">
      <alignment horizontal="center" vertical="center" wrapText="1"/>
    </xf>
    <xf numFmtId="0" fontId="0" fillId="0" borderId="0" xfId="0"/>
    <xf numFmtId="0" fontId="0" fillId="0" borderId="0" xfId="0"/>
    <xf numFmtId="0" fontId="6" fillId="4" borderId="16" xfId="0" applyFont="1" applyFill="1" applyBorder="1" applyAlignment="1" applyProtection="1">
      <alignment horizontal="left" vertical="center" wrapText="1"/>
      <protection locked="0"/>
    </xf>
    <xf numFmtId="0" fontId="0" fillId="0" borderId="0" xfId="0"/>
    <xf numFmtId="0" fontId="4" fillId="8" borderId="0" xfId="1" applyFill="1"/>
    <xf numFmtId="0" fontId="0" fillId="0" borderId="0" xfId="0"/>
    <xf numFmtId="0" fontId="0" fillId="0" borderId="0" xfId="0"/>
    <xf numFmtId="0" fontId="0" fillId="0" borderId="0" xfId="0"/>
    <xf numFmtId="0" fontId="0" fillId="0" borderId="0" xfId="0"/>
    <xf numFmtId="1" fontId="12" fillId="3" borderId="4" xfId="1" applyNumberFormat="1" applyFont="1" applyBorder="1" applyAlignment="1">
      <alignment horizontal="center"/>
    </xf>
    <xf numFmtId="1" fontId="12" fillId="3" borderId="15" xfId="1" applyNumberFormat="1" applyFont="1" applyBorder="1" applyAlignment="1">
      <alignment horizontal="center"/>
    </xf>
    <xf numFmtId="0" fontId="23" fillId="5" borderId="22" xfId="0" applyFont="1" applyFill="1" applyBorder="1" applyAlignment="1">
      <alignment vertical="center" wrapText="1"/>
    </xf>
    <xf numFmtId="0" fontId="23" fillId="5" borderId="23" xfId="0" applyFont="1" applyFill="1" applyBorder="1" applyAlignment="1">
      <alignment vertical="center" wrapText="1"/>
    </xf>
    <xf numFmtId="0" fontId="0" fillId="0" borderId="0" xfId="0" pivotButton="1"/>
    <xf numFmtId="0" fontId="21" fillId="7" borderId="0" xfId="0" applyFont="1" applyFill="1" applyBorder="1"/>
    <xf numFmtId="10" fontId="22" fillId="0" borderId="24" xfId="0" applyNumberFormat="1" applyFont="1" applyBorder="1"/>
    <xf numFmtId="10" fontId="22" fillId="0" borderId="25" xfId="0" applyNumberFormat="1" applyFont="1" applyBorder="1"/>
    <xf numFmtId="10" fontId="22" fillId="6" borderId="24" xfId="0" applyNumberFormat="1" applyFont="1" applyFill="1" applyBorder="1"/>
    <xf numFmtId="0" fontId="6" fillId="4" borderId="16" xfId="0" applyFont="1" applyFill="1" applyBorder="1" applyAlignment="1" applyProtection="1">
      <alignment horizontal="center" vertical="center" wrapText="1"/>
      <protection locked="0"/>
    </xf>
    <xf numFmtId="0" fontId="5" fillId="2" borderId="27" xfId="0" applyFont="1" applyFill="1" applyBorder="1" applyAlignment="1">
      <alignment horizontal="center" vertical="center"/>
    </xf>
    <xf numFmtId="0" fontId="28" fillId="0" borderId="0" xfId="0" applyFont="1" applyBorder="1" applyAlignment="1" applyProtection="1">
      <alignment horizontal="center" vertical="center"/>
      <protection locked="0"/>
    </xf>
    <xf numFmtId="0" fontId="29" fillId="0" borderId="0" xfId="0" applyFont="1" applyProtection="1">
      <protection hidden="1"/>
    </xf>
    <xf numFmtId="0" fontId="27" fillId="0" borderId="0" xfId="0" applyFont="1" applyProtection="1">
      <protection hidden="1"/>
    </xf>
    <xf numFmtId="0" fontId="27" fillId="0" borderId="0" xfId="0" applyFont="1"/>
    <xf numFmtId="0" fontId="27" fillId="9" borderId="0" xfId="0" applyFont="1" applyFill="1" applyAlignment="1">
      <alignment horizontal="center"/>
    </xf>
    <xf numFmtId="0" fontId="5" fillId="9" borderId="16" xfId="0" applyFont="1" applyFill="1" applyBorder="1" applyAlignment="1">
      <alignment horizontal="center" vertical="center"/>
    </xf>
    <xf numFmtId="15" fontId="9" fillId="0" borderId="0" xfId="0" applyNumberFormat="1" applyFont="1" applyBorder="1" applyAlignment="1" applyProtection="1">
      <alignment horizontal="center" vertical="center"/>
      <protection locked="0"/>
    </xf>
    <xf numFmtId="0" fontId="0" fillId="3" borderId="0" xfId="0" applyFill="1"/>
    <xf numFmtId="0" fontId="29" fillId="3" borderId="0" xfId="0" applyFont="1" applyFill="1" applyProtection="1">
      <protection hidden="1"/>
    </xf>
    <xf numFmtId="0" fontId="27" fillId="3" borderId="0" xfId="0" applyFont="1" applyFill="1" applyProtection="1">
      <protection hidden="1"/>
    </xf>
    <xf numFmtId="0" fontId="27" fillId="3" borderId="0" xfId="0" applyFont="1" applyFill="1"/>
    <xf numFmtId="0" fontId="27" fillId="10" borderId="0" xfId="0" applyFont="1" applyFill="1" applyAlignment="1">
      <alignment horizontal="center"/>
    </xf>
    <xf numFmtId="0" fontId="5" fillId="10" borderId="16" xfId="0" applyFont="1" applyFill="1" applyBorder="1" applyAlignment="1">
      <alignment horizontal="center" vertical="center"/>
    </xf>
    <xf numFmtId="0" fontId="23" fillId="5" borderId="26" xfId="0" applyFont="1" applyFill="1" applyBorder="1" applyAlignment="1">
      <alignment vertical="center" wrapText="1"/>
    </xf>
    <xf numFmtId="0" fontId="32" fillId="0" borderId="5" xfId="0" applyFont="1" applyBorder="1" applyAlignment="1">
      <alignment horizontal="justify" vertical="top" wrapText="1"/>
    </xf>
    <xf numFmtId="0" fontId="6" fillId="8" borderId="16" xfId="0" applyFont="1" applyFill="1" applyBorder="1" applyAlignment="1">
      <alignment horizontal="center" vertical="center" wrapText="1"/>
    </xf>
    <xf numFmtId="0" fontId="25" fillId="4" borderId="16" xfId="0" applyFont="1" applyFill="1" applyBorder="1" applyAlignment="1">
      <alignment vertical="center" wrapText="1"/>
    </xf>
    <xf numFmtId="0" fontId="6" fillId="4" borderId="16" xfId="0" applyFont="1" applyFill="1" applyBorder="1" applyAlignment="1" applyProtection="1">
      <alignment horizontal="justify" vertical="center" wrapText="1"/>
      <protection locked="0"/>
    </xf>
    <xf numFmtId="0" fontId="25" fillId="4" borderId="16" xfId="0" applyFont="1" applyFill="1" applyBorder="1" applyAlignment="1">
      <alignment horizontal="justify" vertical="center" wrapText="1"/>
    </xf>
    <xf numFmtId="0" fontId="25" fillId="8" borderId="16" xfId="0" applyFont="1" applyFill="1" applyBorder="1" applyAlignment="1">
      <alignment horizontal="justify" vertical="center" wrapText="1"/>
    </xf>
    <xf numFmtId="0" fontId="25" fillId="4" borderId="16" xfId="0" applyFont="1" applyFill="1" applyBorder="1" applyAlignment="1">
      <alignment horizontal="center" vertical="center" wrapText="1"/>
    </xf>
    <xf numFmtId="15" fontId="6" fillId="4" borderId="16" xfId="0" applyNumberFormat="1" applyFont="1" applyFill="1" applyBorder="1" applyAlignment="1" applyProtection="1">
      <alignment horizontal="center" vertical="center" wrapText="1"/>
    </xf>
    <xf numFmtId="0" fontId="33" fillId="11" borderId="28" xfId="0" applyNumberFormat="1" applyFont="1" applyFill="1" applyBorder="1" applyAlignment="1" applyProtection="1">
      <alignment horizontal="center" vertical="center" wrapText="1"/>
    </xf>
    <xf numFmtId="0" fontId="36" fillId="0" borderId="0" xfId="0" applyFont="1"/>
    <xf numFmtId="0" fontId="0" fillId="0" borderId="0" xfId="0" applyAlignment="1">
      <alignment horizontal="center"/>
    </xf>
    <xf numFmtId="9" fontId="0" fillId="0" borderId="0" xfId="13" applyFont="1" applyAlignment="1">
      <alignment horizontal="center"/>
    </xf>
    <xf numFmtId="0" fontId="21" fillId="7" borderId="29" xfId="0" applyFont="1" applyFill="1" applyBorder="1" applyAlignment="1">
      <alignment horizontal="center"/>
    </xf>
    <xf numFmtId="9" fontId="21" fillId="7" borderId="30" xfId="0" applyNumberFormat="1" applyFont="1" applyFill="1" applyBorder="1" applyAlignment="1">
      <alignment horizontal="center"/>
    </xf>
    <xf numFmtId="0" fontId="0" fillId="0" borderId="0" xfId="0" applyNumberFormat="1" applyAlignment="1">
      <alignment horizontal="center"/>
    </xf>
    <xf numFmtId="0" fontId="37" fillId="0" borderId="0" xfId="0" applyFont="1" applyAlignment="1">
      <alignment horizontal="left"/>
    </xf>
    <xf numFmtId="0" fontId="0" fillId="0" borderId="0" xfId="0" applyAlignment="1">
      <alignment vertical="top" wrapText="1"/>
    </xf>
    <xf numFmtId="0" fontId="38" fillId="0" borderId="0" xfId="0" applyFont="1"/>
    <xf numFmtId="0" fontId="6" fillId="4" borderId="16" xfId="0" applyFont="1" applyFill="1" applyBorder="1" applyAlignment="1">
      <alignment horizontal="center" vertical="center" wrapText="1"/>
    </xf>
    <xf numFmtId="166" fontId="6" fillId="4" borderId="16" xfId="0" applyNumberFormat="1" applyFont="1" applyFill="1" applyBorder="1" applyAlignment="1">
      <alignment horizontal="center" vertical="center" wrapText="1"/>
    </xf>
    <xf numFmtId="2" fontId="6" fillId="4" borderId="16" xfId="0" applyNumberFormat="1" applyFont="1" applyFill="1" applyBorder="1" applyAlignment="1">
      <alignment horizontal="center" vertical="center" wrapText="1"/>
    </xf>
    <xf numFmtId="0" fontId="6" fillId="4" borderId="17" xfId="0" applyFont="1" applyFill="1" applyBorder="1" applyAlignment="1" applyProtection="1">
      <alignment horizontal="center" vertical="center" wrapText="1"/>
      <protection locked="0"/>
    </xf>
    <xf numFmtId="0" fontId="16" fillId="4" borderId="16" xfId="0" applyFont="1" applyFill="1" applyBorder="1" applyAlignment="1" applyProtection="1">
      <alignment horizontal="center" vertical="center" wrapText="1"/>
      <protection locked="0"/>
    </xf>
    <xf numFmtId="0" fontId="8" fillId="4" borderId="16" xfId="0" applyFont="1" applyFill="1" applyBorder="1" applyAlignment="1" applyProtection="1">
      <alignment horizontal="center" vertical="center" wrapText="1"/>
      <protection locked="0"/>
    </xf>
    <xf numFmtId="0" fontId="39" fillId="13" borderId="16" xfId="0" applyFont="1" applyFill="1" applyBorder="1" applyAlignment="1">
      <alignment horizontal="center" vertical="center"/>
    </xf>
    <xf numFmtId="0" fontId="25" fillId="4" borderId="16" xfId="0" applyFont="1" applyFill="1" applyBorder="1" applyAlignment="1">
      <alignment horizontal="center" vertical="center"/>
    </xf>
    <xf numFmtId="0" fontId="40" fillId="8" borderId="16" xfId="0" applyFont="1" applyFill="1" applyBorder="1" applyAlignment="1" applyProtection="1">
      <alignment horizontal="justify" vertical="center" wrapText="1"/>
      <protection locked="0"/>
    </xf>
    <xf numFmtId="0" fontId="40" fillId="8" borderId="16" xfId="0" applyFont="1" applyFill="1" applyBorder="1" applyAlignment="1" applyProtection="1">
      <alignment vertical="center"/>
      <protection locked="0"/>
    </xf>
    <xf numFmtId="0" fontId="25" fillId="4" borderId="16" xfId="0" applyFont="1" applyFill="1" applyBorder="1"/>
    <xf numFmtId="0" fontId="25" fillId="4" borderId="16" xfId="0" applyFont="1" applyFill="1" applyBorder="1" applyAlignment="1">
      <alignment horizontal="center"/>
    </xf>
    <xf numFmtId="166" fontId="41" fillId="14" borderId="20" xfId="3" applyNumberFormat="1" applyFont="1" applyFill="1" applyBorder="1" applyAlignment="1">
      <alignment horizontal="center" vertical="center"/>
    </xf>
    <xf numFmtId="0" fontId="25" fillId="4" borderId="0" xfId="0" applyFont="1" applyFill="1"/>
    <xf numFmtId="0" fontId="25" fillId="4" borderId="16" xfId="0" applyFont="1" applyFill="1" applyBorder="1" applyAlignment="1">
      <alignment wrapText="1"/>
    </xf>
    <xf numFmtId="0" fontId="25" fillId="4" borderId="16" xfId="0" applyFont="1" applyFill="1" applyBorder="1" applyAlignment="1" applyProtection="1">
      <alignment horizontal="justify" vertical="center" wrapText="1"/>
      <protection locked="0"/>
    </xf>
    <xf numFmtId="0" fontId="25" fillId="8" borderId="16" xfId="0" applyFont="1" applyFill="1" applyBorder="1" applyAlignment="1" applyProtection="1">
      <alignment vertical="center"/>
      <protection locked="0"/>
    </xf>
    <xf numFmtId="0" fontId="40" fillId="8" borderId="16" xfId="0" applyFont="1" applyFill="1" applyBorder="1" applyAlignment="1" applyProtection="1">
      <alignment horizontal="justify" vertical="top" wrapText="1"/>
      <protection locked="0"/>
    </xf>
    <xf numFmtId="0" fontId="40" fillId="4" borderId="16" xfId="0" applyFont="1" applyFill="1" applyBorder="1" applyAlignment="1" applyProtection="1">
      <alignment horizontal="justify" vertical="center" wrapText="1"/>
      <protection locked="0"/>
    </xf>
    <xf numFmtId="0" fontId="40" fillId="4" borderId="16" xfId="0" applyFont="1" applyFill="1" applyBorder="1" applyAlignment="1" applyProtection="1">
      <alignment vertical="center"/>
      <protection locked="0"/>
    </xf>
    <xf numFmtId="0" fontId="42" fillId="8" borderId="16" xfId="7" applyFont="1" applyFill="1" applyBorder="1" applyAlignment="1" applyProtection="1">
      <alignment vertical="center" wrapText="1"/>
      <protection locked="0"/>
    </xf>
    <xf numFmtId="0" fontId="25" fillId="8" borderId="16" xfId="7" applyFont="1" applyFill="1" applyBorder="1" applyAlignment="1" applyProtection="1">
      <alignment vertical="center"/>
      <protection locked="0"/>
    </xf>
    <xf numFmtId="0" fontId="25" fillId="8" borderId="16" xfId="7" applyFont="1" applyFill="1" applyBorder="1" applyAlignment="1" applyProtection="1">
      <alignment vertical="center" wrapText="1"/>
      <protection locked="0"/>
    </xf>
    <xf numFmtId="0" fontId="25" fillId="8" borderId="16" xfId="0" applyFont="1" applyFill="1" applyBorder="1" applyAlignment="1" applyProtection="1">
      <alignment vertical="center" wrapText="1"/>
      <protection locked="0"/>
    </xf>
    <xf numFmtId="0" fontId="25" fillId="4" borderId="16" xfId="0" applyFont="1" applyFill="1" applyBorder="1" applyAlignment="1">
      <alignment horizontal="justify" vertical="top" wrapText="1"/>
    </xf>
    <xf numFmtId="0" fontId="12" fillId="8" borderId="16" xfId="0" applyFont="1" applyFill="1" applyBorder="1" applyAlignment="1" applyProtection="1">
      <alignment horizontal="justify" vertical="center" wrapText="1"/>
      <protection locked="0"/>
    </xf>
    <xf numFmtId="14" fontId="25" fillId="8" borderId="16" xfId="0" applyNumberFormat="1" applyFont="1" applyFill="1" applyBorder="1" applyAlignment="1" applyProtection="1">
      <alignment horizontal="justify" vertical="center" wrapText="1"/>
      <protection locked="0"/>
    </xf>
    <xf numFmtId="0" fontId="43" fillId="8" borderId="16" xfId="10" applyFont="1" applyFill="1" applyBorder="1" applyAlignment="1" applyProtection="1">
      <alignment vertical="center"/>
      <protection locked="0"/>
    </xf>
    <xf numFmtId="0" fontId="25" fillId="8" borderId="16" xfId="0" applyFont="1" applyFill="1" applyBorder="1" applyAlignment="1" applyProtection="1">
      <alignment horizontal="center" vertical="center" wrapText="1"/>
      <protection locked="0"/>
    </xf>
    <xf numFmtId="0" fontId="25" fillId="4" borderId="16" xfId="0" applyFont="1" applyFill="1" applyBorder="1" applyAlignment="1" applyProtection="1">
      <alignment horizontal="center" vertical="center"/>
      <protection locked="0"/>
    </xf>
    <xf numFmtId="14" fontId="25" fillId="4" borderId="16" xfId="0" applyNumberFormat="1" applyFont="1" applyFill="1" applyBorder="1" applyAlignment="1">
      <alignment horizontal="center" vertical="center"/>
    </xf>
    <xf numFmtId="0" fontId="25" fillId="8" borderId="16" xfId="0" applyFont="1" applyFill="1" applyBorder="1" applyAlignment="1" applyProtection="1">
      <alignment horizontal="center" vertical="center"/>
      <protection locked="0"/>
    </xf>
    <xf numFmtId="0" fontId="44" fillId="4" borderId="1" xfId="0" applyFont="1" applyFill="1" applyBorder="1" applyAlignment="1">
      <alignment vertical="center"/>
    </xf>
    <xf numFmtId="0" fontId="44" fillId="4" borderId="18" xfId="0" applyFont="1" applyFill="1" applyBorder="1" applyAlignment="1">
      <alignment vertical="center"/>
    </xf>
    <xf numFmtId="0" fontId="44" fillId="4" borderId="19" xfId="0" applyFont="1" applyFill="1" applyBorder="1" applyAlignment="1">
      <alignment vertical="center"/>
    </xf>
    <xf numFmtId="1" fontId="25" fillId="4" borderId="2" xfId="0" applyNumberFormat="1" applyFont="1" applyFill="1" applyBorder="1" applyAlignment="1">
      <alignment horizontal="center"/>
    </xf>
    <xf numFmtId="0" fontId="7" fillId="12" borderId="7" xfId="0" applyFont="1" applyFill="1" applyBorder="1" applyAlignment="1" applyProtection="1">
      <alignment horizontal="center"/>
      <protection locked="0"/>
    </xf>
    <xf numFmtId="0" fontId="7" fillId="12" borderId="21" xfId="0" applyFont="1" applyFill="1" applyBorder="1" applyAlignment="1" applyProtection="1">
      <alignment horizontal="center"/>
      <protection locked="0"/>
    </xf>
    <xf numFmtId="0" fontId="7" fillId="12" borderId="8" xfId="0" applyFont="1" applyFill="1" applyBorder="1" applyAlignment="1" applyProtection="1">
      <alignment horizontal="center"/>
      <protection locked="0"/>
    </xf>
    <xf numFmtId="0" fontId="5" fillId="5" borderId="16" xfId="0" applyFont="1" applyFill="1" applyBorder="1" applyAlignment="1">
      <alignment horizontal="center" vertical="center"/>
    </xf>
    <xf numFmtId="0" fontId="5" fillId="5" borderId="16" xfId="0" applyFont="1" applyFill="1" applyBorder="1" applyAlignment="1">
      <alignment horizontal="center" vertical="center" wrapText="1"/>
    </xf>
    <xf numFmtId="0" fontId="35" fillId="0" borderId="0"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13" fillId="3" borderId="0" xfId="1" applyFont="1" applyBorder="1" applyAlignment="1">
      <alignment horizontal="center"/>
    </xf>
    <xf numFmtId="0" fontId="15" fillId="3" borderId="11" xfId="1" applyFont="1" applyBorder="1" applyAlignment="1">
      <alignment horizontal="center" vertical="center" wrapText="1"/>
    </xf>
    <xf numFmtId="0" fontId="15" fillId="3" borderId="12" xfId="1" applyFont="1" applyBorder="1" applyAlignment="1">
      <alignment horizontal="center" vertical="center" wrapText="1"/>
    </xf>
    <xf numFmtId="0" fontId="15" fillId="3" borderId="13" xfId="1" applyFont="1" applyBorder="1" applyAlignment="1">
      <alignment horizontal="center" vertical="center" wrapText="1"/>
    </xf>
    <xf numFmtId="0" fontId="15" fillId="3" borderId="14" xfId="1" applyFont="1" applyBorder="1" applyAlignment="1">
      <alignment horizontal="center" vertical="center" wrapText="1"/>
    </xf>
    <xf numFmtId="0" fontId="15" fillId="3" borderId="0" xfId="1" applyFont="1" applyBorder="1" applyAlignment="1">
      <alignment horizontal="center" vertical="center" wrapText="1"/>
    </xf>
    <xf numFmtId="0" fontId="15" fillId="3" borderId="9" xfId="1" applyFont="1" applyBorder="1" applyAlignment="1">
      <alignment horizontal="center" vertical="center" wrapText="1"/>
    </xf>
    <xf numFmtId="0" fontId="9" fillId="3" borderId="0" xfId="1" applyFont="1" applyBorder="1" applyAlignment="1">
      <alignment horizontal="left" wrapText="1"/>
    </xf>
    <xf numFmtId="15" fontId="9" fillId="3" borderId="0" xfId="1" applyNumberFormat="1" applyFont="1" applyBorder="1" applyAlignment="1">
      <alignment horizontal="left" vertical="center" wrapText="1"/>
    </xf>
    <xf numFmtId="0" fontId="4" fillId="3" borderId="0" xfId="1" applyBorder="1" applyAlignment="1">
      <alignment horizontal="left" vertical="center" wrapText="1"/>
    </xf>
    <xf numFmtId="0" fontId="12" fillId="3" borderId="0" xfId="1" applyFont="1" applyFill="1" applyBorder="1" applyAlignment="1">
      <alignment horizontal="left" vertical="center" wrapText="1"/>
    </xf>
    <xf numFmtId="164" fontId="9" fillId="3" borderId="0" xfId="1" applyNumberFormat="1" applyFont="1" applyFill="1" applyBorder="1" applyAlignment="1">
      <alignment horizontal="left" vertical="center" wrapText="1"/>
    </xf>
    <xf numFmtId="164" fontId="4" fillId="3" borderId="0" xfId="1" applyNumberFormat="1" applyFill="1" applyBorder="1" applyAlignment="1">
      <alignment horizontal="left" vertical="center" wrapText="1"/>
    </xf>
    <xf numFmtId="1" fontId="9" fillId="3" borderId="0" xfId="1" applyNumberFormat="1" applyFont="1" applyBorder="1" applyAlignment="1">
      <alignment horizontal="left" vertical="center" wrapText="1"/>
    </xf>
    <xf numFmtId="0" fontId="9" fillId="3" borderId="0" xfId="1" applyFont="1" applyBorder="1" applyAlignment="1">
      <alignment horizontal="center" wrapText="1"/>
    </xf>
    <xf numFmtId="0" fontId="20" fillId="3" borderId="0" xfId="1" applyFont="1" applyBorder="1" applyAlignment="1">
      <alignment horizontal="center" wrapText="1"/>
    </xf>
  </cellXfs>
  <cellStyles count="15">
    <cellStyle name="Hipervínculo" xfId="10" builtinId="8"/>
    <cellStyle name="Normal" xfId="0" builtinId="0"/>
    <cellStyle name="Normal 2" xfId="1" xr:uid="{00000000-0005-0000-0000-000002000000}"/>
    <cellStyle name="Normal 2 2" xfId="5" xr:uid="{00000000-0005-0000-0000-000003000000}"/>
    <cellStyle name="Normal 2 2 2" xfId="9" xr:uid="{00000000-0005-0000-0000-000004000000}"/>
    <cellStyle name="Normal 2 3" xfId="8" xr:uid="{00000000-0005-0000-0000-000005000000}"/>
    <cellStyle name="Normal 3" xfId="2" xr:uid="{00000000-0005-0000-0000-000006000000}"/>
    <cellStyle name="Normal 3 2" xfId="12" xr:uid="{075763A2-E6ED-45AD-9429-3B7BA651AFE3}"/>
    <cellStyle name="Normal 4" xfId="3" xr:uid="{00000000-0005-0000-0000-000007000000}"/>
    <cellStyle name="Normal 5" xfId="4" xr:uid="{00000000-0005-0000-0000-000008000000}"/>
    <cellStyle name="Normal 6" xfId="6" xr:uid="{00000000-0005-0000-0000-000009000000}"/>
    <cellStyle name="Normal 7" xfId="7" xr:uid="{00000000-0005-0000-0000-00000A000000}"/>
    <cellStyle name="Normal 8" xfId="11" xr:uid="{05D76A81-6D52-4FE2-B8D1-E782F6D439C0}"/>
    <cellStyle name="Normal 9" xfId="14" xr:uid="{63A8822C-EB04-465A-A5F2-63C923A67C11}"/>
    <cellStyle name="Porcentaje" xfId="13" builtinId="5"/>
  </cellStyles>
  <dxfs count="15">
    <dxf>
      <numFmt numFmtId="1" formatCode="0"/>
    </dxf>
    <dxf>
      <alignment horizontal="center"/>
    </dxf>
    <dxf>
      <alignment horizontal="center"/>
    </dxf>
    <dxf>
      <alignment vertical="top" wrapText="1"/>
    </dxf>
    <dxf>
      <alignment vertical="top" wrapText="1"/>
    </dxf>
    <dxf>
      <alignment vertical="top" wrapText="1"/>
    </dxf>
    <dxf>
      <alignment vertical="top" wrapText="1"/>
    </dxf>
    <dxf>
      <alignment vertical="top" wrapText="1"/>
    </dxf>
    <dxf>
      <alignment vertical="top" wrapText="1"/>
    </dxf>
    <dxf>
      <alignment vertical="top" wrapText="1"/>
    </dxf>
    <dxf>
      <alignment horizontal="center"/>
    </dxf>
    <dxf>
      <alignment horizontal="center"/>
    </dxf>
    <dxf>
      <font>
        <b val="0"/>
        <i val="0"/>
        <color theme="0"/>
      </font>
      <fill>
        <patternFill>
          <bgColor rgb="FFFF0000"/>
        </patternFill>
      </fill>
    </dxf>
    <dxf>
      <font>
        <color theme="0"/>
      </font>
      <fill>
        <patternFill>
          <bgColor rgb="FFFFCC00"/>
        </patternFill>
      </fill>
    </dxf>
    <dxf>
      <font>
        <color theme="0"/>
      </font>
      <fill>
        <patternFill>
          <bgColor rgb="FF008000"/>
        </patternFill>
      </fill>
    </dxf>
  </dxfs>
  <tableStyles count="0" defaultTableStyle="TableStyleMedium2" defaultPivotStyle="PivotStyleLight16"/>
  <colors>
    <mruColors>
      <color rgb="FFFFB3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311727</xdr:colOff>
      <xdr:row>0</xdr:row>
      <xdr:rowOff>0</xdr:rowOff>
    </xdr:from>
    <xdr:to>
      <xdr:col>2</xdr:col>
      <xdr:colOff>606135</xdr:colOff>
      <xdr:row>0</xdr:row>
      <xdr:rowOff>165389</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twoCellAnchor editAs="oneCell">
    <xdr:from>
      <xdr:col>0</xdr:col>
      <xdr:colOff>311727</xdr:colOff>
      <xdr:row>0</xdr:row>
      <xdr:rowOff>0</xdr:rowOff>
    </xdr:from>
    <xdr:to>
      <xdr:col>2</xdr:col>
      <xdr:colOff>606135</xdr:colOff>
      <xdr:row>0</xdr:row>
      <xdr:rowOff>165389</xdr:rowOff>
    </xdr:to>
    <xdr:pic>
      <xdr:nvPicPr>
        <xdr:cNvPr id="3" name="5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omero" refreshedDate="43378.258047685187" createdVersion="5" refreshedVersion="6" minRefreshableVersion="3" recordCount="70" xr:uid="{00000000-000A-0000-FFFF-FFFF00000000}">
  <cacheSource type="worksheet">
    <worksheetSource ref="I8:AD77" sheet="126PE01-PR08-F2"/>
  </cacheSource>
  <cacheFields count="22">
    <cacheField name="(23) FACTOR" numFmtId="0">
      <sharedItems containsBlank="1"/>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3"/>
    </cacheField>
    <cacheField name="(36) DESCRIPCIÓN ACCION" numFmtId="0">
      <sharedItems longText="1"/>
    </cacheField>
    <cacheField name="PROPÓSITO DE LA ACCIÓN" numFmtId="0">
      <sharedItems containsNonDate="0" containsString="0"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15">
      <sharedItems/>
    </cacheField>
    <cacheField name="(72) FECHA DE TERMINACIÓN" numFmtId="15">
      <sharedItems/>
    </cacheField>
    <cacheField name="ACTIVIDADES / PLAZO EN SEMANAS" numFmtId="166">
      <sharedItems containsSemiMixedTypes="0" containsString="0" containsNumber="1" minValue="18.428571428571427" maxValue="52"/>
    </cacheField>
    <cacheField name="ACTIVIDADES / AVANCE FÍSICO DE EJECUCIÓN" numFmtId="0">
      <sharedItems containsSemiMixedTypes="0" containsString="0" containsNumber="1" containsInteger="1" minValue="0" maxValue="100"/>
    </cacheField>
    <cacheField name="Porcentaje de avance físico de Ejecucio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0.428571428571431"/>
    </cacheField>
    <cacheField name="Puntaje Logrado por las Actividades Vencidas (PLAV)  " numFmtId="0">
      <sharedItems containsSemiMixedTypes="0" containsString="0" containsNumber="1" containsInteger="1" minValue="0" maxValue="0"/>
    </cacheField>
    <cacheField name="Puntaje Atribuido a las Actividades Vencidas (PAAVI)" numFmtId="0">
      <sharedItems containsSemiMixedTypes="0" containsString="0" containsNumber="1" containsInteger="1" minValue="0" maxValue="0"/>
    </cacheField>
    <cacheField name="TIPO DE ACCIÓN _x000a_C, AC, AP, AM" numFmtId="0">
      <sharedItems containsNonDate="0" containsString="0" containsBlank="1"/>
    </cacheField>
    <cacheField name="PROCESO " numFmtId="0">
      <sharedItems containsNonDate="0" containsBlank="1" count="13">
        <m/>
        <s v="GJU" u="1"/>
        <s v="GAL" u="1"/>
        <s v="GAM" u="1"/>
        <s v="GAP" u="1"/>
        <s v="GCO" u="1"/>
        <s v="GES" u="1"/>
        <s v="OAM" u="1"/>
        <s v="AAM" u="1"/>
        <s v="GFI" u="1"/>
        <s v="GDO" u="1"/>
        <s v="GTH" u="1"/>
        <s v="GTI" u="1"/>
      </sharedItems>
    </cacheField>
    <cacheField name="DEPENDENCIA RESPONSABLE" numFmtId="0">
      <sharedItems containsBlank="1" count="156">
        <s v="SSFFS"/>
        <s v="SC"/>
        <s v="SRHS"/>
        <s v="DGC"/>
        <s v="SF - AREAS MISIONALES"/>
        <s v="DCA - DPSIA"/>
        <s v="SCAAV"/>
        <s v="SER"/>
        <s v="SPPA"/>
        <s v="SCASP"/>
        <s v="SC - SER"/>
        <s v="DCA - SCAAV"/>
        <s v="DGC - SC  - SER"/>
        <s v="DGC - SC"/>
        <s v="DGA"/>
        <m/>
        <s v="DJUR/ Grupo Sancionatorio" u="1"/>
        <s v="DIRECCIONES REGIONALES" u="1"/>
        <s v="Dirección Regional Sabana Centro Jefe de Oficina y Equipo de trabajo técnico y  Dirección de Evaluación, Seguimiento y Control Ambiental - Edith Sofia Castro " u="1"/>
        <s v="DAF, CON EL APOYO DE OTICS Y SGEN" u="1"/>
        <s v="DRBC CON EL APOYO DE DJUR" u="1"/>
        <s v="DMMLA/CIA/DESCA/DGOAT" u="1"/>
        <s v="DESCA y Direcciones Regionales" u="1"/>
        <s v="Dirección de Evaluación, Seguimiento y Control Ambiental - Ing.Mabel Rubio" u="1"/>
        <s v="DESCA - DJUR Y DIRECCIONES REGIONALES" u="1"/>
        <s v="DJUR CON APOYO DE DESCA" u="1"/>
        <s v="Dirección de Evaluación, Seguimiento y Control Ambiental - Ing. Claudia Neisa" u="1"/>
        <s v="DRCH" u="1"/>
        <s v="Direcciones Regionales - DESCA - Dirección Jurídica" u="1"/>
        <s v="DCASC" u="1"/>
        <s v="DJUR" u="1"/>
        <s v="DRCH, DRSO, DRAM Y DRAG" u="1"/>
        <s v="SGEN Y DCASC" u="1"/>
        <s v="DMMLA  - LAB" u="1"/>
        <s v="SGEN - DGOAT" u="1"/>
        <s v="SGEN-PREDIOS" u="1"/>
        <s v="SGEN CON APOYO DE DOI" u="1"/>
        <s v="DRUB" u="1"/>
        <s v="OTIC" u="1"/>
        <s v="DESCA" u="1"/>
        <s v="DESCA_x000a_" u="1"/>
        <s v="SGEN CON APOYO DE DAF" u="1"/>
        <s v="DRSO CON EL APOYO DE DJUR" u="1"/>
        <s v="DMMLA_x000a_DO Laboratorio Ambiental" u="1"/>
        <s v="DESCA DRSC_x000a_DRUB" u="1"/>
        <s v="Dirección de Evaluación, Seguimiento y Control Ambiental - Ruby Téllez" u="1"/>
        <s v="TIC`S" u="1"/>
        <s v="DESCA - FLORA -Duvan Santos" u="1"/>
        <s v="DOI" u="1"/>
        <s v="DCASC_x000a_SGEN" u="1"/>
        <s v="DESCA - DAF" u="1"/>
        <s v="SGEN CON EL APOYO DE DMMLA Y DAF" u="1"/>
        <s v="DMMLA - Dirección Operativa Laboratorio Ambiental" u="1"/>
        <s v="DJUR, COLABORACION DESCA Y DMMLA" u="1"/>
        <s v="DRUB  " u="1"/>
        <s v="DRSOA" u="1"/>
        <s v="DOI - DAF -  SGEN -   DMMLA" u="1"/>
        <s v="DMMLA - LAB" u="1"/>
        <s v="DAF" u="1"/>
        <s v="DRSC CON APOYO DE JURIDICA" u="1"/>
        <s v="SGEN y DOI" u="1"/>
        <s v="DRSC" u="1"/>
        <s v="DESCA _x000a_DJUR" u="1"/>
        <s v="DRGU" u="1"/>
        <s v="DAF - OTIC" u="1"/>
        <s v="SGEN-DAF" u="1"/>
        <s v="SGEN_x000a_DOI" u="1"/>
        <s v="DRSO" u="1"/>
        <s v="Grupo de Mejoramiento de SGEN  con apoyo de DOI " u="1"/>
        <s v="DAF CON EL APOYO DE DOI" u="1"/>
        <s v="Direcciones Regionales - DJUR" u="1"/>
        <s v="DRSU" u="1"/>
        <s v="DESCA - DJUR" u="1"/>
        <s v="Direcciones Regionales con el apoyo de la Dirección Jurídica " u="1"/>
        <s v="SGEN_x000a_DMMLA - LAB" u="1"/>
        <s v="DMMLA - Harold Velasquez" u="1"/>
        <s v="DCASC_x000a__x000a_Proyecto 11" u="1"/>
        <s v="SECGEN - DOI " u="1"/>
        <s v="DMMLA" u="1"/>
        <s v="OAC" u="1"/>
        <s v="SGEN DMMLA DO Laboratorio Ambiental" u="1"/>
        <s v="DJUR - PROCESOS" u="1"/>
        <s v="Dirección de Evaluación, Seguimiento y Control Ambiental - Sandra Nieto y Diego Salazar" u="1"/>
        <s v="DGOAT - SGEN" u="1"/>
        <s v="SGEN - DOI" u="1"/>
        <s v="SGEN CON EL APOYO DE DOI" u="1"/>
        <s v="DESCA._x000a_Equipo Vertimientos - Carlos Arturo Álvarez." u="1"/>
        <s v="Dirección de Monitoreo Modelamiento y Laboratorio Ambiental" u="1"/>
        <s v="DESCA. CON APOYO Direcciones Regionales_x000a_Equipo Vertimientos - Carlos Arturo Álvarez." u="1"/>
        <s v="DRSOA / DJUR" u="1"/>
        <s v="DGOAT - DMMLA" u="1"/>
        <s v="OAP" u="1"/>
        <s v="DESCA " u="1"/>
        <s v="DAF - DJUR" u="1"/>
        <s v="DESCA - Equipo recurso hídrico - Orlando Ávila" u="1"/>
        <s v="DRSO - DJUR" u="1"/>
        <s v="DAF CON EL APOYO DE OTH" u="1"/>
        <s v="OCIN" u="1"/>
        <s v="DMMLA - LAB en coordinación con la OTH" u="1"/>
        <s v="DGOAT en coordinación con OTH" u="1"/>
        <s v="Secretaria General_x000a_Dirección de Monitoreo, Modelamiento y Laboratorio Ambiental" u="1"/>
        <s v="Secretaria General -_x000a_Dirección de Monitoreo, Modelamiento y Laboratorio Ambiental" u="1"/>
        <s v="Secretaria General - _x000a_Dirección de Monitoreo Modelamiento y Laboratorio Ambiental" u="1"/>
        <s v="DOI / DMMLA" u="1"/>
        <s v="DRBM " u="1"/>
        <s v="SGEN en coordinación con DAF" u="1"/>
        <s v="SGEN en coordinación con DAF y OTH" u="1"/>
        <s v="SGEN CON EL APOYO DE DAF" u="1"/>
        <s v="OTH" u="1"/>
        <s v="DOI - DMMLA" u="1"/>
        <s v="SGEN " u="1"/>
        <s v="DRSOA " u="1"/>
        <s v="DRTE" u="1"/>
        <s v="Dirección de Evaluación, Seguimiento y Control Ambiental - Ing. Harold Gomez" u="1"/>
        <s v="Oficina de Tecnologías de la Información y las Comunicaciones - Dirección Jurídica / Mauricio Guijo y José Agustín Arevalo." u="1"/>
        <s v="DESCA, HUMBERTO POVEDA CONDE /  CON APOYO DE DJUR Y OTIC" u="1"/>
        <s v="Dirección Regional Alto Magdalena" u="1"/>
        <s v="Direcciones Regionales con el apoyo de la DESCA" u="1"/>
        <s v="LAB AMBIENTAL" u="1"/>
        <s v="Direccion Jurídica" u="1"/>
        <s v="Dirección Jurídica" u="1"/>
        <s v="Dirección Regional Tequendama" u="1"/>
        <s v="DESCA Y DRSC_x000a_DRUB" u="1"/>
        <s v="Dirección de Evaluación, Seguimiento y Control Ambiental - Ing. José Evert Prieto." u="1"/>
        <s v="DAF - DOI" u="1"/>
        <s v="Dirección Técnica y Operativa de Monitoreo, Modelamiento y Laboratorio Ambiental" u="1"/>
        <s v="DESCA. _x000a_Equipo Vertimientos - Carlos Arturo Álvarez." u="1"/>
        <s v="Dirección de Evaluación, Seguimiento y Control Ambiental - Ing. Humberto Poveda" u="1"/>
        <s v="Direcciones Regionales." u="1"/>
        <s v="Dirección regional Almidas y Guatavita" u="1"/>
        <s v="DJUR " u="1"/>
        <s v="DAF-FIAB" u="1"/>
        <s v="DGOAT" u="1"/>
        <s v="Dirección de Evaluación, Seguimiento y Control Ambiental - Ing.Edith Sofía Castro" u="1"/>
        <s v="Direcciones Regionales - Jefes de Oficina y sus equipos de trabajo y Dirección de Evaluación, Seguimiento y Control Ambiental - Edith Sofia Castro " u="1"/>
        <s v="DJUR/ Grupo Sancionatorio " u="1"/>
        <s v="Dirección Regional Sabana Centro Jefe de Oficina y Equipo de trabajo jurídico, Dirección Jurídica y  Dirección de Evaluación, Seguimiento y Control Ambiental - Edith Sofia Castro " u="1"/>
        <s v="Direcciones Regionales apoya Dirección Juridica." u="1"/>
        <s v="SGEN -DAF" u="1"/>
        <s v="FIAB" u="1"/>
        <s v="DOI y SGEN" u="1"/>
        <s v="DJUR - DESCA" u="1"/>
        <s v="DRAG" u="1"/>
        <s v="DESCA / HUMBERTO POVEDA CONDE /" u="1"/>
        <s v="Secretaria General" u="1"/>
        <s v="DRAM" u="1"/>
        <s v="Dirección de Evaluación, Seguimiento y Control Ambiental - Ing. Orlando Ávila y contratistas DESCA" u="1"/>
        <s v="Dirección de Evaluación, Seguimiento y Control Ambiental - Ing. Humberto Poveda y contratistas." u="1"/>
        <s v="Dirección de Evaluación, Seguimiento y Control Ambiental - Edith Sofia Castro PSMV" u="1"/>
        <s v="DGOAT_x000a_SGEN" u="1"/>
        <s v="SGEN" u="1"/>
        <s v="DESCA - Dirección Jurídica" u="1"/>
        <s v="SGEN, OAP y DOI" u="1"/>
        <s v="DRBM CON EL APOYO DE JURIDICA" u="1"/>
        <s v="SGEN, OAO y DOI" u="1"/>
        <s v="DMMLA, GRUPO ERA" u="1"/>
      </sharedItems>
    </cacheField>
    <cacheField name="REPORTE PROCESO O DEPENDENCIA RESPONSABLE _x000a_(primer trimest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378.412465277775" createdVersion="6" refreshedVersion="6" minRefreshableVersion="3" recordCount="69" xr:uid="{B64461E6-330F-4E66-961C-582179FAD9FA}">
  <cacheSource type="worksheet">
    <worksheetSource ref="B8:AP77" sheet="126PE01-PR08-F2"/>
  </cacheSource>
  <cacheFields count="41">
    <cacheField name="COD_FILA" numFmtId="0">
      <sharedItems/>
    </cacheField>
    <cacheField name="FECHA REPORTE DE LA INFORMACIÓN" numFmtId="0">
      <sharedItems/>
    </cacheField>
    <cacheField name="(4) CÓDIGO DE LA ENTIDAD" numFmtId="0">
      <sharedItems/>
    </cacheField>
    <cacheField name="(8) VIGENCIA PAD AUDITORIA o VISITA" numFmtId="0">
      <sharedItems containsSemiMixedTypes="0" containsString="0" containsNumber="1" containsInteger="1" minValue="2010" maxValue="2017"/>
    </cacheField>
    <cacheField name="(20) CODIGO AUDITORIA SEGÚN PAD DE LA VIGENCIA" numFmtId="0">
      <sharedItems containsSemiMixedTypes="0" containsString="0" containsNumber="1" containsInteger="1" minValue="48" maxValue="802"/>
    </cacheField>
    <cacheField name="MODALIDAD" numFmtId="0">
      <sharedItems/>
    </cacheField>
    <cacheField name="(22) COMPONENTE" numFmtId="0">
      <sharedItems containsBlank="1"/>
    </cacheField>
    <cacheField name="(23) FACTOR" numFmtId="0">
      <sharedItems containsBlank="1"/>
    </cacheField>
    <cacheField name="(24) No. HALLAZGO o Numeral del Informe de la Auditoría o Visita" numFmtId="0">
      <sharedItems count="34">
        <s v="2.1.2.1"/>
        <s v="2.1.3.11"/>
        <s v="2.1.3.24"/>
        <s v="2.1.3.5"/>
        <s v="2.1.3.9"/>
        <s v="2.2.1"/>
        <s v="2.2.1.1.3.1"/>
        <s v="2.2.1.1.3.2"/>
        <s v="2.3.1.1.3.2"/>
        <s v="2.3.1.2.3.1"/>
        <s v="3.1.1"/>
        <s v="3.1.2"/>
        <s v="3.1.2.2.1"/>
        <s v="3.1.3"/>
        <s v="3.1.4"/>
        <s v="3.1.5"/>
        <s v="3.1.6"/>
        <s v="3.1.7"/>
        <s v="3.1.8"/>
        <s v="3.16"/>
        <s v="3.2"/>
        <s v="3.2.1"/>
        <s v="3.2.1.10"/>
        <s v="3.2.1.8"/>
        <s v="3.2.1.9"/>
        <s v="3.2.2"/>
        <s v="3.2.3"/>
        <s v="3.2.4"/>
        <s v="3.2.5"/>
        <s v="3.2.6"/>
        <s v="3.2.7"/>
        <s v="3.2.9"/>
        <s v="3.5"/>
        <s v="4.1.1"/>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3" count="3">
        <n v="1"/>
        <n v="2"/>
        <n v="3"/>
      </sharedItems>
    </cacheField>
    <cacheField name="(36) DESCRIPCIÓN ACCION" numFmtId="0">
      <sharedItems count="67" longText="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s v="REVISAR Y ACTUALIZAR EL PROCEDIMIENTO 126PM04-PR29 DE SEGUIMIENTO SILVICULTURAL INCLUYENDO EL FORMATO DE SEGUIMIENTO A ENTIDADES DISTRITALES EXCENTAS DEL COBRO DE EVALUACIÓN Y SEGUIMIENTO."/>
        <s v="LA SSFFS EMITIRÁ UNA COMUNICACIÓN OFICIAL INFORMÁNDOLE AL USUARIO DE LAS OBLIGACIONES ECONÓMICAS DE EVALUACIÓN, SEGUIMIENTO Y/O COMPENSACIÓN A QUE HAYA LUGAR QUE DEBE CUMPLIR."/>
        <s v="REALIZAR TRES SESIONES DE CAPACITACIÓN, PARA FORTALECER LA GESTIÓN DE SUPERVISIÓN."/>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s v="REALIZAR UNA CAPACITACIÓN SOBRE LA ETAPA PRECONTRACTUAL DIRIGIDA A SUPERVISORES Y ENLACES DE CADA UNA DE LAS ÁREAS."/>
        <s v="MODIFICAR EL PROCEDIMIENTO DE CELEBRACIÓN DE CONVENIOS O CONTRATOS INTERADMINISTRATIVOS: 126PA04PR08."/>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s v="REALIZAR Y EJECUTAR EL PROCESO DE CONCURSO DE MÉRITOS PARA OBTENER EL PERMISO DE INTERVENCIÓN ARQUEOLÓGICA POR PARTE DEL ICANH PARA INICIAR EL PROCESO DE CONTRATACIÓN DE OBRA."/>
        <s v="REALIZAR UN ESTUDIO PARA AJUSTAR LA EVALUACIÓN FINANCIERA Y ECONÓMICA PARA LA CASA ECOLÓGICA, CON EL FIN DE QUE SUSTENTE  LA LICITACIÓN CUANDO ÉSTA SE PRODUZCA."/>
        <s v="REALIZAR LAS ACTAS DE BAJA DE  LOS ELEMENTOS CONTENIDOS EN LOS INFORMES TÉCNICOS DE EVALUACIÓN REALIZADOS POR LAS ÁREAS."/>
        <s v="ADELANTAR LAS GESTIONES ADMINISTRATIVAS NECESARIAS PARA IDENTIFICAR LOS RECAUDOS QUE SE ENCUENTRAN RECONOCIDOS EN INGRESOS RECIBIDOS POR ANTICIPADO."/>
        <s v="ACTUALIZAR EL APLICATIVO SIA-PROCESOS Y DOCUMENTOS SISTEMA DE INFORMACIÓN AMBIENTAL, DE MODO QUE SEA OBLIGATORIO DIGITAR LA INFORMACIÓN ESPECÍFICA AL RECAUDO DEL TRÁMITE, A FIN DE IDENTIFICAR OPORTUNAMENTE EL ORIGEN DE LAS PARTIDAS QUE INGRESAN A LA ENTIDAD."/>
        <s v="ACTUALIZAR LOS MAPAS DE RUIDO DE LAS LOCALIDADES URBANAS DEL DISTRITO CAPITAL EN CUMPLIMIENTO CON LOS PARÁMETROS ESTABLECIDOS EN LA RESOLUCIÓN 0627/2006 EMITIDA POR EL ENTONCES MINISTERIO DE AMBIENTE, VIVIENDA Y DESARROLLO TERRITORIAL."/>
        <s v="REALIZAR UN REPORTE TRIMESTRAL DE LA CANTIDAD Y  TIPO DE EVENTOS PRESENTADOS ASOCIADOS A SUMINISTRO DE INFORMACIÓN ERRÓNEA Y ACTUAR SOBRE LAS CAUSAS IMPUTABLES A LA SDA Y QUE SEAN MÁS RECURRENTES  Y/O DE MAYOR INCIDENCIA."/>
        <s v="REVISAR LOS PLANES DE MANEJO AMBIENTAL - PMA DE LOS PARQUES ECOLÓGICOS DISTRITALES DE HUMEDAL - PEDH, CON EL FIN DE ARMONIZAR LAS ACCIONES DE LOS QUE ASÍ LO REQUIERAN, CON LAS CONTENIDAS EN EL PLAN DE ACCIÓN DE LA POLÍTICA PÚBLICA DISTRITAL DE HUMEDALES."/>
        <s v="IMPLEMENTAR LAS ETAPAS 2 Y 3 ESTABLECIDAS EN EL DECRETO 335 DE 2017, POR MEDIO DEL CUAL SE ADOPTA LA ESTRATEGIA PARA LA ACTUALIZACIÓN DEL PLAN DECENAL DE DESCONTAMINACIÓN, CON EL OBJETO DE LOGRAR AVANCES CONCRETOS EN CALIDAD DEL AIRE."/>
        <s v="REPORTAR EN EL POA AVANCES DEL PROYECTO DE INVERSIÓN 979 DE SCAAV DE ACUERDO CON LA HOJA DE VIDA DEL INDICADOR."/>
        <s v="CUMPLIR CON LA INTERVENCIÓN EN LOS HUMEDALES EL TUNJO Y SALITRE SEGÚN LO ESTABLECIDO EN EL PROTOCOLO DE RECUPERACAIÓN Y REHABILITACIÓN ECOLÓGICA DE HUMEDALES EN CENTROS URBANOS MIENTRAS SE FORMULAN O CULMINAN LOS PMA"/>
        <s v="ENVIAR A LA DIRECCIÓN LEGAL AMBIENTAL DE LA SECRETARÍA DISTRITAL DE AMBIENTE LOS DOCUMENTOS TÉCNICOS RECIBIDOS PARA SU TRÁMITE DE APROBACIÓN, SEGÚN MARCO NORMATIVO VIGENTE."/>
        <s v="ACTUALIZAR EL PROCEDIMIENTO &quot;FORMULACIÓN Y/O AJUSTES DE POLÍTICAS Y/O INSTRUMENTOS DE PLANEACIÓN AMBIENTAL&quot; CÓDIGO 26PM02-PR13- MEDIANTE LA INCLUSIÓN DE UN CONTROL PARA GARANTIZAR LA APLICACIÓN DEL PROCESO DE CONSULTA PREVIA EN CASO DE QUE SE REQUIERA."/>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s v="CUMPLIR CON EL SEGUIMIENTO DEL PDDAB EN LOS TÉRMINOS PREVISTOS EN EL DECRETO 98 DE 2011, EFECTUANDO REVISIÓN EN EL 2018, DEL AVANCE EN EL LOGRO DE LAS METAS ESTABLECIDAS."/>
        <s v="REVISAR LOS PMAS CON EL FIN DE PRIORIZAR LOS QUE REQUIERAN ACTUALIZACIÓN, DE CONFORMIDAD CON LO ESTIPULADO EN LA RESOLUCIÓN NO. 196 DE 2006 DEL MINISTERIO DE AMBIENTE Y DESARROLLO SOSTENIBLE."/>
        <s v="SOCIALIZACIÓN DEL PROCEDIMIENTO 126PM04-PR14 “MONITOREO, SEGUIMIENTO Y CONTROL DE RUIDO EN EL DISTRITO CAPITAL”"/>
        <s v="CONSOLIDAR LA EVIDENCIA DOCUMENTAL (REGISTROS) QUE DE CUENTA DE LOS EJERCICIOS DE PLANEACIÓN DE LAS ACTIVIDADES PROPUESTAS EN EL PLAN DE ACCIÓN ANUAL PARA EL CUMPLIMIENTO DE LA META PROPUESTA EN EL PROYECTO 979, EN EL SERVIDOR DE LA ENTIDAD"/>
        <s v="IMPLEMENTAR UNA HERRAMIENTA QUE PERMITA REALIZAR SEGUIMIENTO AL CUMPLIMIENTO DE LAS ACCIONES ESTABLECIDAS EN LOS PMAS."/>
        <s v="REALIZAR ALERTAS DE SEGUIMIENTO, A LAS DEPENDENCIAS RESPONSABLES  DE LAS ACCIONES DE CONTROL POR INCUMPLIMIENTOS EN LA IMPLEMENTACIÓN DE LOS PMAS"/>
        <s v="HACER SEGUIMIENTO SEMESTRAL AL INDICADOR QUE PERMITE EVALUAR EL AVANCE EN EL DESARROLLO DE LA FORMULACIÓN E IMPLEMENTACIÓN DE PROYECTOS DEL PLAN DE DESCONTAMINACIÓN DEL AIRE PARA BOGOTÁ Y EFECTUAR LOS CORRECTIVOS NECESARIOS."/>
        <s v="ESTABLECER UN PROCEDIMIENTO PARA ACTUALIZACIÓN Y CONSOLIDACIÓN DEL INVENTARIO DE FUENTES FIJAS INDUSTRIALES."/>
        <s v="PLANTEAR PLAN DE CONTINGENCIA DE ADMINISTRACIÓN DE LOS PEDH, A EFECTOS DE GARANTIZAR SU ADMINISTRACIÓN CONSTANTE."/>
        <s v="ACTUALIZAR EL PROCEDIMIENTO &quot;OPERACIÓN DEL SISTEMA DE MONITOREO Y VIGILANCIA DE RUIDO DEL AEROPUERTO EL DORADO&quot; (126PM04-PR13)."/>
        <s v="IMPLEMENTAR UN SISTEMA DE GENERACIÓN DE DATOS DE VUELO, PARA CORRELACIONAR LOS INDICADORES ACÚSTICOS DE LAS ESTACIONES DE MONITOREO DE RUIDO."/>
        <s v="REALIZAR INFORMES TÉCNICOS  PARA REMITIRLOS LOS QUE PRESENTEN INFRACCIONES  O  FACTORES DE DETERIORO A LA DCA PARA QUE SE ADELANTEN LOS PROCESOS PERTINENTES"/>
        <s v="VERIFICAR EL ESTADO ACTUAL DE LOS 99 PROCESOS SANCIONATORIOS IDENTIFICADOS  CON EL FIN DE REALIZAR EL IMPULSO PROCESAL NECESARIO PARA DAR TRÁMITE DE ACUERDO A LO SEÑALADO EN LA LEY 1333 DE 2009."/>
        <s v="REALIZAR SEGUIMIENTO DE RESPUESTAS TRIMESTRAL REMITIDAS AL ANLA"/>
        <s v="ACTUALIZAR EL PROCEDIMIENTO &quot;ACTUALIZACIÓN DE LAS ZONAS CRITICAS DE LAS MAPAS DE RUIDO DE BOGOTÁ &quot; (126PM04-PR58)"/>
        <s v="REALIZAR LAS ACTUACIONES ADMINISTRATIVAS RELACIONADAS CON EL COBRO POR EL SERVICIO DE SEGUIMIENTO AL PERMISO DE VERTIMIENTOS DE LAS EDS. LA LIQUIDACIÓN  DE EVALUACIÓN DEL TRÁMITE PERMISIVO NO PROCEDE POR PARTE DE LA SDA (LE CORRESPONDE AL USUARIO)."/>
        <s v="INTEGRAR LA INFORMACIÓN DE LAS BASES DE DATOS DE FUENTES FIJAS EN UNA BASE UNIFICADA PARA EL CONTROL Y SEGUIMIENTO POR PARTE DE LA SUBDIRECCIÓN Y LA TOMA DE DECISIONES."/>
        <s v="A PARTIR DE LAS SEÑALES QUE REPORTE EL SEGUIMIENTO AL CUMPLIMIENTO DE METAS A TRAVÉS DE SEGPLAN, GENERAR LOS CORRECTIVOS QUE CORRESPONDAN PARA GARANTIZAR EL CUMPLIMIENTO DE LAS METAS RELACIONADAS CON MANEJO DE ESCOMBROS."/>
        <s v="REVISAR LA RESOLUCIÓN DE HONORARIOS CON EL FIN DE VERIFICAR QUE SE ENCUENTRA ACORDE CON LA NORMATIVIDAD VIGENTE Y DARLE  ESTRICTRO CUMPLIMIENTO EN EL SENTIDO DE LA VERIFICACIÓN DE ESTUDIOS O SUS EQUIVALENTES."/>
        <s v="SOCIALIZAR EL PROCEDIMIENTO  126 PA 04-PR 37 AL EQUIPO DE TRABAJO DE LA SUBDIRECCIÓN CONTRACTUAL"/>
        <s v="ACTUALIZAR EL PROCEDIMIENTO SUSCRIPCIÓN Y LEGALIZACIÓN DE CONTRATOS  CÓDIGO: 126PA04-PR37 EN EL SENTIDO DE INCLUIR LINEAMIENTOS Y POLITICAS DE OPERACIÒN."/>
        <s v="REALIZAR ACCIONES DE CONTROL Y SEGUIMIENTO SOBRE EL 40% DE LOS USUARIOS QUE FUERON IDENTIFICADOS COMO GENERADORES DE VERTIMIENTOS OBJETO DE REGISTRO O PERMISO DE VERTIMIENTOS. NOTA: ENTIÉNDASE IDENTIFICADOS COMO LA POBLACIÓN DE USUARIOS RELACIONADA"/>
        <s v="FORMULAR LOS PLANES DE MANEJO AMBIENTAL PARA LOS HUMEDALES EL SALITE, EL TUNJO Y LA ISLA."/>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s v="CONSULTAR A LA SUPERINTENDENCIA FINANCIERA DE FRENTE A LA ESPECIFICIDAD Y DETERMINACIÒN DEL ASEGURADO, TOMADOR Y BENEFICIARIO EN LA CARATULA DE LA PÒLIZA DE RESPONSABILIDAD CIVIL EXTRACONTRACTUAL, PARA QUE DE ACUERDO A ÉSTE PRONUNCIAMIENTO SE TOMEN LAS MEDIDAS NECESARIAS."/>
        <s v="SOLICITAR A CADA UNO DE LOS SUPERVISORES REMITIR A LA SUBDIRECCIÒN CONTRACTUAL LAS PÒLIZAS ACTUALIZADAS CORRESPONDIENTES A RCE CON EL FIN DE VERIFICAR LA ACTUALIZACIÒN DE SU VALOR A LA VIGENCIA ACTUAL, PARA EL AMPARO CORRESPONDIENTE."/>
        <s v="ACTUALIZAR EL PROCEDIMIENTO &quot;FORMULACIÓN Y/O AJUSTES DE POLÍTICAS Y/O INSTRUMENTOS DE PLANEACIÓN AMBIENTAL&quot; CÓDIGO 26PM02-PR13, MEDIANTE LA INCLUSIÓN DE UN CONTROL PARA GARANTIZAR QUE SE VERIFIQUE LA PRESENCIA DE COMUNIDAD ÉTNICA."/>
        <s v="CAPACITACIÓN SOBRE EL MANUAL DE SUPERVISIÓN Y/O INTERVENTORÍA "/>
        <s v="CAPACITACIÓN DE SECOP II AL EQUIPO DE LA SUBDIRECCIÓN CONTRACTUAL"/>
        <s v="SE REALIZARÀ LA MODIFICACIÒN A LA MINUTA CORRESPONDIENTE AL CONTRATO DE ASOCIACIÒN DEL HALLAZGO."/>
        <s v="SOCIALIZAR CON LOS PROFESIONALES DE LA SUBDIRECCIÒN CONTRACTUAL LA ACTUALIZACIÒN DEL PROCEDIMIENTO DE CELEBRACIÒN DE CONVENIOS DE ASOCIACIÒN CÓDIGO: 126PA04-PR18"/>
        <s v="ACTUALIZAR EL MANUAL DE SUPERVISIÓN E INTERVENTORÍA PARA QUE EN CASO DE TERMINACIÒN ANTICIPADA, CESIÒN O CUALQUIER EVENTUALIDAD CONTRACTUAL VENGA ACOMPAÑADA DEL CONCEPTO TÈCNICO DEL SUPERVISOR ."/>
        <s v="EFECTUAR CAPACITACIÓN  SOBRE LAS DIRECTRICES  A SEGUIR  PARA EVIDENCIAR LA EJECUCIÓN CONTRACTUAL SEGÚN LOS SOPORTES ADJUNTADOS POR LOS CONTRATISTAS DEL GRUPO RUIDO"/>
        <s v="SOCIALIZAR EL PROCEDIMIENTO 126PG01-PR05 ELABORACIÓN Y PRESENTACIÓN DE INFORMES DE RENDICIÓN DE LA CUENTA A LA CONTRALORÍA DE BOGOTÁ D.C. AL INTERIOR AL EQUIPO DE LA SUBDIRECCIÓN CONTRACTUAL"/>
        <s v="REALIZAR COORDINACIÓN INTERINSTITUCIONAL CON EL FIN DE ESTABLECER LA EJECUCIÓN DE ACCIONES COMPARTIDAS EN LOS PEDH QUE ASÍ LO REQUIERAN."/>
        <s v="REVISAR QUE EN LOS ESTUDIOS PREVIOS DE LOS PROCESOS DE SELECCIÓN QUE FORMULA DGA  HAYA MAYOR ESPECIFICIDAD Y  CLARIDAD EN EL CONTENIDO DE LOS PRODUCTOS SOLICITADOS."/>
        <s v="CAPACITAR A LOS RESPONSABLES DE LA PARTE TÉCNICA  DE APOYO EN LA FORMULACIÓN DE LOS ESTUDIOS PREVIOS EN LOS PROCESOS DE SELECCIÓN"/>
        <s v="REMITIR A LA SUBDIRECCIÓN CONTRACTUAL  TODOS LOS INFORMES Y DOCUMENTOS SOPORTES DE LA EJECUCIÓN DEL CONVENIO 1535 DE 2016"/>
        <s v="REALIZAR Y SOCIALIZAR CON LOS SUPERVISORES DE CONTRATOS UN INSTRUCTIVO FRENTE A LOS RIESGOS DE LA CONTRATACIÓN POR INCUMPLIMIENTO A LAS NORMAS RELATIVAS AL EJERCICIO INDEBIDO DE LAS FUNCIONES DE SUPERVISIÓN."/>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s v="INFORMAR  AL PETICIONARIO AMPLIACIÓN DEL PLAZO DE RESPUESTA PARA ATENCIÓN A LOS DERECHOS DE PETICIÓN QUE ASÍ LO REQUIERAN; LO ANTERIOR DE CONFORMIDAD CON LO ESTIPULADO EN EL PARÁGRAFO DEL ARTÍCULO 14 DEL DECRETO 1437 DE 2011, REGULADO POR LA LEY 1755 DE 2015."/>
        <s v="ATENDER OPORTUNAMENTE LOS DERECHOS DE PETICIÓN RELACIONADOS CON LA CONTAMINACIÓN DEL AIRE DE LA CIUDAD (FUENTES FIJAS, FUENTES MÓVILES)."/>
        <s v="ESTABLECER COMO MECANISMO DE CONTROL UN REPORTE SEMANAL CON ALERTAS, COMUNICANDO AL GRUPO DE RUIDO Y AL SUBDIRECTOR DE CALIDAD DE AIRE, AUDITIVA Y VISUAL EL ESTADO DE CUMPLIMIENTO DE LOS PQR S ALLEGADOS EN MATERIA AUDITIVA"/>
        <s v="ATENDER Y DECIDIR DE FONDO LAS SOLICITUDES DE PERMISO DE VERTIMIENTOS RADICADAS POR LAS ESTACIONES DE SERVICIO."/>
      </sharedItems>
    </cacheField>
    <cacheField name="PROPÓSITO DE LA ACCIÓN" numFmtId="0">
      <sharedItems containsNonDate="0" containsString="0"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15">
      <sharedItems/>
    </cacheField>
    <cacheField name="(72) FECHA DE TERMINACIÓN" numFmtId="15">
      <sharedItems/>
    </cacheField>
    <cacheField name="ACTIVIDADES / PLAZO EN SEMANAS" numFmtId="166">
      <sharedItems containsSemiMixedTypes="0" containsString="0" containsNumber="1" minValue="18.428571428571427" maxValue="52"/>
    </cacheField>
    <cacheField name="ACTIVIDADES / AVANCE FÍSICO DE EJECUCIÓN" numFmtId="0">
      <sharedItems containsSemiMixedTypes="0" containsString="0" containsNumber="1" containsInteg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0.428571428571431"/>
    </cacheField>
    <cacheField name="Puntaje Logrado por las Actividades Vencidas (PLAV)  " numFmtId="0">
      <sharedItems containsSemiMixedTypes="0" containsString="0" containsNumber="1" containsInteger="1" minValue="0" maxValue="0"/>
    </cacheField>
    <cacheField name="Puntaje Atribuido a las Actividades Vencidas (PAAVI)" numFmtId="0">
      <sharedItems containsSemiMixedTypes="0" containsString="0" containsNumber="1" containsInteger="1" minValue="0" maxValue="0"/>
    </cacheField>
    <cacheField name="TIPO DE ACCIÓN _x000a_C, AC, AP, AM" numFmtId="0">
      <sharedItems containsNonDate="0" containsString="0" containsBlank="1"/>
    </cacheField>
    <cacheField name="PROCESO " numFmtId="0">
      <sharedItems containsNonDate="0" containsString="0" containsBlank="1"/>
    </cacheField>
    <cacheField name="DEPENDENCIA RESPONSABLE" numFmtId="0">
      <sharedItems containsBlank="1" count="16">
        <s v="SSFFS"/>
        <s v="SC"/>
        <s v="SRHS"/>
        <s v="DGC"/>
        <s v="SF - AREAS MISIONALES"/>
        <s v="DCA - DPSIA"/>
        <s v="SCAAV"/>
        <s v="SER"/>
        <s v="SPPA"/>
        <s v="SCASP"/>
        <s v="SC - SER"/>
        <s v="DCA - SCAAV"/>
        <s v="DGC - SC  - SER"/>
        <s v="DGC - SC"/>
        <s v="DGA"/>
        <m/>
      </sharedItems>
    </cacheField>
    <cacheField name="REPORTE PROCESO O DEPENDENCIA RESPONSABLE _x000a_(primer trimestre)" numFmtId="0">
      <sharedItems containsNonDate="0" containsString="0" containsBlank="1"/>
    </cacheField>
    <cacheField name="REPORTE PROCESO O DEPENDENCIA RESPONSABLE _x000a_(Segundo trimestre)" numFmtId="0">
      <sharedItems containsNonDate="0" containsString="0" containsBlank="1"/>
    </cacheField>
    <cacheField name="REPORTE PROCESO O DEPENDENCIA RESPONSABLE_x000a_ (Tercer trimestre)" numFmtId="0">
      <sharedItems containsNonDate="0" containsString="0" containsBlank="1"/>
    </cacheField>
    <cacheField name="REPORTE PROCESO O DEPENDENCIA RESPONSABLE (Cuarto trimestre)" numFmtId="0">
      <sharedItems containsNonDate="0" containsString="0" containsBlank="1"/>
    </cacheField>
    <cacheField name="SEGUIMIENTO OCI_x000a_PRIMER TRIMESTRE" numFmtId="0">
      <sharedItems containsNonDate="0" containsString="0" containsBlank="1"/>
    </cacheField>
    <cacheField name="SEGUIMIENTO OCI_x000a_SEGUNDO TRIMESTRE" numFmtId="0">
      <sharedItems containsNonDate="0" containsString="0" containsBlank="1"/>
    </cacheField>
    <cacheField name="SEGUIMIENTO OCI_x000a_TERCER TRIMESTRE" numFmtId="0">
      <sharedItems containsNonDate="0" containsString="0" containsBlank="1"/>
    </cacheField>
    <cacheField name="SEGUIMIENTO OCI_x000a_CUARTO TRIMESTRE" numFmtId="0">
      <sharedItems containsNonDate="0" containsString="0" containsBlank="1"/>
    </cacheField>
    <cacheField name="(32) RESULTADO INDICADOR" numFmtId="0">
      <sharedItems containsString="0" containsBlank="1" containsNumber="1" containsInteger="1" minValue="0" maxValue="100"/>
    </cacheField>
    <cacheField name="(36) ANÁLISIS SEGUIMIENTO ENTIDAD" numFmtId="0">
      <sharedItems containsMixedTypes="1" containsNumber="1" containsInteger="1" minValue="0" maxValue="0" longText="1"/>
    </cacheField>
    <cacheField name="(40) EFICACIA ENTIDAD" numFmtId="0">
      <sharedItems containsSemiMixedTypes="0" containsString="0" containsNumber="1" containsInteger="1" minValue="0" maxValue="100"/>
    </cacheField>
    <cacheField name="(76) ESTADO Y EVALUACIÓN ENTIDAD" numFmtId="0">
      <sharedItems containsMixedTypes="1" containsNumber="1" containsInteger="1" minValue="0" maxValue="0" count="6">
        <s v="Incumplida"/>
        <s v="En revisión OCI 2018"/>
        <s v="Cumplida"/>
        <s v="En ejecución"/>
        <s v="Por evaluar OCI"/>
        <n v="0" u="1"/>
      </sharedItems>
    </cacheField>
    <cacheField name="(80) ESTADO Y EVALUACIÓN AUDITOR"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s v="2017-05-24"/>
    <s v="2018-03-31"/>
    <n v="44.428571428571431"/>
    <n v="50"/>
    <n v="1"/>
    <n v="44.428571428571431"/>
    <n v="0"/>
    <n v="0"/>
    <m/>
    <x v="0"/>
    <x v="0"/>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s v="2017-05-24"/>
    <s v="2018-03-31"/>
    <n v="44.428571428571431"/>
    <n v="50"/>
    <n v="1"/>
    <n v="44.428571428571431"/>
    <n v="0"/>
    <n v="0"/>
    <m/>
    <x v="0"/>
    <x v="0"/>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s v="2017-05-24"/>
    <s v="2018-03-31"/>
    <n v="44.428571428571431"/>
    <n v="25"/>
    <n v="1"/>
    <n v="44.428571428571431"/>
    <n v="0"/>
    <n v="0"/>
    <m/>
    <x v="0"/>
    <x v="0"/>
    <m/>
  </r>
  <r>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s v="2017-05-24"/>
    <s v="2017-12-31"/>
    <n v="31.571428571428573"/>
    <n v="100"/>
    <n v="1"/>
    <n v="31.571428571428573"/>
    <n v="0"/>
    <n v="0"/>
    <m/>
    <x v="0"/>
    <x v="1"/>
    <m/>
  </r>
  <r>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s v="2017-05-24"/>
    <s v="2017-12-31"/>
    <n v="31.571428571428573"/>
    <n v="100"/>
    <n v="1"/>
    <n v="31.571428571428573"/>
    <n v="0"/>
    <n v="0"/>
    <m/>
    <x v="0"/>
    <x v="1"/>
    <m/>
  </r>
  <r>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s v="2017-05-24"/>
    <s v="2017-09-30"/>
    <n v="18.428571428571427"/>
    <n v="100"/>
    <n v="1"/>
    <n v="18.428571428571427"/>
    <n v="0"/>
    <n v="0"/>
    <m/>
    <x v="0"/>
    <x v="1"/>
    <m/>
  </r>
  <r>
    <s v="Gestión Contractual"/>
    <s v="2.1.3.9"/>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n v="1"/>
    <s v="MODIFICAR EL PROCEDIMIENTO DE CELEBRACIÓN DE CONVENIOS O CONTRATOS INTERADMINISTRATIVOS: 126PA04PR08."/>
    <m/>
    <s v="PROCEDIMIENTO MODIFICADO"/>
    <s v="PROCEDIMIENTO MODIFICADO"/>
    <n v="1"/>
    <s v="2017-05-24"/>
    <s v="2018-03-31"/>
    <n v="44.428571428571431"/>
    <n v="100"/>
    <n v="1"/>
    <n v="44.428571428571431"/>
    <n v="0"/>
    <n v="0"/>
    <m/>
    <x v="0"/>
    <x v="1"/>
    <m/>
  </r>
  <r>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s v="2015-01-01"/>
    <s v="2015-12-29"/>
    <n v="51.714285714285715"/>
    <n v="20"/>
    <n v="0.2"/>
    <n v="10.342857142857143"/>
    <n v="0"/>
    <n v="0"/>
    <m/>
    <x v="0"/>
    <x v="2"/>
    <m/>
  </r>
  <r>
    <s v="Planes, Programas y Proyectos"/>
    <s v="2.2.1.1.3.1"/>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n v="1"/>
    <s v="REALIZAR Y EJECUTAR EL PROCESO DE CONCURSO DE MÉRITOS PARA OBTENER EL PERMISO DE INTERVENCIÓN ARQUEOLÓGICA POR PARTE DEL ICANH PARA INICIAR EL PROCESO DE CONTRATACIÓN DE OBRA."/>
    <m/>
    <s v="PROCESO DE CONCURSO DE MÉRITOS REALIZADO"/>
    <s v="PROCESO DE CONCURSO DE MÉRITOS REALIZADO"/>
    <n v="1"/>
    <s v="2017-05-24"/>
    <s v="2018-03-31"/>
    <n v="44.428571428571431"/>
    <n v="100"/>
    <n v="1"/>
    <n v="44.428571428571431"/>
    <n v="0"/>
    <n v="0"/>
    <m/>
    <x v="0"/>
    <x v="3"/>
    <m/>
  </r>
  <r>
    <s v="Planes, Programas y Proyectos"/>
    <s v="2.2.1.1.3.2"/>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n v="1"/>
    <s v="REALIZAR UN ESTUDIO PARA AJUSTAR LA EVALUACIÓN FINANCIERA Y ECONÓMICA PARA LA CASA ECOLÓGICA, CON EL FIN DE QUE SUSTENTE  LA LICITACIÓN CUANDO ÉSTA SE PRODUZCA."/>
    <m/>
    <s v="ESTUDIOS PREVIOS DE LA LICITACIÓN PÚBLICA PARA LA OBRA"/>
    <s v="ESTUDIOS PREVIOS DE LA LICITACIÓN PÚBLICA PARA LA OBRA  AJUSTADOS"/>
    <n v="1"/>
    <s v="2017-05-24"/>
    <s v="2018-03-31"/>
    <n v="44.428571428571431"/>
    <n v="100"/>
    <n v="1"/>
    <n v="44.428571428571431"/>
    <n v="0"/>
    <n v="0"/>
    <m/>
    <x v="0"/>
    <x v="3"/>
    <m/>
  </r>
  <r>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s v="2017-05-24"/>
    <s v="2018-03-31"/>
    <n v="44.428571428571431"/>
    <n v="50"/>
    <n v="1"/>
    <n v="44.428571428571431"/>
    <n v="0"/>
    <n v="0"/>
    <m/>
    <x v="0"/>
    <x v="3"/>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s v="2017-05-24"/>
    <s v="2018-04-30"/>
    <n v="48.714285714285715"/>
    <n v="80"/>
    <n v="1"/>
    <n v="48.714285714285715"/>
    <n v="0"/>
    <n v="0"/>
    <m/>
    <x v="0"/>
    <x v="4"/>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s v="2017-05-24"/>
    <s v="2017-12-31"/>
    <n v="31.571428571428573"/>
    <n v="0"/>
    <n v="0"/>
    <n v="0"/>
    <n v="0"/>
    <n v="0"/>
    <m/>
    <x v="0"/>
    <x v="5"/>
    <m/>
  </r>
  <r>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s v="2017-11-22"/>
    <s v="2018-06-30"/>
    <n v="31.428571428571427"/>
    <n v="100"/>
    <n v="1"/>
    <n v="31.428571428571427"/>
    <n v="0"/>
    <n v="0"/>
    <m/>
    <x v="0"/>
    <x v="6"/>
    <m/>
  </r>
  <r>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s v="2017-08-28"/>
    <s v="2018-06-30"/>
    <n v="43.714285714285715"/>
    <n v="0"/>
    <n v="0"/>
    <n v="0"/>
    <n v="0"/>
    <n v="0"/>
    <m/>
    <x v="0"/>
    <x v="6"/>
    <m/>
  </r>
  <r>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s v="2018-02-12"/>
    <s v="2018-12-31"/>
    <n v="46"/>
    <n v="0"/>
    <n v="0"/>
    <n v="0"/>
    <n v="0"/>
    <n v="0"/>
    <m/>
    <x v="0"/>
    <x v="7"/>
    <m/>
  </r>
  <r>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s v="2017-08-28"/>
    <s v="2018-08-25"/>
    <n v="51.714285714285715"/>
    <n v="0"/>
    <n v="0"/>
    <n v="0"/>
    <n v="0"/>
    <n v="0"/>
    <m/>
    <x v="0"/>
    <x v="6"/>
    <m/>
  </r>
  <r>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s v="2017-11-22"/>
    <s v="2018-11-21"/>
    <n v="52"/>
    <n v="0"/>
    <n v="0"/>
    <n v="0"/>
    <n v="0"/>
    <n v="0"/>
    <m/>
    <x v="0"/>
    <x v="6"/>
    <m/>
  </r>
  <r>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s v="2018-02-12"/>
    <s v="2018-12-31"/>
    <n v="46"/>
    <n v="0"/>
    <n v="0"/>
    <n v="0"/>
    <n v="0"/>
    <n v="0"/>
    <m/>
    <x v="0"/>
    <x v="7"/>
    <m/>
  </r>
  <r>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PROBADOS."/>
    <s v="PLANES DE MANEJO APROBADOS"/>
    <n v="100"/>
    <s v="2018-02-12"/>
    <s v="2018-12-31"/>
    <n v="46"/>
    <n v="0"/>
    <n v="0"/>
    <n v="0"/>
    <n v="0"/>
    <n v="0"/>
    <m/>
    <x v="0"/>
    <x v="8"/>
    <m/>
  </r>
  <r>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s v="2018-02-12"/>
    <s v="2018-12-31"/>
    <n v="46"/>
    <n v="0"/>
    <n v="0"/>
    <n v="0"/>
    <n v="0"/>
    <n v="0"/>
    <m/>
    <x v="0"/>
    <x v="8"/>
    <m/>
  </r>
  <r>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s v="2017-05-24"/>
    <s v="2017-12-31"/>
    <n v="31.571428571428573"/>
    <n v="70"/>
    <n v="1"/>
    <n v="31.571428571428573"/>
    <n v="0"/>
    <n v="0"/>
    <m/>
    <x v="0"/>
    <x v="9"/>
    <m/>
  </r>
  <r>
    <s v="Control Fiscal Interno"/>
    <s v="3.1.2.4.1"/>
    <s v="HALLAZGO ADMINISTRATIVO CON PRESUNTA INCIDENCIA DISCIPLINARIA POR NO CONTAR CON INFORMACIÓN ESPECÍFICA SOBRE LOS RESULTADOS DE LAS COMPENSACIONES POR PARTE DE LAS ENTIDADES QUE HAN REALIZADO OBRAS DE INFRAESTRUCTURA QUE IMPLIQUEN REDUCCIÓN DEL ÁREA VERDE EN ZONA URBANA PARA LAS VIGENCIAS 2008 Y 2009"/>
    <s v="ESTE ENTE DE CONTROL OBSERVA QUE LAS ACTUACIONES ADELANTADAS POR LA SDA FRENTE A LAS ÁREAS VERDES ENDURECIDAS PARA LAS VIGENCIAS 2008 Y 2009 PARA DAR CUMPLIMIENTO AL ACUERDO 327 DE 2008 NO SON OPORTUNAS"/>
    <n v="1"/>
    <s v="SOCIALIZAR EL PROCEDIMIENTO:  &quot;COMPENSACIÓN POR ENDURECIMIENTO DE ZONAS VERDES&quot;, CÓDIGO 126PM03-PR32."/>
    <m/>
    <s v="PROCEDIMIENTO SOCIALIZADO"/>
    <s v="PROCEDIMIENTO SOCIALIZADO"/>
    <n v="1"/>
    <s v="2017-05-24"/>
    <s v="2017-12-31"/>
    <n v="31.571428571428573"/>
    <n v="98"/>
    <n v="1"/>
    <n v="31.571428571428573"/>
    <n v="0"/>
    <n v="0"/>
    <m/>
    <x v="0"/>
    <x v="9"/>
    <m/>
  </r>
  <r>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s v="2017-08-28"/>
    <s v="2018-08-25"/>
    <n v="51.714285714285715"/>
    <n v="0"/>
    <n v="0"/>
    <n v="0"/>
    <n v="0"/>
    <n v="0"/>
    <m/>
    <x v="0"/>
    <x v="6"/>
    <m/>
  </r>
  <r>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s v="2018-02-12"/>
    <s v="2018-12-31"/>
    <n v="46"/>
    <n v="0"/>
    <n v="0"/>
    <n v="0"/>
    <n v="0"/>
    <n v="0"/>
    <m/>
    <x v="0"/>
    <x v="7"/>
    <m/>
  </r>
  <r>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s v="2017-11-22"/>
    <s v="2018-06-30"/>
    <n v="31.428571428571427"/>
    <n v="0"/>
    <n v="0"/>
    <n v="0"/>
    <n v="0"/>
    <n v="0"/>
    <m/>
    <x v="0"/>
    <x v="6"/>
    <m/>
  </r>
  <r>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s v="2017-11-22"/>
    <s v="2018-06-30"/>
    <n v="31.428571428571427"/>
    <n v="0"/>
    <n v="0"/>
    <n v="0"/>
    <n v="0"/>
    <n v="0"/>
    <m/>
    <x v="0"/>
    <x v="6"/>
    <m/>
  </r>
  <r>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s v="2018-02-12"/>
    <s v="2018-12-31"/>
    <n v="46"/>
    <n v="0"/>
    <n v="0"/>
    <n v="0"/>
    <n v="0"/>
    <n v="0"/>
    <m/>
    <x v="0"/>
    <x v="7"/>
    <m/>
  </r>
  <r>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s v="2018-02-12"/>
    <s v="2018-12-31"/>
    <n v="46"/>
    <n v="0"/>
    <n v="0"/>
    <n v="0"/>
    <n v="0"/>
    <n v="0"/>
    <m/>
    <x v="0"/>
    <x v="7"/>
    <m/>
  </r>
  <r>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s v="2017-08-28"/>
    <s v="2018-07-31"/>
    <n v="48.142857142857146"/>
    <n v="0"/>
    <n v="0"/>
    <n v="0"/>
    <n v="0"/>
    <n v="0"/>
    <m/>
    <x v="0"/>
    <x v="6"/>
    <m/>
  </r>
  <r>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s v="2017-08-28"/>
    <s v="2018-08-25"/>
    <n v="51.714285714285715"/>
    <n v="0"/>
    <n v="0"/>
    <n v="0"/>
    <n v="0"/>
    <n v="0"/>
    <m/>
    <x v="0"/>
    <x v="6"/>
    <m/>
  </r>
  <r>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s v="2018-02-12"/>
    <s v="2018-12-31"/>
    <n v="46"/>
    <n v="0"/>
    <n v="0"/>
    <n v="0"/>
    <n v="0"/>
    <n v="0"/>
    <m/>
    <x v="0"/>
    <x v="10"/>
    <m/>
  </r>
  <r>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s v="2017-11-22"/>
    <s v="2018-11-21"/>
    <n v="52"/>
    <n v="0"/>
    <n v="0"/>
    <n v="0"/>
    <n v="0"/>
    <n v="0"/>
    <m/>
    <x v="0"/>
    <x v="6"/>
    <m/>
  </r>
  <r>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s v="2017-11-22"/>
    <s v="2018-11-21"/>
    <n v="52"/>
    <n v="0"/>
    <n v="0"/>
    <n v="0"/>
    <n v="0"/>
    <n v="0"/>
    <m/>
    <x v="0"/>
    <x v="6"/>
    <m/>
  </r>
  <r>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s v="2018-02-12"/>
    <s v="2018-12-31"/>
    <n v="46"/>
    <n v="0"/>
    <n v="0"/>
    <n v="0"/>
    <n v="0"/>
    <n v="0"/>
    <m/>
    <x v="0"/>
    <x v="7"/>
    <m/>
  </r>
  <r>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s v="2017-08-28"/>
    <s v="2018-08-25"/>
    <n v="51.714285714285715"/>
    <n v="0"/>
    <n v="0"/>
    <n v="0"/>
    <n v="0"/>
    <n v="0"/>
    <m/>
    <x v="0"/>
    <x v="11"/>
    <m/>
  </r>
  <r>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s v="2017-11-22"/>
    <s v="2018-11-21"/>
    <n v="52"/>
    <n v="0"/>
    <n v="0"/>
    <n v="0"/>
    <n v="0"/>
    <n v="0"/>
    <m/>
    <x v="0"/>
    <x v="6"/>
    <m/>
  </r>
  <r>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s v="2017-11-22"/>
    <s v="2018-11-21"/>
    <n v="52"/>
    <n v="0"/>
    <n v="0"/>
    <n v="0"/>
    <n v="0"/>
    <n v="0"/>
    <m/>
    <x v="0"/>
    <x v="6"/>
    <m/>
  </r>
  <r>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s v="2016-09-02"/>
    <s v="2017-05-31"/>
    <n v="38.714285714285715"/>
    <n v="30"/>
    <n v="1"/>
    <n v="38.714285714285715"/>
    <n v="0"/>
    <n v="0"/>
    <m/>
    <x v="0"/>
    <x v="2"/>
    <m/>
  </r>
  <r>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s v="2017-08-28"/>
    <s v="2018-08-25"/>
    <n v="51.714285714285715"/>
    <n v="0"/>
    <n v="0"/>
    <n v="0"/>
    <n v="0"/>
    <n v="0"/>
    <m/>
    <x v="0"/>
    <x v="6"/>
    <m/>
  </r>
  <r>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s v="2017-01-30"/>
    <s v="2017-12-31"/>
    <n v="47.857142857142854"/>
    <n v="100"/>
    <n v="1"/>
    <n v="47.857142857142854"/>
    <n v="0"/>
    <n v="0"/>
    <m/>
    <x v="0"/>
    <x v="9"/>
    <m/>
  </r>
  <r>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s v="2017-01-30"/>
    <s v="2017-12-31"/>
    <n v="47.857142857142854"/>
    <n v="100"/>
    <n v="1"/>
    <n v="47.857142857142854"/>
    <n v="0"/>
    <n v="0"/>
    <m/>
    <x v="0"/>
    <x v="9"/>
    <m/>
  </r>
  <r>
    <s v="Gestión Contractual"/>
    <s v="3.2.1"/>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SEGÚN CONCLUSIONES DEL ACTA."/>
    <n v="1"/>
    <s v="2017-08-28"/>
    <s v="2018-01-30"/>
    <n v="22.142857142857142"/>
    <n v="100"/>
    <n v="1"/>
    <n v="22.142857142857142"/>
    <n v="0"/>
    <n v="0"/>
    <m/>
    <x v="0"/>
    <x v="1"/>
    <m/>
  </r>
  <r>
    <s v="Gestión Contractual"/>
    <s v="3.2.1"/>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n v="1"/>
    <s v="SOCIALIZAR EL PROCEDIMIENTO  126 PA 04-PR 37 AL EQUIPO DE TRABAJO DE LA SUBDIRECCIÓN CONTRACTUAL"/>
    <m/>
    <s v="PROCEDIMIENTO SOCIALIZADO"/>
    <s v="NO. DE SOCIALIZACIONES REALIZADAS - SUBDIRECCIÓN CONTRACTUAL /NO. DE SOCIALIZACIONES PROGRAMADAS - SUBDIRECCIÓN CONTRACTUAL"/>
    <n v="1"/>
    <s v="2017-11-22"/>
    <s v="2018-04-30"/>
    <n v="22.714285714285715"/>
    <n v="100"/>
    <n v="1"/>
    <n v="22.714285714285715"/>
    <n v="0"/>
    <n v="0"/>
    <m/>
    <x v="0"/>
    <x v="1"/>
    <m/>
  </r>
  <r>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s v="2018-02-12"/>
    <s v="2018-12-31"/>
    <n v="46"/>
    <n v="0"/>
    <n v="0"/>
    <n v="0"/>
    <n v="0"/>
    <n v="0"/>
    <m/>
    <x v="0"/>
    <x v="12"/>
    <m/>
  </r>
  <r>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s v="2017-01-01"/>
    <s v="2017-12-20"/>
    <n v="50.428571428571431"/>
    <n v="75"/>
    <n v="1"/>
    <n v="50.428571428571431"/>
    <n v="0"/>
    <n v="0"/>
    <m/>
    <x v="0"/>
    <x v="2"/>
    <m/>
  </r>
  <r>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DOPTADOS."/>
    <s v="PLANES DE MANEJO ADOPTADOS"/>
    <n v="3"/>
    <s v="2017-01-01"/>
    <s v="2017-12-20"/>
    <n v="50.428571428571431"/>
    <n v="70"/>
    <n v="1"/>
    <n v="50.428571428571431"/>
    <n v="0"/>
    <n v="0"/>
    <m/>
    <x v="0"/>
    <x v="8"/>
    <m/>
  </r>
  <r>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s v="2017-01-01"/>
    <s v="2017-12-20"/>
    <n v="50.428571428571431"/>
    <n v="15"/>
    <n v="1"/>
    <n v="50.428571428571431"/>
    <n v="0"/>
    <n v="0"/>
    <m/>
    <x v="0"/>
    <x v="2"/>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s v="2018-02-12"/>
    <s v="2018-12-31"/>
    <n v="46"/>
    <n v="0"/>
    <n v="0"/>
    <n v="0"/>
    <n v="0"/>
    <n v="0"/>
    <m/>
    <x v="0"/>
    <x v="13"/>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s v="2018-02-12"/>
    <s v="2018-12-31"/>
    <n v="46"/>
    <n v="0"/>
    <n v="0"/>
    <n v="0"/>
    <n v="0"/>
    <n v="0"/>
    <m/>
    <x v="0"/>
    <x v="13"/>
    <m/>
  </r>
  <r>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s v="2018-02-12"/>
    <s v="2018-12-31"/>
    <n v="46"/>
    <n v="0"/>
    <n v="0"/>
    <n v="0"/>
    <n v="0"/>
    <n v="0"/>
    <m/>
    <x v="0"/>
    <x v="8"/>
    <m/>
  </r>
  <r>
    <s v="Gestión Contractual"/>
    <s v="3.2.2"/>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n v="1"/>
    <s v="CAPACITACIÓN SOBRE EL MANUAL DE SUPERVISIÓN Y/O INTERVENTORÍA "/>
    <m/>
    <s v="NÚMERO DE CAPACITACIONES REALIZADAS A SUPERVISORES Y CONTRATISTAS (SUPERVISIÓN Y PRESENTACIÓN DE CUENTAS) /TOTAL DE SUPERVISORES Y CONTRATISTAS DEL GRUPO RUIDO"/>
    <s v="NO. DE CAPACITACIONES REALIZADAS A SUPERVISORES Y CONTRATISTAS DEL GRUPO /TOTAL DE CAPACITACIONES PROGRAMADAS DEL GRUPO RUIDO"/>
    <n v="1"/>
    <s v="2017-11-22"/>
    <s v="2018-04-30"/>
    <n v="22.714285714285715"/>
    <n v="100"/>
    <n v="1"/>
    <n v="22.714285714285715"/>
    <n v="0"/>
    <n v="0"/>
    <m/>
    <x v="0"/>
    <x v="1"/>
    <m/>
  </r>
  <r>
    <s v="Gestión Contractual"/>
    <s v="3.2.3"/>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n v="1"/>
    <s v="CAPACITACIÓN DE SECOP II AL EQUIPO DE LA SUBDIRECCIÓN CONTRACTUAL"/>
    <m/>
    <s v="CAPACITACIONES SECOP II"/>
    <s v="NO. DE CAPACITACIONES REALIZADAS/NO. DE CAPACITACIONES PROGRAMADAS AL EQUIPO DE LA SUBDIRECCIÓN CONTRACTUAL"/>
    <n v="1"/>
    <s v="2017-11-22"/>
    <s v="2018-04-30"/>
    <n v="22.714285714285715"/>
    <n v="100"/>
    <n v="1"/>
    <n v="22.714285714285715"/>
    <n v="0"/>
    <n v="0"/>
    <m/>
    <x v="0"/>
    <x v="1"/>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s v="2018-02-12"/>
    <s v="2018-12-31"/>
    <n v="46"/>
    <n v="0"/>
    <n v="0"/>
    <n v="0"/>
    <n v="0"/>
    <n v="0"/>
    <m/>
    <x v="0"/>
    <x v="12"/>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s v="2018-02-12"/>
    <s v="2018-12-31"/>
    <n v="46"/>
    <n v="0"/>
    <n v="0"/>
    <n v="0"/>
    <n v="0"/>
    <n v="0"/>
    <m/>
    <x v="0"/>
    <x v="12"/>
    <m/>
  </r>
  <r>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s v="2018-02-12"/>
    <s v="2018-12-31"/>
    <n v="46"/>
    <n v="0"/>
    <n v="0"/>
    <n v="0"/>
    <n v="0"/>
    <n v="0"/>
    <m/>
    <x v="0"/>
    <x v="12"/>
    <m/>
  </r>
  <r>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s v="2017-11-22"/>
    <s v="2018-04-30"/>
    <n v="22.714285714285715"/>
    <n v="0"/>
    <n v="0"/>
    <n v="0"/>
    <n v="0"/>
    <n v="0"/>
    <m/>
    <x v="0"/>
    <x v="6"/>
    <m/>
  </r>
  <r>
    <s v="Gestión Contractual"/>
    <s v="3.2.5"/>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CUANDO SEA NECESARIO."/>
    <n v="1"/>
    <s v="2017-08-28"/>
    <s v="2018-01-30"/>
    <n v="22.142857142857142"/>
    <n v="100"/>
    <n v="1"/>
    <n v="22.142857142857142"/>
    <n v="0"/>
    <n v="0"/>
    <m/>
    <x v="0"/>
    <x v="1"/>
    <m/>
  </r>
  <r>
    <s v="Gestión Contractual"/>
    <s v="3.2.5"/>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n v="1"/>
    <s v="SOCIALIZAR EL PROCEDIMIENTO 126PG01-PR05 ELABORACIÓN Y PRESENTACIÓN DE INFORMES DE RENDICIÓN DE LA CUENTA A LA CONTRALORÍA DE BOGOTÁ D.C. AL INTERIOR AL EQUIPO DE LA SUBDIRECCIÓN CONTRACTUAL"/>
    <m/>
    <s v="SOCIALIZACIÓN DEL PROCEDIMIENTO"/>
    <s v="NO. DE SOCIALIZACIONES REALIZADAS  DEL PROCEDIMIENTO:  126PG01-PR05 ELABORACIÓN Y PRESENTACIÓN DE INFORMES DE RENDICIÓN DE LA CUENTA A LA CONTRALORÍA DE BOGOTÁ D.C."/>
    <n v="1"/>
    <s v="2017-11-22"/>
    <s v="2018-04-30"/>
    <n v="22.714285714285715"/>
    <n v="100"/>
    <n v="1"/>
    <n v="22.714285714285715"/>
    <n v="0"/>
    <n v="0"/>
    <m/>
    <x v="0"/>
    <x v="1"/>
    <m/>
  </r>
  <r>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s v="2018-02-12"/>
    <s v="2018-12-31"/>
    <n v="46"/>
    <n v="0"/>
    <n v="0"/>
    <n v="0"/>
    <n v="0"/>
    <n v="0"/>
    <m/>
    <x v="0"/>
    <x v="7"/>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s v="2018-02-12"/>
    <s v="2018-12-31"/>
    <n v="46"/>
    <n v="0"/>
    <n v="0"/>
    <n v="0"/>
    <n v="0"/>
    <n v="0"/>
    <m/>
    <x v="0"/>
    <x v="14"/>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s v="2018-03-01"/>
    <s v="2018-12-31"/>
    <n v="43.571428571428569"/>
    <n v="0"/>
    <n v="0"/>
    <n v="0"/>
    <n v="0"/>
    <n v="0"/>
    <m/>
    <x v="0"/>
    <x v="14"/>
    <m/>
  </r>
  <r>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s v="2018-02-12"/>
    <s v="2018-12-31"/>
    <n v="46"/>
    <n v="0"/>
    <n v="0"/>
    <n v="0"/>
    <n v="0"/>
    <n v="0"/>
    <m/>
    <x v="0"/>
    <x v="7"/>
    <m/>
  </r>
  <r>
    <s v="Gestión Contractual"/>
    <s v="3.2.7"/>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n v="1"/>
    <s v="REALIZAR Y SOCIALIZAR CON LOS SUPERVISORES DE CONTRATOS UN INSTRUCTIVO FRENTE A LOS RIESGOS DE LA CONTRATACIÓN POR INCUMPLIMIENTO A LAS NORMAS RELATIVAS AL EJERCICIO INDEBIDO DE LAS FUNCIONES DE SUPERVISIÓN."/>
    <m/>
    <s v="INSTRUCTIVO"/>
    <s v="INSTRUCTIVO REALIZADO Y SOCIALIZADO."/>
    <n v="1"/>
    <s v="2017-08-28"/>
    <s v="2018-03-30"/>
    <n v="30.571428571428573"/>
    <n v="100"/>
    <n v="1"/>
    <n v="30.571428571428573"/>
    <n v="0"/>
    <n v="0"/>
    <m/>
    <x v="0"/>
    <x v="1"/>
    <m/>
  </r>
  <r>
    <s v="Gestión Contractual"/>
    <s v="3.2.9"/>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n v="1"/>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m/>
    <s v="PROCEDIMIENTO AJUSTADO"/>
    <s v="PROCEDIMIENTO AJUSTADO"/>
    <n v="1"/>
    <s v="2017-08-28"/>
    <s v="2018-01-30"/>
    <n v="22.142857142857142"/>
    <n v="100"/>
    <n v="1"/>
    <n v="22.142857142857142"/>
    <n v="0"/>
    <n v="0"/>
    <m/>
    <x v="0"/>
    <x v="1"/>
    <m/>
  </r>
  <r>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s v="2017-01-30"/>
    <s v="2017-11-30"/>
    <n v="43.428571428571431"/>
    <n v="100"/>
    <n v="1"/>
    <n v="43.428571428571431"/>
    <n v="0"/>
    <n v="0"/>
    <m/>
    <x v="0"/>
    <x v="9"/>
    <m/>
  </r>
  <r>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s v="2018-02-12"/>
    <s v="2018-12-31"/>
    <n v="46"/>
    <n v="0"/>
    <n v="0"/>
    <n v="0"/>
    <n v="0"/>
    <n v="0"/>
    <m/>
    <x v="0"/>
    <x v="7"/>
    <m/>
  </r>
  <r>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s v="2017-08-28"/>
    <s v="2018-06-30"/>
    <n v="43.714285714285715"/>
    <n v="0"/>
    <n v="0"/>
    <n v="0"/>
    <n v="0"/>
    <n v="0"/>
    <m/>
    <x v="0"/>
    <x v="6"/>
    <m/>
  </r>
  <r>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s v="2017-11-22"/>
    <s v="2018-11-21"/>
    <n v="52"/>
    <n v="0"/>
    <n v="0"/>
    <n v="0"/>
    <n v="0"/>
    <n v="0"/>
    <m/>
    <x v="0"/>
    <x v="6"/>
    <m/>
  </r>
  <r>
    <m/>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s v="2016-09-02"/>
    <s v="2017-08-26"/>
    <n v="51.142857142857146"/>
    <n v="0"/>
    <n v="0"/>
    <n v="0"/>
    <n v="0"/>
    <n v="0"/>
    <m/>
    <x v="0"/>
    <x v="15"/>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s v="FILA_1"/>
    <s v="2017-05-23"/>
    <s v="126"/>
    <n v="2017"/>
    <n v="48"/>
    <s v="01 - AUDITORIA DE REGULARIDAD"/>
    <s v="Control Gestión"/>
    <s v="Plan de mejoramiento"/>
    <x v="0"/>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x v="0"/>
    <x v="0"/>
    <m/>
    <s v="PROCEDIMIENTO AJUSTADO"/>
    <s v="PROCEDIMIENTO ACTUALIZADO"/>
    <n v="1"/>
    <s v="2017-05-24"/>
    <s v="2018-03-31"/>
    <n v="44.428571428571431"/>
    <n v="50"/>
    <n v="1"/>
    <n v="44.428571428571431"/>
    <n v="0"/>
    <n v="0"/>
    <m/>
    <m/>
    <x v="0"/>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n v="0"/>
    <x v="0"/>
    <s v="Abierta"/>
  </r>
  <r>
    <s v="FILA_2"/>
    <s v="2017-05-23"/>
    <s v="126"/>
    <n v="2017"/>
    <n v="48"/>
    <s v="01 - AUDITORIA DE REGULARIDAD"/>
    <s v="Control Gestión"/>
    <s v="Plan de mejoramiento"/>
    <x v="0"/>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x v="1"/>
    <x v="1"/>
    <m/>
    <s v="PROCEDIMIENTO AJUSTADO"/>
    <s v="PROCEDIMIENTO ACTUALIZADO"/>
    <n v="1"/>
    <s v="2017-05-24"/>
    <s v="2018-03-31"/>
    <n v="44.428571428571431"/>
    <n v="50"/>
    <n v="1"/>
    <n v="44.428571428571431"/>
    <n v="0"/>
    <n v="0"/>
    <m/>
    <m/>
    <x v="0"/>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_x000a_"/>
    <n v="0"/>
    <x v="0"/>
    <s v="Abierta"/>
  </r>
  <r>
    <s v="FILA_3"/>
    <s v="2017-05-23"/>
    <s v="126"/>
    <n v="2017"/>
    <n v="48"/>
    <s v="01 - AUDITORIA DE REGULARIDAD"/>
    <s v="Control Gestión"/>
    <s v="Plan de mejoramiento"/>
    <x v="0"/>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x v="2"/>
    <x v="2"/>
    <m/>
    <s v="ALERTA DE VENCIMIENTO AJUSTADO"/>
    <s v="ALERTA DE  LAS OBLIGACIONES EN LOS CONCEPTOS TÉCNICOS DE AUTORIZACIÓN PARA LAS VIGENCIAS 2003-2014 / CONCEPTOS TÉCNICOS IDENTIFICADOS SIN LOS RESPECTIVOS PAGOS"/>
    <n v="0.5"/>
    <s v="2017-05-24"/>
    <s v="2018-03-31"/>
    <n v="44.428571428571431"/>
    <n v="25"/>
    <n v="1"/>
    <n v="44.428571428571431"/>
    <n v="0"/>
    <n v="0"/>
    <m/>
    <m/>
    <x v="0"/>
    <m/>
    <m/>
    <m/>
    <m/>
    <m/>
    <m/>
    <m/>
    <m/>
    <n v="25"/>
    <s v="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
    <n v="0"/>
    <x v="1"/>
    <s v="Abierta"/>
  </r>
  <r>
    <s v="FILA_4"/>
    <s v="2017-05-23"/>
    <s v="126"/>
    <n v="2017"/>
    <n v="48"/>
    <s v="01 - AUDITORIA DE REGULARIDAD"/>
    <s v="Control Gestión"/>
    <s v="Gestión Contractual"/>
    <x v="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x v="0"/>
    <x v="3"/>
    <m/>
    <s v="SESIONES DE CAPACITACIÓN REALIZADAS"/>
    <s v="SESIONES DE CAPACITACIÓN REALIZADAS / SESIONES DE CAPACITACIÓN PROGRAMADAS"/>
    <n v="1"/>
    <s v="2017-05-24"/>
    <s v="2017-12-31"/>
    <n v="31.571428571428573"/>
    <n v="100"/>
    <n v="1"/>
    <n v="31.571428571428573"/>
    <n v="0"/>
    <n v="0"/>
    <m/>
    <m/>
    <x v="1"/>
    <m/>
    <m/>
    <m/>
    <m/>
    <m/>
    <m/>
    <m/>
    <m/>
    <n v="100"/>
    <s v="La DGC envió seguimiento mediante radicado 2018IE23886 . Se observó que mediante correo electrónico enviado el día 28/12/17, la Oficina de Comunicaciones, socializó la Cartilla denominada Manual de Supervisión e Interventoría."/>
    <n v="100"/>
    <x v="0"/>
    <s v="Incumplida"/>
  </r>
  <r>
    <s v="FILA_5"/>
    <s v="2017-05-23"/>
    <s v="126"/>
    <n v="2017"/>
    <n v="48"/>
    <s v="01 - AUDITORIA DE REGULARIDAD"/>
    <s v="Control Gestión"/>
    <s v="Gestión Contractual"/>
    <x v="2"/>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x v="0"/>
    <x v="4"/>
    <m/>
    <s v="FORMATO MODIFICADO"/>
    <s v="FORMATO MODIFICADO"/>
    <n v="1"/>
    <s v="2017-05-24"/>
    <s v="2017-12-31"/>
    <n v="31.571428571428573"/>
    <n v="100"/>
    <n v="1"/>
    <n v="31.571428571428573"/>
    <n v="0"/>
    <n v="0"/>
    <m/>
    <m/>
    <x v="1"/>
    <m/>
    <m/>
    <m/>
    <m/>
    <m/>
    <m/>
    <m/>
    <m/>
    <n v="100"/>
    <s v="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n v="100"/>
    <x v="0"/>
    <s v="Incumplida"/>
  </r>
  <r>
    <s v="FILA_6"/>
    <s v="2017-05-23"/>
    <s v="126"/>
    <n v="2017"/>
    <n v="48"/>
    <s v="01 - AUDITORIA DE REGULARIDAD"/>
    <s v="Control Gestión"/>
    <s v="Gestión Contractual"/>
    <x v="3"/>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x v="0"/>
    <x v="5"/>
    <m/>
    <s v="CAPACITACIÓN REALIZADA"/>
    <s v="CAPACITACIÓN REALIZADA"/>
    <n v="1"/>
    <s v="2017-05-24"/>
    <s v="2017-09-30"/>
    <n v="18.428571428571427"/>
    <n v="100"/>
    <n v="1"/>
    <n v="18.428571428571427"/>
    <n v="0"/>
    <n v="0"/>
    <m/>
    <m/>
    <x v="1"/>
    <m/>
    <m/>
    <m/>
    <m/>
    <m/>
    <m/>
    <m/>
    <m/>
    <n v="100"/>
    <s v="Se realizó la segunda capacitación el 05 octubre de 2017  en la cual se abordaron temas precontractuales y de supervisión."/>
    <n v="100"/>
    <x v="0"/>
    <s v="Incumplida"/>
  </r>
  <r>
    <s v="FILA_7"/>
    <s v="2017-05-23"/>
    <s v="126"/>
    <n v="2017"/>
    <n v="48"/>
    <s v="01 - AUDITORIA DE REGULARIDAD"/>
    <s v="Control Gestión"/>
    <s v="Gestión Contractual"/>
    <x v="4"/>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x v="0"/>
    <x v="6"/>
    <m/>
    <s v="PROCEDIMIENTO MODIFICADO"/>
    <s v="PROCEDIMIENTO MODIFICADO"/>
    <n v="1"/>
    <s v="2017-05-24"/>
    <s v="2018-03-31"/>
    <n v="44.428571428571431"/>
    <n v="100"/>
    <n v="1"/>
    <n v="44.428571428571431"/>
    <n v="0"/>
    <n v="0"/>
    <m/>
    <m/>
    <x v="1"/>
    <m/>
    <m/>
    <m/>
    <m/>
    <m/>
    <m/>
    <m/>
    <m/>
    <n v="100"/>
    <s v="Corte 2018-04-30. La DGC envió seguimiento mediante radicado No. 2018IE23886. Se evidenció que mediante resolución No. 3217 del 15/11/17 fue actualizado el procedimiento 126PA04-PR33, dicha resolución fue socializada mediante correo del 23/11/17. "/>
    <n v="100"/>
    <x v="2"/>
    <s v="Abierta"/>
  </r>
  <r>
    <s v="FILA_8"/>
    <s v="2015-12-29"/>
    <s v="126"/>
    <n v="2010"/>
    <n v="802"/>
    <s v="05 - AUDITORIA ESPECIAL"/>
    <s v="N/A"/>
    <s v="N/A"/>
    <x v="5"/>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x v="0"/>
    <x v="7"/>
    <m/>
    <s v="POZOS PERFORADOS/2 POZOS PERFORADOS *100"/>
    <s v="NO. DE POZOS PERFORADOS/2 POZOS PERFORADOS *100"/>
    <n v="100"/>
    <s v="2015-01-01"/>
    <s v="2015-12-29"/>
    <n v="51.714285714285715"/>
    <n v="20"/>
    <n v="0.2"/>
    <n v="10.342857142857143"/>
    <n v="0"/>
    <n v="0"/>
    <m/>
    <m/>
    <x v="2"/>
    <m/>
    <m/>
    <m/>
    <m/>
    <m/>
    <m/>
    <m/>
    <m/>
    <n v="20"/>
    <s v="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
    <n v="0"/>
    <x v="0"/>
    <s v="Incumplida"/>
  </r>
  <r>
    <s v="FILA_9"/>
    <s v="2017-05-23"/>
    <s v="126"/>
    <n v="2017"/>
    <n v="48"/>
    <s v="01 - AUDITORIA DE REGULARIDAD"/>
    <s v="Control de Resultados"/>
    <s v="Planes, Programas y Proyectos"/>
    <x v="6"/>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x v="0"/>
    <x v="8"/>
    <m/>
    <s v="PROCESO DE CONCURSO DE MÉRITOS REALIZADO"/>
    <s v="PROCESO DE CONCURSO DE MÉRITOS REALIZADO"/>
    <n v="1"/>
    <s v="2017-05-24"/>
    <s v="2018-03-31"/>
    <n v="44.428571428571431"/>
    <n v="100"/>
    <n v="1"/>
    <n v="44.428571428571431"/>
    <n v="0"/>
    <n v="0"/>
    <m/>
    <m/>
    <x v="3"/>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2"/>
    <s v="Abierta"/>
  </r>
  <r>
    <s v="FILA_10"/>
    <s v="2017-05-23"/>
    <s v="126"/>
    <n v="2017"/>
    <n v="48"/>
    <s v="01 - AUDITORIA DE REGULARIDAD"/>
    <s v="Control de Resultados"/>
    <s v="Planes, Programas y Proyectos"/>
    <x v="7"/>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x v="0"/>
    <x v="9"/>
    <m/>
    <s v="ESTUDIOS PREVIOS DE LA LICITACIÓN PÚBLICA PARA LA OBRA"/>
    <s v="ESTUDIOS PREVIOS DE LA LICITACIÓN PÚBLICA PARA LA OBRA  AJUSTADOS"/>
    <n v="1"/>
    <s v="2017-05-24"/>
    <s v="2018-03-31"/>
    <n v="44.428571428571431"/>
    <n v="100"/>
    <n v="1"/>
    <n v="44.428571428571431"/>
    <n v="0"/>
    <n v="0"/>
    <m/>
    <m/>
    <x v="3"/>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2"/>
    <s v="Abierta"/>
  </r>
  <r>
    <s v="FILA_11"/>
    <s v="2017-05-23"/>
    <s v="126"/>
    <n v="2017"/>
    <n v="48"/>
    <s v="01 - AUDITORIA DE REGULARIDAD"/>
    <s v="Control Financiero"/>
    <s v="Estados Contables"/>
    <x v="8"/>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x v="1"/>
    <x v="10"/>
    <m/>
    <s v="ACTA DE BAJA DE ELEMENTOS"/>
    <s v="ELEMENTOS IDENTIFICADOS PARA BAJA POR PARTE DE LAS ÁREAS CON ACTA DE BAJA / ELEMENTOS IDENTIFICADOS PARA BAJA POR PARTE DE LAS ÁREAS"/>
    <n v="1"/>
    <s v="2017-05-24"/>
    <s v="2018-03-31"/>
    <n v="44.428571428571431"/>
    <n v="50"/>
    <n v="1"/>
    <n v="44.428571428571431"/>
    <n v="0"/>
    <n v="0"/>
    <m/>
    <m/>
    <x v="3"/>
    <m/>
    <m/>
    <m/>
    <m/>
    <m/>
    <m/>
    <m/>
    <m/>
    <n v="50"/>
    <s v="Corte 2018-04-30. La SRHS informó que realizó cinco conceptos técnicos para dar de baja once elementos,  Tiene pendiente cuatro por firma del Subdirector. Van a evaluar unos elementos que son servibles y algunos que son consumibles y pueden ser reclasificados._x000a_La SCAAV informó que mediante los radicados Nos. 2017IE83555 y 2017IE113603 expidió concepto técnico para dar de baja a cuarenta y nueve elementos._x000a_El Almacén informó que SCAAV ha remitido varios memorando dando alcance a los radicados 2017IE83555 y 2017IE113603 y hay varias inconsistencias._x000a_Se programo una reunión para el día 10/07/18._x000a_2017-12-31 Se encuentran pendientes conceptos técnicos por partes de la SRHS para dar la  disposición final de algunos bienes sin uso."/>
    <n v="0"/>
    <x v="0"/>
    <s v="Abierta"/>
  </r>
  <r>
    <s v="FILA_12"/>
    <s v="2017-05-23"/>
    <s v="126"/>
    <n v="2017"/>
    <n v="48"/>
    <s v="01 - AUDITORIA DE REGULARIDAD"/>
    <s v="Control Financiero"/>
    <s v="Estados Contables"/>
    <x v="9"/>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x v="0"/>
    <x v="11"/>
    <m/>
    <s v="RECAUDOS EN INGRESOS RECIBIDOS POR ANTICIPADO GESTIONADOS"/>
    <s v="RECAUDOS EN INGRESOS RECIBIDOS POR ANTICIPADO GESTIONADOS / RECAUDOS EN INGRESOS RECIBIDOS POR ANTICIPADO"/>
    <n v="0.7"/>
    <s v="2017-05-24"/>
    <s v="2018-04-30"/>
    <n v="48.714285714285715"/>
    <n v="80"/>
    <n v="1"/>
    <n v="48.714285714285715"/>
    <n v="0"/>
    <n v="0"/>
    <m/>
    <m/>
    <x v="4"/>
    <m/>
    <m/>
    <m/>
    <m/>
    <m/>
    <m/>
    <m/>
    <m/>
    <n v="80"/>
    <s v="La DCA remite información y soportes con 2018IE23324  del 2018-02-08. SE encuentran pendientes de sistematización de procedimientos  (EVIDENCIA – HALLAZGO 2.3.1.2.3.1. sistematización recibo Pagos por anticipado)"/>
    <n v="0"/>
    <x v="1"/>
    <s v="Abierta"/>
  </r>
  <r>
    <s v="FILA_13"/>
    <s v="2017-05-23"/>
    <s v="126"/>
    <n v="2017"/>
    <n v="48"/>
    <s v="01 - AUDITORIA DE REGULARIDAD"/>
    <s v="Control Financiero"/>
    <s v="Estados Contables"/>
    <x v="9"/>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x v="1"/>
    <x v="12"/>
    <m/>
    <s v="APLICATIVO ACTUALIZADO"/>
    <s v="APLICATIVO ACTUALIZADO"/>
    <n v="1"/>
    <s v="2017-05-24"/>
    <s v="2017-12-31"/>
    <n v="31.571428571428573"/>
    <n v="0"/>
    <n v="0"/>
    <n v="0"/>
    <n v="0"/>
    <n v="0"/>
    <m/>
    <m/>
    <x v="5"/>
    <m/>
    <m/>
    <m/>
    <m/>
    <m/>
    <m/>
    <m/>
    <m/>
    <n v="0"/>
    <s v="28-06-29. Se evidencia cumplimiento de la acción dado que los procedimientos de evaluación ambiental fueron ajustado en el sistema forest en la ventanilla virtual de la SDA. Ver soporte memorando forest 2018IE150577._x000a_Pero se observa, que los procedimientos 126PM04-PR10 V5, PR11 V5, PR15 V4, PR16 V6, PR25 V5, PR39 V6 y PR98 V2 no han sido actualizado en el ISOlución._x000a_http://172.22.1.31/Isolucionsda/Administracion/frmFrameSet.aspx?Ruta=Li4vRnJhbWVTZXRBcnRpY3Vsby5hc3A/UGFnaW5hPUJhbmNvQ29ub2NpbWllbnRvU0RBLzYvNjExQTUxQkUtRkE4QS00MTRCLTgyNTQtQUU2MDNDOEM3RDI2LzYxMUE1MUJFLUZBOEEtNDE0Qi04MjU0LUFFNjAzQzhDN0QyNi5hc3AmSURBUlRJQ1VMTz04ODEx"/>
    <n v="0"/>
    <x v="0"/>
    <s v="Incumplida"/>
  </r>
  <r>
    <s v="FILA_14"/>
    <s v="2017-11-22"/>
    <s v="126"/>
    <n v="2017"/>
    <n v="57"/>
    <s v="02 - AUDITORIA DE DESEMPEÑO"/>
    <s v="Control Gestión"/>
    <s v="N/A"/>
    <x v="10"/>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x v="0"/>
    <x v="13"/>
    <m/>
    <s v="MAPAS DE RUIDO ACTUALIZADOS"/>
    <s v="NO. DE MAPAS DE RUIDO ACTUALIZADOS DE LAS LOCALIDADES URBANAS DEL DISTRITO/ TOTAL DE MAPAS A ACTUALIZAR DE LAS LOCALIDADES URBANAS DEL DISTRITO"/>
    <n v="1"/>
    <s v="2017-11-22"/>
    <s v="2018-06-30"/>
    <n v="31.428571428571427"/>
    <n v="100"/>
    <n v="1"/>
    <n v="31.428571428571427"/>
    <n v="0"/>
    <n v="0"/>
    <m/>
    <m/>
    <x v="6"/>
    <m/>
    <m/>
    <m/>
    <m/>
    <m/>
    <m/>
    <m/>
    <m/>
    <n v="100"/>
    <s v="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
    <n v="0"/>
    <x v="1"/>
    <s v="Abierta"/>
  </r>
  <r>
    <s v="FILA_15"/>
    <s v="2017-08-25"/>
    <s v="126"/>
    <n v="2017"/>
    <n v="53"/>
    <s v="02 - AUDITORIA DE DESEMPEÑO"/>
    <s v="Control de Resultados"/>
    <s v="Planes, Programas y Proyectos"/>
    <x v="10"/>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x v="0"/>
    <x v="14"/>
    <m/>
    <s v="INFORMES TRIMESTRALES"/>
    <s v="INFORMES REALIZADOS / INFORMES PROGRAMADOS"/>
    <n v="3"/>
    <s v="2017-08-28"/>
    <s v="2018-06-30"/>
    <n v="43.714285714285715"/>
    <n v="0"/>
    <n v="0"/>
    <n v="0"/>
    <n v="0"/>
    <n v="0"/>
    <m/>
    <m/>
    <x v="6"/>
    <m/>
    <m/>
    <m/>
    <m/>
    <m/>
    <m/>
    <m/>
    <m/>
    <n v="0"/>
    <n v="0"/>
    <n v="0"/>
    <x v="1"/>
    <s v="Abierta"/>
  </r>
  <r>
    <s v="FILA_16"/>
    <s v="2018-01-29"/>
    <s v="126"/>
    <n v="2017"/>
    <n v="62"/>
    <s v="02 - AUDITORIA DE DESEMPEÑO"/>
    <s v="Control Gestión"/>
    <s v="N/A"/>
    <x v="10"/>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x v="0"/>
    <x v="15"/>
    <m/>
    <s v="REVISIÓN ARMONIZACIÓN DE  PMAS FRENTE A PLAN DE ACCIÓN DE LA POLÍTICA DE HUMEDALES"/>
    <s v="PMA ARMONIZADOS /  TOTAL DE PMAS"/>
    <n v="100"/>
    <s v="2018-02-12"/>
    <s v="2018-12-31"/>
    <n v="46"/>
    <n v="0"/>
    <n v="0"/>
    <n v="0"/>
    <n v="0"/>
    <n v="0"/>
    <m/>
    <m/>
    <x v="7"/>
    <m/>
    <m/>
    <m/>
    <m/>
    <m/>
    <m/>
    <m/>
    <m/>
    <n v="0"/>
    <n v="0"/>
    <n v="0"/>
    <x v="3"/>
    <s v="Abierta"/>
  </r>
  <r>
    <s v="FILA_17"/>
    <s v="2017-08-25"/>
    <s v="126"/>
    <n v="2017"/>
    <n v="53"/>
    <s v="02 - AUDITORIA DE DESEMPEÑO"/>
    <s v="Control de Resultados"/>
    <s v="Planes, Programas y Proyectos"/>
    <x v="11"/>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x v="0"/>
    <x v="16"/>
    <m/>
    <s v="CUMPLIMIENTO DE LOS PLAZOS ESTABLECIDOS EN EL DECRETO 335 DE 2017 PARA LAS ETAPAS 2 Y 3"/>
    <s v="ETAPAS 2 Y 3 DEL DECRETO 335 DE 2017 CUMPLIDAS."/>
    <n v="1"/>
    <s v="2017-08-28"/>
    <s v="2018-08-25"/>
    <n v="51.714285714285715"/>
    <n v="0"/>
    <n v="0"/>
    <n v="0"/>
    <n v="0"/>
    <n v="0"/>
    <m/>
    <m/>
    <x v="6"/>
    <m/>
    <m/>
    <m/>
    <m/>
    <m/>
    <m/>
    <m/>
    <m/>
    <n v="0"/>
    <n v="0"/>
    <n v="0"/>
    <x v="4"/>
    <s v="Abierta"/>
  </r>
  <r>
    <s v="FILA_18"/>
    <s v="2017-11-22"/>
    <s v="126"/>
    <n v="2017"/>
    <n v="57"/>
    <s v="02 - AUDITORIA DE DESEMPEÑO"/>
    <s v="Control Gestión"/>
    <s v="N/A"/>
    <x v="11"/>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x v="0"/>
    <x v="17"/>
    <m/>
    <s v="REPORTES DEL PROYECTO EN EL POA"/>
    <s v="REPORTES EFECTUADOS EN EL POA/TOTAL DE REPORTES PROGRAMADOS EN EL POA"/>
    <n v="1"/>
    <s v="2017-11-22"/>
    <s v="2018-11-21"/>
    <n v="52"/>
    <n v="0"/>
    <n v="0"/>
    <n v="0"/>
    <n v="0"/>
    <n v="0"/>
    <m/>
    <m/>
    <x v="6"/>
    <m/>
    <m/>
    <m/>
    <m/>
    <m/>
    <m/>
    <m/>
    <m/>
    <n v="0"/>
    <n v="0"/>
    <n v="0"/>
    <x v="3"/>
    <s v="Abierta"/>
  </r>
  <r>
    <s v="FILA_19"/>
    <s v="2018-01-29"/>
    <s v="126"/>
    <n v="2017"/>
    <n v="62"/>
    <s v="02 - AUDITORIA DE DESEMPEÑO"/>
    <s v="Control Gestión"/>
    <s v="N/A"/>
    <x v="11"/>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x v="0"/>
    <x v="18"/>
    <m/>
    <s v="CUMPLIMIENTO DE LOS PROTOCOLOS DE INTERVENCION DE LOS 2 HUMEDALES"/>
    <s v="ACTIVIDADES EJECUTADAS DURANTE EL PERIODO / ACTIVIDADES PROGRAMADAS PARA EL PERIODO"/>
    <n v="100"/>
    <s v="2018-02-12"/>
    <s v="2018-12-31"/>
    <n v="46"/>
    <n v="0"/>
    <n v="0"/>
    <n v="0"/>
    <n v="0"/>
    <n v="0"/>
    <m/>
    <m/>
    <x v="7"/>
    <m/>
    <m/>
    <m/>
    <m/>
    <m/>
    <m/>
    <m/>
    <m/>
    <n v="0"/>
    <n v="0"/>
    <n v="0"/>
    <x v="3"/>
    <s v="Abierta"/>
  </r>
  <r>
    <s v="FILA_20"/>
    <s v="2018-01-29"/>
    <s v="126"/>
    <n v="2017"/>
    <n v="62"/>
    <s v="02 - AUDITORIA DE DESEMPEÑO"/>
    <s v="Control Gestión"/>
    <s v="N/A"/>
    <x v="11"/>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x v="1"/>
    <x v="19"/>
    <m/>
    <s v="PLANES DE MANEJO APROBADOS."/>
    <s v="PLANES DE MANEJO APROBADOS"/>
    <n v="100"/>
    <s v="2018-02-12"/>
    <s v="2018-12-31"/>
    <n v="46"/>
    <n v="0"/>
    <n v="0"/>
    <n v="0"/>
    <n v="0"/>
    <n v="0"/>
    <m/>
    <m/>
    <x v="8"/>
    <m/>
    <m/>
    <m/>
    <m/>
    <m/>
    <m/>
    <m/>
    <m/>
    <n v="0"/>
    <n v="0"/>
    <n v="0"/>
    <x v="3"/>
    <s v="Abierta"/>
  </r>
  <r>
    <s v="FILA_21"/>
    <s v="2018-01-29"/>
    <s v="126"/>
    <n v="2017"/>
    <n v="62"/>
    <s v="02 - AUDITORIA DE DESEMPEÑO"/>
    <s v="Control Gestión"/>
    <s v="N/A"/>
    <x v="11"/>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x v="2"/>
    <x v="20"/>
    <m/>
    <s v="PROCEDIMIENTO AJUSTADO"/>
    <s v="PROCEDIMIENTO AJUSTADO"/>
    <n v="100"/>
    <s v="2018-02-12"/>
    <s v="2018-12-31"/>
    <n v="46"/>
    <n v="0"/>
    <n v="0"/>
    <n v="0"/>
    <n v="0"/>
    <n v="0"/>
    <m/>
    <m/>
    <x v="8"/>
    <m/>
    <m/>
    <m/>
    <m/>
    <m/>
    <m/>
    <m/>
    <m/>
    <n v="0"/>
    <n v="0"/>
    <n v="0"/>
    <x v="3"/>
    <s v="Abierta"/>
  </r>
  <r>
    <s v="FILA_22"/>
    <s v="2017-05-23"/>
    <s v="126"/>
    <n v="2017"/>
    <n v="48"/>
    <s v="01 - AUDITORIA DE REGULARIDAD"/>
    <s v="Control Gestión"/>
    <s v="Control Fiscal Interno"/>
    <x v="12"/>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x v="0"/>
    <x v="21"/>
    <m/>
    <s v="AUTO QUE DECRETA PRUEBAS NOTIFICADO"/>
    <s v="AUTO QUE DECRETA PRUEBAS NOTIFICADO"/>
    <n v="1"/>
    <s v="2017-05-24"/>
    <s v="2017-12-31"/>
    <n v="31.571428571428573"/>
    <n v="70"/>
    <n v="1"/>
    <n v="31.571428571428573"/>
    <n v="0"/>
    <n v="0"/>
    <m/>
    <m/>
    <x v="9"/>
    <m/>
    <m/>
    <m/>
    <m/>
    <m/>
    <m/>
    <m/>
    <m/>
    <n v="70"/>
    <s v="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
    <n v="0"/>
    <x v="0"/>
    <s v="Incumplida"/>
  </r>
  <r>
    <s v="FILA_23"/>
    <s v="2017-08-25"/>
    <s v="126"/>
    <n v="2017"/>
    <n v="53"/>
    <s v="02 - AUDITORIA DE DESEMPEÑO"/>
    <s v="Control de Resultados"/>
    <s v="Planes, Programas y Proyectos"/>
    <x v="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x v="0"/>
    <x v="22"/>
    <m/>
    <s v="EVALUACIÓN DE PDDAB"/>
    <s v="PDDAB EVALUADO"/>
    <n v="1"/>
    <s v="2017-08-28"/>
    <s v="2018-08-25"/>
    <n v="51.714285714285715"/>
    <n v="0"/>
    <n v="0"/>
    <n v="0"/>
    <n v="0"/>
    <n v="0"/>
    <m/>
    <m/>
    <x v="6"/>
    <m/>
    <m/>
    <m/>
    <m/>
    <m/>
    <m/>
    <m/>
    <m/>
    <n v="0"/>
    <n v="0"/>
    <n v="0"/>
    <x v="4"/>
    <s v="Abierta"/>
  </r>
  <r>
    <s v="FILA_24"/>
    <s v="2018-01-29"/>
    <s v="126"/>
    <n v="2017"/>
    <n v="62"/>
    <s v="02 - AUDITORIA DE DESEMPEÑO"/>
    <s v="Control Gestión"/>
    <s v="N/A"/>
    <x v="13"/>
    <s v="HALLAZGO ADMINISTRATIVO, POR EL INADECUADO DESARROLLO DE ALGUNAS ACTIVIDADES CORRESPONDIENTES A LAS CINCO (5) ESTRATEGIAS PARA LA EJECUCIÓN DE LOS PMAS APROBADOS."/>
    <s v="PROGRAMAS Y PROYECTOS DE LOS PMAS, ATENDIDOS PARCIALMENTE O SIN EJECUTAR"/>
    <x v="0"/>
    <x v="23"/>
    <m/>
    <s v="PRIORIZACIÓN PMA PARA ACTUALIZACIÓN"/>
    <s v="PMA ACTUALIZADOS / PMA PRIORIZADOS PARA ACTUALIZACIÓN"/>
    <n v="100"/>
    <s v="2018-02-12"/>
    <s v="2018-12-31"/>
    <n v="46"/>
    <n v="0"/>
    <n v="0"/>
    <n v="0"/>
    <n v="0"/>
    <n v="0"/>
    <m/>
    <m/>
    <x v="7"/>
    <m/>
    <m/>
    <m/>
    <m/>
    <m/>
    <m/>
    <m/>
    <m/>
    <n v="0"/>
    <n v="0"/>
    <n v="0"/>
    <x v="3"/>
    <s v="Abierta"/>
  </r>
  <r>
    <s v="FILA_25"/>
    <s v="2017-11-22"/>
    <s v="126"/>
    <n v="2017"/>
    <n v="57"/>
    <s v="02 - AUDITORIA DE DESEMPEÑO"/>
    <s v="Control Gestión"/>
    <s v="N/A"/>
    <x v="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x v="0"/>
    <x v="24"/>
    <m/>
    <s v="PROCEDIMIENTO SOCIALIZADO"/>
    <s v="NO. DE SOCIALIZACIONES REALIZADAS /NO. DE SOCIALIZACIONES PROGRAMADAS DEL GRUPO RUIDO"/>
    <n v="1"/>
    <s v="2017-11-22"/>
    <s v="2018-06-30"/>
    <n v="31.428571428571427"/>
    <n v="0"/>
    <n v="0"/>
    <n v="0"/>
    <n v="0"/>
    <n v="0"/>
    <m/>
    <m/>
    <x v="6"/>
    <m/>
    <m/>
    <m/>
    <m/>
    <m/>
    <m/>
    <m/>
    <m/>
    <n v="0"/>
    <n v="0"/>
    <n v="0"/>
    <x v="1"/>
    <s v="Abierta"/>
  </r>
  <r>
    <s v="FILA_26"/>
    <s v="2017-11-22"/>
    <s v="126"/>
    <n v="2017"/>
    <n v="57"/>
    <s v="02 - AUDITORIA DE DESEMPEÑO"/>
    <s v="Control Gestión"/>
    <s v="N/A"/>
    <x v="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x v="0"/>
    <x v="25"/>
    <m/>
    <s v="REGISTROS DOCUMENTALES REPORTADOS  EN EL SERVIDOR DE LA ENTIDAD CON LAS EVIDENCIAS DE SOPORTE"/>
    <s v="NO. DE REGISTROS DOCUMENTALES CON EVIDENCIAS, REGISTRADOS EN EL SERVIDOR DE LA ENTIDAD POR PARTE DEL GRUPO RUIDO/NO. TOTAL DE REGISTROS EN EL SERVIDOR"/>
    <n v="1"/>
    <s v="2017-11-22"/>
    <s v="2018-06-30"/>
    <n v="31.428571428571427"/>
    <n v="0"/>
    <n v="0"/>
    <n v="0"/>
    <n v="0"/>
    <n v="0"/>
    <m/>
    <m/>
    <x v="6"/>
    <m/>
    <m/>
    <m/>
    <m/>
    <m/>
    <m/>
    <m/>
    <m/>
    <n v="0"/>
    <n v="0"/>
    <n v="0"/>
    <x v="1"/>
    <s v="Abierta"/>
  </r>
  <r>
    <s v="FILA_27"/>
    <s v="2018-01-29"/>
    <s v="126"/>
    <n v="2017"/>
    <n v="62"/>
    <s v="02 - AUDITORIA DE DESEMPEÑO"/>
    <s v="Control Gestión"/>
    <s v="N/A"/>
    <x v="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x v="0"/>
    <x v="26"/>
    <m/>
    <s v="IMPLEMENTACIÓN DE HERRAMIENTA"/>
    <s v="HERRAMIENTA EN FUNCIONAMIENTO"/>
    <n v="100"/>
    <s v="2018-02-12"/>
    <s v="2018-12-31"/>
    <n v="46"/>
    <n v="0"/>
    <n v="0"/>
    <n v="0"/>
    <n v="0"/>
    <n v="0"/>
    <m/>
    <m/>
    <x v="7"/>
    <m/>
    <m/>
    <m/>
    <m/>
    <m/>
    <m/>
    <m/>
    <m/>
    <n v="0"/>
    <n v="0"/>
    <n v="0"/>
    <x v="3"/>
    <s v="Abierta"/>
  </r>
  <r>
    <s v="FILA_28"/>
    <s v="2018-01-29"/>
    <s v="126"/>
    <n v="2017"/>
    <n v="62"/>
    <s v="02 - AUDITORIA DE DESEMPEÑO"/>
    <s v="Control Gestión"/>
    <s v="N/A"/>
    <x v="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x v="1"/>
    <x v="27"/>
    <m/>
    <s v="REQUERIMIENTOS INTERNOS Y EXTERNOS"/>
    <s v="REQUERIMIENTOS CON SEGUIMIENTO / REQUERIMIENTOS REALIZADOS"/>
    <n v="0.5"/>
    <s v="2018-02-12"/>
    <s v="2018-12-31"/>
    <n v="46"/>
    <n v="0"/>
    <n v="0"/>
    <n v="0"/>
    <n v="0"/>
    <n v="0"/>
    <m/>
    <m/>
    <x v="7"/>
    <m/>
    <m/>
    <m/>
    <m/>
    <m/>
    <m/>
    <m/>
    <m/>
    <n v="0"/>
    <n v="0"/>
    <n v="0"/>
    <x v="3"/>
    <s v="Abierta"/>
  </r>
  <r>
    <s v="FILA_29"/>
    <s v="2017-08-25"/>
    <s v="126"/>
    <n v="2017"/>
    <n v="53"/>
    <s v="02 - AUDITORIA DE DESEMPEÑO"/>
    <s v="Control de Resultados"/>
    <s v="Planes, Programas y Proyectos"/>
    <x v="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x v="0"/>
    <x v="28"/>
    <m/>
    <s v="SEGUIMIENTO AL INDICADOR DE GESTIÓN QUE PERMITE EVALUAR EL PLAN DECENAL DE DESCONTAMINACIÓN DEL AIRE"/>
    <s v="SEGUIMIENTOS REALIZADOS / SEGUIMIENTOS PROGRAMADOS"/>
    <n v="2"/>
    <s v="2017-08-28"/>
    <s v="2018-07-31"/>
    <n v="48.142857142857146"/>
    <n v="0"/>
    <n v="0"/>
    <n v="0"/>
    <n v="0"/>
    <n v="0"/>
    <m/>
    <m/>
    <x v="6"/>
    <m/>
    <m/>
    <m/>
    <m/>
    <m/>
    <m/>
    <m/>
    <m/>
    <n v="0"/>
    <n v="0"/>
    <n v="0"/>
    <x v="4"/>
    <s v="Abierta"/>
  </r>
  <r>
    <s v="FILA_30"/>
    <s v="2017-08-25"/>
    <s v="126"/>
    <n v="2017"/>
    <n v="53"/>
    <s v="02 - AUDITORIA DE DESEMPEÑO"/>
    <s v="Control de Resultados"/>
    <s v="Planes, Programas y Proyectos"/>
    <x v="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x v="0"/>
    <x v="29"/>
    <m/>
    <s v="PROCEDIMIENTO INVENTARIO DE FUENTES FIJAS INDUSTRIALES"/>
    <s v="PROCEDIMIENTO APROBADO MEDIANTE RESOLUCIÓN."/>
    <n v="1"/>
    <s v="2017-08-28"/>
    <s v="2018-08-25"/>
    <n v="51.714285714285715"/>
    <n v="0"/>
    <n v="0"/>
    <n v="0"/>
    <n v="0"/>
    <n v="0"/>
    <m/>
    <m/>
    <x v="6"/>
    <m/>
    <m/>
    <m/>
    <m/>
    <m/>
    <m/>
    <m/>
    <m/>
    <n v="0"/>
    <n v="0"/>
    <n v="0"/>
    <x v="4"/>
    <s v="Abierta"/>
  </r>
  <r>
    <s v="FILA_31"/>
    <s v="2018-01-29"/>
    <s v="126"/>
    <n v="2017"/>
    <n v="62"/>
    <s v="02 - AUDITORIA DE DESEMPEÑO"/>
    <s v="Control Gestión"/>
    <s v="N/A"/>
    <x v="15"/>
    <s v="HALLAZGO ADMINISTRATIVO, POR NO CONTAR CON UNA PERMANENTE ADMINISTRACIÓN DE LOS PARQUES ECOLÓGICOS DISTRITALES DE HUMEDAL, PARA GARANTIZAR SU CONSERVACIÓN Y RECUPERACIÓN"/>
    <s v="LOS PEDH PRESENTAN LAPSOS SIN ADMINISTRACIÓN, CONTRATOS  CON DURACIÓN PROMEDIO DE 8 MESES"/>
    <x v="0"/>
    <x v="30"/>
    <m/>
    <s v="PLAN DE CONTINGENCIA ELABORADO"/>
    <s v="PLAN DE CONTINGENCIA ELABORADO"/>
    <n v="100"/>
    <s v="2018-02-12"/>
    <s v="2018-12-31"/>
    <n v="46"/>
    <n v="0"/>
    <n v="0"/>
    <n v="0"/>
    <n v="0"/>
    <n v="0"/>
    <m/>
    <m/>
    <x v="10"/>
    <m/>
    <m/>
    <m/>
    <m/>
    <m/>
    <m/>
    <m/>
    <m/>
    <n v="0"/>
    <n v="0"/>
    <n v="0"/>
    <x v="3"/>
    <s v="Abierta"/>
  </r>
  <r>
    <s v="FILA_32"/>
    <s v="2017-11-22"/>
    <s v="126"/>
    <n v="2017"/>
    <n v="57"/>
    <s v="02 - AUDITORIA DE DESEMPEÑO"/>
    <s v="Control Gestión"/>
    <s v="N/A"/>
    <x v="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x v="0"/>
    <x v="31"/>
    <m/>
    <s v="PROCEDIMIENTO ACTUALIZADO"/>
    <s v="PROCEDIMIENTO ACTUALIZADO"/>
    <n v="1"/>
    <s v="2017-11-22"/>
    <s v="2018-11-21"/>
    <n v="52"/>
    <n v="0"/>
    <n v="0"/>
    <n v="0"/>
    <n v="0"/>
    <n v="0"/>
    <m/>
    <m/>
    <x v="6"/>
    <m/>
    <m/>
    <m/>
    <m/>
    <m/>
    <m/>
    <m/>
    <m/>
    <n v="0"/>
    <n v="0"/>
    <n v="0"/>
    <x v="3"/>
    <s v="Abierta"/>
  </r>
  <r>
    <s v="FILA_33"/>
    <s v="2017-11-22"/>
    <s v="126"/>
    <n v="2017"/>
    <n v="57"/>
    <s v="02 - AUDITORIA DE DESEMPEÑO"/>
    <s v="Control Gestión"/>
    <s v="N/A"/>
    <x v="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x v="0"/>
    <x v="32"/>
    <m/>
    <s v="SISTEMA DE GENERACIÓN IMPLEMENTADO"/>
    <s v="NO. DE SISTEMAS IMPLEMENTADOS"/>
    <n v="1"/>
    <s v="2017-11-22"/>
    <s v="2018-11-21"/>
    <n v="52"/>
    <n v="0"/>
    <n v="0"/>
    <n v="0"/>
    <n v="0"/>
    <n v="0"/>
    <m/>
    <m/>
    <x v="6"/>
    <m/>
    <m/>
    <m/>
    <m/>
    <m/>
    <m/>
    <m/>
    <m/>
    <n v="0"/>
    <n v="0"/>
    <n v="0"/>
    <x v="3"/>
    <s v="Abierta"/>
  </r>
  <r>
    <s v="FILA_34"/>
    <s v="2018-01-29"/>
    <s v="126"/>
    <n v="2017"/>
    <n v="62"/>
    <s v="02 - AUDITORIA DE DESEMPEÑO"/>
    <s v="Control Gestión"/>
    <s v="N/A"/>
    <x v="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x v="0"/>
    <x v="33"/>
    <m/>
    <s v="INFORMES TÉCNICOS REMITIDOS"/>
    <s v="NO. DE INFORMES REMITIDOS A DCA PARA ADELANTAR PROCESOS DURANTE EL PERIODO"/>
    <n v="100"/>
    <s v="2018-02-12"/>
    <s v="2018-12-31"/>
    <n v="46"/>
    <n v="0"/>
    <n v="0"/>
    <n v="0"/>
    <n v="0"/>
    <n v="0"/>
    <m/>
    <m/>
    <x v="7"/>
    <m/>
    <m/>
    <m/>
    <m/>
    <m/>
    <m/>
    <m/>
    <m/>
    <n v="0"/>
    <n v="0"/>
    <n v="0"/>
    <x v="3"/>
    <s v="Abierta"/>
  </r>
  <r>
    <s v="FILA_35"/>
    <s v="2017-08-25"/>
    <s v="126"/>
    <n v="2017"/>
    <n v="53"/>
    <s v="02 - AUDITORIA DE DESEMPEÑO"/>
    <s v="Control de Resultados"/>
    <s v="Planes, Programas y Proyectos"/>
    <x v="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x v="0"/>
    <x v="34"/>
    <m/>
    <s v="IMPULSO PROCESAL DE LOS PROCESOS SANCIONATORIOS IDENTIFICADOS"/>
    <s v="PROCESOS SANCIONATORIOS IMPULSADOS / PROCESOS IDENTIFICADOS POR IMPULSAR"/>
    <n v="99"/>
    <s v="2017-08-28"/>
    <s v="2018-08-25"/>
    <n v="51.714285714285715"/>
    <n v="0"/>
    <n v="0"/>
    <n v="0"/>
    <n v="0"/>
    <n v="0"/>
    <m/>
    <m/>
    <x v="11"/>
    <m/>
    <m/>
    <m/>
    <m/>
    <m/>
    <m/>
    <m/>
    <m/>
    <n v="0"/>
    <n v="0"/>
    <n v="0"/>
    <x v="4"/>
    <s v="Abierta"/>
  </r>
  <r>
    <s v="FILA_36"/>
    <s v="2017-11-22"/>
    <s v="126"/>
    <n v="2017"/>
    <n v="57"/>
    <s v="02 - AUDITORIA DE DESEMPEÑO"/>
    <s v="Control Gestión"/>
    <s v="N/A"/>
    <x v="17"/>
    <s v="HALLAZGO ADMINISTRATIVO CON PRESUNTA INCIDENCIA DISCIPLINARIA, POR LA FALTA DE GESTIÓN EN EL CONTROL DE LA CONTAMINACIÓN AUDITIVA DE LAS LOCALIDADES ALEDAÑAS AL AEROPUERTO EL DORADO"/>
    <s v="REALIZAR SEGUIMIENTO DE RESPUESTAS TRIMESTRAL REMITIDAS AL ANLA"/>
    <x v="0"/>
    <x v="35"/>
    <m/>
    <s v="SEGUIMIENTO TRIMESTRAL REMITIDAS AL ANLA"/>
    <s v="NO. DE SEGUIMIENTOS REALIZADOS EN EL TRIMESTRE/ NO. TOTAL  DE SEGUIMIENTOS PROGRAMADOS EN EL TRIMESTRE"/>
    <n v="1"/>
    <s v="2017-11-22"/>
    <s v="2018-11-21"/>
    <n v="52"/>
    <n v="0"/>
    <n v="0"/>
    <n v="0"/>
    <n v="0"/>
    <n v="0"/>
    <m/>
    <m/>
    <x v="6"/>
    <m/>
    <m/>
    <m/>
    <m/>
    <m/>
    <m/>
    <m/>
    <m/>
    <n v="0"/>
    <n v="0"/>
    <n v="0"/>
    <x v="3"/>
    <s v="Abierta"/>
  </r>
  <r>
    <s v="FILA_37"/>
    <s v="2017-11-22"/>
    <s v="126"/>
    <n v="2017"/>
    <n v="57"/>
    <s v="02 - AUDITORIA DE DESEMPEÑO"/>
    <s v="Control Gestión"/>
    <s v="N/A"/>
    <x v="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x v="1"/>
    <x v="36"/>
    <m/>
    <s v="PROCEDIMIENTO ACTUALIZADO"/>
    <s v="NO. DE PROCEDIMIENTOS ACTUALIZADOS"/>
    <n v="0.01"/>
    <s v="2017-11-22"/>
    <s v="2018-11-21"/>
    <n v="52"/>
    <n v="0"/>
    <n v="0"/>
    <n v="0"/>
    <n v="0"/>
    <n v="0"/>
    <m/>
    <m/>
    <x v="6"/>
    <m/>
    <m/>
    <m/>
    <m/>
    <m/>
    <m/>
    <m/>
    <m/>
    <n v="0"/>
    <n v="0"/>
    <n v="0"/>
    <x v="3"/>
    <s v="Abierta"/>
  </r>
  <r>
    <s v="FILA_38"/>
    <s v="2016-08-25"/>
    <s v="126"/>
    <n v="2016"/>
    <n v="72"/>
    <s v="02 - AUDITORIA DE DESEMPEÑO"/>
    <s v="N/A"/>
    <s v="N/A"/>
    <x v="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x v="0"/>
    <x v="37"/>
    <m/>
    <s v="ACTUACIONES ADMINISTRATIVAS DE COBRO POR SEGUIMIENTO"/>
    <s v="ACTUACIONES ADMINISTRATIVAS DE SEGUIMIENTO  REALIZADAS A  PERMISOS DE VERTIMIENTOS /TOTAL (50) DE USUARIOS QUE APLICAN PARA COBRO POR SEGUIMIENTO *100"/>
    <n v="1"/>
    <s v="2016-09-02"/>
    <s v="2017-05-31"/>
    <n v="38.714285714285715"/>
    <n v="30"/>
    <n v="1"/>
    <n v="38.714285714285715"/>
    <n v="0"/>
    <n v="0"/>
    <m/>
    <m/>
    <x v="2"/>
    <m/>
    <m/>
    <m/>
    <m/>
    <m/>
    <m/>
    <m/>
    <m/>
    <n v="30"/>
    <s v="Se evidencia en el reporte de la SRHS (radicado 2018IE19487), que hay 35 procesos pendientes por resolver para cumplir la meta planteada en la acción"/>
    <n v="0"/>
    <x v="0"/>
    <s v="Incumplida"/>
  </r>
  <r>
    <s v="FILA_39"/>
    <s v="2017-08-25"/>
    <s v="126"/>
    <n v="2017"/>
    <n v="53"/>
    <s v="02 - AUDITORIA DE DESEMPEÑO"/>
    <s v="Control de Resultados"/>
    <s v="Planes, Programas y Proyectos"/>
    <x v="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x v="0"/>
    <x v="38"/>
    <m/>
    <s v="INTEGRACION DE BASE DE DATOS"/>
    <s v="BASE DE DATOS CONSOLIDADA"/>
    <n v="1"/>
    <s v="2017-08-28"/>
    <s v="2018-08-25"/>
    <n v="51.714285714285715"/>
    <n v="0"/>
    <n v="0"/>
    <n v="0"/>
    <n v="0"/>
    <n v="0"/>
    <m/>
    <m/>
    <x v="6"/>
    <m/>
    <m/>
    <m/>
    <m/>
    <m/>
    <m/>
    <m/>
    <m/>
    <n v="0"/>
    <n v="0"/>
    <n v="0"/>
    <x v="4"/>
    <s v="Abierta"/>
  </r>
  <r>
    <s v="FILA_40"/>
    <s v="2017-01-19"/>
    <s v="126"/>
    <n v="2016"/>
    <n v="79"/>
    <s v="02 - AUDITORIA DE DESEMPEÑO"/>
    <s v="Control Gestión"/>
    <s v="Gestión Contractual"/>
    <x v="19"/>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x v="0"/>
    <x v="39"/>
    <m/>
    <s v="CORRECTIVOS IMPLEMENTADOS"/>
    <s v="ALERTAS EMITIDAS/ CORRECTIVOS IMPLEMENTADOS"/>
    <n v="1"/>
    <s v="2017-01-30"/>
    <s v="2017-12-31"/>
    <n v="47.857142857142854"/>
    <n v="100"/>
    <n v="1"/>
    <n v="47.857142857142854"/>
    <n v="0"/>
    <n v="0"/>
    <m/>
    <m/>
    <x v="9"/>
    <m/>
    <m/>
    <m/>
    <m/>
    <m/>
    <m/>
    <m/>
    <m/>
    <n v="100"/>
    <s v="En el reporte segplan donde se pueda evidenciar el cumplimiento de la magnitud programada para este corte. Así como la implementación de los correctivos, com por ejemplo las alarmas implementadas"/>
    <n v="100"/>
    <x v="0"/>
    <s v="Incumplida"/>
  </r>
  <r>
    <s v="FILA_41"/>
    <s v="2017-01-19"/>
    <s v="126"/>
    <n v="2016"/>
    <n v="79"/>
    <s v="02 - AUDITORIA DE DESEMPEÑO"/>
    <s v="Control Gestión"/>
    <s v="Gestión Contractual"/>
    <x v="20"/>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x v="0"/>
    <x v="39"/>
    <m/>
    <s v="CORRECTIVOS IMPLEMENTADOS"/>
    <s v="ALERTAS EMITIDAS/ CORRECTIVOS IMPLEMENTADOS"/>
    <n v="1"/>
    <s v="2017-01-30"/>
    <s v="2017-12-31"/>
    <n v="47.857142857142854"/>
    <n v="100"/>
    <n v="1"/>
    <n v="47.857142857142854"/>
    <n v="0"/>
    <n v="0"/>
    <m/>
    <m/>
    <x v="9"/>
    <m/>
    <m/>
    <m/>
    <m/>
    <m/>
    <m/>
    <m/>
    <m/>
    <n v="100"/>
    <s v="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
    <n v="100"/>
    <x v="0"/>
    <s v="Incumplida"/>
  </r>
  <r>
    <s v="FILA_42"/>
    <s v="2017-08-25"/>
    <s v="126"/>
    <n v="2017"/>
    <n v="53"/>
    <s v="02 - AUDITORIA DE DESEMPEÑO"/>
    <s v="Control Gestión"/>
    <s v="Gestión Contractual"/>
    <x v="21"/>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x v="0"/>
    <x v="40"/>
    <m/>
    <s v="ACTA DE REVISIÓN DE LA RESOLUCIÓN DE HONORARIOS"/>
    <s v="RESOLUCIÓN DE HONORARIOS REVISADA Y AJUSTADA SEGÚN CONCLUSIONES DEL ACTA."/>
    <n v="1"/>
    <s v="2017-08-28"/>
    <s v="2018-01-30"/>
    <n v="22.142857142857142"/>
    <n v="100"/>
    <n v="1"/>
    <n v="22.142857142857142"/>
    <n v="0"/>
    <n v="0"/>
    <m/>
    <m/>
    <x v="1"/>
    <m/>
    <m/>
    <m/>
    <m/>
    <m/>
    <m/>
    <m/>
    <m/>
    <n v="100"/>
    <s v="Corte 2018-04-30. Mediante resolución 3625 expedida el 15/12/17 con radicado 2017EE254996 y proceso 3936013, se adopto la ultima escala de honorarios para los contratos de prestación de servicios y de apoyo a la gestión "/>
    <n v="100"/>
    <x v="2"/>
    <s v="Abierta"/>
  </r>
  <r>
    <s v="FILA_43"/>
    <s v="2017-11-22"/>
    <s v="126"/>
    <n v="2017"/>
    <n v="57"/>
    <s v="02 - AUDITORIA DE DESEMPEÑO"/>
    <s v="Control Gestión"/>
    <s v="Gestión Contractual"/>
    <x v="21"/>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x v="0"/>
    <x v="41"/>
    <m/>
    <s v="PROCEDIMIENTO SOCIALIZADO"/>
    <s v="NO. DE SOCIALIZACIONES REALIZADAS - SUBDIRECCIÓN CONTRACTUAL /NO. DE SOCIALIZACIONES PROGRAMADAS - SUBDIRECCIÓN CONTRACTUAL"/>
    <n v="1"/>
    <s v="2017-11-22"/>
    <s v="2018-04-30"/>
    <n v="22.714285714285715"/>
    <n v="100"/>
    <n v="1"/>
    <n v="22.714285714285715"/>
    <n v="0"/>
    <n v="0"/>
    <m/>
    <m/>
    <x v="1"/>
    <m/>
    <m/>
    <m/>
    <m/>
    <m/>
    <m/>
    <m/>
    <m/>
    <n v="100"/>
    <s v="Corte 2018-04-30. Mediante resolución 170 del 24/01/18 se aprobó ultima actualización al procedimiento 126PA04-PR37 suscripción y legalización de contratos, el cual fue socializado por el correo institucional"/>
    <n v="100"/>
    <x v="2"/>
    <s v="Abierta"/>
  </r>
  <r>
    <s v="FILA_44"/>
    <s v="2018-01-29"/>
    <s v="126"/>
    <n v="2017"/>
    <n v="62"/>
    <s v="02 - AUDITORIA DE DESEMPEÑO"/>
    <s v="Control Gestión"/>
    <s v="Gestión Contractual"/>
    <x v="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x v="0"/>
    <x v="42"/>
    <m/>
    <s v="PROCEDIMIENTO ACTUALIZADO"/>
    <s v="PROCEDIMIENTO ACTUALIZADO"/>
    <n v="100"/>
    <s v="2018-02-12"/>
    <s v="2018-12-31"/>
    <n v="46"/>
    <n v="0"/>
    <n v="0"/>
    <n v="0"/>
    <n v="0"/>
    <n v="0"/>
    <m/>
    <m/>
    <x v="12"/>
    <m/>
    <m/>
    <m/>
    <m/>
    <m/>
    <m/>
    <m/>
    <m/>
    <n v="0"/>
    <n v="0"/>
    <n v="0"/>
    <x v="3"/>
    <s v="Abierta"/>
  </r>
  <r>
    <s v="FILA_45"/>
    <s v="2016-12-22"/>
    <s v="126"/>
    <n v="2016"/>
    <n v="293"/>
    <s v="02 - AUDITORIA DE DESEMPEÑO"/>
    <s v="N/A"/>
    <s v="N/A"/>
    <x v="22"/>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x v="0"/>
    <x v="43"/>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s v="2017-01-01"/>
    <s v="2017-12-20"/>
    <n v="50.428571428571431"/>
    <n v="75"/>
    <n v="1"/>
    <n v="50.428571428571431"/>
    <n v="0"/>
    <n v="0"/>
    <m/>
    <m/>
    <x v="2"/>
    <m/>
    <m/>
    <m/>
    <m/>
    <m/>
    <m/>
    <m/>
    <m/>
    <n v="75"/>
    <s v="En el radicado 2018IE19487 la SRHS aporta las evidencias acerca de lo avanzado en la ejecución de esta acción, a partir de esto se concluye que no se ha alcanzado la meta estipulada para la acción, por lo que persiste el incumplimiento."/>
    <n v="0"/>
    <x v="0"/>
    <s v="Incumplida"/>
  </r>
  <r>
    <s v="FILA_46"/>
    <s v="2016-12-22"/>
    <s v="126"/>
    <n v="2016"/>
    <n v="293"/>
    <s v="02 - AUDITORIA DE DESEMPEÑO"/>
    <s v="N/A"/>
    <s v="N/A"/>
    <x v="23"/>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x v="0"/>
    <x v="44"/>
    <m/>
    <s v="PLANES DE MANEJO ADOPTADOS."/>
    <s v="PLANES DE MANEJO ADOPTADOS"/>
    <n v="3"/>
    <s v="2017-01-01"/>
    <s v="2017-12-20"/>
    <n v="50.428571428571431"/>
    <n v="70"/>
    <n v="1"/>
    <n v="50.428571428571431"/>
    <n v="0"/>
    <n v="0"/>
    <m/>
    <m/>
    <x v="8"/>
    <m/>
    <m/>
    <m/>
    <m/>
    <m/>
    <m/>
    <m/>
    <m/>
    <n v="70"/>
    <s v="Se constata que los productos del Contrato No. 1430 de 2015, fueron recibidos a satisfacción por parte de la supervisión contractual, lo cual implica haber recibido la formulación de los PMA para los PEDH El Tunjo y El Salitre, estando pendiente su adopción._x000a__x000a_En lo que tiene que ver con el PEDH La Isla, se evidencia que actualmente persiste el tramite de Consulta Previa ante las instancias pertinentes."/>
    <n v="0"/>
    <x v="0"/>
    <s v="Incumplida"/>
  </r>
  <r>
    <s v="FILA_47"/>
    <s v="2016-12-22"/>
    <s v="126"/>
    <n v="2016"/>
    <n v="293"/>
    <s v="02 - AUDITORIA DE DESEMPEÑO"/>
    <s v="N/A"/>
    <s v="N/A"/>
    <x v="24"/>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x v="0"/>
    <x v="45"/>
    <m/>
    <s v="PRIORIZACIÓN DE  USUARIOS PARA CONTROL POR INCUMPLIMIENTO EN EL PMAE"/>
    <s v="NÚMERO DE USUARIOS INCLUIDOS EN EL PROGRAMA DE CONTROL DE CADA CUENCA /  NÚMERO DE USUSARIOS PRIORIZADOS EN EL PMAE."/>
    <n v="1"/>
    <s v="2017-01-01"/>
    <s v="2017-12-20"/>
    <n v="50.428571428571431"/>
    <n v="15"/>
    <n v="1"/>
    <n v="50.428571428571431"/>
    <n v="0"/>
    <n v="0"/>
    <m/>
    <m/>
    <x v="2"/>
    <m/>
    <m/>
    <m/>
    <m/>
    <m/>
    <m/>
    <m/>
    <m/>
    <n v="15"/>
    <s v="Se encuentra que la meta propuesta para esta acción aun no ha sido alcanzada, según lo corroborado en la verificación de priorizaciones aportadas por la SRHS en el radicado 2018IE19487"/>
    <n v="0"/>
    <x v="0"/>
    <s v="Incumplida"/>
  </r>
  <r>
    <s v="FILA_48"/>
    <s v="2018-01-29"/>
    <s v="126"/>
    <n v="2017"/>
    <n v="62"/>
    <s v="02 - AUDITORIA DE DESEMPEÑO"/>
    <s v="Control Gestión"/>
    <s v="Gestión Contractual"/>
    <x v="25"/>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x v="0"/>
    <x v="46"/>
    <m/>
    <s v="CONSULTAS REALIZADAS"/>
    <s v="CONSULTAS REALIZADAS"/>
    <n v="100"/>
    <s v="2018-02-12"/>
    <s v="2018-12-31"/>
    <n v="46"/>
    <n v="0"/>
    <n v="0"/>
    <n v="0"/>
    <n v="0"/>
    <n v="0"/>
    <m/>
    <m/>
    <x v="13"/>
    <m/>
    <m/>
    <m/>
    <m/>
    <m/>
    <m/>
    <m/>
    <m/>
    <n v="0"/>
    <n v="0"/>
    <n v="0"/>
    <x v="3"/>
    <s v="Abierta"/>
  </r>
  <r>
    <s v="FILA_49"/>
    <s v="2018-01-29"/>
    <s v="126"/>
    <n v="2017"/>
    <n v="62"/>
    <s v="02 - AUDITORIA DE DESEMPEÑO"/>
    <s v="Control Gestión"/>
    <s v="Gestión Contractual"/>
    <x v="25"/>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x v="1"/>
    <x v="47"/>
    <m/>
    <s v="PÓLIZAS ACTUALIZADAS"/>
    <s v="PÓLIZAS ACTUALIZADAS / TOTAL DE PÓLIZAS PARA ACTUALIZACIÓN"/>
    <n v="100"/>
    <s v="2018-02-12"/>
    <s v="2018-12-31"/>
    <n v="46"/>
    <n v="0"/>
    <n v="0"/>
    <n v="0"/>
    <n v="0"/>
    <n v="0"/>
    <m/>
    <m/>
    <x v="13"/>
    <m/>
    <m/>
    <m/>
    <m/>
    <m/>
    <m/>
    <m/>
    <m/>
    <n v="0"/>
    <n v="0"/>
    <n v="0"/>
    <x v="3"/>
    <s v="Abierta"/>
  </r>
  <r>
    <s v="FILA_50"/>
    <s v="2018-01-29"/>
    <s v="126"/>
    <n v="2017"/>
    <n v="62"/>
    <s v="02 - AUDITORIA DE DESEMPEÑO"/>
    <s v="Control Gestión"/>
    <s v="Gestión Contractual"/>
    <x v="25"/>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x v="2"/>
    <x v="48"/>
    <m/>
    <s v="PROCEDIMIENTO ACTUALIZADO"/>
    <s v="PROCEDIMIENTO ACTUALIZADO"/>
    <n v="100"/>
    <s v="2018-02-12"/>
    <s v="2018-12-31"/>
    <n v="46"/>
    <n v="0"/>
    <n v="0"/>
    <n v="0"/>
    <n v="0"/>
    <n v="0"/>
    <m/>
    <m/>
    <x v="8"/>
    <m/>
    <m/>
    <m/>
    <m/>
    <m/>
    <m/>
    <m/>
    <m/>
    <n v="0"/>
    <n v="0"/>
    <n v="0"/>
    <x v="3"/>
    <s v="Abierta"/>
  </r>
  <r>
    <s v="FILA_51"/>
    <s v="2017-11-22"/>
    <s v="126"/>
    <n v="2017"/>
    <n v="57"/>
    <s v="02 - AUDITORIA DE DESEMPEÑO"/>
    <s v="Control Gestión"/>
    <s v="Gestión Contractual"/>
    <x v="25"/>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x v="0"/>
    <x v="49"/>
    <m/>
    <s v="NÚMERO DE CAPACITACIONES REALIZADAS A SUPERVISORES Y CONTRATISTAS (SUPERVISIÓN Y PRESENTACIÓN DE CUENTAS) /TOTAL DE SUPERVISORES Y CONTRATISTAS DEL GRUPO RUIDO"/>
    <s v="NO. DE CAPACITACIONES REALIZADAS A SUPERVISORES Y CONTRATISTAS DEL GRUPO /TOTAL DE CAPACITACIONES PROGRAMADAS DEL GRUPO RUIDO"/>
    <n v="1"/>
    <s v="2017-11-22"/>
    <s v="2018-04-30"/>
    <n v="22.714285714285715"/>
    <n v="100"/>
    <n v="1"/>
    <n v="22.714285714285715"/>
    <n v="0"/>
    <n v="0"/>
    <m/>
    <m/>
    <x v="1"/>
    <m/>
    <m/>
    <m/>
    <m/>
    <m/>
    <m/>
    <m/>
    <m/>
    <n v="100"/>
    <s v="Corte 2018-04-30. Se evidenció listado de asistencia a capacitación sobre Manual de contratación y IAAP y dos presentación del día 9/04/18, para el grupo de ruido"/>
    <n v="100"/>
    <x v="2"/>
    <s v="Abierta"/>
  </r>
  <r>
    <s v="FILA_52"/>
    <s v="2017-11-22"/>
    <s v="126"/>
    <n v="2017"/>
    <n v="57"/>
    <s v="02 - AUDITORIA DE DESEMPEÑO"/>
    <s v="Control Gestión"/>
    <s v="Gestión Contractual"/>
    <x v="26"/>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x v="0"/>
    <x v="50"/>
    <m/>
    <s v="CAPACITACIONES SECOP II"/>
    <s v="NO. DE CAPACITACIONES REALIZADAS/NO. DE CAPACITACIONES PROGRAMADAS AL EQUIPO DE LA SUBDIRECCIÓN CONTRACTUAL"/>
    <n v="1"/>
    <s v="2017-11-22"/>
    <s v="2018-04-30"/>
    <n v="22.714285714285715"/>
    <n v="100"/>
    <n v="1"/>
    <n v="22.714285714285715"/>
    <n v="0"/>
    <n v="0"/>
    <m/>
    <m/>
    <x v="1"/>
    <m/>
    <m/>
    <m/>
    <m/>
    <m/>
    <m/>
    <m/>
    <m/>
    <n v="100"/>
    <s v="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
    <n v="100"/>
    <x v="2"/>
    <s v="Abierta"/>
  </r>
  <r>
    <s v="FILA_53"/>
    <s v="2018-01-29"/>
    <s v="126"/>
    <n v="2017"/>
    <n v="62"/>
    <s v="02 - AUDITORIA DE DESEMPEÑO"/>
    <s v="Control Gestión"/>
    <s v="Gestión Contractual"/>
    <x v="26"/>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x v="0"/>
    <x v="51"/>
    <m/>
    <s v="CONTRATO ACTUALIZADO"/>
    <s v="CONTRATO ACTUALIZADO"/>
    <n v="100"/>
    <s v="2018-02-12"/>
    <s v="2018-12-31"/>
    <n v="46"/>
    <n v="0"/>
    <n v="0"/>
    <n v="0"/>
    <n v="0"/>
    <n v="0"/>
    <m/>
    <m/>
    <x v="12"/>
    <m/>
    <m/>
    <m/>
    <m/>
    <m/>
    <m/>
    <m/>
    <m/>
    <n v="0"/>
    <n v="0"/>
    <n v="0"/>
    <x v="3"/>
    <s v="Abierta"/>
  </r>
  <r>
    <s v="FILA_54"/>
    <s v="2018-01-29"/>
    <s v="126"/>
    <n v="2017"/>
    <n v="62"/>
    <s v="02 - AUDITORIA DE DESEMPEÑO"/>
    <s v="Control Gestión"/>
    <s v="Gestión Contractual"/>
    <x v="26"/>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x v="1"/>
    <x v="52"/>
    <m/>
    <s v="PROCEDIMIENTO ACTUALIZADO"/>
    <s v="PORCEDIMIENTO ACTUALIZADO"/>
    <n v="100"/>
    <s v="2018-02-12"/>
    <s v="2018-12-31"/>
    <n v="46"/>
    <n v="0"/>
    <n v="0"/>
    <n v="0"/>
    <n v="0"/>
    <n v="0"/>
    <m/>
    <m/>
    <x v="12"/>
    <m/>
    <m/>
    <m/>
    <m/>
    <m/>
    <m/>
    <m/>
    <m/>
    <n v="0"/>
    <n v="0"/>
    <n v="0"/>
    <x v="3"/>
    <s v="Abierta"/>
  </r>
  <r>
    <s v="FILA_55"/>
    <s v="2018-01-29"/>
    <s v="126"/>
    <n v="2017"/>
    <n v="62"/>
    <s v="02 - AUDITORIA DE DESEMPEÑO"/>
    <s v="Control Gestión"/>
    <s v="Gestión Contractual"/>
    <x v="27"/>
    <s v="HALLAZGO ADMINISTRATIVO CON PRESUNTA INCIDENCIA DISCIPLINARIA, POR TERMINAR SIN JUSTIFICACIÓN EL CONTRATO DE PRESTACIÓN DE SERVICIOS PROFESIONALES 1414 DE 2015."/>
    <s v="POR DESCONOCIMIENTO DE LOS CAUSALES PARA TERMINACIÒN ANTICIPADA DE UN CONTRATO"/>
    <x v="0"/>
    <x v="53"/>
    <m/>
    <s v="MANUAL ACTUALIZADO"/>
    <s v="MANUAL ACTUALIZADO"/>
    <n v="100"/>
    <s v="2018-02-12"/>
    <s v="2018-12-31"/>
    <n v="46"/>
    <n v="0"/>
    <n v="0"/>
    <n v="0"/>
    <n v="0"/>
    <n v="0"/>
    <m/>
    <m/>
    <x v="12"/>
    <m/>
    <m/>
    <m/>
    <m/>
    <m/>
    <m/>
    <m/>
    <m/>
    <n v="0"/>
    <n v="0"/>
    <n v="0"/>
    <x v="3"/>
    <s v="Abierta"/>
  </r>
  <r>
    <s v="FILA_56"/>
    <s v="2017-11-22"/>
    <s v="126"/>
    <n v="2017"/>
    <n v="57"/>
    <s v="02 - AUDITORIA DE DESEMPEÑO"/>
    <s v="Control Gestión"/>
    <s v="Gestión Contractual"/>
    <x v="27"/>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x v="0"/>
    <x v="54"/>
    <m/>
    <s v="CAPACITACIÓN SOBRE ADECUADO DILIGENCIAMIENTO Y SOPORTE DEL IAAP."/>
    <s v="NO. DE CAPACITACIONES REALIZADAS A SUPERVISORES Y CONTRATISTAS /TOTAL DE CAPACITACIONES PROGRAMADAS"/>
    <n v="1"/>
    <s v="2017-11-22"/>
    <s v="2018-04-30"/>
    <n v="22.714285714285715"/>
    <n v="0"/>
    <n v="0"/>
    <n v="0"/>
    <n v="0"/>
    <n v="0"/>
    <m/>
    <m/>
    <x v="6"/>
    <m/>
    <m/>
    <m/>
    <m/>
    <m/>
    <m/>
    <m/>
    <m/>
    <n v="0"/>
    <n v="0"/>
    <n v="0"/>
    <x v="1"/>
    <s v="Abierta"/>
  </r>
  <r>
    <s v="FILA_57"/>
    <s v="2017-08-25"/>
    <s v="126"/>
    <n v="2017"/>
    <n v="53"/>
    <s v="02 - AUDITORIA DE DESEMPEÑO"/>
    <s v="Control Gestión"/>
    <s v="Gestión Contractual"/>
    <x v="28"/>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x v="0"/>
    <x v="40"/>
    <m/>
    <s v="ACTA DE REVISIÓN DE LA RESOLUCIÓN DE HONORARIOS"/>
    <s v="RESOLUCIÓN DE HONORARIOS REVISADA Y AJUSTADA CUANDO SEA NECESARIO."/>
    <n v="1"/>
    <s v="2017-08-28"/>
    <s v="2018-01-30"/>
    <n v="22.142857142857142"/>
    <n v="100"/>
    <n v="1"/>
    <n v="22.142857142857142"/>
    <n v="0"/>
    <n v="0"/>
    <m/>
    <m/>
    <x v="1"/>
    <m/>
    <m/>
    <m/>
    <m/>
    <m/>
    <m/>
    <m/>
    <m/>
    <n v="100"/>
    <s v="Corte 2018-04-30. Se evidenció que mediante resolución 3625 expedida el 15/12/17 con radicado 2017EE254996 y proceso 3936013, se adopto la ultima escala de honorarios para los contratos de prestación de servicios y de apoyo a la gestión "/>
    <n v="100"/>
    <x v="2"/>
    <s v="Abierta"/>
  </r>
  <r>
    <s v="FILA_58"/>
    <s v="2017-11-22"/>
    <s v="126"/>
    <n v="2017"/>
    <n v="57"/>
    <s v="02 - AUDITORIA DE DESEMPEÑO"/>
    <s v="Control Gestión"/>
    <s v="Gestión Contractual"/>
    <x v="28"/>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x v="0"/>
    <x v="55"/>
    <m/>
    <s v="SOCIALIZACIÓN DEL PROCEDIMIENTO"/>
    <s v="NO. DE SOCIALIZACIONES REALIZADAS  DEL PROCEDIMIENTO:  126PG01-PR05 ELABORACIÓN Y PRESENTACIÓN DE INFORMES DE RENDICIÓN DE LA CUENTA A LA CONTRALORÍA DE BOGOTÁ D.C."/>
    <n v="1"/>
    <s v="2017-11-22"/>
    <s v="2018-04-30"/>
    <n v="22.714285714285715"/>
    <n v="100"/>
    <n v="1"/>
    <n v="22.714285714285715"/>
    <n v="0"/>
    <n v="0"/>
    <m/>
    <m/>
    <x v="1"/>
    <m/>
    <m/>
    <m/>
    <m/>
    <m/>
    <m/>
    <m/>
    <m/>
    <n v="100"/>
    <s v="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
    <n v="100"/>
    <x v="2"/>
    <s v="Abierta"/>
  </r>
  <r>
    <s v="FILA_59"/>
    <s v="2018-01-29"/>
    <s v="126"/>
    <n v="2017"/>
    <n v="62"/>
    <s v="02 - AUDITORIA DE DESEMPEÑO"/>
    <s v="Control Gestión"/>
    <s v="Gestión Contractual"/>
    <x v="28"/>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x v="0"/>
    <x v="56"/>
    <m/>
    <s v="COORDINACIÓN INTERINSTITUCIONAL"/>
    <s v="ACTAS DE REUNIÓN DE COORDINACIÓN"/>
    <n v="100"/>
    <s v="2018-02-12"/>
    <s v="2018-12-31"/>
    <n v="46"/>
    <n v="0"/>
    <n v="0"/>
    <n v="0"/>
    <n v="0"/>
    <n v="0"/>
    <m/>
    <m/>
    <x v="7"/>
    <m/>
    <m/>
    <m/>
    <m/>
    <m/>
    <m/>
    <m/>
    <m/>
    <n v="0"/>
    <n v="0"/>
    <n v="0"/>
    <x v="3"/>
    <s v="Abierta"/>
  </r>
  <r>
    <s v="FILA_60"/>
    <s v="2018-01-29"/>
    <s v="126"/>
    <n v="2017"/>
    <n v="62"/>
    <s v="02 - AUDITORIA DE DESEMPEÑO"/>
    <s v="Control Gestión"/>
    <s v="Gestión Contractual"/>
    <x v="29"/>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x v="0"/>
    <x v="57"/>
    <m/>
    <s v="PORCENTAJE DE ESTUDIOS PREVIOS PROCESOS DE SELECCIÓN VERIFICADOS"/>
    <s v="NÚMERO DE ESTUDIOS PREVIOS DE LOS PROCESOS DE SELECCIÓN  VERIFICADOS/ NÚMERO TOTAL DE ESTUDIOS PREVIOS DE PROCESOS DE SELECCIÓN REALIZADOS *100"/>
    <n v="100"/>
    <s v="2018-02-12"/>
    <s v="2018-12-31"/>
    <n v="46"/>
    <n v="0"/>
    <n v="0"/>
    <n v="0"/>
    <n v="0"/>
    <n v="0"/>
    <m/>
    <m/>
    <x v="14"/>
    <m/>
    <m/>
    <m/>
    <m/>
    <m/>
    <m/>
    <m/>
    <m/>
    <n v="0"/>
    <n v="0"/>
    <n v="0"/>
    <x v="3"/>
    <s v="Abierta"/>
  </r>
  <r>
    <s v="FILA_61"/>
    <s v="2018-01-29"/>
    <s v="126"/>
    <n v="2017"/>
    <n v="62"/>
    <s v="02 - AUDITORIA DE DESEMPEÑO"/>
    <s v="Control Gestión"/>
    <s v="Gestión Contractual"/>
    <x v="29"/>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x v="1"/>
    <x v="58"/>
    <m/>
    <s v="CAPACITACIONES EN FORMULACIÓN DE ESTUDIOS PREVIOS EN PROCESOS DE SELECCIÓN"/>
    <s v="NÚMERO DE CAPACITACIONES REALIZADAS EN FORMULACIÓN DE ESTUDIOS PREVIOS/ TOTAL CAPACITACIONES EN FORMULACIÓN DE ESTUDIOS PREVIOS PROGRAMADAS"/>
    <n v="100"/>
    <s v="2018-03-01"/>
    <s v="2018-12-31"/>
    <n v="43.571428571428569"/>
    <n v="0"/>
    <n v="0"/>
    <n v="0"/>
    <n v="0"/>
    <n v="0"/>
    <m/>
    <m/>
    <x v="14"/>
    <m/>
    <m/>
    <m/>
    <m/>
    <m/>
    <m/>
    <m/>
    <m/>
    <n v="0"/>
    <n v="0"/>
    <n v="0"/>
    <x v="3"/>
    <s v="Abierta"/>
  </r>
  <r>
    <s v="FILA_62"/>
    <s v="2018-01-29"/>
    <s v="126"/>
    <n v="2017"/>
    <n v="62"/>
    <s v="02 - AUDITORIA DE DESEMPEÑO"/>
    <s v="Control Gestión"/>
    <s v="Gestión Contractual"/>
    <x v="30"/>
    <s v="HALLAZGO ADMINISTRATIVO CON PRESUNTA INCIDENCIA DISCIPLINARIA, POR INCONSISTENCIAS EN LA SUPERVISIÓN DEL CONVENIO INTERADMINISTRATIVO 1535 DE 2016."/>
    <s v="FALTA JUSTIFICACIÓN PÓRROGA, DEBILIDADES EN LA SUPERVISIÓN, SOPORTES INCOMPLETOS EN LOS CONTRATOS"/>
    <x v="0"/>
    <x v="59"/>
    <m/>
    <s v="REMISIÓN INFORMES Y SOPORTES DEL CONVENIO"/>
    <s v="INFORMES Y SOPORTES DE CONVENIO ENVIADOS /TOTAL DE SOPORTES DEL CONVENIO"/>
    <n v="100"/>
    <s v="2018-02-12"/>
    <s v="2018-12-31"/>
    <n v="46"/>
    <n v="0"/>
    <n v="0"/>
    <n v="0"/>
    <n v="0"/>
    <n v="0"/>
    <m/>
    <m/>
    <x v="7"/>
    <m/>
    <m/>
    <m/>
    <m/>
    <m/>
    <m/>
    <m/>
    <m/>
    <n v="0"/>
    <n v="0"/>
    <n v="0"/>
    <x v="3"/>
    <s v="Abierta"/>
  </r>
  <r>
    <s v="FILA_63"/>
    <s v="2017-08-25"/>
    <s v="126"/>
    <n v="2017"/>
    <n v="53"/>
    <s v="02 - AUDITORIA DE DESEMPEÑO"/>
    <s v="Control Gestión"/>
    <s v="Gestión Contractual"/>
    <x v="30"/>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x v="0"/>
    <x v="60"/>
    <m/>
    <s v="INSTRUCTIVO"/>
    <s v="INSTRUCTIVO REALIZADO Y SOCIALIZADO."/>
    <n v="1"/>
    <s v="2017-08-28"/>
    <s v="2018-03-30"/>
    <n v="30.571428571428573"/>
    <n v="100"/>
    <n v="1"/>
    <n v="30.571428571428573"/>
    <n v="0"/>
    <n v="0"/>
    <m/>
    <m/>
    <x v="1"/>
    <m/>
    <m/>
    <m/>
    <m/>
    <m/>
    <m/>
    <m/>
    <m/>
    <n v="100"/>
    <s v="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_x000a_"/>
    <n v="100"/>
    <x v="2"/>
    <s v="Abierta"/>
  </r>
  <r>
    <s v="FILA_64"/>
    <s v="2017-08-25"/>
    <s v="126"/>
    <n v="2017"/>
    <n v="53"/>
    <s v="02 - AUDITORIA DE DESEMPEÑO"/>
    <s v="Control Gestión"/>
    <s v="Gestión Contractual"/>
    <x v="31"/>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x v="0"/>
    <x v="61"/>
    <m/>
    <s v="PROCEDIMIENTO AJUSTADO"/>
    <s v="PROCEDIMIENTO AJUSTADO"/>
    <n v="1"/>
    <s v="2017-08-28"/>
    <s v="2018-01-30"/>
    <n v="22.142857142857142"/>
    <n v="100"/>
    <n v="1"/>
    <n v="22.142857142857142"/>
    <n v="0"/>
    <n v="0"/>
    <m/>
    <m/>
    <x v="1"/>
    <m/>
    <m/>
    <m/>
    <m/>
    <m/>
    <m/>
    <m/>
    <m/>
    <n v="100"/>
    <s v="Corte 2018-04-30. Se evidenció que el procedimiento fue actualizado mediante resolución 3217 del 15/11/17._x000a_En este procedimiento se estableció en un lineamiento lo siguiente: &quot;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quot;._x000a_Se aclara que el procedimiento se actualizó de nuevo mediante el radicado 2018IE139366 el 15/06/18 (continua el lineamiento)."/>
    <n v="100"/>
    <x v="2"/>
    <s v="Abierta"/>
  </r>
  <r>
    <s v="FILA_65"/>
    <s v="2017-01-19"/>
    <s v="126"/>
    <n v="2016"/>
    <n v="79"/>
    <s v="02 - AUDITORIA DE DESEMPEÑO"/>
    <s v="Control Gestión"/>
    <s v="Gestión Contractual"/>
    <x v="32"/>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x v="0"/>
    <x v="62"/>
    <m/>
    <s v="CUMPLIMIENTO DE DIRECTRIZ"/>
    <s v="IAAPS CORRECTAMENTE DILIGENCIADOS/ IAAPS DILIGENCIADOS"/>
    <n v="1"/>
    <s v="2017-01-30"/>
    <s v="2017-11-30"/>
    <n v="43.428571428571431"/>
    <n v="100"/>
    <n v="1"/>
    <n v="43.428571428571431"/>
    <n v="0"/>
    <n v="0"/>
    <m/>
    <m/>
    <x v="9"/>
    <m/>
    <m/>
    <m/>
    <m/>
    <m/>
    <m/>
    <m/>
    <m/>
    <n v="100"/>
    <s v="En el mes de octubre se anexa copia del acta de reunión que se realizó entre el Subdirector y los coordinadores de los equipos de trabajo de la SCASP y en la cual se impartió la directriz señalada en la acción de mejora."/>
    <n v="100"/>
    <x v="0"/>
    <s v="Incumplida"/>
  </r>
  <r>
    <s v="FILA_66"/>
    <s v="2018-01-29"/>
    <s v="126"/>
    <n v="2017"/>
    <n v="62"/>
    <s v="02 - AUDITORIA DE DESEMPEÑO"/>
    <s v="Control de Resultados"/>
    <s v="Planes, Programas y Proyectos"/>
    <x v="33"/>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x v="0"/>
    <x v="63"/>
    <m/>
    <s v="SOLICITUDES RADICADAS POR AMPLIACIÓN TÉRMINO DE RESPUESTA"/>
    <s v="PETICIONES CON SOLICITUD DE AMPLIACIÓN DE PLAZO / TOTAL DE RESPUESTAS EXTEMPORÁNEAS"/>
    <n v="100"/>
    <s v="2018-02-12"/>
    <s v="2018-12-31"/>
    <n v="46"/>
    <n v="0"/>
    <n v="0"/>
    <n v="0"/>
    <n v="0"/>
    <n v="0"/>
    <m/>
    <m/>
    <x v="7"/>
    <m/>
    <m/>
    <m/>
    <m/>
    <m/>
    <m/>
    <m/>
    <m/>
    <n v="0"/>
    <n v="0"/>
    <n v="0"/>
    <x v="3"/>
    <s v="Abierta"/>
  </r>
  <r>
    <s v="FILA_67"/>
    <s v="2017-08-25"/>
    <s v="126"/>
    <n v="2017"/>
    <n v="53"/>
    <s v="02 - AUDITORIA DE DESEMPEÑO"/>
    <s v="Control de Resultados"/>
    <s v="N/A"/>
    <x v="33"/>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x v="0"/>
    <x v="64"/>
    <m/>
    <s v="DERECHOS DE PETICIÓN ATENDIDOS OPORTUNAMENTE."/>
    <s v="DERECHOS DE PETICIÓN ATENDIDOS OPORTUNAMENTE / NÚMERO DE DERECHOS DE PETICIÓN RECIBIDOS"/>
    <n v="1"/>
    <s v="2017-08-28"/>
    <s v="2018-06-30"/>
    <n v="43.714285714285715"/>
    <n v="0"/>
    <n v="0"/>
    <n v="0"/>
    <n v="0"/>
    <n v="0"/>
    <m/>
    <m/>
    <x v="6"/>
    <m/>
    <m/>
    <m/>
    <m/>
    <m/>
    <m/>
    <m/>
    <m/>
    <n v="0"/>
    <n v="0"/>
    <n v="0"/>
    <x v="1"/>
    <s v="Abierta"/>
  </r>
  <r>
    <s v="FILA_68"/>
    <s v="2017-11-22"/>
    <s v="126"/>
    <n v="2017"/>
    <n v="57"/>
    <s v="02 - AUDITORIA DE DESEMPEÑO"/>
    <s v="Control Gestión"/>
    <s v="Control Fiscal Interno"/>
    <x v="33"/>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x v="0"/>
    <x v="65"/>
    <m/>
    <s v="PQR S ATENDIDOS EN TÉRMINO"/>
    <s v="NO. DE PQR S ATENDIDOS EN TÉRMINO/ NO. TOTAL DE PQR´S RECIBIDOS"/>
    <n v="1"/>
    <s v="2017-11-22"/>
    <s v="2018-11-21"/>
    <n v="52"/>
    <n v="0"/>
    <n v="0"/>
    <n v="0"/>
    <n v="0"/>
    <n v="0"/>
    <m/>
    <m/>
    <x v="6"/>
    <m/>
    <m/>
    <m/>
    <m/>
    <m/>
    <m/>
    <m/>
    <m/>
    <n v="0"/>
    <n v="0"/>
    <n v="0"/>
    <x v="3"/>
    <s v="Abierta"/>
  </r>
  <r>
    <s v="FILA_69"/>
    <s v="2016-08-25"/>
    <s v="126"/>
    <n v="2016"/>
    <n v="72"/>
    <s v="N/A"/>
    <m/>
    <m/>
    <x v="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x v="0"/>
    <x v="66"/>
    <m/>
    <s v="ACTUACIONES ADMINISTRATIVAS QUE RESUELVEN EL TRÁMITE DE PERMISO DE VERTIMIENTOS DE LAS EDS/ TOTAL (291) SOLICITUDES DE PERMISO DE VERTIMIENTOS SIN DECISIÓN DE FONDO *100"/>
    <s v="SRHS"/>
    <n v="50"/>
    <s v="2016-09-02"/>
    <s v="2017-08-26"/>
    <n v="51.142857142857146"/>
    <n v="0"/>
    <n v="0"/>
    <n v="0"/>
    <n v="0"/>
    <n v="0"/>
    <m/>
    <m/>
    <x v="15"/>
    <m/>
    <m/>
    <m/>
    <m/>
    <m/>
    <m/>
    <m/>
    <m/>
    <m/>
    <s v="Según el reporte de la SRHS en su radicado 2018IE19487, se evidencia que no se ha cumplido la acción propuesta, pues todavía faltan por consolidar decisiones de fondo en 146 Estaciones del universo de 291."/>
    <n v="0"/>
    <x v="0"/>
    <s v="Incumplid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40C14B-21A9-4BF5-9E26-67E84FAD219E}"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A3:B9" firstHeaderRow="1" firstDataRow="1" firstDataCol="1"/>
  <pivotFields count="41">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m="1" x="5"/>
        <item x="3"/>
        <item x="4"/>
        <item x="0"/>
        <item x="1"/>
        <item x="2"/>
        <item t="default"/>
      </items>
    </pivotField>
    <pivotField showAll="0"/>
  </pivotFields>
  <rowFields count="1">
    <field x="39"/>
  </rowFields>
  <rowItems count="6">
    <i>
      <x v="1"/>
    </i>
    <i>
      <x v="2"/>
    </i>
    <i>
      <x v="3"/>
    </i>
    <i>
      <x v="4"/>
    </i>
    <i>
      <x v="5"/>
    </i>
    <i t="grand">
      <x/>
    </i>
  </rowItems>
  <colItems count="1">
    <i/>
  </colItems>
  <dataFields count="1">
    <dataField name="Cuenta de COD_FILA" fld="0" subtotal="count" baseField="0" baseItem="0"/>
  </dataFields>
  <formats count="2">
    <format dxfId="2">
      <pivotArea outline="0" collapsedLevelsAreSubtotals="1" fieldPosition="0"/>
    </format>
    <format dxfId="1">
      <pivotArea dataOnly="0" labelOnly="1" outline="0" axis="axisValues" fieldPosition="0"/>
    </format>
  </formats>
  <chartFormats count="1">
    <chartFormat chart="6"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6F3C462-EB4A-4061-B7A0-546E4D346C2E}" name="TablaDinámica2" cacheId="1" applyNumberFormats="0" applyBorderFormats="0" applyFontFormats="0" applyPatternFormats="0" applyAlignmentFormats="0" applyWidthHeightFormats="1" dataCaption="Valores" updatedVersion="6" minRefreshableVersion="3" useAutoFormatting="1" itemPrintTitles="1" createdVersion="6" indent="0" compact="0" compactData="0" gridDropZones="1" multipleFieldFilters="0" chartFormat="7">
  <location ref="A15:E25" firstHeaderRow="2" firstDataRow="2" firstDataCol="4" rowPageCount="1" colPageCount="1"/>
  <pivotFields count="41">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compact="0" outline="0" showAll="0"/>
    <pivotField compact="0" outline="0" showAll="0"/>
    <pivotField axis="axisRow" compact="0" outline="0" showAll="0" defaultSubtotal="0">
      <items count="3">
        <item x="0"/>
        <item x="1"/>
        <item x="2"/>
      </items>
    </pivotField>
    <pivotField axis="axisRow" compact="0" outline="0" showAll="0" defaultSubtotal="0">
      <items count="67">
        <item x="39"/>
        <item x="12"/>
        <item x="53"/>
        <item x="36"/>
        <item x="20"/>
        <item x="48"/>
        <item x="31"/>
        <item x="42"/>
        <item x="13"/>
        <item x="11"/>
        <item x="61"/>
        <item x="64"/>
        <item x="66"/>
        <item x="50"/>
        <item x="49"/>
        <item x="58"/>
        <item x="25"/>
        <item x="46"/>
        <item x="22"/>
        <item x="18"/>
        <item x="54"/>
        <item x="19"/>
        <item x="65"/>
        <item x="29"/>
        <item x="44"/>
        <item x="28"/>
        <item x="62"/>
        <item x="16"/>
        <item x="32"/>
        <item x="26"/>
        <item x="63"/>
        <item x="38"/>
        <item x="2"/>
        <item x="4"/>
        <item x="6"/>
        <item x="7"/>
        <item x="30"/>
        <item x="21"/>
        <item x="45"/>
        <item x="43"/>
        <item x="27"/>
        <item x="56"/>
        <item x="33"/>
        <item x="10"/>
        <item x="37"/>
        <item x="35"/>
        <item x="3"/>
        <item x="9"/>
        <item x="14"/>
        <item x="5"/>
        <item x="8"/>
        <item x="60"/>
        <item x="59"/>
        <item x="17"/>
        <item x="40"/>
        <item x="15"/>
        <item x="23"/>
        <item x="57"/>
        <item x="0"/>
        <item x="1"/>
        <item x="51"/>
        <item x="24"/>
        <item x="52"/>
        <item x="41"/>
        <item x="55"/>
        <item x="47"/>
        <item x="34"/>
      </items>
    </pivotField>
    <pivotField compact="0" outline="0" showAll="0"/>
    <pivotField compact="0" outline="0" showAll="0"/>
    <pivotField compact="0" outline="0" showAll="0"/>
    <pivotField compact="0" outline="0" showAll="0"/>
    <pivotField compact="0" outline="0" showAll="0"/>
    <pivotField compact="0" outline="0" showAll="0"/>
    <pivotField compact="0" numFmtId="166" outline="0" showAll="0"/>
    <pivotField compact="0" outline="0" showAll="0"/>
    <pivotField compact="0" outline="0" showAll="0"/>
    <pivotField compact="0" numFmtId="2" outline="0" showAll="0"/>
    <pivotField compact="0" outline="0" showAll="0"/>
    <pivotField compact="0" outline="0" showAll="0"/>
    <pivotField compact="0" outline="0" showAll="0"/>
    <pivotField compact="0" outline="0" showAll="0"/>
    <pivotField axis="axisRow" compact="0" outline="0" showAll="0">
      <items count="17">
        <item x="5"/>
        <item x="11"/>
        <item x="14"/>
        <item x="3"/>
        <item x="13"/>
        <item x="12"/>
        <item x="1"/>
        <item x="10"/>
        <item x="6"/>
        <item x="9"/>
        <item x="7"/>
        <item x="4"/>
        <item x="8"/>
        <item x="2"/>
        <item x="0"/>
        <item x="1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7">
        <item m="1" x="5"/>
        <item h="1" x="3"/>
        <item x="4"/>
        <item h="1" x="0"/>
        <item h="1" x="1"/>
        <item h="1" x="2"/>
        <item t="default"/>
      </items>
    </pivotField>
    <pivotField compact="0" outline="0" showAll="0"/>
  </pivotFields>
  <rowFields count="4">
    <field x="27"/>
    <field x="8"/>
    <field x="11"/>
    <field x="12"/>
  </rowFields>
  <rowItems count="9">
    <i>
      <x v="1"/>
      <x v="17"/>
      <x/>
      <x v="66"/>
    </i>
    <i t="default">
      <x v="1"/>
    </i>
    <i>
      <x v="8"/>
      <x v="11"/>
      <x/>
      <x v="27"/>
    </i>
    <i r="1">
      <x v="13"/>
      <x/>
      <x v="18"/>
    </i>
    <i r="1">
      <x v="14"/>
      <x/>
      <x v="25"/>
    </i>
    <i r="1">
      <x v="15"/>
      <x/>
      <x v="23"/>
    </i>
    <i r="1">
      <x v="18"/>
      <x/>
      <x v="31"/>
    </i>
    <i t="default">
      <x v="8"/>
    </i>
    <i t="grand">
      <x/>
    </i>
  </rowItems>
  <colItems count="1">
    <i/>
  </colItems>
  <pageFields count="1">
    <pageField fld="39" hier="-1"/>
  </pageFields>
  <dataFields count="1">
    <dataField name="Cuenta de COD_FILA" fld="0" subtotal="count" baseField="0" baseItem="0"/>
  </dataFields>
  <formats count="9">
    <format dxfId="11">
      <pivotArea outline="0" collapsedLevelsAreSubtotals="1" fieldPosition="0"/>
    </format>
    <format dxfId="10">
      <pivotArea dataOnly="0" labelOnly="1" outline="0" axis="axisValues" fieldPosition="0"/>
    </format>
    <format dxfId="9">
      <pivotArea dataOnly="0" labelOnly="1" outline="0" fieldPosition="0">
        <references count="1">
          <reference field="27" count="1" defaultSubtotal="1">
            <x v="1"/>
          </reference>
        </references>
      </pivotArea>
    </format>
    <format dxfId="8">
      <pivotArea dataOnly="0" labelOnly="1" outline="0" fieldPosition="0">
        <references count="4">
          <reference field="8" count="1" selected="0">
            <x v="17"/>
          </reference>
          <reference field="11" count="1" selected="0">
            <x v="0"/>
          </reference>
          <reference field="12" count="1">
            <x v="66"/>
          </reference>
          <reference field="27" count="1" selected="0">
            <x v="1"/>
          </reference>
        </references>
      </pivotArea>
    </format>
    <format dxfId="7">
      <pivotArea dataOnly="0" labelOnly="1" outline="0" fieldPosition="0">
        <references count="4">
          <reference field="8" count="1" selected="0">
            <x v="11"/>
          </reference>
          <reference field="11" count="1" selected="0">
            <x v="0"/>
          </reference>
          <reference field="12" count="1">
            <x v="27"/>
          </reference>
          <reference field="27" count="1" selected="0">
            <x v="8"/>
          </reference>
        </references>
      </pivotArea>
    </format>
    <format dxfId="6">
      <pivotArea dataOnly="0" labelOnly="1" outline="0" fieldPosition="0">
        <references count="4">
          <reference field="8" count="1" selected="0">
            <x v="13"/>
          </reference>
          <reference field="11" count="1" selected="0">
            <x v="0"/>
          </reference>
          <reference field="12" count="1">
            <x v="18"/>
          </reference>
          <reference field="27" count="1" selected="0">
            <x v="8"/>
          </reference>
        </references>
      </pivotArea>
    </format>
    <format dxfId="5">
      <pivotArea dataOnly="0" labelOnly="1" outline="0" fieldPosition="0">
        <references count="4">
          <reference field="8" count="1" selected="0">
            <x v="14"/>
          </reference>
          <reference field="11" count="1" selected="0">
            <x v="0"/>
          </reference>
          <reference field="12" count="1">
            <x v="25"/>
          </reference>
          <reference field="27" count="1" selected="0">
            <x v="8"/>
          </reference>
        </references>
      </pivotArea>
    </format>
    <format dxfId="4">
      <pivotArea dataOnly="0" labelOnly="1" outline="0" fieldPosition="0">
        <references count="4">
          <reference field="8" count="1" selected="0">
            <x v="15"/>
          </reference>
          <reference field="11" count="1" selected="0">
            <x v="0"/>
          </reference>
          <reference field="12" count="1">
            <x v="23"/>
          </reference>
          <reference field="27" count="1" selected="0">
            <x v="8"/>
          </reference>
        </references>
      </pivotArea>
    </format>
    <format dxfId="3">
      <pivotArea dataOnly="0" labelOnly="1" outline="0" fieldPosition="0">
        <references count="4">
          <reference field="8" count="1" selected="0">
            <x v="18"/>
          </reference>
          <reference field="11" count="1" selected="0">
            <x v="0"/>
          </reference>
          <reference field="12" count="1">
            <x v="31"/>
          </reference>
          <reference field="27" count="1" selected="0">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E21"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numFmtId="9" showAll="0"/>
    <pivotField dataField="1" numFmtId="1" showAll="0"/>
    <pivotField dataField="1" numFmtId="1" showAll="0"/>
    <pivotField dataField="1" numFmtId="1" showAll="0"/>
    <pivotField showAll="0"/>
    <pivotField axis="axisRow" showAll="0">
      <items count="14">
        <item m="1" x="8"/>
        <item m="1" x="2"/>
        <item m="1" x="3"/>
        <item m="1" x="4"/>
        <item m="1" x="5"/>
        <item m="1" x="10"/>
        <item m="1" x="6"/>
        <item m="1" x="9"/>
        <item m="1" x="1"/>
        <item m="1" x="11"/>
        <item m="1" x="12"/>
        <item m="1" x="7"/>
        <item x="0"/>
        <item t="default"/>
      </items>
    </pivotField>
    <pivotField axis="axisRow" showAll="0">
      <items count="157">
        <item m="1" x="58"/>
        <item m="1" x="93"/>
        <item m="1" x="124"/>
        <item m="1" x="64"/>
        <item m="1" x="69"/>
        <item m="1" x="96"/>
        <item m="1" x="19"/>
        <item m="1" x="131"/>
        <item m="1" x="29"/>
        <item m="1" x="76"/>
        <item m="1" x="49"/>
        <item m="1" x="39"/>
        <item m="1" x="92"/>
        <item m="1" x="50"/>
        <item m="1" x="151"/>
        <item m="1" x="72"/>
        <item m="1" x="24"/>
        <item m="1" x="94"/>
        <item m="1" x="47"/>
        <item m="1" x="62"/>
        <item m="1" x="143"/>
        <item m="1" x="44"/>
        <item m="1" x="22"/>
        <item m="1" x="122"/>
        <item m="1" x="40"/>
        <item m="1" x="115"/>
        <item m="1" x="126"/>
        <item m="1" x="88"/>
        <item m="1" x="86"/>
        <item m="1" x="132"/>
        <item m="1" x="90"/>
        <item m="1" x="83"/>
        <item m="1" x="99"/>
        <item m="1" x="149"/>
        <item m="1" x="148"/>
        <item m="1" x="26"/>
        <item m="1" x="113"/>
        <item m="1" x="127"/>
        <item m="1" x="147"/>
        <item m="1" x="123"/>
        <item m="1" x="146"/>
        <item m="1" x="133"/>
        <item m="1" x="23"/>
        <item m="1" x="45"/>
        <item m="1" x="82"/>
        <item m="1" x="87"/>
        <item m="1" x="119"/>
        <item m="1" x="120"/>
        <item m="1" x="129"/>
        <item m="1" x="116"/>
        <item m="1" x="136"/>
        <item m="1" x="18"/>
        <item m="1" x="121"/>
        <item m="1" x="125"/>
        <item m="1" x="17"/>
        <item m="1" x="28"/>
        <item m="1" x="70"/>
        <item m="1" x="134"/>
        <item m="1" x="137"/>
        <item m="1" x="117"/>
        <item m="1" x="73"/>
        <item m="1" x="128"/>
        <item m="1" x="30"/>
        <item m="1" x="130"/>
        <item m="1" x="141"/>
        <item m="1" x="25"/>
        <item m="1" x="53"/>
        <item m="1" x="16"/>
        <item m="1" x="78"/>
        <item m="1" x="33"/>
        <item m="1" x="52"/>
        <item m="1" x="75"/>
        <item m="1" x="57"/>
        <item m="1" x="98"/>
        <item m="1" x="43"/>
        <item m="1" x="155"/>
        <item m="1" x="21"/>
        <item m="1" x="48"/>
        <item m="1" x="56"/>
        <item m="1" x="109"/>
        <item m="1" x="103"/>
        <item m="1" x="140"/>
        <item m="1" x="142"/>
        <item m="1" x="145"/>
        <item m="1" x="20"/>
        <item m="1" x="153"/>
        <item m="1" x="27"/>
        <item m="1" x="31"/>
        <item m="1" x="63"/>
        <item m="1" x="61"/>
        <item m="1" x="59"/>
        <item m="1" x="67"/>
        <item m="1" x="42"/>
        <item m="1" x="55"/>
        <item m="1" x="89"/>
        <item m="1" x="71"/>
        <item m="1" x="112"/>
        <item m="1" x="37"/>
        <item m="1" x="54"/>
        <item m="1" x="139"/>
        <item m="1" x="68"/>
        <item m="1" x="118"/>
        <item m="1" x="79"/>
        <item m="1" x="91"/>
        <item m="1" x="97"/>
        <item m="1" x="114"/>
        <item m="1" x="108"/>
        <item m="1" x="38"/>
        <item m="1" x="77"/>
        <item m="1" x="144"/>
        <item m="1" x="102"/>
        <item m="1" x="101"/>
        <item m="1" x="100"/>
        <item m="1" x="150"/>
        <item m="1" x="110"/>
        <item m="1" x="34"/>
        <item m="1" x="84"/>
        <item m="1" x="36"/>
        <item m="1" x="107"/>
        <item m="1" x="51"/>
        <item m="1" x="85"/>
        <item m="1" x="80"/>
        <item m="1" x="105"/>
        <item m="1" x="106"/>
        <item m="1" x="32"/>
        <item m="1" x="60"/>
        <item m="1" x="74"/>
        <item m="1" x="66"/>
        <item m="1" x="154"/>
        <item m="1" x="152"/>
        <item m="1" x="65"/>
        <item m="1" x="35"/>
        <item m="1" x="46"/>
        <item x="15"/>
        <item m="1" x="111"/>
        <item m="1" x="95"/>
        <item m="1" x="104"/>
        <item m="1" x="81"/>
        <item m="1" x="135"/>
        <item m="1" x="41"/>
        <item m="1" x="138"/>
        <item x="0"/>
        <item x="1"/>
        <item x="2"/>
        <item x="3"/>
        <item x="4"/>
        <item x="5"/>
        <item x="6"/>
        <item x="7"/>
        <item x="8"/>
        <item x="9"/>
        <item x="10"/>
        <item x="11"/>
        <item x="12"/>
        <item x="13"/>
        <item x="14"/>
        <item t="default"/>
      </items>
    </pivotField>
    <pivotField showAll="0"/>
  </pivotFields>
  <rowFields count="2">
    <field x="19"/>
    <field x="20"/>
  </rowFields>
  <rowItems count="18">
    <i>
      <x v="12"/>
    </i>
    <i r="1">
      <x v="133"/>
    </i>
    <i r="1">
      <x v="141"/>
    </i>
    <i r="1">
      <x v="142"/>
    </i>
    <i r="1">
      <x v="143"/>
    </i>
    <i r="1">
      <x v="144"/>
    </i>
    <i r="1">
      <x v="145"/>
    </i>
    <i r="1">
      <x v="146"/>
    </i>
    <i r="1">
      <x v="147"/>
    </i>
    <i r="1">
      <x v="148"/>
    </i>
    <i r="1">
      <x v="149"/>
    </i>
    <i r="1">
      <x v="150"/>
    </i>
    <i r="1">
      <x v="151"/>
    </i>
    <i r="1">
      <x v="152"/>
    </i>
    <i r="1">
      <x v="153"/>
    </i>
    <i r="1">
      <x v="154"/>
    </i>
    <i r="1">
      <x v="155"/>
    </i>
    <i t="grand">
      <x/>
    </i>
  </rowItems>
  <colFields count="1">
    <field x="-2"/>
  </colFields>
  <colItems count="4">
    <i>
      <x/>
    </i>
    <i i="1">
      <x v="1"/>
    </i>
    <i i="2">
      <x v="2"/>
    </i>
    <i i="3">
      <x v="3"/>
    </i>
  </colItems>
  <dataFields count="4">
    <dataField name="AVANCE" fld="12" baseField="21" baseItem="0"/>
    <dataField name="Suma de Puntaje Logrado por las Actividades  (PLA)" fld="15" baseField="0" baseItem="0"/>
    <dataField name="Suma de Puntaje Logrado por las Actividades Vencidas (PLAV)  " fld="16" baseField="0" baseItem="0"/>
    <dataField name="CUMPLIMIENTO" fld="17" baseField="21"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82"/>
  <sheetViews>
    <sheetView tabSelected="1" zoomScale="60" zoomScaleNormal="60" workbookViewId="0">
      <pane xSplit="2" topLeftCell="C1" activePane="topRight" state="frozen"/>
      <selection activeCell="A373" sqref="A373"/>
      <selection pane="topRight" activeCell="C1" sqref="C1"/>
    </sheetView>
  </sheetViews>
  <sheetFormatPr baseColWidth="10" defaultColWidth="9.140625" defaultRowHeight="15"/>
  <cols>
    <col min="1" max="1" width="17.140625" customWidth="1"/>
    <col min="2" max="2" width="16" customWidth="1"/>
    <col min="3" max="6" width="16" style="70" customWidth="1"/>
    <col min="7" max="7" width="16" style="70" hidden="1" customWidth="1"/>
    <col min="8" max="8" width="16" style="70" customWidth="1"/>
    <col min="9" max="9" width="27" style="70" customWidth="1"/>
    <col min="10" max="10" width="21" style="62" customWidth="1"/>
    <col min="11" max="11" width="35" style="62" customWidth="1"/>
    <col min="12" max="12" width="28.42578125" style="62" customWidth="1"/>
    <col min="13" max="13" width="11.7109375" style="70" customWidth="1"/>
    <col min="14" max="14" width="40" style="62" customWidth="1"/>
    <col min="15" max="15" width="22" style="58" hidden="1" customWidth="1"/>
    <col min="16" max="16" width="31" style="62" customWidth="1"/>
    <col min="17" max="17" width="21.5703125" style="62" customWidth="1"/>
    <col min="18" max="18" width="21.5703125" style="63" customWidth="1"/>
    <col min="19" max="19" width="16.42578125" style="62" customWidth="1"/>
    <col min="20" max="20" width="17.7109375" style="62" customWidth="1"/>
    <col min="21" max="21" width="15.5703125" customWidth="1"/>
    <col min="22" max="22" width="22" style="3" customWidth="1"/>
    <col min="23" max="23" width="21" style="69" customWidth="1"/>
    <col min="24" max="24" width="17.85546875" style="3" customWidth="1"/>
    <col min="25" max="26" width="15.5703125" style="3" customWidth="1"/>
    <col min="27" max="27" width="18.7109375" style="1" hidden="1" customWidth="1"/>
    <col min="28" max="28" width="18.7109375" style="65" customWidth="1"/>
    <col min="29" max="29" width="20.42578125" style="1" customWidth="1"/>
    <col min="30" max="30" width="23.42578125" style="65" hidden="1" customWidth="1"/>
    <col min="31" max="31" width="23.42578125" hidden="1" customWidth="1"/>
    <col min="32" max="34" width="23.42578125" style="68" hidden="1" customWidth="1"/>
    <col min="35" max="35" width="23.42578125" style="65" hidden="1" customWidth="1"/>
    <col min="36" max="36" width="19" style="67" hidden="1" customWidth="1"/>
    <col min="37" max="37" width="14.85546875" style="2" hidden="1" customWidth="1"/>
    <col min="38" max="38" width="21" style="2" customWidth="1"/>
    <col min="39" max="39" width="57.140625" style="70" customWidth="1"/>
    <col min="40" max="40" width="21" style="70" customWidth="1"/>
    <col min="41" max="41" width="22.140625" style="70" customWidth="1"/>
    <col min="42" max="42" width="29.7109375" style="70" customWidth="1"/>
    <col min="43" max="43" width="24.28515625" hidden="1" customWidth="1"/>
    <col min="44" max="44" width="20.42578125" hidden="1" customWidth="1"/>
    <col min="45" max="49" width="18.42578125" customWidth="1"/>
  </cols>
  <sheetData>
    <row r="1" spans="1:61" s="57" customFormat="1">
      <c r="A1" s="85" t="s">
        <v>149</v>
      </c>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M1" s="70"/>
      <c r="AN1" s="70"/>
      <c r="AO1" s="70"/>
      <c r="AP1" s="70"/>
    </row>
    <row r="2" spans="1:61" s="70" customFormat="1" ht="33.75">
      <c r="A2" s="155" t="s">
        <v>150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row>
    <row r="3" spans="1:61" s="70" customFormat="1" ht="27" thickBot="1">
      <c r="A3" s="156" t="s">
        <v>572</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row>
    <row r="4" spans="1:61" s="70" customFormat="1" ht="19.5" thickBot="1">
      <c r="V4" s="150" t="s">
        <v>11</v>
      </c>
      <c r="W4" s="151"/>
      <c r="X4" s="152"/>
      <c r="Y4" s="50">
        <v>43373</v>
      </c>
      <c r="AD4" s="153" t="s">
        <v>110</v>
      </c>
      <c r="AE4" s="153"/>
      <c r="AF4" s="153"/>
      <c r="AG4" s="153"/>
      <c r="AH4" s="154" t="s">
        <v>111</v>
      </c>
      <c r="AI4" s="154"/>
      <c r="AJ4" s="154"/>
      <c r="AK4" s="154"/>
    </row>
    <row r="5" spans="1:61" s="70" customFormat="1" ht="28.5" customHeight="1">
      <c r="A5" s="59" t="s">
        <v>112</v>
      </c>
      <c r="B5" s="81" t="s">
        <v>109</v>
      </c>
      <c r="C5" s="59" t="s">
        <v>113</v>
      </c>
      <c r="D5" s="59">
        <v>4</v>
      </c>
      <c r="E5" s="59">
        <v>8</v>
      </c>
      <c r="F5" s="59">
        <v>12</v>
      </c>
      <c r="G5" s="59"/>
      <c r="H5" s="59" t="s">
        <v>113</v>
      </c>
      <c r="I5" s="59" t="s">
        <v>113</v>
      </c>
      <c r="J5" s="59">
        <v>16</v>
      </c>
      <c r="K5" s="59" t="s">
        <v>113</v>
      </c>
      <c r="L5" s="59" t="s">
        <v>113</v>
      </c>
      <c r="M5" s="59">
        <v>20</v>
      </c>
      <c r="N5" s="59" t="s">
        <v>113</v>
      </c>
      <c r="O5" s="59" t="s">
        <v>113</v>
      </c>
      <c r="P5" s="59" t="s">
        <v>114</v>
      </c>
      <c r="Q5" s="59" t="s">
        <v>113</v>
      </c>
      <c r="R5" s="59" t="s">
        <v>113</v>
      </c>
      <c r="S5" s="59" t="s">
        <v>113</v>
      </c>
      <c r="T5" s="59" t="s">
        <v>113</v>
      </c>
      <c r="U5" s="59" t="s">
        <v>113</v>
      </c>
      <c r="V5" s="59" t="s">
        <v>113</v>
      </c>
      <c r="W5" s="59" t="s">
        <v>113</v>
      </c>
      <c r="X5" s="59" t="s">
        <v>113</v>
      </c>
      <c r="Y5" s="59" t="s">
        <v>113</v>
      </c>
      <c r="Z5" s="59" t="s">
        <v>113</v>
      </c>
      <c r="AA5" s="59" t="s">
        <v>113</v>
      </c>
      <c r="AB5" s="59" t="s">
        <v>113</v>
      </c>
      <c r="AC5" s="59" t="s">
        <v>113</v>
      </c>
      <c r="AD5" s="59" t="s">
        <v>113</v>
      </c>
      <c r="AE5" s="59" t="s">
        <v>113</v>
      </c>
      <c r="AF5" s="59" t="s">
        <v>113</v>
      </c>
      <c r="AG5" s="59" t="s">
        <v>113</v>
      </c>
      <c r="AH5" s="59" t="s">
        <v>113</v>
      </c>
      <c r="AI5" s="59" t="s">
        <v>113</v>
      </c>
      <c r="AJ5" s="59" t="s">
        <v>113</v>
      </c>
      <c r="AK5" s="59" t="s">
        <v>113</v>
      </c>
      <c r="AL5" s="59">
        <v>32</v>
      </c>
      <c r="AM5" s="59">
        <v>36</v>
      </c>
      <c r="AN5" s="59">
        <v>40</v>
      </c>
      <c r="AO5" s="59">
        <v>44</v>
      </c>
      <c r="AP5" s="59" t="s">
        <v>113</v>
      </c>
      <c r="AX5" s="82"/>
      <c r="AY5" s="82"/>
      <c r="AZ5" s="82"/>
      <c r="BA5" s="82"/>
      <c r="BB5" s="82"/>
      <c r="BD5" s="83"/>
      <c r="BE5" s="83"/>
      <c r="BF5" s="83"/>
      <c r="BG5" s="83" t="s">
        <v>579</v>
      </c>
      <c r="BH5" s="84"/>
      <c r="BI5" s="85"/>
    </row>
    <row r="6" spans="1:61" s="89" customFormat="1" ht="28.5" customHeight="1">
      <c r="A6" s="86" t="s">
        <v>115</v>
      </c>
      <c r="B6" s="87" t="s">
        <v>113</v>
      </c>
      <c r="C6" s="87" t="s">
        <v>113</v>
      </c>
      <c r="D6" s="87">
        <v>4</v>
      </c>
      <c r="E6" s="87">
        <v>8</v>
      </c>
      <c r="F6" s="87">
        <v>20</v>
      </c>
      <c r="G6" s="87"/>
      <c r="H6" s="87" t="s">
        <v>113</v>
      </c>
      <c r="I6" s="87" t="s">
        <v>113</v>
      </c>
      <c r="J6" s="87">
        <v>24</v>
      </c>
      <c r="K6" s="87" t="s">
        <v>113</v>
      </c>
      <c r="L6" s="87">
        <v>28</v>
      </c>
      <c r="M6" s="87">
        <v>32</v>
      </c>
      <c r="N6" s="87">
        <v>36</v>
      </c>
      <c r="O6" s="87" t="s">
        <v>113</v>
      </c>
      <c r="P6" s="87">
        <v>44</v>
      </c>
      <c r="Q6" s="87">
        <v>48</v>
      </c>
      <c r="R6" s="87">
        <v>60</v>
      </c>
      <c r="S6" s="87">
        <v>68</v>
      </c>
      <c r="T6" s="87">
        <v>72</v>
      </c>
      <c r="U6" s="87" t="s">
        <v>113</v>
      </c>
      <c r="V6" s="87" t="s">
        <v>113</v>
      </c>
      <c r="W6" s="87" t="s">
        <v>113</v>
      </c>
      <c r="X6" s="87" t="s">
        <v>113</v>
      </c>
      <c r="Y6" s="87" t="s">
        <v>113</v>
      </c>
      <c r="Z6" s="87" t="s">
        <v>113</v>
      </c>
      <c r="AA6" s="87" t="s">
        <v>113</v>
      </c>
      <c r="AB6" s="87" t="s">
        <v>113</v>
      </c>
      <c r="AC6" s="87">
        <v>64</v>
      </c>
      <c r="AD6" s="87" t="s">
        <v>113</v>
      </c>
      <c r="AE6" s="87" t="s">
        <v>113</v>
      </c>
      <c r="AF6" s="87" t="s">
        <v>113</v>
      </c>
      <c r="AG6" s="87" t="s">
        <v>113</v>
      </c>
      <c r="AH6" s="87" t="s">
        <v>113</v>
      </c>
      <c r="AI6" s="87" t="s">
        <v>113</v>
      </c>
      <c r="AJ6" s="87" t="s">
        <v>113</v>
      </c>
      <c r="AK6" s="87" t="s">
        <v>113</v>
      </c>
      <c r="AL6" s="87" t="s">
        <v>113</v>
      </c>
      <c r="AM6" s="87" t="s">
        <v>113</v>
      </c>
      <c r="AN6" s="87" t="s">
        <v>113</v>
      </c>
      <c r="AO6" s="87">
        <v>76</v>
      </c>
      <c r="AP6" s="87">
        <v>80</v>
      </c>
      <c r="AX6" s="88"/>
      <c r="AY6" s="88"/>
      <c r="AZ6" s="88"/>
      <c r="BA6" s="88"/>
      <c r="BB6" s="88"/>
      <c r="BD6" s="90"/>
      <c r="BE6" s="90"/>
      <c r="BF6" s="90"/>
      <c r="BG6" s="90" t="s">
        <v>116</v>
      </c>
      <c r="BH6" s="91"/>
      <c r="BI6" s="92"/>
    </row>
    <row r="7" spans="1:61" s="89" customFormat="1" ht="28.5" customHeight="1" thickBot="1">
      <c r="A7" s="93" t="s">
        <v>117</v>
      </c>
      <c r="B7" s="94" t="s">
        <v>113</v>
      </c>
      <c r="C7" s="94" t="s">
        <v>113</v>
      </c>
      <c r="D7" s="94">
        <v>4</v>
      </c>
      <c r="E7" s="94">
        <v>8</v>
      </c>
      <c r="F7" s="94">
        <v>20</v>
      </c>
      <c r="G7" s="94"/>
      <c r="H7" s="94">
        <v>22</v>
      </c>
      <c r="I7" s="94">
        <v>23</v>
      </c>
      <c r="J7" s="94">
        <v>24</v>
      </c>
      <c r="K7" s="94">
        <v>28</v>
      </c>
      <c r="L7" s="94" t="s">
        <v>113</v>
      </c>
      <c r="M7" s="94" t="s">
        <v>113</v>
      </c>
      <c r="N7" s="94" t="s">
        <v>113</v>
      </c>
      <c r="O7" s="94" t="s">
        <v>113</v>
      </c>
      <c r="P7" s="94" t="s">
        <v>113</v>
      </c>
      <c r="Q7" s="94" t="s">
        <v>113</v>
      </c>
      <c r="R7" s="94" t="s">
        <v>113</v>
      </c>
      <c r="S7" s="94" t="s">
        <v>113</v>
      </c>
      <c r="T7" s="94" t="s">
        <v>113</v>
      </c>
      <c r="U7" s="94" t="s">
        <v>113</v>
      </c>
      <c r="V7" s="94" t="s">
        <v>113</v>
      </c>
      <c r="W7" s="94" t="s">
        <v>113</v>
      </c>
      <c r="X7" s="94" t="s">
        <v>113</v>
      </c>
      <c r="Y7" s="94" t="s">
        <v>113</v>
      </c>
      <c r="Z7" s="94" t="s">
        <v>113</v>
      </c>
      <c r="AA7" s="94" t="s">
        <v>113</v>
      </c>
      <c r="AB7" s="94" t="s">
        <v>113</v>
      </c>
      <c r="AC7" s="94" t="s">
        <v>113</v>
      </c>
      <c r="AD7" s="94" t="s">
        <v>113</v>
      </c>
      <c r="AE7" s="94" t="s">
        <v>113</v>
      </c>
      <c r="AF7" s="94" t="s">
        <v>113</v>
      </c>
      <c r="AG7" s="94" t="s">
        <v>113</v>
      </c>
      <c r="AH7" s="94" t="s">
        <v>113</v>
      </c>
      <c r="AI7" s="94" t="s">
        <v>113</v>
      </c>
      <c r="AJ7" s="94" t="s">
        <v>113</v>
      </c>
      <c r="AK7" s="94" t="s">
        <v>113</v>
      </c>
      <c r="AL7" s="94" t="s">
        <v>113</v>
      </c>
      <c r="AM7" s="94" t="s">
        <v>113</v>
      </c>
      <c r="AN7" s="94" t="s">
        <v>113</v>
      </c>
      <c r="AO7" s="94" t="s">
        <v>113</v>
      </c>
      <c r="AP7" s="94" t="s">
        <v>113</v>
      </c>
      <c r="AX7" s="82"/>
      <c r="AY7" s="82"/>
      <c r="AZ7" s="82"/>
      <c r="BA7" s="82"/>
      <c r="BB7" s="82"/>
      <c r="BD7" s="90"/>
      <c r="BE7" s="90"/>
      <c r="BF7" s="90"/>
      <c r="BG7" s="90" t="s">
        <v>118</v>
      </c>
      <c r="BH7" s="91"/>
      <c r="BI7" s="92"/>
    </row>
    <row r="8" spans="1:61" ht="90" thickBot="1">
      <c r="A8" s="60"/>
      <c r="B8" s="60" t="s">
        <v>119</v>
      </c>
      <c r="C8" s="60" t="s">
        <v>120</v>
      </c>
      <c r="D8" s="60" t="s">
        <v>121</v>
      </c>
      <c r="E8" s="60" t="s">
        <v>122</v>
      </c>
      <c r="F8" s="60" t="s">
        <v>123</v>
      </c>
      <c r="G8" s="104" t="s">
        <v>151</v>
      </c>
      <c r="H8" s="60" t="s">
        <v>124</v>
      </c>
      <c r="I8" s="60" t="s">
        <v>125</v>
      </c>
      <c r="J8" s="60" t="s">
        <v>126</v>
      </c>
      <c r="K8" s="60" t="s">
        <v>127</v>
      </c>
      <c r="L8" s="60" t="s">
        <v>128</v>
      </c>
      <c r="M8" s="60" t="s">
        <v>129</v>
      </c>
      <c r="N8" s="60" t="s">
        <v>130</v>
      </c>
      <c r="O8" s="60" t="s">
        <v>34</v>
      </c>
      <c r="P8" s="60" t="s">
        <v>131</v>
      </c>
      <c r="Q8" s="60" t="s">
        <v>132</v>
      </c>
      <c r="R8" s="60" t="s">
        <v>133</v>
      </c>
      <c r="S8" s="60" t="s">
        <v>134</v>
      </c>
      <c r="T8" s="60" t="s">
        <v>135</v>
      </c>
      <c r="U8" s="73" t="s">
        <v>0</v>
      </c>
      <c r="V8" s="73" t="s">
        <v>1</v>
      </c>
      <c r="W8" s="73" t="s">
        <v>580</v>
      </c>
      <c r="X8" s="74" t="s">
        <v>8</v>
      </c>
      <c r="Y8" s="74" t="s">
        <v>9</v>
      </c>
      <c r="Z8" s="74" t="s">
        <v>10</v>
      </c>
      <c r="AA8" s="74" t="s">
        <v>7</v>
      </c>
      <c r="AB8" s="74" t="s">
        <v>36</v>
      </c>
      <c r="AC8" s="74" t="s">
        <v>35</v>
      </c>
      <c r="AD8" s="95" t="s">
        <v>136</v>
      </c>
      <c r="AE8" s="95" t="s">
        <v>137</v>
      </c>
      <c r="AF8" s="95" t="s">
        <v>138</v>
      </c>
      <c r="AG8" s="95" t="s">
        <v>139</v>
      </c>
      <c r="AH8" s="95" t="s">
        <v>140</v>
      </c>
      <c r="AI8" s="95" t="s">
        <v>141</v>
      </c>
      <c r="AJ8" s="95" t="s">
        <v>142</v>
      </c>
      <c r="AK8" s="95" t="s">
        <v>143</v>
      </c>
      <c r="AL8" s="61" t="s">
        <v>144</v>
      </c>
      <c r="AM8" s="61" t="s">
        <v>145</v>
      </c>
      <c r="AN8" s="61" t="s">
        <v>146</v>
      </c>
      <c r="AO8" s="61" t="s">
        <v>147</v>
      </c>
      <c r="AP8" s="61" t="s">
        <v>148</v>
      </c>
      <c r="AQ8" s="96" t="s">
        <v>101</v>
      </c>
      <c r="AR8" s="96" t="s">
        <v>102</v>
      </c>
    </row>
    <row r="9" spans="1:61" s="127" customFormat="1" ht="72.75" customHeight="1" thickBot="1">
      <c r="A9" s="120">
        <v>1</v>
      </c>
      <c r="B9" s="121" t="s">
        <v>2</v>
      </c>
      <c r="C9" s="121" t="s">
        <v>445</v>
      </c>
      <c r="D9" s="121" t="s">
        <v>163</v>
      </c>
      <c r="E9" s="121">
        <v>2017</v>
      </c>
      <c r="F9" s="121">
        <v>48</v>
      </c>
      <c r="G9" s="121" t="s">
        <v>444</v>
      </c>
      <c r="H9" s="121" t="s">
        <v>176</v>
      </c>
      <c r="I9" s="121" t="s">
        <v>569</v>
      </c>
      <c r="J9" s="121" t="s">
        <v>568</v>
      </c>
      <c r="K9" s="99" t="s">
        <v>567</v>
      </c>
      <c r="L9" s="99" t="s">
        <v>566</v>
      </c>
      <c r="M9" s="80">
        <v>1</v>
      </c>
      <c r="N9" s="99" t="s">
        <v>571</v>
      </c>
      <c r="O9" s="99"/>
      <c r="P9" s="99" t="s">
        <v>214</v>
      </c>
      <c r="Q9" s="99" t="s">
        <v>274</v>
      </c>
      <c r="R9" s="114">
        <v>1</v>
      </c>
      <c r="S9" s="103" t="s">
        <v>443</v>
      </c>
      <c r="T9" s="103" t="s">
        <v>507</v>
      </c>
      <c r="U9" s="115">
        <f>DATEDIF(S9,T9,"D")/7</f>
        <v>44.428571428571431</v>
      </c>
      <c r="V9" s="114">
        <f>+AL9</f>
        <v>50</v>
      </c>
      <c r="W9" s="114">
        <f>IF(R9=0,0,IF(V9/R9&gt;1,1,V9/R9))</f>
        <v>1</v>
      </c>
      <c r="X9" s="116">
        <f t="shared" ref="X9:X71" si="0">U9*W9</f>
        <v>44.428571428571431</v>
      </c>
      <c r="Y9" s="114">
        <f>IF(T9&lt;=$Y$4,X9,0)</f>
        <v>0</v>
      </c>
      <c r="Z9" s="114">
        <f>IF($Y$4&gt;=T9,U9,0)</f>
        <v>0</v>
      </c>
      <c r="AA9" s="97"/>
      <c r="AB9" s="97"/>
      <c r="AC9" s="64" t="s">
        <v>562</v>
      </c>
      <c r="AD9" s="64"/>
      <c r="AE9" s="122"/>
      <c r="AF9" s="123"/>
      <c r="AG9" s="123"/>
      <c r="AH9" s="123"/>
      <c r="AI9" s="123"/>
      <c r="AJ9" s="123"/>
      <c r="AK9" s="124"/>
      <c r="AL9" s="125">
        <v>50</v>
      </c>
      <c r="AM9" s="128" t="s">
        <v>576</v>
      </c>
      <c r="AN9" s="124">
        <v>0</v>
      </c>
      <c r="AO9" s="124" t="s">
        <v>152</v>
      </c>
      <c r="AP9" s="124" t="s">
        <v>574</v>
      </c>
      <c r="AQ9" s="126">
        <v>5</v>
      </c>
      <c r="AR9" s="126">
        <v>1</v>
      </c>
    </row>
    <row r="10" spans="1:61" s="127" customFormat="1" ht="72.75" customHeight="1" thickBot="1">
      <c r="A10" s="120">
        <v>2</v>
      </c>
      <c r="B10" s="121" t="s">
        <v>3</v>
      </c>
      <c r="C10" s="121" t="s">
        <v>445</v>
      </c>
      <c r="D10" s="121" t="s">
        <v>163</v>
      </c>
      <c r="E10" s="121">
        <v>2017</v>
      </c>
      <c r="F10" s="121">
        <v>48</v>
      </c>
      <c r="G10" s="121" t="s">
        <v>444</v>
      </c>
      <c r="H10" s="121" t="s">
        <v>176</v>
      </c>
      <c r="I10" s="121" t="s">
        <v>569</v>
      </c>
      <c r="J10" s="121" t="s">
        <v>568</v>
      </c>
      <c r="K10" s="99" t="s">
        <v>567</v>
      </c>
      <c r="L10" s="99" t="s">
        <v>566</v>
      </c>
      <c r="M10" s="80">
        <v>2</v>
      </c>
      <c r="N10" s="99" t="s">
        <v>570</v>
      </c>
      <c r="O10" s="99"/>
      <c r="P10" s="99" t="s">
        <v>214</v>
      </c>
      <c r="Q10" s="99" t="s">
        <v>274</v>
      </c>
      <c r="R10" s="80">
        <v>1</v>
      </c>
      <c r="S10" s="103" t="s">
        <v>443</v>
      </c>
      <c r="T10" s="103" t="s">
        <v>507</v>
      </c>
      <c r="U10" s="115">
        <f t="shared" ref="U10:U72" si="1">DATEDIF(S10,T10,"D")/7</f>
        <v>44.428571428571431</v>
      </c>
      <c r="V10" s="114">
        <f t="shared" ref="V10:V72" si="2">+AL10</f>
        <v>50</v>
      </c>
      <c r="W10" s="114">
        <f t="shared" ref="W10:W72" si="3">IF(R10=0,0,IF(V10/R10&gt;1,1,V10/R10))</f>
        <v>1</v>
      </c>
      <c r="X10" s="116">
        <f t="shared" si="0"/>
        <v>44.428571428571431</v>
      </c>
      <c r="Y10" s="114">
        <f t="shared" ref="Y10:Y72" si="4">IF(T10&lt;=$Y$4,X10,0)</f>
        <v>0</v>
      </c>
      <c r="Z10" s="114">
        <f t="shared" ref="Z10:Z72" si="5">IF($Y$4&gt;=T10,U10,0)</f>
        <v>0</v>
      </c>
      <c r="AA10" s="97"/>
      <c r="AB10" s="97"/>
      <c r="AC10" s="64" t="s">
        <v>562</v>
      </c>
      <c r="AD10" s="64"/>
      <c r="AE10" s="122"/>
      <c r="AF10" s="123"/>
      <c r="AG10" s="123"/>
      <c r="AH10" s="123"/>
      <c r="AI10" s="123"/>
      <c r="AJ10" s="123"/>
      <c r="AK10" s="124"/>
      <c r="AL10" s="125">
        <v>50</v>
      </c>
      <c r="AM10" s="128" t="s">
        <v>577</v>
      </c>
      <c r="AN10" s="124">
        <v>0</v>
      </c>
      <c r="AO10" s="124" t="s">
        <v>152</v>
      </c>
      <c r="AP10" s="124" t="s">
        <v>574</v>
      </c>
      <c r="AQ10" s="126">
        <v>5</v>
      </c>
      <c r="AR10" s="126">
        <v>1</v>
      </c>
    </row>
    <row r="11" spans="1:61" s="127" customFormat="1" ht="72.75" customHeight="1" thickBot="1">
      <c r="A11" s="120">
        <v>3</v>
      </c>
      <c r="B11" s="121" t="s">
        <v>4</v>
      </c>
      <c r="C11" s="121" t="s">
        <v>445</v>
      </c>
      <c r="D11" s="121" t="s">
        <v>163</v>
      </c>
      <c r="E11" s="121">
        <v>2017</v>
      </c>
      <c r="F11" s="121">
        <v>48</v>
      </c>
      <c r="G11" s="121" t="s">
        <v>444</v>
      </c>
      <c r="H11" s="121" t="s">
        <v>176</v>
      </c>
      <c r="I11" s="121" t="s">
        <v>569</v>
      </c>
      <c r="J11" s="121" t="s">
        <v>568</v>
      </c>
      <c r="K11" s="99" t="s">
        <v>567</v>
      </c>
      <c r="L11" s="99" t="s">
        <v>566</v>
      </c>
      <c r="M11" s="80">
        <v>3</v>
      </c>
      <c r="N11" s="99" t="s">
        <v>565</v>
      </c>
      <c r="O11" s="99"/>
      <c r="P11" s="99" t="s">
        <v>564</v>
      </c>
      <c r="Q11" s="99" t="s">
        <v>563</v>
      </c>
      <c r="R11" s="80">
        <v>0.5</v>
      </c>
      <c r="S11" s="103" t="s">
        <v>443</v>
      </c>
      <c r="T11" s="103" t="s">
        <v>507</v>
      </c>
      <c r="U11" s="115">
        <f t="shared" si="1"/>
        <v>44.428571428571431</v>
      </c>
      <c r="V11" s="114">
        <f t="shared" si="2"/>
        <v>25</v>
      </c>
      <c r="W11" s="114">
        <f t="shared" si="3"/>
        <v>1</v>
      </c>
      <c r="X11" s="116">
        <f t="shared" si="0"/>
        <v>44.428571428571431</v>
      </c>
      <c r="Y11" s="114">
        <f t="shared" si="4"/>
        <v>0</v>
      </c>
      <c r="Z11" s="114">
        <f t="shared" si="5"/>
        <v>0</v>
      </c>
      <c r="AA11" s="97"/>
      <c r="AB11" s="97"/>
      <c r="AC11" s="64" t="s">
        <v>562</v>
      </c>
      <c r="AD11" s="64"/>
      <c r="AE11" s="129"/>
      <c r="AF11" s="130"/>
      <c r="AG11" s="130"/>
      <c r="AH11" s="129"/>
      <c r="AI11" s="130"/>
      <c r="AJ11" s="130"/>
      <c r="AK11" s="124"/>
      <c r="AL11" s="125">
        <v>25</v>
      </c>
      <c r="AM11" s="128" t="s">
        <v>578</v>
      </c>
      <c r="AN11" s="124">
        <v>0</v>
      </c>
      <c r="AO11" s="124" t="s">
        <v>178</v>
      </c>
      <c r="AP11" s="124" t="s">
        <v>574</v>
      </c>
      <c r="AQ11" s="126">
        <v>5</v>
      </c>
      <c r="AR11" s="126">
        <v>1</v>
      </c>
    </row>
    <row r="12" spans="1:61" s="127" customFormat="1" ht="72.75" customHeight="1" thickBot="1">
      <c r="A12" s="120">
        <v>4</v>
      </c>
      <c r="B12" s="121" t="s">
        <v>5</v>
      </c>
      <c r="C12" s="121" t="s">
        <v>445</v>
      </c>
      <c r="D12" s="121" t="s">
        <v>163</v>
      </c>
      <c r="E12" s="121">
        <v>2017</v>
      </c>
      <c r="F12" s="121">
        <v>48</v>
      </c>
      <c r="G12" s="121" t="s">
        <v>444</v>
      </c>
      <c r="H12" s="121" t="s">
        <v>176</v>
      </c>
      <c r="I12" s="121" t="s">
        <v>209</v>
      </c>
      <c r="J12" s="121" t="s">
        <v>561</v>
      </c>
      <c r="K12" s="99" t="s">
        <v>560</v>
      </c>
      <c r="L12" s="99" t="s">
        <v>559</v>
      </c>
      <c r="M12" s="80">
        <v>1</v>
      </c>
      <c r="N12" s="99" t="s">
        <v>558</v>
      </c>
      <c r="O12" s="99"/>
      <c r="P12" s="99" t="s">
        <v>557</v>
      </c>
      <c r="Q12" s="99" t="s">
        <v>556</v>
      </c>
      <c r="R12" s="80">
        <v>1</v>
      </c>
      <c r="S12" s="103" t="s">
        <v>443</v>
      </c>
      <c r="T12" s="103" t="s">
        <v>344</v>
      </c>
      <c r="U12" s="115">
        <f t="shared" si="1"/>
        <v>31.571428571428573</v>
      </c>
      <c r="V12" s="114">
        <f t="shared" si="2"/>
        <v>100</v>
      </c>
      <c r="W12" s="114">
        <f t="shared" si="3"/>
        <v>1</v>
      </c>
      <c r="X12" s="116">
        <f t="shared" si="0"/>
        <v>31.571428571428573</v>
      </c>
      <c r="Y12" s="114">
        <f t="shared" si="4"/>
        <v>0</v>
      </c>
      <c r="Z12" s="114">
        <f t="shared" si="5"/>
        <v>0</v>
      </c>
      <c r="AA12" s="97"/>
      <c r="AB12" s="97"/>
      <c r="AC12" s="64" t="s">
        <v>212</v>
      </c>
      <c r="AD12" s="64"/>
      <c r="AE12" s="131"/>
      <c r="AF12" s="123"/>
      <c r="AG12" s="123"/>
      <c r="AH12" s="132"/>
      <c r="AI12" s="123"/>
      <c r="AJ12" s="133"/>
      <c r="AK12" s="124"/>
      <c r="AL12" s="125">
        <v>100</v>
      </c>
      <c r="AM12" s="128" t="s">
        <v>555</v>
      </c>
      <c r="AN12" s="124">
        <v>100</v>
      </c>
      <c r="AO12" s="124" t="s">
        <v>152</v>
      </c>
      <c r="AP12" s="124" t="s">
        <v>152</v>
      </c>
      <c r="AQ12" s="126">
        <v>5</v>
      </c>
      <c r="AR12" s="126">
        <v>1</v>
      </c>
    </row>
    <row r="13" spans="1:61" s="127" customFormat="1" ht="72.75" customHeight="1" thickBot="1">
      <c r="A13" s="120">
        <v>5</v>
      </c>
      <c r="B13" s="121" t="s">
        <v>6</v>
      </c>
      <c r="C13" s="121" t="s">
        <v>445</v>
      </c>
      <c r="D13" s="121" t="s">
        <v>163</v>
      </c>
      <c r="E13" s="121">
        <v>2017</v>
      </c>
      <c r="F13" s="121">
        <v>48</v>
      </c>
      <c r="G13" s="121" t="s">
        <v>444</v>
      </c>
      <c r="H13" s="121" t="s">
        <v>176</v>
      </c>
      <c r="I13" s="121" t="s">
        <v>209</v>
      </c>
      <c r="J13" s="121" t="s">
        <v>554</v>
      </c>
      <c r="K13" s="99" t="s">
        <v>553</v>
      </c>
      <c r="L13" s="99" t="s">
        <v>552</v>
      </c>
      <c r="M13" s="80">
        <v>1</v>
      </c>
      <c r="N13" s="99" t="s">
        <v>551</v>
      </c>
      <c r="O13" s="99"/>
      <c r="P13" s="99" t="s">
        <v>550</v>
      </c>
      <c r="Q13" s="99" t="s">
        <v>550</v>
      </c>
      <c r="R13" s="80">
        <v>1</v>
      </c>
      <c r="S13" s="103" t="s">
        <v>443</v>
      </c>
      <c r="T13" s="103" t="s">
        <v>344</v>
      </c>
      <c r="U13" s="115">
        <f t="shared" si="1"/>
        <v>31.571428571428573</v>
      </c>
      <c r="V13" s="114">
        <f t="shared" si="2"/>
        <v>100</v>
      </c>
      <c r="W13" s="114">
        <f t="shared" si="3"/>
        <v>1</v>
      </c>
      <c r="X13" s="116">
        <f t="shared" si="0"/>
        <v>31.571428571428573</v>
      </c>
      <c r="Y13" s="114">
        <f t="shared" si="4"/>
        <v>0</v>
      </c>
      <c r="Z13" s="114">
        <f t="shared" si="5"/>
        <v>0</v>
      </c>
      <c r="AA13" s="97"/>
      <c r="AB13" s="97"/>
      <c r="AC13" s="64" t="s">
        <v>212</v>
      </c>
      <c r="AD13" s="64"/>
      <c r="AE13" s="131"/>
      <c r="AF13" s="123"/>
      <c r="AG13" s="123"/>
      <c r="AH13" s="123"/>
      <c r="AI13" s="123"/>
      <c r="AJ13" s="123"/>
      <c r="AK13" s="124"/>
      <c r="AL13" s="125">
        <v>100</v>
      </c>
      <c r="AM13" s="128" t="s">
        <v>549</v>
      </c>
      <c r="AN13" s="124">
        <v>100</v>
      </c>
      <c r="AO13" s="124" t="s">
        <v>152</v>
      </c>
      <c r="AP13" s="124" t="s">
        <v>152</v>
      </c>
      <c r="AQ13" s="126">
        <v>5</v>
      </c>
      <c r="AR13" s="126">
        <v>1</v>
      </c>
    </row>
    <row r="14" spans="1:61" s="127" customFormat="1" ht="72.75" customHeight="1" thickBot="1">
      <c r="A14" s="120">
        <v>6</v>
      </c>
      <c r="B14" s="121" t="s">
        <v>37</v>
      </c>
      <c r="C14" s="121" t="s">
        <v>445</v>
      </c>
      <c r="D14" s="121" t="s">
        <v>163</v>
      </c>
      <c r="E14" s="121">
        <v>2017</v>
      </c>
      <c r="F14" s="121">
        <v>48</v>
      </c>
      <c r="G14" s="121" t="s">
        <v>444</v>
      </c>
      <c r="H14" s="121" t="s">
        <v>176</v>
      </c>
      <c r="I14" s="121" t="s">
        <v>209</v>
      </c>
      <c r="J14" s="121" t="s">
        <v>548</v>
      </c>
      <c r="K14" s="99" t="s">
        <v>547</v>
      </c>
      <c r="L14" s="99" t="s">
        <v>546</v>
      </c>
      <c r="M14" s="80">
        <v>1</v>
      </c>
      <c r="N14" s="99" t="s">
        <v>545</v>
      </c>
      <c r="O14" s="99"/>
      <c r="P14" s="99" t="s">
        <v>544</v>
      </c>
      <c r="Q14" s="99" t="s">
        <v>544</v>
      </c>
      <c r="R14" s="80">
        <v>1</v>
      </c>
      <c r="S14" s="103" t="s">
        <v>443</v>
      </c>
      <c r="T14" s="103" t="s">
        <v>543</v>
      </c>
      <c r="U14" s="115">
        <f t="shared" si="1"/>
        <v>18.428571428571427</v>
      </c>
      <c r="V14" s="114">
        <f t="shared" si="2"/>
        <v>100</v>
      </c>
      <c r="W14" s="114">
        <f t="shared" si="3"/>
        <v>1</v>
      </c>
      <c r="X14" s="116">
        <f t="shared" si="0"/>
        <v>18.428571428571427</v>
      </c>
      <c r="Y14" s="114">
        <f t="shared" si="4"/>
        <v>0</v>
      </c>
      <c r="Z14" s="114">
        <f t="shared" si="5"/>
        <v>0</v>
      </c>
      <c r="AA14" s="97"/>
      <c r="AB14" s="97"/>
      <c r="AC14" s="64" t="s">
        <v>212</v>
      </c>
      <c r="AD14" s="64"/>
      <c r="AE14" s="131"/>
      <c r="AF14" s="123"/>
      <c r="AG14" s="123"/>
      <c r="AH14" s="123"/>
      <c r="AI14" s="123"/>
      <c r="AJ14" s="123"/>
      <c r="AK14" s="124"/>
      <c r="AL14" s="125">
        <v>100</v>
      </c>
      <c r="AM14" s="128" t="s">
        <v>542</v>
      </c>
      <c r="AN14" s="124">
        <v>100</v>
      </c>
      <c r="AO14" s="124" t="s">
        <v>152</v>
      </c>
      <c r="AP14" s="124" t="s">
        <v>152</v>
      </c>
      <c r="AQ14" s="126">
        <v>5</v>
      </c>
      <c r="AR14" s="126">
        <v>1</v>
      </c>
    </row>
    <row r="15" spans="1:61" s="127" customFormat="1" ht="72.75" customHeight="1" thickBot="1">
      <c r="A15" s="120">
        <v>7</v>
      </c>
      <c r="B15" s="121" t="s">
        <v>38</v>
      </c>
      <c r="C15" s="121" t="s">
        <v>445</v>
      </c>
      <c r="D15" s="121" t="s">
        <v>163</v>
      </c>
      <c r="E15" s="121">
        <v>2017</v>
      </c>
      <c r="F15" s="121">
        <v>48</v>
      </c>
      <c r="G15" s="121" t="s">
        <v>444</v>
      </c>
      <c r="H15" s="121" t="s">
        <v>176</v>
      </c>
      <c r="I15" s="121" t="s">
        <v>209</v>
      </c>
      <c r="J15" s="121" t="s">
        <v>541</v>
      </c>
      <c r="K15" s="99" t="s">
        <v>540</v>
      </c>
      <c r="L15" s="99" t="s">
        <v>539</v>
      </c>
      <c r="M15" s="80">
        <v>1</v>
      </c>
      <c r="N15" s="99" t="s">
        <v>538</v>
      </c>
      <c r="O15" s="99"/>
      <c r="P15" s="99" t="s">
        <v>537</v>
      </c>
      <c r="Q15" s="99" t="s">
        <v>537</v>
      </c>
      <c r="R15" s="80">
        <v>1</v>
      </c>
      <c r="S15" s="103" t="s">
        <v>443</v>
      </c>
      <c r="T15" s="103" t="s">
        <v>507</v>
      </c>
      <c r="U15" s="115">
        <f t="shared" si="1"/>
        <v>44.428571428571431</v>
      </c>
      <c r="V15" s="114">
        <f t="shared" si="2"/>
        <v>100</v>
      </c>
      <c r="W15" s="114">
        <f t="shared" si="3"/>
        <v>1</v>
      </c>
      <c r="X15" s="116">
        <f t="shared" si="0"/>
        <v>44.428571428571431</v>
      </c>
      <c r="Y15" s="114">
        <f t="shared" si="4"/>
        <v>0</v>
      </c>
      <c r="Z15" s="114">
        <f t="shared" si="5"/>
        <v>0</v>
      </c>
      <c r="AA15" s="97"/>
      <c r="AB15" s="97"/>
      <c r="AC15" s="64" t="s">
        <v>212</v>
      </c>
      <c r="AD15" s="64"/>
      <c r="AE15" s="122"/>
      <c r="AF15" s="123"/>
      <c r="AG15" s="123"/>
      <c r="AH15" s="123"/>
      <c r="AI15" s="123"/>
      <c r="AJ15" s="123"/>
      <c r="AK15" s="124"/>
      <c r="AL15" s="125">
        <v>100</v>
      </c>
      <c r="AM15" s="128" t="s">
        <v>536</v>
      </c>
      <c r="AN15" s="124">
        <v>100</v>
      </c>
      <c r="AO15" s="124" t="s">
        <v>198</v>
      </c>
      <c r="AP15" s="124" t="s">
        <v>574</v>
      </c>
      <c r="AQ15" s="126">
        <v>5</v>
      </c>
      <c r="AR15" s="126">
        <v>1</v>
      </c>
    </row>
    <row r="16" spans="1:61" s="127" customFormat="1" ht="72.75" customHeight="1" thickBot="1">
      <c r="A16" s="120">
        <v>8</v>
      </c>
      <c r="B16" s="121" t="s">
        <v>39</v>
      </c>
      <c r="C16" s="121" t="s">
        <v>527</v>
      </c>
      <c r="D16" s="121" t="s">
        <v>163</v>
      </c>
      <c r="E16" s="121">
        <v>2010</v>
      </c>
      <c r="F16" s="121">
        <v>802</v>
      </c>
      <c r="G16" s="121" t="s">
        <v>535</v>
      </c>
      <c r="H16" s="121" t="s">
        <v>162</v>
      </c>
      <c r="I16" s="121" t="s">
        <v>162</v>
      </c>
      <c r="J16" s="121" t="s">
        <v>534</v>
      </c>
      <c r="K16" s="99" t="s">
        <v>533</v>
      </c>
      <c r="L16" s="99" t="s">
        <v>532</v>
      </c>
      <c r="M16" s="80">
        <v>1</v>
      </c>
      <c r="N16" s="99" t="s">
        <v>531</v>
      </c>
      <c r="O16" s="99"/>
      <c r="P16" s="99" t="s">
        <v>530</v>
      </c>
      <c r="Q16" s="99" t="s">
        <v>529</v>
      </c>
      <c r="R16" s="80">
        <v>100</v>
      </c>
      <c r="S16" s="103" t="s">
        <v>528</v>
      </c>
      <c r="T16" s="103" t="s">
        <v>527</v>
      </c>
      <c r="U16" s="115">
        <f t="shared" si="1"/>
        <v>51.714285714285715</v>
      </c>
      <c r="V16" s="114">
        <f t="shared" si="2"/>
        <v>20</v>
      </c>
      <c r="W16" s="114">
        <f t="shared" si="3"/>
        <v>0.2</v>
      </c>
      <c r="X16" s="116">
        <f t="shared" si="0"/>
        <v>10.342857142857143</v>
      </c>
      <c r="Y16" s="114">
        <f t="shared" si="4"/>
        <v>0</v>
      </c>
      <c r="Z16" s="114">
        <f t="shared" si="5"/>
        <v>0</v>
      </c>
      <c r="AA16" s="97"/>
      <c r="AB16" s="97"/>
      <c r="AC16" s="64" t="s">
        <v>156</v>
      </c>
      <c r="AD16" s="64"/>
      <c r="AE16" s="122"/>
      <c r="AF16" s="123"/>
      <c r="AG16" s="123"/>
      <c r="AH16" s="123"/>
      <c r="AI16" s="123"/>
      <c r="AJ16" s="123"/>
      <c r="AK16" s="124"/>
      <c r="AL16" s="125">
        <v>20</v>
      </c>
      <c r="AM16" s="128" t="s">
        <v>526</v>
      </c>
      <c r="AN16" s="124">
        <v>0</v>
      </c>
      <c r="AO16" s="124" t="s">
        <v>152</v>
      </c>
      <c r="AP16" s="124" t="s">
        <v>152</v>
      </c>
      <c r="AQ16" s="126">
        <v>5</v>
      </c>
      <c r="AR16" s="126">
        <v>1</v>
      </c>
    </row>
    <row r="17" spans="1:44" s="127" customFormat="1" ht="72.75" customHeight="1" thickBot="1">
      <c r="A17" s="120">
        <v>9</v>
      </c>
      <c r="B17" s="121" t="s">
        <v>40</v>
      </c>
      <c r="C17" s="121" t="s">
        <v>445</v>
      </c>
      <c r="D17" s="121" t="s">
        <v>163</v>
      </c>
      <c r="E17" s="121">
        <v>2017</v>
      </c>
      <c r="F17" s="121">
        <v>48</v>
      </c>
      <c r="G17" s="121" t="s">
        <v>444</v>
      </c>
      <c r="H17" s="121" t="s">
        <v>186</v>
      </c>
      <c r="I17" s="121" t="s">
        <v>196</v>
      </c>
      <c r="J17" s="121" t="s">
        <v>525</v>
      </c>
      <c r="K17" s="99" t="s">
        <v>524</v>
      </c>
      <c r="L17" s="99" t="s">
        <v>523</v>
      </c>
      <c r="M17" s="80">
        <v>1</v>
      </c>
      <c r="N17" s="99" t="s">
        <v>522</v>
      </c>
      <c r="O17" s="99"/>
      <c r="P17" s="99" t="s">
        <v>521</v>
      </c>
      <c r="Q17" s="99" t="s">
        <v>521</v>
      </c>
      <c r="R17" s="80">
        <v>1</v>
      </c>
      <c r="S17" s="103" t="s">
        <v>443</v>
      </c>
      <c r="T17" s="103" t="s">
        <v>507</v>
      </c>
      <c r="U17" s="115">
        <f t="shared" si="1"/>
        <v>44.428571428571431</v>
      </c>
      <c r="V17" s="114">
        <f t="shared" si="2"/>
        <v>100</v>
      </c>
      <c r="W17" s="114">
        <f t="shared" si="3"/>
        <v>1</v>
      </c>
      <c r="X17" s="116">
        <f t="shared" si="0"/>
        <v>44.428571428571431</v>
      </c>
      <c r="Y17" s="114">
        <f t="shared" si="4"/>
        <v>0</v>
      </c>
      <c r="Z17" s="114">
        <f t="shared" si="5"/>
        <v>0</v>
      </c>
      <c r="AA17" s="97"/>
      <c r="AB17" s="97"/>
      <c r="AC17" s="64" t="s">
        <v>506</v>
      </c>
      <c r="AD17" s="64"/>
      <c r="AE17" s="134"/>
      <c r="AF17" s="135"/>
      <c r="AG17" s="135"/>
      <c r="AH17" s="136"/>
      <c r="AI17" s="136"/>
      <c r="AJ17" s="135"/>
      <c r="AK17" s="124"/>
      <c r="AL17" s="125">
        <v>100</v>
      </c>
      <c r="AM17" s="128" t="s">
        <v>514</v>
      </c>
      <c r="AN17" s="124">
        <v>100</v>
      </c>
      <c r="AO17" s="124" t="s">
        <v>198</v>
      </c>
      <c r="AP17" s="124" t="s">
        <v>574</v>
      </c>
      <c r="AQ17" s="126">
        <v>5</v>
      </c>
      <c r="AR17" s="126">
        <v>1</v>
      </c>
    </row>
    <row r="18" spans="1:44" s="127" customFormat="1" ht="72.75" customHeight="1" thickBot="1">
      <c r="A18" s="120">
        <v>10</v>
      </c>
      <c r="B18" s="121" t="s">
        <v>41</v>
      </c>
      <c r="C18" s="121" t="s">
        <v>445</v>
      </c>
      <c r="D18" s="121" t="s">
        <v>163</v>
      </c>
      <c r="E18" s="121">
        <v>2017</v>
      </c>
      <c r="F18" s="121">
        <v>48</v>
      </c>
      <c r="G18" s="121" t="s">
        <v>444</v>
      </c>
      <c r="H18" s="121" t="s">
        <v>186</v>
      </c>
      <c r="I18" s="121" t="s">
        <v>196</v>
      </c>
      <c r="J18" s="121" t="s">
        <v>520</v>
      </c>
      <c r="K18" s="99" t="s">
        <v>519</v>
      </c>
      <c r="L18" s="99" t="s">
        <v>518</v>
      </c>
      <c r="M18" s="80">
        <v>1</v>
      </c>
      <c r="N18" s="99" t="s">
        <v>517</v>
      </c>
      <c r="O18" s="99"/>
      <c r="P18" s="99" t="s">
        <v>516</v>
      </c>
      <c r="Q18" s="99" t="s">
        <v>515</v>
      </c>
      <c r="R18" s="80">
        <v>1</v>
      </c>
      <c r="S18" s="103" t="s">
        <v>443</v>
      </c>
      <c r="T18" s="103" t="s">
        <v>507</v>
      </c>
      <c r="U18" s="115">
        <f t="shared" si="1"/>
        <v>44.428571428571431</v>
      </c>
      <c r="V18" s="114">
        <f t="shared" si="2"/>
        <v>100</v>
      </c>
      <c r="W18" s="114">
        <f t="shared" si="3"/>
        <v>1</v>
      </c>
      <c r="X18" s="116">
        <f t="shared" si="0"/>
        <v>44.428571428571431</v>
      </c>
      <c r="Y18" s="114">
        <f t="shared" si="4"/>
        <v>0</v>
      </c>
      <c r="Z18" s="114">
        <f t="shared" si="5"/>
        <v>0</v>
      </c>
      <c r="AA18" s="97"/>
      <c r="AB18" s="97"/>
      <c r="AC18" s="64" t="s">
        <v>506</v>
      </c>
      <c r="AD18" s="64"/>
      <c r="AE18" s="130"/>
      <c r="AF18" s="130"/>
      <c r="AG18" s="130"/>
      <c r="AH18" s="130"/>
      <c r="AI18" s="130"/>
      <c r="AJ18" s="130"/>
      <c r="AK18" s="124"/>
      <c r="AL18" s="125">
        <v>100</v>
      </c>
      <c r="AM18" s="128" t="s">
        <v>514</v>
      </c>
      <c r="AN18" s="124">
        <v>100</v>
      </c>
      <c r="AO18" s="124" t="s">
        <v>198</v>
      </c>
      <c r="AP18" s="124" t="s">
        <v>574</v>
      </c>
      <c r="AQ18" s="126">
        <v>5</v>
      </c>
      <c r="AR18" s="126">
        <v>1</v>
      </c>
    </row>
    <row r="19" spans="1:44" s="127" customFormat="1" ht="72.75" customHeight="1" thickBot="1">
      <c r="A19" s="120">
        <v>11</v>
      </c>
      <c r="B19" s="121" t="s">
        <v>42</v>
      </c>
      <c r="C19" s="121" t="s">
        <v>445</v>
      </c>
      <c r="D19" s="121" t="s">
        <v>163</v>
      </c>
      <c r="E19" s="121">
        <v>2017</v>
      </c>
      <c r="F19" s="121">
        <v>48</v>
      </c>
      <c r="G19" s="121" t="s">
        <v>444</v>
      </c>
      <c r="H19" s="121" t="s">
        <v>498</v>
      </c>
      <c r="I19" s="121" t="s">
        <v>497</v>
      </c>
      <c r="J19" s="121" t="s">
        <v>513</v>
      </c>
      <c r="K19" s="99" t="s">
        <v>512</v>
      </c>
      <c r="L19" s="99" t="s">
        <v>511</v>
      </c>
      <c r="M19" s="80">
        <v>2</v>
      </c>
      <c r="N19" s="99" t="s">
        <v>510</v>
      </c>
      <c r="O19" s="99"/>
      <c r="P19" s="99" t="s">
        <v>509</v>
      </c>
      <c r="Q19" s="99" t="s">
        <v>508</v>
      </c>
      <c r="R19" s="80">
        <v>1</v>
      </c>
      <c r="S19" s="103" t="s">
        <v>443</v>
      </c>
      <c r="T19" s="103" t="s">
        <v>507</v>
      </c>
      <c r="U19" s="115">
        <f t="shared" si="1"/>
        <v>44.428571428571431</v>
      </c>
      <c r="V19" s="114">
        <f t="shared" si="2"/>
        <v>50</v>
      </c>
      <c r="W19" s="114">
        <f t="shared" si="3"/>
        <v>1</v>
      </c>
      <c r="X19" s="116">
        <f t="shared" si="0"/>
        <v>44.428571428571431</v>
      </c>
      <c r="Y19" s="114">
        <f t="shared" si="4"/>
        <v>0</v>
      </c>
      <c r="Z19" s="114">
        <f t="shared" si="5"/>
        <v>0</v>
      </c>
      <c r="AA19" s="97"/>
      <c r="AB19" s="97"/>
      <c r="AC19" s="64" t="s">
        <v>506</v>
      </c>
      <c r="AD19" s="64"/>
      <c r="AE19" s="137"/>
      <c r="AF19" s="130"/>
      <c r="AG19" s="130"/>
      <c r="AH19" s="137"/>
      <c r="AI19" s="130"/>
      <c r="AJ19" s="130"/>
      <c r="AK19" s="124"/>
      <c r="AL19" s="125">
        <v>50</v>
      </c>
      <c r="AM19" s="128" t="s">
        <v>505</v>
      </c>
      <c r="AN19" s="124">
        <v>0</v>
      </c>
      <c r="AO19" s="124" t="s">
        <v>152</v>
      </c>
      <c r="AP19" s="124" t="s">
        <v>574</v>
      </c>
      <c r="AQ19" s="126">
        <v>5</v>
      </c>
      <c r="AR19" s="126">
        <v>1</v>
      </c>
    </row>
    <row r="20" spans="1:44" s="127" customFormat="1" ht="72.75" customHeight="1" thickBot="1">
      <c r="A20" s="120">
        <v>12</v>
      </c>
      <c r="B20" s="121" t="s">
        <v>43</v>
      </c>
      <c r="C20" s="121" t="s">
        <v>445</v>
      </c>
      <c r="D20" s="121" t="s">
        <v>163</v>
      </c>
      <c r="E20" s="121">
        <v>2017</v>
      </c>
      <c r="F20" s="121">
        <v>48</v>
      </c>
      <c r="G20" s="121" t="s">
        <v>444</v>
      </c>
      <c r="H20" s="121" t="s">
        <v>498</v>
      </c>
      <c r="I20" s="121" t="s">
        <v>497</v>
      </c>
      <c r="J20" s="121" t="s">
        <v>496</v>
      </c>
      <c r="K20" s="99" t="s">
        <v>495</v>
      </c>
      <c r="L20" s="99" t="s">
        <v>504</v>
      </c>
      <c r="M20" s="80">
        <v>1</v>
      </c>
      <c r="N20" s="99" t="s">
        <v>503</v>
      </c>
      <c r="O20" s="99"/>
      <c r="P20" s="99" t="s">
        <v>502</v>
      </c>
      <c r="Q20" s="99" t="s">
        <v>501</v>
      </c>
      <c r="R20" s="80">
        <v>0.7</v>
      </c>
      <c r="S20" s="103" t="s">
        <v>443</v>
      </c>
      <c r="T20" s="103" t="s">
        <v>250</v>
      </c>
      <c r="U20" s="115">
        <f t="shared" si="1"/>
        <v>48.714285714285715</v>
      </c>
      <c r="V20" s="114">
        <f t="shared" si="2"/>
        <v>80</v>
      </c>
      <c r="W20" s="114">
        <f t="shared" si="3"/>
        <v>1</v>
      </c>
      <c r="X20" s="116">
        <f t="shared" si="0"/>
        <v>48.714285714285715</v>
      </c>
      <c r="Y20" s="114">
        <f t="shared" si="4"/>
        <v>0</v>
      </c>
      <c r="Z20" s="114">
        <f t="shared" si="5"/>
        <v>0</v>
      </c>
      <c r="AA20" s="97"/>
      <c r="AB20" s="97"/>
      <c r="AC20" s="64" t="s">
        <v>500</v>
      </c>
      <c r="AD20" s="64"/>
      <c r="AE20" s="64"/>
      <c r="AF20" s="130"/>
      <c r="AG20" s="130"/>
      <c r="AH20" s="130"/>
      <c r="AI20" s="130"/>
      <c r="AJ20" s="130"/>
      <c r="AK20" s="124"/>
      <c r="AL20" s="125">
        <v>80</v>
      </c>
      <c r="AM20" s="128" t="s">
        <v>499</v>
      </c>
      <c r="AN20" s="124">
        <v>0</v>
      </c>
      <c r="AO20" s="124" t="s">
        <v>178</v>
      </c>
      <c r="AP20" s="124" t="s">
        <v>574</v>
      </c>
      <c r="AQ20" s="126">
        <v>5</v>
      </c>
      <c r="AR20" s="126">
        <v>1</v>
      </c>
    </row>
    <row r="21" spans="1:44" s="127" customFormat="1" ht="72.75" customHeight="1" thickBot="1">
      <c r="A21" s="120">
        <v>13</v>
      </c>
      <c r="B21" s="121" t="s">
        <v>44</v>
      </c>
      <c r="C21" s="121" t="s">
        <v>445</v>
      </c>
      <c r="D21" s="121" t="s">
        <v>163</v>
      </c>
      <c r="E21" s="121">
        <v>2017</v>
      </c>
      <c r="F21" s="121">
        <v>48</v>
      </c>
      <c r="G21" s="121" t="s">
        <v>444</v>
      </c>
      <c r="H21" s="121" t="s">
        <v>498</v>
      </c>
      <c r="I21" s="121" t="s">
        <v>497</v>
      </c>
      <c r="J21" s="121" t="s">
        <v>496</v>
      </c>
      <c r="K21" s="99" t="s">
        <v>495</v>
      </c>
      <c r="L21" s="99" t="s">
        <v>494</v>
      </c>
      <c r="M21" s="80">
        <v>2</v>
      </c>
      <c r="N21" s="99" t="s">
        <v>493</v>
      </c>
      <c r="O21" s="99"/>
      <c r="P21" s="99" t="s">
        <v>492</v>
      </c>
      <c r="Q21" s="99" t="s">
        <v>492</v>
      </c>
      <c r="R21" s="80">
        <v>1</v>
      </c>
      <c r="S21" s="103" t="s">
        <v>443</v>
      </c>
      <c r="T21" s="103" t="s">
        <v>344</v>
      </c>
      <c r="U21" s="115">
        <f t="shared" si="1"/>
        <v>31.571428571428573</v>
      </c>
      <c r="V21" s="114">
        <f t="shared" si="2"/>
        <v>0</v>
      </c>
      <c r="W21" s="114">
        <f t="shared" si="3"/>
        <v>0</v>
      </c>
      <c r="X21" s="116">
        <f t="shared" si="0"/>
        <v>0</v>
      </c>
      <c r="Y21" s="114">
        <f t="shared" si="4"/>
        <v>0</v>
      </c>
      <c r="Z21" s="114">
        <f t="shared" si="5"/>
        <v>0</v>
      </c>
      <c r="AA21" s="97"/>
      <c r="AB21" s="97"/>
      <c r="AC21" s="64" t="s">
        <v>491</v>
      </c>
      <c r="AD21" s="64"/>
      <c r="AE21" s="130"/>
      <c r="AF21" s="130"/>
      <c r="AG21" s="130"/>
      <c r="AH21" s="80"/>
      <c r="AI21" s="130"/>
      <c r="AJ21" s="130"/>
      <c r="AK21" s="124"/>
      <c r="AL21" s="125">
        <v>0</v>
      </c>
      <c r="AM21" s="128" t="s">
        <v>581</v>
      </c>
      <c r="AN21" s="124">
        <v>0</v>
      </c>
      <c r="AO21" s="124" t="s">
        <v>152</v>
      </c>
      <c r="AP21" s="124" t="s">
        <v>152</v>
      </c>
      <c r="AQ21" s="126">
        <v>5</v>
      </c>
      <c r="AR21" s="126">
        <v>1</v>
      </c>
    </row>
    <row r="22" spans="1:44" s="127" customFormat="1" ht="72.75" customHeight="1" thickBot="1">
      <c r="A22" s="120">
        <v>14</v>
      </c>
      <c r="B22" s="121" t="s">
        <v>45</v>
      </c>
      <c r="C22" s="121" t="s">
        <v>168</v>
      </c>
      <c r="D22" s="121" t="s">
        <v>163</v>
      </c>
      <c r="E22" s="121">
        <v>2017</v>
      </c>
      <c r="F22" s="121">
        <v>57</v>
      </c>
      <c r="G22" s="121" t="s">
        <v>177</v>
      </c>
      <c r="H22" s="121" t="s">
        <v>176</v>
      </c>
      <c r="I22" s="121" t="s">
        <v>162</v>
      </c>
      <c r="J22" s="121" t="s">
        <v>479</v>
      </c>
      <c r="K22" s="99" t="s">
        <v>490</v>
      </c>
      <c r="L22" s="99" t="s">
        <v>489</v>
      </c>
      <c r="M22" s="80">
        <v>1</v>
      </c>
      <c r="N22" s="99" t="s">
        <v>488</v>
      </c>
      <c r="O22" s="99"/>
      <c r="P22" s="99" t="s">
        <v>487</v>
      </c>
      <c r="Q22" s="99" t="s">
        <v>486</v>
      </c>
      <c r="R22" s="80">
        <v>1</v>
      </c>
      <c r="S22" s="103" t="s">
        <v>168</v>
      </c>
      <c r="T22" s="103" t="s">
        <v>179</v>
      </c>
      <c r="U22" s="115">
        <f t="shared" si="1"/>
        <v>31.428571428571427</v>
      </c>
      <c r="V22" s="114">
        <f t="shared" si="2"/>
        <v>100</v>
      </c>
      <c r="W22" s="114">
        <f t="shared" si="3"/>
        <v>1</v>
      </c>
      <c r="X22" s="116">
        <f t="shared" si="0"/>
        <v>31.428571428571427</v>
      </c>
      <c r="Y22" s="114">
        <f t="shared" si="4"/>
        <v>0</v>
      </c>
      <c r="Z22" s="114">
        <f t="shared" si="5"/>
        <v>0</v>
      </c>
      <c r="AA22" s="97"/>
      <c r="AB22" s="97"/>
      <c r="AC22" s="64" t="s">
        <v>166</v>
      </c>
      <c r="AD22" s="64"/>
      <c r="AE22" s="130"/>
      <c r="AF22" s="130"/>
      <c r="AG22" s="130"/>
      <c r="AH22" s="80"/>
      <c r="AI22" s="130"/>
      <c r="AJ22" s="130"/>
      <c r="AK22" s="124"/>
      <c r="AL22" s="125">
        <v>100</v>
      </c>
      <c r="AM22" s="128" t="s">
        <v>485</v>
      </c>
      <c r="AN22" s="124">
        <v>0</v>
      </c>
      <c r="AO22" s="124" t="s">
        <v>178</v>
      </c>
      <c r="AP22" s="124" t="s">
        <v>574</v>
      </c>
      <c r="AQ22" s="126">
        <v>5</v>
      </c>
      <c r="AR22" s="126">
        <v>1</v>
      </c>
    </row>
    <row r="23" spans="1:44" s="127" customFormat="1" ht="72.75" customHeight="1" thickBot="1">
      <c r="A23" s="120">
        <v>15</v>
      </c>
      <c r="B23" s="121" t="s">
        <v>46</v>
      </c>
      <c r="C23" s="121" t="s">
        <v>187</v>
      </c>
      <c r="D23" s="121" t="s">
        <v>163</v>
      </c>
      <c r="E23" s="121">
        <v>2017</v>
      </c>
      <c r="F23" s="121">
        <v>53</v>
      </c>
      <c r="G23" s="121" t="s">
        <v>177</v>
      </c>
      <c r="H23" s="121" t="s">
        <v>186</v>
      </c>
      <c r="I23" s="121" t="s">
        <v>196</v>
      </c>
      <c r="J23" s="121" t="s">
        <v>479</v>
      </c>
      <c r="K23" s="99" t="s">
        <v>484</v>
      </c>
      <c r="L23" s="99" t="s">
        <v>483</v>
      </c>
      <c r="M23" s="80">
        <v>1</v>
      </c>
      <c r="N23" s="99" t="s">
        <v>482</v>
      </c>
      <c r="O23" s="99"/>
      <c r="P23" s="99" t="s">
        <v>481</v>
      </c>
      <c r="Q23" s="99" t="s">
        <v>480</v>
      </c>
      <c r="R23" s="80">
        <v>3</v>
      </c>
      <c r="S23" s="103" t="s">
        <v>180</v>
      </c>
      <c r="T23" s="103" t="s">
        <v>179</v>
      </c>
      <c r="U23" s="115">
        <f t="shared" si="1"/>
        <v>43.714285714285715</v>
      </c>
      <c r="V23" s="114">
        <f t="shared" si="2"/>
        <v>0</v>
      </c>
      <c r="W23" s="114">
        <f t="shared" si="3"/>
        <v>0</v>
      </c>
      <c r="X23" s="116">
        <f t="shared" si="0"/>
        <v>0</v>
      </c>
      <c r="Y23" s="114">
        <f t="shared" si="4"/>
        <v>0</v>
      </c>
      <c r="Z23" s="114">
        <f t="shared" si="5"/>
        <v>0</v>
      </c>
      <c r="AA23" s="97"/>
      <c r="AB23" s="97"/>
      <c r="AC23" s="64" t="s">
        <v>166</v>
      </c>
      <c r="AD23" s="64"/>
      <c r="AE23" s="130"/>
      <c r="AF23" s="130"/>
      <c r="AG23" s="130"/>
      <c r="AH23" s="138"/>
      <c r="AI23" s="130"/>
      <c r="AJ23" s="130"/>
      <c r="AK23" s="124"/>
      <c r="AL23" s="125">
        <v>0</v>
      </c>
      <c r="AM23" s="128">
        <v>0</v>
      </c>
      <c r="AN23" s="124">
        <v>0</v>
      </c>
      <c r="AO23" s="124" t="s">
        <v>178</v>
      </c>
      <c r="AP23" s="124" t="s">
        <v>574</v>
      </c>
      <c r="AQ23" s="126">
        <v>5</v>
      </c>
      <c r="AR23" s="126">
        <v>1</v>
      </c>
    </row>
    <row r="24" spans="1:44" s="127" customFormat="1" ht="72.75" customHeight="1" thickBot="1">
      <c r="A24" s="120">
        <v>16</v>
      </c>
      <c r="B24" s="121" t="s">
        <v>47</v>
      </c>
      <c r="C24" s="121" t="s">
        <v>197</v>
      </c>
      <c r="D24" s="121" t="s">
        <v>163</v>
      </c>
      <c r="E24" s="121">
        <v>2017</v>
      </c>
      <c r="F24" s="121">
        <v>62</v>
      </c>
      <c r="G24" s="121" t="s">
        <v>177</v>
      </c>
      <c r="H24" s="121" t="s">
        <v>176</v>
      </c>
      <c r="I24" s="121" t="s">
        <v>162</v>
      </c>
      <c r="J24" s="121" t="s">
        <v>479</v>
      </c>
      <c r="K24" s="99" t="s">
        <v>478</v>
      </c>
      <c r="L24" s="99" t="s">
        <v>477</v>
      </c>
      <c r="M24" s="80">
        <v>1</v>
      </c>
      <c r="N24" s="99" t="s">
        <v>476</v>
      </c>
      <c r="O24" s="99"/>
      <c r="P24" s="99" t="s">
        <v>475</v>
      </c>
      <c r="Q24" s="99" t="s">
        <v>474</v>
      </c>
      <c r="R24" s="80">
        <v>100</v>
      </c>
      <c r="S24" s="103" t="s">
        <v>190</v>
      </c>
      <c r="T24" s="103" t="s">
        <v>189</v>
      </c>
      <c r="U24" s="115">
        <f t="shared" si="1"/>
        <v>46</v>
      </c>
      <c r="V24" s="114">
        <f t="shared" si="2"/>
        <v>0</v>
      </c>
      <c r="W24" s="114">
        <f t="shared" si="3"/>
        <v>0</v>
      </c>
      <c r="X24" s="116">
        <f t="shared" si="0"/>
        <v>0</v>
      </c>
      <c r="Y24" s="114">
        <f t="shared" si="4"/>
        <v>0</v>
      </c>
      <c r="Z24" s="114">
        <f t="shared" si="5"/>
        <v>0</v>
      </c>
      <c r="AA24" s="97"/>
      <c r="AB24" s="97"/>
      <c r="AC24" s="64" t="s">
        <v>188</v>
      </c>
      <c r="AD24" s="64"/>
      <c r="AE24" s="130"/>
      <c r="AF24" s="130"/>
      <c r="AG24" s="130"/>
      <c r="AH24" s="138"/>
      <c r="AI24" s="130"/>
      <c r="AJ24" s="130"/>
      <c r="AK24" s="124"/>
      <c r="AL24" s="125">
        <v>0</v>
      </c>
      <c r="AM24" s="128">
        <v>0</v>
      </c>
      <c r="AN24" s="124">
        <v>0</v>
      </c>
      <c r="AO24" s="124" t="s">
        <v>165</v>
      </c>
      <c r="AP24" s="124" t="s">
        <v>574</v>
      </c>
      <c r="AQ24" s="126">
        <v>5</v>
      </c>
      <c r="AR24" s="126">
        <v>1</v>
      </c>
    </row>
    <row r="25" spans="1:44" s="127" customFormat="1" ht="72.75" customHeight="1" thickBot="1">
      <c r="A25" s="120">
        <v>17</v>
      </c>
      <c r="B25" s="121" t="s">
        <v>48</v>
      </c>
      <c r="C25" s="121" t="s">
        <v>187</v>
      </c>
      <c r="D25" s="121" t="s">
        <v>163</v>
      </c>
      <c r="E25" s="121">
        <v>2017</v>
      </c>
      <c r="F25" s="121">
        <v>53</v>
      </c>
      <c r="G25" s="121" t="s">
        <v>177</v>
      </c>
      <c r="H25" s="121" t="s">
        <v>186</v>
      </c>
      <c r="I25" s="121" t="s">
        <v>196</v>
      </c>
      <c r="J25" s="121" t="s">
        <v>455</v>
      </c>
      <c r="K25" s="99" t="s">
        <v>473</v>
      </c>
      <c r="L25" s="99" t="s">
        <v>472</v>
      </c>
      <c r="M25" s="80">
        <v>1</v>
      </c>
      <c r="N25" s="99" t="s">
        <v>471</v>
      </c>
      <c r="O25" s="99"/>
      <c r="P25" s="99" t="s">
        <v>470</v>
      </c>
      <c r="Q25" s="99" t="s">
        <v>469</v>
      </c>
      <c r="R25" s="117">
        <v>1</v>
      </c>
      <c r="S25" s="103" t="s">
        <v>180</v>
      </c>
      <c r="T25" s="103" t="s">
        <v>355</v>
      </c>
      <c r="U25" s="115">
        <f t="shared" si="1"/>
        <v>51.714285714285715</v>
      </c>
      <c r="V25" s="114">
        <f t="shared" si="2"/>
        <v>0</v>
      </c>
      <c r="W25" s="114">
        <f t="shared" si="3"/>
        <v>0</v>
      </c>
      <c r="X25" s="116">
        <f t="shared" si="0"/>
        <v>0</v>
      </c>
      <c r="Y25" s="114">
        <f t="shared" si="4"/>
        <v>0</v>
      </c>
      <c r="Z25" s="114">
        <f t="shared" si="5"/>
        <v>0</v>
      </c>
      <c r="AA25" s="97"/>
      <c r="AB25" s="97"/>
      <c r="AC25" s="64" t="s">
        <v>166</v>
      </c>
      <c r="AD25" s="64"/>
      <c r="AE25" s="130"/>
      <c r="AF25" s="130"/>
      <c r="AG25" s="130"/>
      <c r="AH25" s="138"/>
      <c r="AI25" s="130"/>
      <c r="AJ25" s="130"/>
      <c r="AK25" s="124"/>
      <c r="AL25" s="125">
        <v>0</v>
      </c>
      <c r="AM25" s="128">
        <v>0</v>
      </c>
      <c r="AN25" s="124">
        <v>0</v>
      </c>
      <c r="AO25" s="124" t="s">
        <v>575</v>
      </c>
      <c r="AP25" s="124" t="s">
        <v>574</v>
      </c>
      <c r="AQ25" s="126">
        <v>5</v>
      </c>
      <c r="AR25" s="126">
        <v>1</v>
      </c>
    </row>
    <row r="26" spans="1:44" s="127" customFormat="1" ht="72.75" customHeight="1" thickBot="1">
      <c r="A26" s="120">
        <v>18</v>
      </c>
      <c r="B26" s="121" t="s">
        <v>49</v>
      </c>
      <c r="C26" s="121" t="s">
        <v>168</v>
      </c>
      <c r="D26" s="121" t="s">
        <v>163</v>
      </c>
      <c r="E26" s="121">
        <v>2017</v>
      </c>
      <c r="F26" s="121">
        <v>57</v>
      </c>
      <c r="G26" s="121" t="s">
        <v>177</v>
      </c>
      <c r="H26" s="121" t="s">
        <v>176</v>
      </c>
      <c r="I26" s="121" t="s">
        <v>162</v>
      </c>
      <c r="J26" s="121" t="s">
        <v>455</v>
      </c>
      <c r="K26" s="99" t="s">
        <v>468</v>
      </c>
      <c r="L26" s="99" t="s">
        <v>467</v>
      </c>
      <c r="M26" s="80">
        <v>1</v>
      </c>
      <c r="N26" s="99" t="s">
        <v>466</v>
      </c>
      <c r="O26" s="99"/>
      <c r="P26" s="99" t="s">
        <v>465</v>
      </c>
      <c r="Q26" s="99" t="s">
        <v>464</v>
      </c>
      <c r="R26" s="80">
        <v>1</v>
      </c>
      <c r="S26" s="103" t="s">
        <v>168</v>
      </c>
      <c r="T26" s="103" t="s">
        <v>167</v>
      </c>
      <c r="U26" s="115">
        <f t="shared" si="1"/>
        <v>52</v>
      </c>
      <c r="V26" s="114">
        <f t="shared" si="2"/>
        <v>0</v>
      </c>
      <c r="W26" s="114">
        <f t="shared" si="3"/>
        <v>0</v>
      </c>
      <c r="X26" s="116">
        <f t="shared" si="0"/>
        <v>0</v>
      </c>
      <c r="Y26" s="114">
        <f t="shared" si="4"/>
        <v>0</v>
      </c>
      <c r="Z26" s="114">
        <f t="shared" si="5"/>
        <v>0</v>
      </c>
      <c r="AA26" s="97"/>
      <c r="AB26" s="97"/>
      <c r="AC26" s="64" t="s">
        <v>166</v>
      </c>
      <c r="AD26" s="64"/>
      <c r="AE26" s="139"/>
      <c r="AF26" s="130"/>
      <c r="AG26" s="130"/>
      <c r="AH26" s="130"/>
      <c r="AI26" s="140"/>
      <c r="AJ26" s="141"/>
      <c r="AK26" s="124"/>
      <c r="AL26" s="125">
        <v>0</v>
      </c>
      <c r="AM26" s="128">
        <v>0</v>
      </c>
      <c r="AN26" s="124">
        <v>0</v>
      </c>
      <c r="AO26" s="124" t="s">
        <v>165</v>
      </c>
      <c r="AP26" s="124" t="s">
        <v>574</v>
      </c>
      <c r="AQ26" s="126">
        <v>5</v>
      </c>
      <c r="AR26" s="126">
        <v>1</v>
      </c>
    </row>
    <row r="27" spans="1:44" s="127" customFormat="1" ht="72.75" customHeight="1" thickBot="1">
      <c r="A27" s="120">
        <v>19</v>
      </c>
      <c r="B27" s="121" t="s">
        <v>50</v>
      </c>
      <c r="C27" s="121" t="s">
        <v>197</v>
      </c>
      <c r="D27" s="121" t="s">
        <v>163</v>
      </c>
      <c r="E27" s="121">
        <v>2017</v>
      </c>
      <c r="F27" s="121">
        <v>62</v>
      </c>
      <c r="G27" s="121" t="s">
        <v>177</v>
      </c>
      <c r="H27" s="121" t="s">
        <v>176</v>
      </c>
      <c r="I27" s="121" t="s">
        <v>162</v>
      </c>
      <c r="J27" s="121" t="s">
        <v>455</v>
      </c>
      <c r="K27" s="99" t="s">
        <v>454</v>
      </c>
      <c r="L27" s="99" t="s">
        <v>463</v>
      </c>
      <c r="M27" s="80">
        <v>1</v>
      </c>
      <c r="N27" s="99" t="s">
        <v>462</v>
      </c>
      <c r="O27" s="99"/>
      <c r="P27" s="99" t="s">
        <v>461</v>
      </c>
      <c r="Q27" s="99" t="s">
        <v>460</v>
      </c>
      <c r="R27" s="80">
        <v>100</v>
      </c>
      <c r="S27" s="103" t="s">
        <v>190</v>
      </c>
      <c r="T27" s="103" t="s">
        <v>189</v>
      </c>
      <c r="U27" s="115">
        <f t="shared" si="1"/>
        <v>46</v>
      </c>
      <c r="V27" s="114">
        <f t="shared" si="2"/>
        <v>0</v>
      </c>
      <c r="W27" s="114">
        <f t="shared" si="3"/>
        <v>0</v>
      </c>
      <c r="X27" s="116">
        <f t="shared" si="0"/>
        <v>0</v>
      </c>
      <c r="Y27" s="114">
        <f t="shared" si="4"/>
        <v>0</v>
      </c>
      <c r="Z27" s="114">
        <f t="shared" si="5"/>
        <v>0</v>
      </c>
      <c r="AA27" s="97"/>
      <c r="AB27" s="97"/>
      <c r="AC27" s="64" t="s">
        <v>188</v>
      </c>
      <c r="AD27" s="64"/>
      <c r="AE27" s="80"/>
      <c r="AF27" s="80"/>
      <c r="AG27" s="80"/>
      <c r="AH27" s="80"/>
      <c r="AI27" s="100"/>
      <c r="AJ27" s="130"/>
      <c r="AK27" s="124"/>
      <c r="AL27" s="125">
        <v>0</v>
      </c>
      <c r="AM27" s="128">
        <v>0</v>
      </c>
      <c r="AN27" s="124">
        <v>0</v>
      </c>
      <c r="AO27" s="124" t="s">
        <v>165</v>
      </c>
      <c r="AP27" s="124" t="s">
        <v>574</v>
      </c>
      <c r="AQ27" s="126">
        <v>5</v>
      </c>
      <c r="AR27" s="126">
        <v>1</v>
      </c>
    </row>
    <row r="28" spans="1:44" s="127" customFormat="1" ht="72.75" customHeight="1" thickBot="1">
      <c r="A28" s="120">
        <v>20</v>
      </c>
      <c r="B28" s="121" t="s">
        <v>51</v>
      </c>
      <c r="C28" s="121" t="s">
        <v>197</v>
      </c>
      <c r="D28" s="121" t="s">
        <v>163</v>
      </c>
      <c r="E28" s="121">
        <v>2017</v>
      </c>
      <c r="F28" s="121">
        <v>62</v>
      </c>
      <c r="G28" s="121" t="s">
        <v>177</v>
      </c>
      <c r="H28" s="121" t="s">
        <v>176</v>
      </c>
      <c r="I28" s="121" t="s">
        <v>162</v>
      </c>
      <c r="J28" s="121" t="s">
        <v>455</v>
      </c>
      <c r="K28" s="99" t="s">
        <v>454</v>
      </c>
      <c r="L28" s="99" t="s">
        <v>459</v>
      </c>
      <c r="M28" s="80">
        <v>2</v>
      </c>
      <c r="N28" s="99" t="s">
        <v>458</v>
      </c>
      <c r="O28" s="99"/>
      <c r="P28" s="99" t="s">
        <v>457</v>
      </c>
      <c r="Q28" s="99" t="s">
        <v>456</v>
      </c>
      <c r="R28" s="80">
        <v>100</v>
      </c>
      <c r="S28" s="103" t="s">
        <v>190</v>
      </c>
      <c r="T28" s="103" t="s">
        <v>189</v>
      </c>
      <c r="U28" s="115">
        <f t="shared" si="1"/>
        <v>46</v>
      </c>
      <c r="V28" s="114">
        <f t="shared" si="2"/>
        <v>0</v>
      </c>
      <c r="W28" s="114">
        <f t="shared" si="3"/>
        <v>0</v>
      </c>
      <c r="X28" s="116">
        <f t="shared" si="0"/>
        <v>0</v>
      </c>
      <c r="Y28" s="114">
        <f t="shared" si="4"/>
        <v>0</v>
      </c>
      <c r="Z28" s="114">
        <f t="shared" si="5"/>
        <v>0</v>
      </c>
      <c r="AA28" s="97"/>
      <c r="AB28" s="97"/>
      <c r="AC28" s="64" t="s">
        <v>294</v>
      </c>
      <c r="AD28" s="64"/>
      <c r="AE28" s="99"/>
      <c r="AF28" s="99"/>
      <c r="AG28" s="99"/>
      <c r="AH28" s="99"/>
      <c r="AI28" s="100"/>
      <c r="AJ28" s="130"/>
      <c r="AK28" s="124"/>
      <c r="AL28" s="125">
        <v>0</v>
      </c>
      <c r="AM28" s="128">
        <v>0</v>
      </c>
      <c r="AN28" s="124">
        <v>0</v>
      </c>
      <c r="AO28" s="124" t="s">
        <v>165</v>
      </c>
      <c r="AP28" s="124" t="s">
        <v>574</v>
      </c>
      <c r="AQ28" s="126">
        <v>5</v>
      </c>
      <c r="AR28" s="126">
        <v>1</v>
      </c>
    </row>
    <row r="29" spans="1:44" s="127" customFormat="1" ht="72.75" customHeight="1" thickBot="1">
      <c r="A29" s="120">
        <v>21</v>
      </c>
      <c r="B29" s="121" t="s">
        <v>52</v>
      </c>
      <c r="C29" s="121" t="s">
        <v>197</v>
      </c>
      <c r="D29" s="121" t="s">
        <v>163</v>
      </c>
      <c r="E29" s="121">
        <v>2017</v>
      </c>
      <c r="F29" s="121">
        <v>62</v>
      </c>
      <c r="G29" s="121" t="s">
        <v>177</v>
      </c>
      <c r="H29" s="121" t="s">
        <v>176</v>
      </c>
      <c r="I29" s="121" t="s">
        <v>162</v>
      </c>
      <c r="J29" s="121" t="s">
        <v>455</v>
      </c>
      <c r="K29" s="99" t="s">
        <v>454</v>
      </c>
      <c r="L29" s="99" t="s">
        <v>453</v>
      </c>
      <c r="M29" s="80">
        <v>3</v>
      </c>
      <c r="N29" s="99" t="s">
        <v>452</v>
      </c>
      <c r="O29" s="99"/>
      <c r="P29" s="99" t="s">
        <v>214</v>
      </c>
      <c r="Q29" s="99" t="s">
        <v>214</v>
      </c>
      <c r="R29" s="80">
        <v>100</v>
      </c>
      <c r="S29" s="103" t="s">
        <v>190</v>
      </c>
      <c r="T29" s="103" t="s">
        <v>189</v>
      </c>
      <c r="U29" s="115">
        <f t="shared" si="1"/>
        <v>46</v>
      </c>
      <c r="V29" s="114">
        <f t="shared" si="2"/>
        <v>0</v>
      </c>
      <c r="W29" s="114">
        <f t="shared" si="3"/>
        <v>0</v>
      </c>
      <c r="X29" s="116">
        <f t="shared" si="0"/>
        <v>0</v>
      </c>
      <c r="Y29" s="114">
        <f t="shared" si="4"/>
        <v>0</v>
      </c>
      <c r="Z29" s="114">
        <f t="shared" si="5"/>
        <v>0</v>
      </c>
      <c r="AA29" s="97"/>
      <c r="AB29" s="97"/>
      <c r="AC29" s="64" t="s">
        <v>294</v>
      </c>
      <c r="AD29" s="64"/>
      <c r="AE29" s="137"/>
      <c r="AF29" s="130"/>
      <c r="AG29" s="130"/>
      <c r="AH29" s="130"/>
      <c r="AI29" s="100"/>
      <c r="AJ29" s="130"/>
      <c r="AK29" s="124"/>
      <c r="AL29" s="125">
        <v>0</v>
      </c>
      <c r="AM29" s="128">
        <v>0</v>
      </c>
      <c r="AN29" s="124">
        <v>0</v>
      </c>
      <c r="AO29" s="124" t="s">
        <v>165</v>
      </c>
      <c r="AP29" s="124" t="s">
        <v>574</v>
      </c>
      <c r="AQ29" s="126">
        <v>5</v>
      </c>
      <c r="AR29" s="126">
        <v>1</v>
      </c>
    </row>
    <row r="30" spans="1:44" s="127" customFormat="1" ht="72.75" customHeight="1" thickBot="1">
      <c r="A30" s="120">
        <v>22</v>
      </c>
      <c r="B30" s="121" t="s">
        <v>53</v>
      </c>
      <c r="C30" s="121" t="s">
        <v>445</v>
      </c>
      <c r="D30" s="121" t="s">
        <v>163</v>
      </c>
      <c r="E30" s="121">
        <v>2017</v>
      </c>
      <c r="F30" s="121">
        <v>48</v>
      </c>
      <c r="G30" s="121" t="s">
        <v>444</v>
      </c>
      <c r="H30" s="121" t="s">
        <v>176</v>
      </c>
      <c r="I30" s="121" t="s">
        <v>175</v>
      </c>
      <c r="J30" s="121" t="s">
        <v>451</v>
      </c>
      <c r="K30" s="99" t="s">
        <v>450</v>
      </c>
      <c r="L30" s="99" t="s">
        <v>449</v>
      </c>
      <c r="M30" s="80">
        <v>1</v>
      </c>
      <c r="N30" s="99" t="s">
        <v>448</v>
      </c>
      <c r="O30" s="99"/>
      <c r="P30" s="99" t="s">
        <v>447</v>
      </c>
      <c r="Q30" s="99" t="s">
        <v>447</v>
      </c>
      <c r="R30" s="80">
        <v>1</v>
      </c>
      <c r="S30" s="103" t="s">
        <v>443</v>
      </c>
      <c r="T30" s="103" t="s">
        <v>344</v>
      </c>
      <c r="U30" s="115">
        <f t="shared" si="1"/>
        <v>31.571428571428573</v>
      </c>
      <c r="V30" s="114">
        <f t="shared" si="2"/>
        <v>70</v>
      </c>
      <c r="W30" s="114">
        <f t="shared" si="3"/>
        <v>1</v>
      </c>
      <c r="X30" s="116">
        <f t="shared" si="0"/>
        <v>31.571428571428573</v>
      </c>
      <c r="Y30" s="114">
        <f t="shared" si="4"/>
        <v>0</v>
      </c>
      <c r="Z30" s="114">
        <f t="shared" si="5"/>
        <v>0</v>
      </c>
      <c r="AA30" s="97"/>
      <c r="AB30" s="97"/>
      <c r="AC30" s="64" t="s">
        <v>200</v>
      </c>
      <c r="AD30" s="64"/>
      <c r="AE30" s="64"/>
      <c r="AF30" s="130"/>
      <c r="AG30" s="130"/>
      <c r="AH30" s="130"/>
      <c r="AI30" s="130"/>
      <c r="AJ30" s="130"/>
      <c r="AK30" s="124"/>
      <c r="AL30" s="125">
        <v>70</v>
      </c>
      <c r="AM30" s="128" t="s">
        <v>446</v>
      </c>
      <c r="AN30" s="124">
        <v>0</v>
      </c>
      <c r="AO30" s="124" t="s">
        <v>152</v>
      </c>
      <c r="AP30" s="124" t="s">
        <v>152</v>
      </c>
      <c r="AQ30" s="126">
        <v>5</v>
      </c>
      <c r="AR30" s="126">
        <v>1</v>
      </c>
    </row>
    <row r="31" spans="1:44" s="127" customFormat="1" ht="72.75" customHeight="1" thickBot="1">
      <c r="A31" s="120">
        <v>23</v>
      </c>
      <c r="B31" s="121" t="s">
        <v>54</v>
      </c>
      <c r="C31" s="121" t="s">
        <v>187</v>
      </c>
      <c r="D31" s="121" t="s">
        <v>163</v>
      </c>
      <c r="E31" s="121">
        <v>2017</v>
      </c>
      <c r="F31" s="121">
        <v>53</v>
      </c>
      <c r="G31" s="121" t="s">
        <v>177</v>
      </c>
      <c r="H31" s="121" t="s">
        <v>186</v>
      </c>
      <c r="I31" s="121" t="s">
        <v>196</v>
      </c>
      <c r="J31" s="121" t="s">
        <v>432</v>
      </c>
      <c r="K31" s="99" t="s">
        <v>442</v>
      </c>
      <c r="L31" s="99" t="s">
        <v>441</v>
      </c>
      <c r="M31" s="80">
        <v>1</v>
      </c>
      <c r="N31" s="99" t="s">
        <v>440</v>
      </c>
      <c r="O31" s="99"/>
      <c r="P31" s="99" t="s">
        <v>439</v>
      </c>
      <c r="Q31" s="99" t="s">
        <v>438</v>
      </c>
      <c r="R31" s="80">
        <v>1</v>
      </c>
      <c r="S31" s="103" t="s">
        <v>180</v>
      </c>
      <c r="T31" s="103" t="s">
        <v>355</v>
      </c>
      <c r="U31" s="115">
        <f t="shared" si="1"/>
        <v>51.714285714285715</v>
      </c>
      <c r="V31" s="114">
        <f t="shared" si="2"/>
        <v>0</v>
      </c>
      <c r="W31" s="114">
        <f t="shared" si="3"/>
        <v>0</v>
      </c>
      <c r="X31" s="116">
        <f t="shared" si="0"/>
        <v>0</v>
      </c>
      <c r="Y31" s="114">
        <f t="shared" si="4"/>
        <v>0</v>
      </c>
      <c r="Z31" s="114">
        <f t="shared" si="5"/>
        <v>0</v>
      </c>
      <c r="AA31" s="97"/>
      <c r="AB31" s="97"/>
      <c r="AC31" s="64" t="s">
        <v>166</v>
      </c>
      <c r="AD31" s="64"/>
      <c r="AE31" s="64"/>
      <c r="AF31" s="130"/>
      <c r="AG31" s="130"/>
      <c r="AH31" s="130"/>
      <c r="AI31" s="130"/>
      <c r="AJ31" s="130"/>
      <c r="AK31" s="124"/>
      <c r="AL31" s="125">
        <v>0</v>
      </c>
      <c r="AM31" s="128">
        <v>0</v>
      </c>
      <c r="AN31" s="124">
        <v>0</v>
      </c>
      <c r="AO31" s="124" t="s">
        <v>575</v>
      </c>
      <c r="AP31" s="124" t="s">
        <v>574</v>
      </c>
      <c r="AQ31" s="126">
        <v>5</v>
      </c>
      <c r="AR31" s="126">
        <v>1</v>
      </c>
    </row>
    <row r="32" spans="1:44" s="127" customFormat="1" ht="72.75" customHeight="1" thickBot="1">
      <c r="A32" s="120">
        <v>24</v>
      </c>
      <c r="B32" s="121" t="s">
        <v>55</v>
      </c>
      <c r="C32" s="121" t="s">
        <v>197</v>
      </c>
      <c r="D32" s="121" t="s">
        <v>163</v>
      </c>
      <c r="E32" s="121">
        <v>2017</v>
      </c>
      <c r="F32" s="121">
        <v>62</v>
      </c>
      <c r="G32" s="121" t="s">
        <v>177</v>
      </c>
      <c r="H32" s="121" t="s">
        <v>176</v>
      </c>
      <c r="I32" s="121" t="s">
        <v>162</v>
      </c>
      <c r="J32" s="121" t="s">
        <v>432</v>
      </c>
      <c r="K32" s="99" t="s">
        <v>437</v>
      </c>
      <c r="L32" s="99" t="s">
        <v>436</v>
      </c>
      <c r="M32" s="80">
        <v>1</v>
      </c>
      <c r="N32" s="99" t="s">
        <v>435</v>
      </c>
      <c r="O32" s="99"/>
      <c r="P32" s="99" t="s">
        <v>434</v>
      </c>
      <c r="Q32" s="99" t="s">
        <v>433</v>
      </c>
      <c r="R32" s="80">
        <v>100</v>
      </c>
      <c r="S32" s="103" t="s">
        <v>190</v>
      </c>
      <c r="T32" s="103" t="s">
        <v>189</v>
      </c>
      <c r="U32" s="115">
        <f t="shared" si="1"/>
        <v>46</v>
      </c>
      <c r="V32" s="114">
        <f t="shared" si="2"/>
        <v>0</v>
      </c>
      <c r="W32" s="114">
        <f t="shared" si="3"/>
        <v>0</v>
      </c>
      <c r="X32" s="116">
        <f t="shared" si="0"/>
        <v>0</v>
      </c>
      <c r="Y32" s="114">
        <f t="shared" si="4"/>
        <v>0</v>
      </c>
      <c r="Z32" s="114">
        <f t="shared" si="5"/>
        <v>0</v>
      </c>
      <c r="AA32" s="97"/>
      <c r="AB32" s="97"/>
      <c r="AC32" s="64" t="s">
        <v>188</v>
      </c>
      <c r="AD32" s="64"/>
      <c r="AE32" s="64"/>
      <c r="AF32" s="130"/>
      <c r="AG32" s="130"/>
      <c r="AH32" s="130"/>
      <c r="AI32" s="130"/>
      <c r="AJ32" s="130"/>
      <c r="AK32" s="124"/>
      <c r="AL32" s="125">
        <v>0</v>
      </c>
      <c r="AM32" s="128">
        <v>0</v>
      </c>
      <c r="AN32" s="124">
        <v>0</v>
      </c>
      <c r="AO32" s="124" t="s">
        <v>165</v>
      </c>
      <c r="AP32" s="124" t="s">
        <v>574</v>
      </c>
      <c r="AQ32" s="126">
        <v>5</v>
      </c>
      <c r="AR32" s="126">
        <v>1</v>
      </c>
    </row>
    <row r="33" spans="1:44" s="127" customFormat="1" ht="72.75" customHeight="1" thickBot="1">
      <c r="A33" s="120">
        <v>25</v>
      </c>
      <c r="B33" s="121" t="s">
        <v>56</v>
      </c>
      <c r="C33" s="121" t="s">
        <v>168</v>
      </c>
      <c r="D33" s="121" t="s">
        <v>163</v>
      </c>
      <c r="E33" s="121">
        <v>2017</v>
      </c>
      <c r="F33" s="121">
        <v>57</v>
      </c>
      <c r="G33" s="121" t="s">
        <v>177</v>
      </c>
      <c r="H33" s="121" t="s">
        <v>176</v>
      </c>
      <c r="I33" s="121" t="s">
        <v>162</v>
      </c>
      <c r="J33" s="121" t="s">
        <v>432</v>
      </c>
      <c r="K33" s="99" t="s">
        <v>431</v>
      </c>
      <c r="L33" s="99" t="s">
        <v>430</v>
      </c>
      <c r="M33" s="80">
        <v>1</v>
      </c>
      <c r="N33" s="99" t="s">
        <v>429</v>
      </c>
      <c r="O33" s="99"/>
      <c r="P33" s="99" t="s">
        <v>335</v>
      </c>
      <c r="Q33" s="99" t="s">
        <v>428</v>
      </c>
      <c r="R33" s="80">
        <v>1</v>
      </c>
      <c r="S33" s="103" t="s">
        <v>168</v>
      </c>
      <c r="T33" s="103" t="s">
        <v>179</v>
      </c>
      <c r="U33" s="115">
        <f t="shared" si="1"/>
        <v>31.428571428571427</v>
      </c>
      <c r="V33" s="114">
        <f t="shared" si="2"/>
        <v>0</v>
      </c>
      <c r="W33" s="114">
        <f t="shared" si="3"/>
        <v>0</v>
      </c>
      <c r="X33" s="116">
        <f t="shared" si="0"/>
        <v>0</v>
      </c>
      <c r="Y33" s="114">
        <f t="shared" si="4"/>
        <v>0</v>
      </c>
      <c r="Z33" s="114">
        <f t="shared" si="5"/>
        <v>0</v>
      </c>
      <c r="AA33" s="97"/>
      <c r="AB33" s="97"/>
      <c r="AC33" s="64" t="s">
        <v>166</v>
      </c>
      <c r="AD33" s="64"/>
      <c r="AE33" s="64"/>
      <c r="AF33" s="130"/>
      <c r="AG33" s="130"/>
      <c r="AH33" s="130"/>
      <c r="AI33" s="130"/>
      <c r="AJ33" s="130"/>
      <c r="AK33" s="124"/>
      <c r="AL33" s="125">
        <v>0</v>
      </c>
      <c r="AM33" s="128">
        <v>0</v>
      </c>
      <c r="AN33" s="124">
        <v>0</v>
      </c>
      <c r="AO33" s="124" t="s">
        <v>178</v>
      </c>
      <c r="AP33" s="124" t="s">
        <v>574</v>
      </c>
      <c r="AQ33" s="126">
        <v>5</v>
      </c>
      <c r="AR33" s="126">
        <v>1</v>
      </c>
    </row>
    <row r="34" spans="1:44" s="127" customFormat="1" ht="72.75" customHeight="1" thickBot="1">
      <c r="A34" s="120">
        <v>26</v>
      </c>
      <c r="B34" s="121" t="s">
        <v>57</v>
      </c>
      <c r="C34" s="121" t="s">
        <v>168</v>
      </c>
      <c r="D34" s="121" t="s">
        <v>163</v>
      </c>
      <c r="E34" s="121">
        <v>2017</v>
      </c>
      <c r="F34" s="121">
        <v>57</v>
      </c>
      <c r="G34" s="121" t="s">
        <v>177</v>
      </c>
      <c r="H34" s="121" t="s">
        <v>176</v>
      </c>
      <c r="I34" s="121" t="s">
        <v>162</v>
      </c>
      <c r="J34" s="121" t="s">
        <v>413</v>
      </c>
      <c r="K34" s="99" t="s">
        <v>427</v>
      </c>
      <c r="L34" s="99" t="s">
        <v>426</v>
      </c>
      <c r="M34" s="80">
        <v>1</v>
      </c>
      <c r="N34" s="99" t="s">
        <v>425</v>
      </c>
      <c r="O34" s="99"/>
      <c r="P34" s="99" t="s">
        <v>424</v>
      </c>
      <c r="Q34" s="99" t="s">
        <v>423</v>
      </c>
      <c r="R34" s="118">
        <v>1</v>
      </c>
      <c r="S34" s="103" t="s">
        <v>168</v>
      </c>
      <c r="T34" s="103" t="s">
        <v>179</v>
      </c>
      <c r="U34" s="115">
        <f t="shared" si="1"/>
        <v>31.428571428571427</v>
      </c>
      <c r="V34" s="114">
        <f t="shared" si="2"/>
        <v>0</v>
      </c>
      <c r="W34" s="114">
        <f t="shared" si="3"/>
        <v>0</v>
      </c>
      <c r="X34" s="116">
        <f t="shared" si="0"/>
        <v>0</v>
      </c>
      <c r="Y34" s="114">
        <f t="shared" si="4"/>
        <v>0</v>
      </c>
      <c r="Z34" s="114">
        <f t="shared" si="5"/>
        <v>0</v>
      </c>
      <c r="AA34" s="97"/>
      <c r="AB34" s="97"/>
      <c r="AC34" s="64" t="s">
        <v>166</v>
      </c>
      <c r="AD34" s="64"/>
      <c r="AE34" s="142"/>
      <c r="AF34" s="130"/>
      <c r="AG34" s="130"/>
      <c r="AH34" s="100"/>
      <c r="AI34" s="130"/>
      <c r="AJ34" s="143"/>
      <c r="AK34" s="124"/>
      <c r="AL34" s="125">
        <v>0</v>
      </c>
      <c r="AM34" s="128">
        <v>0</v>
      </c>
      <c r="AN34" s="124">
        <v>0</v>
      </c>
      <c r="AO34" s="124" t="s">
        <v>178</v>
      </c>
      <c r="AP34" s="124" t="s">
        <v>574</v>
      </c>
      <c r="AQ34" s="126">
        <v>5</v>
      </c>
      <c r="AR34" s="126">
        <v>1</v>
      </c>
    </row>
    <row r="35" spans="1:44" s="127" customFormat="1" ht="72.75" customHeight="1" thickBot="1">
      <c r="A35" s="120">
        <v>27</v>
      </c>
      <c r="B35" s="121" t="s">
        <v>58</v>
      </c>
      <c r="C35" s="121" t="s">
        <v>197</v>
      </c>
      <c r="D35" s="121" t="s">
        <v>163</v>
      </c>
      <c r="E35" s="121">
        <v>2017</v>
      </c>
      <c r="F35" s="121">
        <v>62</v>
      </c>
      <c r="G35" s="121" t="s">
        <v>177</v>
      </c>
      <c r="H35" s="121" t="s">
        <v>176</v>
      </c>
      <c r="I35" s="121" t="s">
        <v>162</v>
      </c>
      <c r="J35" s="121" t="s">
        <v>413</v>
      </c>
      <c r="K35" s="99" t="s">
        <v>418</v>
      </c>
      <c r="L35" s="99" t="s">
        <v>422</v>
      </c>
      <c r="M35" s="80">
        <v>1</v>
      </c>
      <c r="N35" s="99" t="s">
        <v>421</v>
      </c>
      <c r="O35" s="99"/>
      <c r="P35" s="99" t="s">
        <v>420</v>
      </c>
      <c r="Q35" s="99" t="s">
        <v>419</v>
      </c>
      <c r="R35" s="118">
        <v>100</v>
      </c>
      <c r="S35" s="103" t="s">
        <v>190</v>
      </c>
      <c r="T35" s="103" t="s">
        <v>189</v>
      </c>
      <c r="U35" s="115">
        <f t="shared" si="1"/>
        <v>46</v>
      </c>
      <c r="V35" s="114">
        <f t="shared" si="2"/>
        <v>0</v>
      </c>
      <c r="W35" s="114">
        <f t="shared" si="3"/>
        <v>0</v>
      </c>
      <c r="X35" s="116">
        <f t="shared" si="0"/>
        <v>0</v>
      </c>
      <c r="Y35" s="114">
        <f t="shared" si="4"/>
        <v>0</v>
      </c>
      <c r="Z35" s="114">
        <f t="shared" si="5"/>
        <v>0</v>
      </c>
      <c r="AA35" s="97"/>
      <c r="AB35" s="97"/>
      <c r="AC35" s="64" t="s">
        <v>188</v>
      </c>
      <c r="AD35" s="64"/>
      <c r="AE35" s="142"/>
      <c r="AF35" s="130"/>
      <c r="AG35" s="130"/>
      <c r="AH35" s="100"/>
      <c r="AI35" s="100"/>
      <c r="AJ35" s="130"/>
      <c r="AK35" s="124"/>
      <c r="AL35" s="125">
        <v>0</v>
      </c>
      <c r="AM35" s="128">
        <v>0</v>
      </c>
      <c r="AN35" s="124">
        <v>0</v>
      </c>
      <c r="AO35" s="124" t="s">
        <v>165</v>
      </c>
      <c r="AP35" s="124" t="s">
        <v>574</v>
      </c>
      <c r="AQ35" s="126">
        <v>5</v>
      </c>
      <c r="AR35" s="126">
        <v>1</v>
      </c>
    </row>
    <row r="36" spans="1:44" s="127" customFormat="1" ht="72.75" customHeight="1" thickBot="1">
      <c r="A36" s="120">
        <v>28</v>
      </c>
      <c r="B36" s="121" t="s">
        <v>59</v>
      </c>
      <c r="C36" s="121" t="s">
        <v>197</v>
      </c>
      <c r="D36" s="121" t="s">
        <v>163</v>
      </c>
      <c r="E36" s="121">
        <v>2017</v>
      </c>
      <c r="F36" s="121">
        <v>62</v>
      </c>
      <c r="G36" s="121" t="s">
        <v>177</v>
      </c>
      <c r="H36" s="121" t="s">
        <v>176</v>
      </c>
      <c r="I36" s="121" t="s">
        <v>162</v>
      </c>
      <c r="J36" s="121" t="s">
        <v>413</v>
      </c>
      <c r="K36" s="99" t="s">
        <v>418</v>
      </c>
      <c r="L36" s="99" t="s">
        <v>417</v>
      </c>
      <c r="M36" s="80">
        <v>2</v>
      </c>
      <c r="N36" s="99" t="s">
        <v>416</v>
      </c>
      <c r="O36" s="99"/>
      <c r="P36" s="99" t="s">
        <v>415</v>
      </c>
      <c r="Q36" s="99" t="s">
        <v>414</v>
      </c>
      <c r="R36" s="118">
        <v>0.5</v>
      </c>
      <c r="S36" s="103" t="s">
        <v>190</v>
      </c>
      <c r="T36" s="103" t="s">
        <v>189</v>
      </c>
      <c r="U36" s="115">
        <f t="shared" si="1"/>
        <v>46</v>
      </c>
      <c r="V36" s="114">
        <f t="shared" si="2"/>
        <v>0</v>
      </c>
      <c r="W36" s="114">
        <f t="shared" si="3"/>
        <v>0</v>
      </c>
      <c r="X36" s="116">
        <f t="shared" si="0"/>
        <v>0</v>
      </c>
      <c r="Y36" s="114">
        <f t="shared" si="4"/>
        <v>0</v>
      </c>
      <c r="Z36" s="114">
        <f t="shared" si="5"/>
        <v>0</v>
      </c>
      <c r="AA36" s="97"/>
      <c r="AB36" s="97"/>
      <c r="AC36" s="64" t="s">
        <v>188</v>
      </c>
      <c r="AD36" s="64"/>
      <c r="AE36" s="142"/>
      <c r="AF36" s="130"/>
      <c r="AG36" s="130"/>
      <c r="AH36" s="100"/>
      <c r="AI36" s="100"/>
      <c r="AJ36" s="130"/>
      <c r="AK36" s="124"/>
      <c r="AL36" s="125">
        <v>0</v>
      </c>
      <c r="AM36" s="128">
        <v>0</v>
      </c>
      <c r="AN36" s="124">
        <v>0</v>
      </c>
      <c r="AO36" s="124" t="s">
        <v>165</v>
      </c>
      <c r="AP36" s="124" t="s">
        <v>574</v>
      </c>
      <c r="AQ36" s="126">
        <v>5</v>
      </c>
      <c r="AR36" s="126">
        <v>1</v>
      </c>
    </row>
    <row r="37" spans="1:44" s="127" customFormat="1" ht="72.75" customHeight="1" thickBot="1">
      <c r="A37" s="120">
        <v>29</v>
      </c>
      <c r="B37" s="121" t="s">
        <v>60</v>
      </c>
      <c r="C37" s="121" t="s">
        <v>187</v>
      </c>
      <c r="D37" s="121" t="s">
        <v>163</v>
      </c>
      <c r="E37" s="121">
        <v>2017</v>
      </c>
      <c r="F37" s="121">
        <v>53</v>
      </c>
      <c r="G37" s="121" t="s">
        <v>177</v>
      </c>
      <c r="H37" s="121" t="s">
        <v>186</v>
      </c>
      <c r="I37" s="121" t="s">
        <v>196</v>
      </c>
      <c r="J37" s="121" t="s">
        <v>413</v>
      </c>
      <c r="K37" s="99" t="s">
        <v>412</v>
      </c>
      <c r="L37" s="99" t="s">
        <v>411</v>
      </c>
      <c r="M37" s="80">
        <v>1</v>
      </c>
      <c r="N37" s="99" t="s">
        <v>410</v>
      </c>
      <c r="O37" s="99"/>
      <c r="P37" s="99" t="s">
        <v>409</v>
      </c>
      <c r="Q37" s="99" t="s">
        <v>408</v>
      </c>
      <c r="R37" s="118">
        <v>2</v>
      </c>
      <c r="S37" s="103" t="s">
        <v>180</v>
      </c>
      <c r="T37" s="103" t="s">
        <v>407</v>
      </c>
      <c r="U37" s="115">
        <f t="shared" si="1"/>
        <v>48.142857142857146</v>
      </c>
      <c r="V37" s="114">
        <f t="shared" si="2"/>
        <v>0</v>
      </c>
      <c r="W37" s="114">
        <f t="shared" si="3"/>
        <v>0</v>
      </c>
      <c r="X37" s="116">
        <f t="shared" si="0"/>
        <v>0</v>
      </c>
      <c r="Y37" s="114">
        <f t="shared" si="4"/>
        <v>0</v>
      </c>
      <c r="Z37" s="114">
        <f t="shared" si="5"/>
        <v>0</v>
      </c>
      <c r="AA37" s="97"/>
      <c r="AB37" s="97"/>
      <c r="AC37" s="64" t="s">
        <v>166</v>
      </c>
      <c r="AD37" s="64"/>
      <c r="AE37" s="101"/>
      <c r="AF37" s="130"/>
      <c r="AG37" s="130"/>
      <c r="AH37" s="101"/>
      <c r="AI37" s="130"/>
      <c r="AJ37" s="102"/>
      <c r="AK37" s="144"/>
      <c r="AL37" s="125">
        <v>0</v>
      </c>
      <c r="AM37" s="128">
        <v>0</v>
      </c>
      <c r="AN37" s="124">
        <v>0</v>
      </c>
      <c r="AO37" s="124" t="s">
        <v>575</v>
      </c>
      <c r="AP37" s="124" t="s">
        <v>574</v>
      </c>
      <c r="AQ37" s="126">
        <v>5</v>
      </c>
      <c r="AR37" s="126">
        <v>1</v>
      </c>
    </row>
    <row r="38" spans="1:44" s="127" customFormat="1" ht="72.75" customHeight="1" thickBot="1">
      <c r="A38" s="120">
        <v>30</v>
      </c>
      <c r="B38" s="121" t="s">
        <v>61</v>
      </c>
      <c r="C38" s="121" t="s">
        <v>187</v>
      </c>
      <c r="D38" s="121" t="s">
        <v>163</v>
      </c>
      <c r="E38" s="121">
        <v>2017</v>
      </c>
      <c r="F38" s="121">
        <v>53</v>
      </c>
      <c r="G38" s="121" t="s">
        <v>177</v>
      </c>
      <c r="H38" s="121" t="s">
        <v>186</v>
      </c>
      <c r="I38" s="121" t="s">
        <v>196</v>
      </c>
      <c r="J38" s="121" t="s">
        <v>396</v>
      </c>
      <c r="K38" s="99" t="s">
        <v>406</v>
      </c>
      <c r="L38" s="99" t="s">
        <v>405</v>
      </c>
      <c r="M38" s="80">
        <v>1</v>
      </c>
      <c r="N38" s="99" t="s">
        <v>404</v>
      </c>
      <c r="O38" s="99"/>
      <c r="P38" s="99" t="s">
        <v>403</v>
      </c>
      <c r="Q38" s="99" t="s">
        <v>402</v>
      </c>
      <c r="R38" s="118">
        <v>1</v>
      </c>
      <c r="S38" s="103" t="s">
        <v>180</v>
      </c>
      <c r="T38" s="103" t="s">
        <v>355</v>
      </c>
      <c r="U38" s="115">
        <f t="shared" si="1"/>
        <v>51.714285714285715</v>
      </c>
      <c r="V38" s="114">
        <f t="shared" si="2"/>
        <v>0</v>
      </c>
      <c r="W38" s="114">
        <f t="shared" si="3"/>
        <v>0</v>
      </c>
      <c r="X38" s="116">
        <f t="shared" si="0"/>
        <v>0</v>
      </c>
      <c r="Y38" s="114">
        <f t="shared" si="4"/>
        <v>0</v>
      </c>
      <c r="Z38" s="114">
        <f t="shared" si="5"/>
        <v>0</v>
      </c>
      <c r="AA38" s="97"/>
      <c r="AB38" s="97"/>
      <c r="AC38" s="64" t="s">
        <v>166</v>
      </c>
      <c r="AD38" s="64"/>
      <c r="AE38" s="142"/>
      <c r="AF38" s="130"/>
      <c r="AG38" s="130"/>
      <c r="AH38" s="100"/>
      <c r="AI38" s="130"/>
      <c r="AJ38" s="145"/>
      <c r="AK38" s="144"/>
      <c r="AL38" s="125">
        <v>0</v>
      </c>
      <c r="AM38" s="128">
        <v>0</v>
      </c>
      <c r="AN38" s="124">
        <v>0</v>
      </c>
      <c r="AO38" s="124" t="s">
        <v>575</v>
      </c>
      <c r="AP38" s="124" t="s">
        <v>574</v>
      </c>
      <c r="AQ38" s="126">
        <v>5</v>
      </c>
      <c r="AR38" s="126">
        <v>1</v>
      </c>
    </row>
    <row r="39" spans="1:44" s="127" customFormat="1" ht="72.75" customHeight="1" thickBot="1">
      <c r="A39" s="120">
        <v>31</v>
      </c>
      <c r="B39" s="121" t="s">
        <v>62</v>
      </c>
      <c r="C39" s="121" t="s">
        <v>197</v>
      </c>
      <c r="D39" s="121" t="s">
        <v>163</v>
      </c>
      <c r="E39" s="121">
        <v>2017</v>
      </c>
      <c r="F39" s="121">
        <v>62</v>
      </c>
      <c r="G39" s="121" t="s">
        <v>177</v>
      </c>
      <c r="H39" s="121" t="s">
        <v>176</v>
      </c>
      <c r="I39" s="121" t="s">
        <v>162</v>
      </c>
      <c r="J39" s="121" t="s">
        <v>396</v>
      </c>
      <c r="K39" s="99" t="s">
        <v>401</v>
      </c>
      <c r="L39" s="99" t="s">
        <v>400</v>
      </c>
      <c r="M39" s="80">
        <v>1</v>
      </c>
      <c r="N39" s="99" t="s">
        <v>399</v>
      </c>
      <c r="O39" s="99"/>
      <c r="P39" s="99" t="s">
        <v>398</v>
      </c>
      <c r="Q39" s="99" t="s">
        <v>398</v>
      </c>
      <c r="R39" s="118">
        <v>100</v>
      </c>
      <c r="S39" s="103" t="s">
        <v>190</v>
      </c>
      <c r="T39" s="103" t="s">
        <v>189</v>
      </c>
      <c r="U39" s="115">
        <f t="shared" si="1"/>
        <v>46</v>
      </c>
      <c r="V39" s="114">
        <f t="shared" si="2"/>
        <v>0</v>
      </c>
      <c r="W39" s="114">
        <f t="shared" si="3"/>
        <v>0</v>
      </c>
      <c r="X39" s="116">
        <f t="shared" si="0"/>
        <v>0</v>
      </c>
      <c r="Y39" s="114">
        <f t="shared" si="4"/>
        <v>0</v>
      </c>
      <c r="Z39" s="114">
        <f t="shared" si="5"/>
        <v>0</v>
      </c>
      <c r="AA39" s="97"/>
      <c r="AB39" s="97"/>
      <c r="AC39" s="64" t="s">
        <v>397</v>
      </c>
      <c r="AD39" s="64"/>
      <c r="AE39" s="142"/>
      <c r="AF39" s="130"/>
      <c r="AG39" s="130"/>
      <c r="AH39" s="102"/>
      <c r="AI39" s="130"/>
      <c r="AJ39" s="145"/>
      <c r="AK39" s="124"/>
      <c r="AL39" s="125">
        <v>0</v>
      </c>
      <c r="AM39" s="128">
        <v>0</v>
      </c>
      <c r="AN39" s="124">
        <v>0</v>
      </c>
      <c r="AO39" s="124" t="s">
        <v>165</v>
      </c>
      <c r="AP39" s="124" t="s">
        <v>574</v>
      </c>
      <c r="AQ39" s="126">
        <v>5</v>
      </c>
      <c r="AR39" s="126">
        <v>1</v>
      </c>
    </row>
    <row r="40" spans="1:44" s="127" customFormat="1" ht="72.75" customHeight="1" thickBot="1">
      <c r="A40" s="120">
        <v>32</v>
      </c>
      <c r="B40" s="121" t="s">
        <v>63</v>
      </c>
      <c r="C40" s="121" t="s">
        <v>168</v>
      </c>
      <c r="D40" s="121" t="s">
        <v>163</v>
      </c>
      <c r="E40" s="121">
        <v>2017</v>
      </c>
      <c r="F40" s="121">
        <v>57</v>
      </c>
      <c r="G40" s="121" t="s">
        <v>177</v>
      </c>
      <c r="H40" s="121" t="s">
        <v>176</v>
      </c>
      <c r="I40" s="121" t="s">
        <v>162</v>
      </c>
      <c r="J40" s="121" t="s">
        <v>396</v>
      </c>
      <c r="K40" s="99" t="s">
        <v>395</v>
      </c>
      <c r="L40" s="99" t="s">
        <v>394</v>
      </c>
      <c r="M40" s="80">
        <v>1</v>
      </c>
      <c r="N40" s="99" t="s">
        <v>393</v>
      </c>
      <c r="O40" s="99"/>
      <c r="P40" s="99" t="s">
        <v>274</v>
      </c>
      <c r="Q40" s="99" t="s">
        <v>274</v>
      </c>
      <c r="R40" s="118">
        <v>1</v>
      </c>
      <c r="S40" s="103" t="s">
        <v>168</v>
      </c>
      <c r="T40" s="103" t="s">
        <v>167</v>
      </c>
      <c r="U40" s="115">
        <f t="shared" si="1"/>
        <v>52</v>
      </c>
      <c r="V40" s="114">
        <f t="shared" si="2"/>
        <v>0</v>
      </c>
      <c r="W40" s="114">
        <f t="shared" si="3"/>
        <v>0</v>
      </c>
      <c r="X40" s="116">
        <f t="shared" si="0"/>
        <v>0</v>
      </c>
      <c r="Y40" s="114">
        <f t="shared" si="4"/>
        <v>0</v>
      </c>
      <c r="Z40" s="114">
        <f t="shared" si="5"/>
        <v>0</v>
      </c>
      <c r="AA40" s="97"/>
      <c r="AB40" s="97"/>
      <c r="AC40" s="64" t="s">
        <v>166</v>
      </c>
      <c r="AD40" s="64"/>
      <c r="AE40" s="137"/>
      <c r="AF40" s="130"/>
      <c r="AG40" s="130"/>
      <c r="AH40" s="98"/>
      <c r="AI40" s="130"/>
      <c r="AJ40" s="143"/>
      <c r="AK40" s="144"/>
      <c r="AL40" s="125">
        <v>0</v>
      </c>
      <c r="AM40" s="128">
        <v>0</v>
      </c>
      <c r="AN40" s="124">
        <v>0</v>
      </c>
      <c r="AO40" s="124" t="s">
        <v>165</v>
      </c>
      <c r="AP40" s="124" t="s">
        <v>574</v>
      </c>
      <c r="AQ40" s="126">
        <v>5</v>
      </c>
      <c r="AR40" s="126">
        <v>1</v>
      </c>
    </row>
    <row r="41" spans="1:44" s="127" customFormat="1" ht="72.75" customHeight="1" thickBot="1">
      <c r="A41" s="120">
        <v>33</v>
      </c>
      <c r="B41" s="121" t="s">
        <v>64</v>
      </c>
      <c r="C41" s="121" t="s">
        <v>168</v>
      </c>
      <c r="D41" s="121" t="s">
        <v>163</v>
      </c>
      <c r="E41" s="121">
        <v>2017</v>
      </c>
      <c r="F41" s="121">
        <v>57</v>
      </c>
      <c r="G41" s="121" t="s">
        <v>177</v>
      </c>
      <c r="H41" s="121" t="s">
        <v>176</v>
      </c>
      <c r="I41" s="121" t="s">
        <v>162</v>
      </c>
      <c r="J41" s="121" t="s">
        <v>387</v>
      </c>
      <c r="K41" s="99" t="s">
        <v>392</v>
      </c>
      <c r="L41" s="99" t="s">
        <v>391</v>
      </c>
      <c r="M41" s="80">
        <v>1</v>
      </c>
      <c r="N41" s="99" t="s">
        <v>390</v>
      </c>
      <c r="O41" s="99"/>
      <c r="P41" s="99" t="s">
        <v>389</v>
      </c>
      <c r="Q41" s="99" t="s">
        <v>388</v>
      </c>
      <c r="R41" s="118">
        <v>1</v>
      </c>
      <c r="S41" s="103" t="s">
        <v>168</v>
      </c>
      <c r="T41" s="103" t="s">
        <v>167</v>
      </c>
      <c r="U41" s="115">
        <f t="shared" si="1"/>
        <v>52</v>
      </c>
      <c r="V41" s="114">
        <f t="shared" si="2"/>
        <v>0</v>
      </c>
      <c r="W41" s="114">
        <f t="shared" si="3"/>
        <v>0</v>
      </c>
      <c r="X41" s="116">
        <f t="shared" si="0"/>
        <v>0</v>
      </c>
      <c r="Y41" s="114">
        <f t="shared" si="4"/>
        <v>0</v>
      </c>
      <c r="Z41" s="114">
        <f t="shared" si="5"/>
        <v>0</v>
      </c>
      <c r="AA41" s="97"/>
      <c r="AB41" s="97"/>
      <c r="AC41" s="64" t="s">
        <v>166</v>
      </c>
      <c r="AD41" s="64"/>
      <c r="AE41" s="137"/>
      <c r="AF41" s="130"/>
      <c r="AG41" s="130"/>
      <c r="AH41" s="98"/>
      <c r="AI41" s="130"/>
      <c r="AJ41" s="143"/>
      <c r="AK41" s="144"/>
      <c r="AL41" s="125">
        <v>0</v>
      </c>
      <c r="AM41" s="128">
        <v>0</v>
      </c>
      <c r="AN41" s="124">
        <v>0</v>
      </c>
      <c r="AO41" s="124" t="s">
        <v>165</v>
      </c>
      <c r="AP41" s="124" t="s">
        <v>574</v>
      </c>
      <c r="AQ41" s="126">
        <v>5</v>
      </c>
      <c r="AR41" s="126">
        <v>1</v>
      </c>
    </row>
    <row r="42" spans="1:44" s="127" customFormat="1" ht="72.75" customHeight="1" thickBot="1">
      <c r="A42" s="120">
        <v>34</v>
      </c>
      <c r="B42" s="121" t="s">
        <v>65</v>
      </c>
      <c r="C42" s="121" t="s">
        <v>197</v>
      </c>
      <c r="D42" s="121" t="s">
        <v>163</v>
      </c>
      <c r="E42" s="121">
        <v>2017</v>
      </c>
      <c r="F42" s="121">
        <v>62</v>
      </c>
      <c r="G42" s="121" t="s">
        <v>177</v>
      </c>
      <c r="H42" s="121" t="s">
        <v>176</v>
      </c>
      <c r="I42" s="121" t="s">
        <v>162</v>
      </c>
      <c r="J42" s="121" t="s">
        <v>387</v>
      </c>
      <c r="K42" s="99" t="s">
        <v>386</v>
      </c>
      <c r="L42" s="99" t="s">
        <v>385</v>
      </c>
      <c r="M42" s="80">
        <v>1</v>
      </c>
      <c r="N42" s="99" t="s">
        <v>384</v>
      </c>
      <c r="O42" s="99"/>
      <c r="P42" s="99" t="s">
        <v>383</v>
      </c>
      <c r="Q42" s="99" t="s">
        <v>382</v>
      </c>
      <c r="R42" s="118">
        <v>100</v>
      </c>
      <c r="S42" s="103" t="s">
        <v>190</v>
      </c>
      <c r="T42" s="103" t="s">
        <v>189</v>
      </c>
      <c r="U42" s="115">
        <f t="shared" si="1"/>
        <v>46</v>
      </c>
      <c r="V42" s="114">
        <f t="shared" si="2"/>
        <v>0</v>
      </c>
      <c r="W42" s="114">
        <f t="shared" si="3"/>
        <v>0</v>
      </c>
      <c r="X42" s="116">
        <f t="shared" si="0"/>
        <v>0</v>
      </c>
      <c r="Y42" s="114">
        <f t="shared" si="4"/>
        <v>0</v>
      </c>
      <c r="Z42" s="114">
        <f t="shared" si="5"/>
        <v>0</v>
      </c>
      <c r="AA42" s="97"/>
      <c r="AB42" s="97"/>
      <c r="AC42" s="64" t="s">
        <v>188</v>
      </c>
      <c r="AD42" s="64"/>
      <c r="AE42" s="137"/>
      <c r="AF42" s="130"/>
      <c r="AG42" s="130"/>
      <c r="AH42" s="98"/>
      <c r="AI42" s="130"/>
      <c r="AJ42" s="143"/>
      <c r="AK42" s="144"/>
      <c r="AL42" s="125">
        <v>0</v>
      </c>
      <c r="AM42" s="128">
        <v>0</v>
      </c>
      <c r="AN42" s="124">
        <v>0</v>
      </c>
      <c r="AO42" s="124" t="s">
        <v>165</v>
      </c>
      <c r="AP42" s="124" t="s">
        <v>574</v>
      </c>
      <c r="AQ42" s="126">
        <v>5</v>
      </c>
      <c r="AR42" s="126">
        <v>1</v>
      </c>
    </row>
    <row r="43" spans="1:44" s="127" customFormat="1" ht="72.75" customHeight="1" thickBot="1">
      <c r="A43" s="120">
        <v>35</v>
      </c>
      <c r="B43" s="121" t="s">
        <v>66</v>
      </c>
      <c r="C43" s="121" t="s">
        <v>187</v>
      </c>
      <c r="D43" s="121" t="s">
        <v>163</v>
      </c>
      <c r="E43" s="121">
        <v>2017</v>
      </c>
      <c r="F43" s="121">
        <v>53</v>
      </c>
      <c r="G43" s="121" t="s">
        <v>177</v>
      </c>
      <c r="H43" s="121" t="s">
        <v>186</v>
      </c>
      <c r="I43" s="121" t="s">
        <v>196</v>
      </c>
      <c r="J43" s="121" t="s">
        <v>161</v>
      </c>
      <c r="K43" s="99" t="s">
        <v>381</v>
      </c>
      <c r="L43" s="99" t="s">
        <v>380</v>
      </c>
      <c r="M43" s="80">
        <v>1</v>
      </c>
      <c r="N43" s="99" t="s">
        <v>379</v>
      </c>
      <c r="O43" s="99"/>
      <c r="P43" s="99" t="s">
        <v>378</v>
      </c>
      <c r="Q43" s="99" t="s">
        <v>377</v>
      </c>
      <c r="R43" s="118">
        <v>99</v>
      </c>
      <c r="S43" s="103" t="s">
        <v>180</v>
      </c>
      <c r="T43" s="103" t="s">
        <v>355</v>
      </c>
      <c r="U43" s="115">
        <f t="shared" si="1"/>
        <v>51.714285714285715</v>
      </c>
      <c r="V43" s="114">
        <f t="shared" si="2"/>
        <v>0</v>
      </c>
      <c r="W43" s="114">
        <f t="shared" si="3"/>
        <v>0</v>
      </c>
      <c r="X43" s="116">
        <f t="shared" si="0"/>
        <v>0</v>
      </c>
      <c r="Y43" s="114">
        <f t="shared" si="4"/>
        <v>0</v>
      </c>
      <c r="Z43" s="114">
        <f t="shared" si="5"/>
        <v>0</v>
      </c>
      <c r="AA43" s="97"/>
      <c r="AB43" s="97"/>
      <c r="AC43" s="64" t="s">
        <v>376</v>
      </c>
      <c r="AD43" s="64"/>
      <c r="AE43" s="137"/>
      <c r="AF43" s="130"/>
      <c r="AG43" s="130"/>
      <c r="AH43" s="98"/>
      <c r="AI43" s="130"/>
      <c r="AJ43" s="143"/>
      <c r="AK43" s="144"/>
      <c r="AL43" s="125">
        <v>0</v>
      </c>
      <c r="AM43" s="128">
        <v>0</v>
      </c>
      <c r="AN43" s="124">
        <v>0</v>
      </c>
      <c r="AO43" s="124" t="s">
        <v>575</v>
      </c>
      <c r="AP43" s="124" t="s">
        <v>574</v>
      </c>
      <c r="AQ43" s="126">
        <v>5</v>
      </c>
      <c r="AR43" s="126">
        <v>1</v>
      </c>
    </row>
    <row r="44" spans="1:44" s="127" customFormat="1" ht="72.75" customHeight="1" thickBot="1">
      <c r="A44" s="120">
        <v>36</v>
      </c>
      <c r="B44" s="121" t="s">
        <v>67</v>
      </c>
      <c r="C44" s="121" t="s">
        <v>168</v>
      </c>
      <c r="D44" s="121" t="s">
        <v>163</v>
      </c>
      <c r="E44" s="121">
        <v>2017</v>
      </c>
      <c r="F44" s="121">
        <v>57</v>
      </c>
      <c r="G44" s="121" t="s">
        <v>177</v>
      </c>
      <c r="H44" s="121" t="s">
        <v>176</v>
      </c>
      <c r="I44" s="121" t="s">
        <v>162</v>
      </c>
      <c r="J44" s="121" t="s">
        <v>161</v>
      </c>
      <c r="K44" s="99" t="s">
        <v>372</v>
      </c>
      <c r="L44" s="99" t="s">
        <v>375</v>
      </c>
      <c r="M44" s="80">
        <v>1</v>
      </c>
      <c r="N44" s="99" t="s">
        <v>375</v>
      </c>
      <c r="O44" s="99"/>
      <c r="P44" s="99" t="s">
        <v>374</v>
      </c>
      <c r="Q44" s="99" t="s">
        <v>373</v>
      </c>
      <c r="R44" s="118">
        <v>1</v>
      </c>
      <c r="S44" s="103" t="s">
        <v>168</v>
      </c>
      <c r="T44" s="103" t="s">
        <v>167</v>
      </c>
      <c r="U44" s="115">
        <f t="shared" si="1"/>
        <v>52</v>
      </c>
      <c r="V44" s="114">
        <f t="shared" si="2"/>
        <v>0</v>
      </c>
      <c r="W44" s="114">
        <f t="shared" si="3"/>
        <v>0</v>
      </c>
      <c r="X44" s="116">
        <f t="shared" si="0"/>
        <v>0</v>
      </c>
      <c r="Y44" s="114">
        <f t="shared" si="4"/>
        <v>0</v>
      </c>
      <c r="Z44" s="114">
        <f t="shared" si="5"/>
        <v>0</v>
      </c>
      <c r="AA44" s="97"/>
      <c r="AB44" s="97"/>
      <c r="AC44" s="64" t="s">
        <v>166</v>
      </c>
      <c r="AD44" s="64"/>
      <c r="AE44" s="137"/>
      <c r="AF44" s="130"/>
      <c r="AG44" s="130"/>
      <c r="AH44" s="98"/>
      <c r="AI44" s="130"/>
      <c r="AJ44" s="143"/>
      <c r="AK44" s="144"/>
      <c r="AL44" s="125">
        <v>0</v>
      </c>
      <c r="AM44" s="128">
        <v>0</v>
      </c>
      <c r="AN44" s="124">
        <v>0</v>
      </c>
      <c r="AO44" s="124" t="s">
        <v>165</v>
      </c>
      <c r="AP44" s="124" t="s">
        <v>574</v>
      </c>
      <c r="AQ44" s="126">
        <v>5</v>
      </c>
      <c r="AR44" s="126">
        <v>1</v>
      </c>
    </row>
    <row r="45" spans="1:44" s="127" customFormat="1" ht="72.75" customHeight="1" thickBot="1">
      <c r="A45" s="120">
        <v>37</v>
      </c>
      <c r="B45" s="121" t="s">
        <v>68</v>
      </c>
      <c r="C45" s="121" t="s">
        <v>168</v>
      </c>
      <c r="D45" s="121" t="s">
        <v>163</v>
      </c>
      <c r="E45" s="121">
        <v>2017</v>
      </c>
      <c r="F45" s="121">
        <v>57</v>
      </c>
      <c r="G45" s="121" t="s">
        <v>177</v>
      </c>
      <c r="H45" s="121" t="s">
        <v>176</v>
      </c>
      <c r="I45" s="121" t="s">
        <v>162</v>
      </c>
      <c r="J45" s="121" t="s">
        <v>161</v>
      </c>
      <c r="K45" s="99" t="s">
        <v>372</v>
      </c>
      <c r="L45" s="99" t="s">
        <v>371</v>
      </c>
      <c r="M45" s="80">
        <v>2</v>
      </c>
      <c r="N45" s="99" t="s">
        <v>370</v>
      </c>
      <c r="O45" s="99"/>
      <c r="P45" s="99" t="s">
        <v>274</v>
      </c>
      <c r="Q45" s="99" t="s">
        <v>369</v>
      </c>
      <c r="R45" s="80">
        <v>0.01</v>
      </c>
      <c r="S45" s="103" t="s">
        <v>168</v>
      </c>
      <c r="T45" s="103" t="s">
        <v>167</v>
      </c>
      <c r="U45" s="115">
        <f t="shared" si="1"/>
        <v>52</v>
      </c>
      <c r="V45" s="114">
        <f t="shared" si="2"/>
        <v>0</v>
      </c>
      <c r="W45" s="114">
        <f t="shared" si="3"/>
        <v>0</v>
      </c>
      <c r="X45" s="116">
        <f t="shared" si="0"/>
        <v>0</v>
      </c>
      <c r="Y45" s="114">
        <f t="shared" si="4"/>
        <v>0</v>
      </c>
      <c r="Z45" s="114">
        <f t="shared" si="5"/>
        <v>0</v>
      </c>
      <c r="AA45" s="97"/>
      <c r="AB45" s="97"/>
      <c r="AC45" s="64" t="s">
        <v>166</v>
      </c>
      <c r="AD45" s="64"/>
      <c r="AE45" s="100"/>
      <c r="AF45" s="130"/>
      <c r="AG45" s="130"/>
      <c r="AH45" s="129"/>
      <c r="AI45" s="130"/>
      <c r="AJ45" s="130"/>
      <c r="AK45" s="144"/>
      <c r="AL45" s="125">
        <v>0</v>
      </c>
      <c r="AM45" s="128">
        <v>0</v>
      </c>
      <c r="AN45" s="124">
        <v>0</v>
      </c>
      <c r="AO45" s="124" t="s">
        <v>165</v>
      </c>
      <c r="AP45" s="124" t="s">
        <v>574</v>
      </c>
      <c r="AQ45" s="126">
        <v>5</v>
      </c>
      <c r="AR45" s="126">
        <v>1</v>
      </c>
    </row>
    <row r="46" spans="1:44" s="127" customFormat="1" ht="72.75" customHeight="1" thickBot="1">
      <c r="A46" s="120">
        <v>38</v>
      </c>
      <c r="B46" s="121" t="s">
        <v>69</v>
      </c>
      <c r="C46" s="121" t="s">
        <v>164</v>
      </c>
      <c r="D46" s="121" t="s">
        <v>163</v>
      </c>
      <c r="E46" s="121">
        <v>2016</v>
      </c>
      <c r="F46" s="121">
        <v>72</v>
      </c>
      <c r="G46" s="121" t="s">
        <v>177</v>
      </c>
      <c r="H46" s="121" t="s">
        <v>162</v>
      </c>
      <c r="I46" s="121" t="s">
        <v>162</v>
      </c>
      <c r="J46" s="121" t="s">
        <v>361</v>
      </c>
      <c r="K46" s="99" t="s">
        <v>368</v>
      </c>
      <c r="L46" s="99" t="s">
        <v>367</v>
      </c>
      <c r="M46" s="80">
        <v>1</v>
      </c>
      <c r="N46" s="99" t="s">
        <v>366</v>
      </c>
      <c r="O46" s="99"/>
      <c r="P46" s="99" t="s">
        <v>365</v>
      </c>
      <c r="Q46" s="99" t="s">
        <v>364</v>
      </c>
      <c r="R46" s="80">
        <v>1</v>
      </c>
      <c r="S46" s="103" t="s">
        <v>154</v>
      </c>
      <c r="T46" s="103" t="s">
        <v>363</v>
      </c>
      <c r="U46" s="115">
        <f t="shared" si="1"/>
        <v>38.714285714285715</v>
      </c>
      <c r="V46" s="114">
        <f t="shared" si="2"/>
        <v>30</v>
      </c>
      <c r="W46" s="114">
        <f t="shared" si="3"/>
        <v>1</v>
      </c>
      <c r="X46" s="116">
        <f t="shared" si="0"/>
        <v>38.714285714285715</v>
      </c>
      <c r="Y46" s="114">
        <f t="shared" si="4"/>
        <v>0</v>
      </c>
      <c r="Z46" s="114">
        <f t="shared" si="5"/>
        <v>0</v>
      </c>
      <c r="AA46" s="97"/>
      <c r="AB46" s="97"/>
      <c r="AC46" s="64" t="s">
        <v>156</v>
      </c>
      <c r="AD46" s="64"/>
      <c r="AE46" s="100"/>
      <c r="AF46" s="130"/>
      <c r="AG46" s="130"/>
      <c r="AH46" s="129"/>
      <c r="AI46" s="130"/>
      <c r="AJ46" s="130"/>
      <c r="AK46" s="124"/>
      <c r="AL46" s="125">
        <v>30</v>
      </c>
      <c r="AM46" s="128" t="s">
        <v>362</v>
      </c>
      <c r="AN46" s="124">
        <v>0</v>
      </c>
      <c r="AO46" s="124" t="s">
        <v>152</v>
      </c>
      <c r="AP46" s="124" t="s">
        <v>152</v>
      </c>
      <c r="AQ46" s="126">
        <v>5</v>
      </c>
      <c r="AR46" s="126">
        <v>1</v>
      </c>
    </row>
    <row r="47" spans="1:44" s="127" customFormat="1" ht="72.75" customHeight="1" thickBot="1">
      <c r="A47" s="120">
        <v>39</v>
      </c>
      <c r="B47" s="121" t="s">
        <v>70</v>
      </c>
      <c r="C47" s="121" t="s">
        <v>187</v>
      </c>
      <c r="D47" s="121" t="s">
        <v>163</v>
      </c>
      <c r="E47" s="121">
        <v>2017</v>
      </c>
      <c r="F47" s="121">
        <v>53</v>
      </c>
      <c r="G47" s="121" t="s">
        <v>177</v>
      </c>
      <c r="H47" s="121" t="s">
        <v>186</v>
      </c>
      <c r="I47" s="121" t="s">
        <v>196</v>
      </c>
      <c r="J47" s="121" t="s">
        <v>361</v>
      </c>
      <c r="K47" s="99" t="s">
        <v>360</v>
      </c>
      <c r="L47" s="99" t="s">
        <v>359</v>
      </c>
      <c r="M47" s="80">
        <v>1</v>
      </c>
      <c r="N47" s="99" t="s">
        <v>358</v>
      </c>
      <c r="O47" s="99"/>
      <c r="P47" s="99" t="s">
        <v>357</v>
      </c>
      <c r="Q47" s="99" t="s">
        <v>356</v>
      </c>
      <c r="R47" s="80">
        <v>1</v>
      </c>
      <c r="S47" s="103" t="s">
        <v>180</v>
      </c>
      <c r="T47" s="103" t="s">
        <v>355</v>
      </c>
      <c r="U47" s="115">
        <f t="shared" si="1"/>
        <v>51.714285714285715</v>
      </c>
      <c r="V47" s="114">
        <f t="shared" si="2"/>
        <v>0</v>
      </c>
      <c r="W47" s="114">
        <f t="shared" si="3"/>
        <v>0</v>
      </c>
      <c r="X47" s="116">
        <f t="shared" si="0"/>
        <v>0</v>
      </c>
      <c r="Y47" s="114">
        <f t="shared" si="4"/>
        <v>0</v>
      </c>
      <c r="Z47" s="114">
        <f t="shared" si="5"/>
        <v>0</v>
      </c>
      <c r="AA47" s="97"/>
      <c r="AB47" s="97"/>
      <c r="AC47" s="64" t="s">
        <v>166</v>
      </c>
      <c r="AD47" s="64"/>
      <c r="AE47" s="137"/>
      <c r="AF47" s="130"/>
      <c r="AG47" s="130"/>
      <c r="AH47" s="129"/>
      <c r="AI47" s="130"/>
      <c r="AJ47" s="130"/>
      <c r="AK47" s="124"/>
      <c r="AL47" s="125">
        <v>0</v>
      </c>
      <c r="AM47" s="128">
        <v>0</v>
      </c>
      <c r="AN47" s="124">
        <v>0</v>
      </c>
      <c r="AO47" s="124" t="s">
        <v>575</v>
      </c>
      <c r="AP47" s="124" t="s">
        <v>574</v>
      </c>
      <c r="AQ47" s="126">
        <v>5</v>
      </c>
      <c r="AR47" s="126">
        <v>1</v>
      </c>
    </row>
    <row r="48" spans="1:44" s="127" customFormat="1" ht="72.75" customHeight="1" thickBot="1">
      <c r="A48" s="120">
        <v>40</v>
      </c>
      <c r="B48" s="121" t="s">
        <v>71</v>
      </c>
      <c r="C48" s="121" t="s">
        <v>210</v>
      </c>
      <c r="D48" s="121" t="s">
        <v>163</v>
      </c>
      <c r="E48" s="121">
        <v>2016</v>
      </c>
      <c r="F48" s="121">
        <v>79</v>
      </c>
      <c r="G48" s="121" t="s">
        <v>177</v>
      </c>
      <c r="H48" s="121" t="s">
        <v>176</v>
      </c>
      <c r="I48" s="121" t="s">
        <v>209</v>
      </c>
      <c r="J48" s="121" t="s">
        <v>354</v>
      </c>
      <c r="K48" s="99" t="s">
        <v>353</v>
      </c>
      <c r="L48" s="99" t="s">
        <v>352</v>
      </c>
      <c r="M48" s="80">
        <v>1</v>
      </c>
      <c r="N48" s="99" t="s">
        <v>347</v>
      </c>
      <c r="O48" s="99"/>
      <c r="P48" s="99" t="s">
        <v>346</v>
      </c>
      <c r="Q48" s="99" t="s">
        <v>345</v>
      </c>
      <c r="R48" s="80">
        <v>1</v>
      </c>
      <c r="S48" s="103" t="s">
        <v>202</v>
      </c>
      <c r="T48" s="103" t="s">
        <v>344</v>
      </c>
      <c r="U48" s="115">
        <f t="shared" si="1"/>
        <v>47.857142857142854</v>
      </c>
      <c r="V48" s="114">
        <f t="shared" si="2"/>
        <v>100</v>
      </c>
      <c r="W48" s="114">
        <f t="shared" si="3"/>
        <v>1</v>
      </c>
      <c r="X48" s="116">
        <f t="shared" si="0"/>
        <v>47.857142857142854</v>
      </c>
      <c r="Y48" s="114">
        <f t="shared" si="4"/>
        <v>0</v>
      </c>
      <c r="Z48" s="114">
        <f t="shared" si="5"/>
        <v>0</v>
      </c>
      <c r="AA48" s="97"/>
      <c r="AB48" s="97"/>
      <c r="AC48" s="64" t="s">
        <v>200</v>
      </c>
      <c r="AD48" s="64"/>
      <c r="AE48" s="99"/>
      <c r="AF48" s="130"/>
      <c r="AG48" s="130"/>
      <c r="AH48" s="130"/>
      <c r="AI48" s="129"/>
      <c r="AJ48" s="130"/>
      <c r="AK48" s="124"/>
      <c r="AL48" s="125">
        <v>100</v>
      </c>
      <c r="AM48" s="128" t="s">
        <v>351</v>
      </c>
      <c r="AN48" s="124">
        <v>100</v>
      </c>
      <c r="AO48" s="124" t="s">
        <v>152</v>
      </c>
      <c r="AP48" s="124" t="s">
        <v>152</v>
      </c>
      <c r="AQ48" s="126">
        <v>5</v>
      </c>
      <c r="AR48" s="126">
        <v>1</v>
      </c>
    </row>
    <row r="49" spans="1:44" s="127" customFormat="1" ht="72.75" customHeight="1" thickBot="1">
      <c r="A49" s="120">
        <v>41</v>
      </c>
      <c r="B49" s="121" t="s">
        <v>72</v>
      </c>
      <c r="C49" s="121" t="s">
        <v>210</v>
      </c>
      <c r="D49" s="121" t="s">
        <v>163</v>
      </c>
      <c r="E49" s="121">
        <v>2016</v>
      </c>
      <c r="F49" s="121">
        <v>79</v>
      </c>
      <c r="G49" s="121" t="s">
        <v>177</v>
      </c>
      <c r="H49" s="121" t="s">
        <v>176</v>
      </c>
      <c r="I49" s="121" t="s">
        <v>209</v>
      </c>
      <c r="J49" s="121" t="s">
        <v>350</v>
      </c>
      <c r="K49" s="99" t="s">
        <v>349</v>
      </c>
      <c r="L49" s="99" t="s">
        <v>348</v>
      </c>
      <c r="M49" s="80">
        <v>1</v>
      </c>
      <c r="N49" s="99" t="s">
        <v>347</v>
      </c>
      <c r="O49" s="99"/>
      <c r="P49" s="99" t="s">
        <v>346</v>
      </c>
      <c r="Q49" s="99" t="s">
        <v>345</v>
      </c>
      <c r="R49" s="80">
        <v>1</v>
      </c>
      <c r="S49" s="103" t="s">
        <v>202</v>
      </c>
      <c r="T49" s="103" t="s">
        <v>344</v>
      </c>
      <c r="U49" s="115">
        <f t="shared" si="1"/>
        <v>47.857142857142854</v>
      </c>
      <c r="V49" s="114">
        <f t="shared" si="2"/>
        <v>100</v>
      </c>
      <c r="W49" s="114">
        <f t="shared" si="3"/>
        <v>1</v>
      </c>
      <c r="X49" s="116">
        <f t="shared" si="0"/>
        <v>47.857142857142854</v>
      </c>
      <c r="Y49" s="114">
        <f t="shared" si="4"/>
        <v>0</v>
      </c>
      <c r="Z49" s="114">
        <f t="shared" si="5"/>
        <v>0</v>
      </c>
      <c r="AA49" s="97"/>
      <c r="AB49" s="97"/>
      <c r="AC49" s="64" t="s">
        <v>200</v>
      </c>
      <c r="AD49" s="64"/>
      <c r="AE49" s="130"/>
      <c r="AF49" s="130"/>
      <c r="AG49" s="130"/>
      <c r="AH49" s="130"/>
      <c r="AI49" s="130"/>
      <c r="AJ49" s="130"/>
      <c r="AK49" s="124"/>
      <c r="AL49" s="125">
        <v>100</v>
      </c>
      <c r="AM49" s="128" t="s">
        <v>343</v>
      </c>
      <c r="AN49" s="124">
        <v>100</v>
      </c>
      <c r="AO49" s="124" t="s">
        <v>152</v>
      </c>
      <c r="AP49" s="124" t="s">
        <v>152</v>
      </c>
      <c r="AQ49" s="126">
        <v>5</v>
      </c>
      <c r="AR49" s="126">
        <v>1</v>
      </c>
    </row>
    <row r="50" spans="1:44" s="127" customFormat="1" ht="72.75" customHeight="1" thickBot="1">
      <c r="A50" s="120">
        <v>42</v>
      </c>
      <c r="B50" s="121" t="s">
        <v>73</v>
      </c>
      <c r="C50" s="121" t="s">
        <v>187</v>
      </c>
      <c r="D50" s="121" t="s">
        <v>163</v>
      </c>
      <c r="E50" s="121">
        <v>2017</v>
      </c>
      <c r="F50" s="121">
        <v>53</v>
      </c>
      <c r="G50" s="121" t="s">
        <v>177</v>
      </c>
      <c r="H50" s="121" t="s">
        <v>176</v>
      </c>
      <c r="I50" s="121" t="s">
        <v>209</v>
      </c>
      <c r="J50" s="121" t="s">
        <v>332</v>
      </c>
      <c r="K50" s="99" t="s">
        <v>342</v>
      </c>
      <c r="L50" s="99" t="s">
        <v>341</v>
      </c>
      <c r="M50" s="80">
        <v>1</v>
      </c>
      <c r="N50" s="99" t="s">
        <v>259</v>
      </c>
      <c r="O50" s="99"/>
      <c r="P50" s="99" t="s">
        <v>258</v>
      </c>
      <c r="Q50" s="99" t="s">
        <v>340</v>
      </c>
      <c r="R50" s="80">
        <v>1</v>
      </c>
      <c r="S50" s="103" t="s">
        <v>180</v>
      </c>
      <c r="T50" s="103" t="s">
        <v>213</v>
      </c>
      <c r="U50" s="115">
        <f t="shared" si="1"/>
        <v>22.142857142857142</v>
      </c>
      <c r="V50" s="114">
        <f t="shared" si="2"/>
        <v>100</v>
      </c>
      <c r="W50" s="114">
        <f t="shared" si="3"/>
        <v>1</v>
      </c>
      <c r="X50" s="116">
        <f t="shared" si="0"/>
        <v>22.142857142857142</v>
      </c>
      <c r="Y50" s="114">
        <f t="shared" si="4"/>
        <v>0</v>
      </c>
      <c r="Z50" s="114">
        <f t="shared" si="5"/>
        <v>0</v>
      </c>
      <c r="AA50" s="97"/>
      <c r="AB50" s="97"/>
      <c r="AC50" s="64" t="s">
        <v>212</v>
      </c>
      <c r="AD50" s="64"/>
      <c r="AE50" s="99"/>
      <c r="AF50" s="130"/>
      <c r="AG50" s="130"/>
      <c r="AH50" s="130"/>
      <c r="AI50" s="129"/>
      <c r="AJ50" s="130"/>
      <c r="AK50" s="124"/>
      <c r="AL50" s="125">
        <v>100</v>
      </c>
      <c r="AM50" s="128" t="s">
        <v>339</v>
      </c>
      <c r="AN50" s="124">
        <v>100</v>
      </c>
      <c r="AO50" s="124" t="s">
        <v>198</v>
      </c>
      <c r="AP50" s="124" t="s">
        <v>574</v>
      </c>
      <c r="AQ50" s="126">
        <v>5</v>
      </c>
      <c r="AR50" s="126">
        <v>1</v>
      </c>
    </row>
    <row r="51" spans="1:44" s="127" customFormat="1" ht="72.75" customHeight="1" thickBot="1">
      <c r="A51" s="120">
        <v>43</v>
      </c>
      <c r="B51" s="121" t="s">
        <v>74</v>
      </c>
      <c r="C51" s="121" t="s">
        <v>168</v>
      </c>
      <c r="D51" s="121" t="s">
        <v>163</v>
      </c>
      <c r="E51" s="121">
        <v>2017</v>
      </c>
      <c r="F51" s="121">
        <v>57</v>
      </c>
      <c r="G51" s="121" t="s">
        <v>177</v>
      </c>
      <c r="H51" s="121" t="s">
        <v>176</v>
      </c>
      <c r="I51" s="121" t="s">
        <v>209</v>
      </c>
      <c r="J51" s="121" t="s">
        <v>332</v>
      </c>
      <c r="K51" s="99" t="s">
        <v>338</v>
      </c>
      <c r="L51" s="99" t="s">
        <v>337</v>
      </c>
      <c r="M51" s="80">
        <v>1</v>
      </c>
      <c r="N51" s="99" t="s">
        <v>336</v>
      </c>
      <c r="O51" s="99"/>
      <c r="P51" s="99" t="s">
        <v>335</v>
      </c>
      <c r="Q51" s="99" t="s">
        <v>334</v>
      </c>
      <c r="R51" s="80">
        <v>1</v>
      </c>
      <c r="S51" s="103" t="s">
        <v>168</v>
      </c>
      <c r="T51" s="103" t="s">
        <v>250</v>
      </c>
      <c r="U51" s="115">
        <f t="shared" si="1"/>
        <v>22.714285714285715</v>
      </c>
      <c r="V51" s="114">
        <f t="shared" si="2"/>
        <v>100</v>
      </c>
      <c r="W51" s="114">
        <f t="shared" si="3"/>
        <v>1</v>
      </c>
      <c r="X51" s="116">
        <f t="shared" si="0"/>
        <v>22.714285714285715</v>
      </c>
      <c r="Y51" s="114">
        <f t="shared" si="4"/>
        <v>0</v>
      </c>
      <c r="Z51" s="114">
        <f t="shared" si="5"/>
        <v>0</v>
      </c>
      <c r="AA51" s="97"/>
      <c r="AB51" s="97"/>
      <c r="AC51" s="64" t="s">
        <v>212</v>
      </c>
      <c r="AD51" s="64"/>
      <c r="AE51" s="100"/>
      <c r="AF51" s="130"/>
      <c r="AG51" s="130"/>
      <c r="AH51" s="129"/>
      <c r="AI51" s="130"/>
      <c r="AJ51" s="130"/>
      <c r="AK51" s="124"/>
      <c r="AL51" s="125">
        <v>100</v>
      </c>
      <c r="AM51" s="128" t="s">
        <v>333</v>
      </c>
      <c r="AN51" s="124">
        <v>100</v>
      </c>
      <c r="AO51" s="124" t="s">
        <v>198</v>
      </c>
      <c r="AP51" s="124" t="s">
        <v>574</v>
      </c>
      <c r="AQ51" s="126">
        <v>5</v>
      </c>
      <c r="AR51" s="126">
        <v>1</v>
      </c>
    </row>
    <row r="52" spans="1:44" s="127" customFormat="1" ht="72.75" customHeight="1" thickBot="1">
      <c r="A52" s="120">
        <v>44</v>
      </c>
      <c r="B52" s="121" t="s">
        <v>75</v>
      </c>
      <c r="C52" s="121" t="s">
        <v>197</v>
      </c>
      <c r="D52" s="121" t="s">
        <v>163</v>
      </c>
      <c r="E52" s="121">
        <v>2017</v>
      </c>
      <c r="F52" s="121">
        <v>62</v>
      </c>
      <c r="G52" s="121" t="s">
        <v>177</v>
      </c>
      <c r="H52" s="121" t="s">
        <v>176</v>
      </c>
      <c r="I52" s="121" t="s">
        <v>209</v>
      </c>
      <c r="J52" s="121" t="s">
        <v>332</v>
      </c>
      <c r="K52" s="99" t="s">
        <v>331</v>
      </c>
      <c r="L52" s="99" t="s">
        <v>330</v>
      </c>
      <c r="M52" s="80">
        <v>1</v>
      </c>
      <c r="N52" s="99" t="s">
        <v>329</v>
      </c>
      <c r="O52" s="99"/>
      <c r="P52" s="99" t="s">
        <v>274</v>
      </c>
      <c r="Q52" s="99" t="s">
        <v>274</v>
      </c>
      <c r="R52" s="80">
        <v>100</v>
      </c>
      <c r="S52" s="103" t="s">
        <v>190</v>
      </c>
      <c r="T52" s="103" t="s">
        <v>189</v>
      </c>
      <c r="U52" s="115">
        <f t="shared" si="1"/>
        <v>46</v>
      </c>
      <c r="V52" s="114">
        <f t="shared" si="2"/>
        <v>0</v>
      </c>
      <c r="W52" s="114">
        <f t="shared" si="3"/>
        <v>0</v>
      </c>
      <c r="X52" s="116">
        <f t="shared" si="0"/>
        <v>0</v>
      </c>
      <c r="Y52" s="114">
        <f t="shared" si="4"/>
        <v>0</v>
      </c>
      <c r="Z52" s="114">
        <f t="shared" si="5"/>
        <v>0</v>
      </c>
      <c r="AA52" s="97"/>
      <c r="AB52" s="97"/>
      <c r="AC52" s="64" t="s">
        <v>268</v>
      </c>
      <c r="AD52" s="64"/>
      <c r="AE52" s="100"/>
      <c r="AF52" s="130"/>
      <c r="AG52" s="130"/>
      <c r="AH52" s="129"/>
      <c r="AI52" s="130"/>
      <c r="AJ52" s="130"/>
      <c r="AK52" s="124"/>
      <c r="AL52" s="125">
        <v>0</v>
      </c>
      <c r="AM52" s="128">
        <v>0</v>
      </c>
      <c r="AN52" s="124">
        <v>0</v>
      </c>
      <c r="AO52" s="124" t="s">
        <v>165</v>
      </c>
      <c r="AP52" s="124" t="s">
        <v>574</v>
      </c>
      <c r="AQ52" s="126">
        <v>5</v>
      </c>
      <c r="AR52" s="126">
        <v>1</v>
      </c>
    </row>
    <row r="53" spans="1:44" s="127" customFormat="1" ht="72.75" customHeight="1" thickBot="1">
      <c r="A53" s="120">
        <v>45</v>
      </c>
      <c r="B53" s="121" t="s">
        <v>76</v>
      </c>
      <c r="C53" s="121" t="s">
        <v>314</v>
      </c>
      <c r="D53" s="121" t="s">
        <v>163</v>
      </c>
      <c r="E53" s="121">
        <v>2016</v>
      </c>
      <c r="F53" s="121">
        <v>293</v>
      </c>
      <c r="G53" s="121" t="s">
        <v>177</v>
      </c>
      <c r="H53" s="121" t="s">
        <v>162</v>
      </c>
      <c r="I53" s="121" t="s">
        <v>162</v>
      </c>
      <c r="J53" s="121" t="s">
        <v>328</v>
      </c>
      <c r="K53" s="99" t="s">
        <v>327</v>
      </c>
      <c r="L53" s="99" t="s">
        <v>326</v>
      </c>
      <c r="M53" s="80">
        <v>1</v>
      </c>
      <c r="N53" s="99" t="s">
        <v>325</v>
      </c>
      <c r="O53" s="99"/>
      <c r="P53" s="99" t="s">
        <v>324</v>
      </c>
      <c r="Q53" s="99" t="s">
        <v>323</v>
      </c>
      <c r="R53" s="80">
        <v>1</v>
      </c>
      <c r="S53" s="103" t="s">
        <v>307</v>
      </c>
      <c r="T53" s="103" t="s">
        <v>306</v>
      </c>
      <c r="U53" s="115">
        <f t="shared" si="1"/>
        <v>50.428571428571431</v>
      </c>
      <c r="V53" s="114">
        <f t="shared" si="2"/>
        <v>75</v>
      </c>
      <c r="W53" s="114">
        <f t="shared" si="3"/>
        <v>1</v>
      </c>
      <c r="X53" s="116">
        <f t="shared" si="0"/>
        <v>50.428571428571431</v>
      </c>
      <c r="Y53" s="114">
        <f t="shared" si="4"/>
        <v>0</v>
      </c>
      <c r="Z53" s="114">
        <f t="shared" si="5"/>
        <v>0</v>
      </c>
      <c r="AA53" s="97"/>
      <c r="AB53" s="97"/>
      <c r="AC53" s="64" t="s">
        <v>156</v>
      </c>
      <c r="AD53" s="64"/>
      <c r="AE53" s="100"/>
      <c r="AF53" s="130"/>
      <c r="AG53" s="130"/>
      <c r="AH53" s="129"/>
      <c r="AI53" s="130"/>
      <c r="AJ53" s="130"/>
      <c r="AK53" s="124"/>
      <c r="AL53" s="125">
        <v>75</v>
      </c>
      <c r="AM53" s="128" t="s">
        <v>322</v>
      </c>
      <c r="AN53" s="124">
        <v>0</v>
      </c>
      <c r="AO53" s="124" t="s">
        <v>152</v>
      </c>
      <c r="AP53" s="124" t="s">
        <v>152</v>
      </c>
      <c r="AQ53" s="126">
        <v>5</v>
      </c>
      <c r="AR53" s="126">
        <v>1</v>
      </c>
    </row>
    <row r="54" spans="1:44" s="127" customFormat="1" ht="72.75" customHeight="1" thickBot="1">
      <c r="A54" s="120">
        <v>46</v>
      </c>
      <c r="B54" s="121" t="s">
        <v>77</v>
      </c>
      <c r="C54" s="121" t="s">
        <v>314</v>
      </c>
      <c r="D54" s="121" t="s">
        <v>163</v>
      </c>
      <c r="E54" s="121">
        <v>2016</v>
      </c>
      <c r="F54" s="121">
        <v>293</v>
      </c>
      <c r="G54" s="121" t="s">
        <v>177</v>
      </c>
      <c r="H54" s="121" t="s">
        <v>162</v>
      </c>
      <c r="I54" s="121" t="s">
        <v>162</v>
      </c>
      <c r="J54" s="121" t="s">
        <v>321</v>
      </c>
      <c r="K54" s="99" t="s">
        <v>320</v>
      </c>
      <c r="L54" s="99" t="s">
        <v>319</v>
      </c>
      <c r="M54" s="80">
        <v>1</v>
      </c>
      <c r="N54" s="99" t="s">
        <v>318</v>
      </c>
      <c r="O54" s="99"/>
      <c r="P54" s="99" t="s">
        <v>317</v>
      </c>
      <c r="Q54" s="99" t="s">
        <v>316</v>
      </c>
      <c r="R54" s="80">
        <v>3</v>
      </c>
      <c r="S54" s="103" t="s">
        <v>307</v>
      </c>
      <c r="T54" s="103" t="s">
        <v>306</v>
      </c>
      <c r="U54" s="115">
        <f t="shared" si="1"/>
        <v>50.428571428571431</v>
      </c>
      <c r="V54" s="114">
        <f t="shared" si="2"/>
        <v>70</v>
      </c>
      <c r="W54" s="114">
        <f t="shared" si="3"/>
        <v>1</v>
      </c>
      <c r="X54" s="116">
        <f t="shared" si="0"/>
        <v>50.428571428571431</v>
      </c>
      <c r="Y54" s="114">
        <f t="shared" si="4"/>
        <v>0</v>
      </c>
      <c r="Z54" s="114">
        <f t="shared" si="5"/>
        <v>0</v>
      </c>
      <c r="AA54" s="97"/>
      <c r="AB54" s="97"/>
      <c r="AC54" s="64" t="s">
        <v>294</v>
      </c>
      <c r="AD54" s="64"/>
      <c r="AE54" s="64"/>
      <c r="AF54" s="130"/>
      <c r="AG54" s="130"/>
      <c r="AH54" s="130"/>
      <c r="AI54" s="129"/>
      <c r="AJ54" s="130"/>
      <c r="AK54" s="124"/>
      <c r="AL54" s="125">
        <v>70</v>
      </c>
      <c r="AM54" s="128" t="s">
        <v>315</v>
      </c>
      <c r="AN54" s="124">
        <v>0</v>
      </c>
      <c r="AO54" s="124" t="s">
        <v>152</v>
      </c>
      <c r="AP54" s="124" t="s">
        <v>152</v>
      </c>
      <c r="AQ54" s="126">
        <v>5</v>
      </c>
      <c r="AR54" s="126">
        <v>1</v>
      </c>
    </row>
    <row r="55" spans="1:44" s="127" customFormat="1" ht="72.75" customHeight="1" thickBot="1">
      <c r="A55" s="120">
        <v>47</v>
      </c>
      <c r="B55" s="121" t="s">
        <v>78</v>
      </c>
      <c r="C55" s="121" t="s">
        <v>314</v>
      </c>
      <c r="D55" s="121" t="s">
        <v>163</v>
      </c>
      <c r="E55" s="121">
        <v>2016</v>
      </c>
      <c r="F55" s="121">
        <v>293</v>
      </c>
      <c r="G55" s="121" t="s">
        <v>177</v>
      </c>
      <c r="H55" s="121" t="s">
        <v>162</v>
      </c>
      <c r="I55" s="121" t="s">
        <v>162</v>
      </c>
      <c r="J55" s="121" t="s">
        <v>313</v>
      </c>
      <c r="K55" s="99" t="s">
        <v>312</v>
      </c>
      <c r="L55" s="99" t="s">
        <v>311</v>
      </c>
      <c r="M55" s="80">
        <v>1</v>
      </c>
      <c r="N55" s="99" t="s">
        <v>310</v>
      </c>
      <c r="O55" s="99"/>
      <c r="P55" s="99" t="s">
        <v>309</v>
      </c>
      <c r="Q55" s="99" t="s">
        <v>308</v>
      </c>
      <c r="R55" s="80">
        <v>1</v>
      </c>
      <c r="S55" s="103" t="s">
        <v>307</v>
      </c>
      <c r="T55" s="103" t="s">
        <v>306</v>
      </c>
      <c r="U55" s="115">
        <f t="shared" si="1"/>
        <v>50.428571428571431</v>
      </c>
      <c r="V55" s="114">
        <f t="shared" si="2"/>
        <v>15</v>
      </c>
      <c r="W55" s="114">
        <f t="shared" si="3"/>
        <v>1</v>
      </c>
      <c r="X55" s="116">
        <f t="shared" si="0"/>
        <v>50.428571428571431</v>
      </c>
      <c r="Y55" s="114">
        <f t="shared" si="4"/>
        <v>0</v>
      </c>
      <c r="Z55" s="114">
        <f t="shared" si="5"/>
        <v>0</v>
      </c>
      <c r="AA55" s="97"/>
      <c r="AB55" s="97"/>
      <c r="AC55" s="64" t="s">
        <v>156</v>
      </c>
      <c r="AD55" s="64"/>
      <c r="AE55" s="130"/>
      <c r="AF55" s="130"/>
      <c r="AG55" s="130"/>
      <c r="AH55" s="130"/>
      <c r="AI55" s="130"/>
      <c r="AJ55" s="130"/>
      <c r="AK55" s="124"/>
      <c r="AL55" s="125">
        <v>15</v>
      </c>
      <c r="AM55" s="128" t="s">
        <v>305</v>
      </c>
      <c r="AN55" s="124">
        <v>0</v>
      </c>
      <c r="AO55" s="124" t="s">
        <v>152</v>
      </c>
      <c r="AP55" s="124" t="s">
        <v>152</v>
      </c>
      <c r="AQ55" s="126">
        <v>5</v>
      </c>
      <c r="AR55" s="126">
        <v>1</v>
      </c>
    </row>
    <row r="56" spans="1:44" s="127" customFormat="1" ht="72.75" customHeight="1" thickBot="1">
      <c r="A56" s="120">
        <v>48</v>
      </c>
      <c r="B56" s="121" t="s">
        <v>79</v>
      </c>
      <c r="C56" s="121" t="s">
        <v>197</v>
      </c>
      <c r="D56" s="121" t="s">
        <v>163</v>
      </c>
      <c r="E56" s="121">
        <v>2017</v>
      </c>
      <c r="F56" s="121">
        <v>62</v>
      </c>
      <c r="G56" s="121" t="s">
        <v>177</v>
      </c>
      <c r="H56" s="121" t="s">
        <v>176</v>
      </c>
      <c r="I56" s="121" t="s">
        <v>209</v>
      </c>
      <c r="J56" s="121" t="s">
        <v>293</v>
      </c>
      <c r="K56" s="99" t="s">
        <v>297</v>
      </c>
      <c r="L56" s="99" t="s">
        <v>302</v>
      </c>
      <c r="M56" s="80">
        <v>1</v>
      </c>
      <c r="N56" s="99" t="s">
        <v>304</v>
      </c>
      <c r="O56" s="99"/>
      <c r="P56" s="99" t="s">
        <v>303</v>
      </c>
      <c r="Q56" s="99" t="s">
        <v>303</v>
      </c>
      <c r="R56" s="80">
        <v>100</v>
      </c>
      <c r="S56" s="103" t="s">
        <v>190</v>
      </c>
      <c r="T56" s="103" t="s">
        <v>189</v>
      </c>
      <c r="U56" s="115">
        <f t="shared" si="1"/>
        <v>46</v>
      </c>
      <c r="V56" s="114">
        <f t="shared" si="2"/>
        <v>0</v>
      </c>
      <c r="W56" s="114">
        <f t="shared" si="3"/>
        <v>0</v>
      </c>
      <c r="X56" s="116">
        <f t="shared" si="0"/>
        <v>0</v>
      </c>
      <c r="Y56" s="114">
        <f t="shared" si="4"/>
        <v>0</v>
      </c>
      <c r="Z56" s="114">
        <f t="shared" si="5"/>
        <v>0</v>
      </c>
      <c r="AA56" s="97"/>
      <c r="AB56" s="97"/>
      <c r="AC56" s="64" t="s">
        <v>298</v>
      </c>
      <c r="AD56" s="64"/>
      <c r="AE56" s="64"/>
      <c r="AF56" s="130"/>
      <c r="AG56" s="130"/>
      <c r="AH56" s="130"/>
      <c r="AI56" s="129"/>
      <c r="AJ56" s="130"/>
      <c r="AK56" s="124"/>
      <c r="AL56" s="125">
        <v>0</v>
      </c>
      <c r="AM56" s="128">
        <v>0</v>
      </c>
      <c r="AN56" s="124">
        <v>0</v>
      </c>
      <c r="AO56" s="124" t="s">
        <v>165</v>
      </c>
      <c r="AP56" s="124" t="s">
        <v>574</v>
      </c>
      <c r="AQ56" s="126">
        <v>5</v>
      </c>
      <c r="AR56" s="126">
        <v>1</v>
      </c>
    </row>
    <row r="57" spans="1:44" s="127" customFormat="1" ht="72.75" customHeight="1" thickBot="1">
      <c r="A57" s="120">
        <v>49</v>
      </c>
      <c r="B57" s="121" t="s">
        <v>80</v>
      </c>
      <c r="C57" s="121" t="s">
        <v>197</v>
      </c>
      <c r="D57" s="121" t="s">
        <v>163</v>
      </c>
      <c r="E57" s="121">
        <v>2017</v>
      </c>
      <c r="F57" s="121">
        <v>62</v>
      </c>
      <c r="G57" s="121" t="s">
        <v>177</v>
      </c>
      <c r="H57" s="121" t="s">
        <v>176</v>
      </c>
      <c r="I57" s="121" t="s">
        <v>209</v>
      </c>
      <c r="J57" s="121" t="s">
        <v>293</v>
      </c>
      <c r="K57" s="99" t="s">
        <v>297</v>
      </c>
      <c r="L57" s="99" t="s">
        <v>302</v>
      </c>
      <c r="M57" s="80">
        <v>2</v>
      </c>
      <c r="N57" s="99" t="s">
        <v>301</v>
      </c>
      <c r="O57" s="99"/>
      <c r="P57" s="99" t="s">
        <v>300</v>
      </c>
      <c r="Q57" s="99" t="s">
        <v>299</v>
      </c>
      <c r="R57" s="80">
        <v>100</v>
      </c>
      <c r="S57" s="103" t="s">
        <v>190</v>
      </c>
      <c r="T57" s="103" t="s">
        <v>189</v>
      </c>
      <c r="U57" s="115">
        <f t="shared" si="1"/>
        <v>46</v>
      </c>
      <c r="V57" s="114">
        <f t="shared" si="2"/>
        <v>0</v>
      </c>
      <c r="W57" s="114">
        <f t="shared" si="3"/>
        <v>0</v>
      </c>
      <c r="X57" s="116">
        <f t="shared" si="0"/>
        <v>0</v>
      </c>
      <c r="Y57" s="114">
        <f t="shared" si="4"/>
        <v>0</v>
      </c>
      <c r="Z57" s="114">
        <f t="shared" si="5"/>
        <v>0</v>
      </c>
      <c r="AA57" s="97"/>
      <c r="AB57" s="97"/>
      <c r="AC57" s="64" t="s">
        <v>298</v>
      </c>
      <c r="AD57" s="64"/>
      <c r="AE57" s="100"/>
      <c r="AF57" s="130"/>
      <c r="AG57" s="130"/>
      <c r="AH57" s="129"/>
      <c r="AI57" s="130"/>
      <c r="AJ57" s="130"/>
      <c r="AK57" s="124"/>
      <c r="AL57" s="125">
        <v>0</v>
      </c>
      <c r="AM57" s="128">
        <v>0</v>
      </c>
      <c r="AN57" s="124">
        <v>0</v>
      </c>
      <c r="AO57" s="124" t="s">
        <v>165</v>
      </c>
      <c r="AP57" s="124" t="s">
        <v>574</v>
      </c>
      <c r="AQ57" s="126">
        <v>5</v>
      </c>
      <c r="AR57" s="126">
        <v>1</v>
      </c>
    </row>
    <row r="58" spans="1:44" s="127" customFormat="1" ht="72.75" customHeight="1" thickBot="1">
      <c r="A58" s="120">
        <v>50</v>
      </c>
      <c r="B58" s="121" t="s">
        <v>81</v>
      </c>
      <c r="C58" s="121" t="s">
        <v>197</v>
      </c>
      <c r="D58" s="121" t="s">
        <v>163</v>
      </c>
      <c r="E58" s="121">
        <v>2017</v>
      </c>
      <c r="F58" s="121">
        <v>62</v>
      </c>
      <c r="G58" s="121" t="s">
        <v>177</v>
      </c>
      <c r="H58" s="121" t="s">
        <v>176</v>
      </c>
      <c r="I58" s="121" t="s">
        <v>209</v>
      </c>
      <c r="J58" s="121" t="s">
        <v>293</v>
      </c>
      <c r="K58" s="99" t="s">
        <v>297</v>
      </c>
      <c r="L58" s="99" t="s">
        <v>296</v>
      </c>
      <c r="M58" s="80">
        <v>3</v>
      </c>
      <c r="N58" s="99" t="s">
        <v>295</v>
      </c>
      <c r="O58" s="99"/>
      <c r="P58" s="99" t="s">
        <v>274</v>
      </c>
      <c r="Q58" s="99" t="s">
        <v>274</v>
      </c>
      <c r="R58" s="80">
        <v>100</v>
      </c>
      <c r="S58" s="103" t="s">
        <v>190</v>
      </c>
      <c r="T58" s="103" t="s">
        <v>189</v>
      </c>
      <c r="U58" s="115">
        <f t="shared" si="1"/>
        <v>46</v>
      </c>
      <c r="V58" s="114">
        <f t="shared" si="2"/>
        <v>0</v>
      </c>
      <c r="W58" s="114">
        <f t="shared" si="3"/>
        <v>0</v>
      </c>
      <c r="X58" s="116">
        <f t="shared" si="0"/>
        <v>0</v>
      </c>
      <c r="Y58" s="114">
        <f t="shared" si="4"/>
        <v>0</v>
      </c>
      <c r="Z58" s="114">
        <f t="shared" si="5"/>
        <v>0</v>
      </c>
      <c r="AA58" s="97"/>
      <c r="AB58" s="97"/>
      <c r="AC58" s="64" t="s">
        <v>294</v>
      </c>
      <c r="AD58" s="64"/>
      <c r="AE58" s="100"/>
      <c r="AF58" s="130"/>
      <c r="AG58" s="130"/>
      <c r="AH58" s="129"/>
      <c r="AI58" s="130"/>
      <c r="AJ58" s="130"/>
      <c r="AK58" s="124"/>
      <c r="AL58" s="125">
        <v>0</v>
      </c>
      <c r="AM58" s="128">
        <v>0</v>
      </c>
      <c r="AN58" s="124">
        <v>0</v>
      </c>
      <c r="AO58" s="124" t="s">
        <v>165</v>
      </c>
      <c r="AP58" s="124" t="s">
        <v>574</v>
      </c>
      <c r="AQ58" s="126">
        <v>5</v>
      </c>
      <c r="AR58" s="126">
        <v>1</v>
      </c>
    </row>
    <row r="59" spans="1:44" s="127" customFormat="1" ht="72.75" customHeight="1" thickBot="1">
      <c r="A59" s="120">
        <v>51</v>
      </c>
      <c r="B59" s="121" t="s">
        <v>82</v>
      </c>
      <c r="C59" s="121" t="s">
        <v>168</v>
      </c>
      <c r="D59" s="121" t="s">
        <v>163</v>
      </c>
      <c r="E59" s="121">
        <v>2017</v>
      </c>
      <c r="F59" s="121">
        <v>57</v>
      </c>
      <c r="G59" s="121" t="s">
        <v>177</v>
      </c>
      <c r="H59" s="121" t="s">
        <v>176</v>
      </c>
      <c r="I59" s="121" t="s">
        <v>209</v>
      </c>
      <c r="J59" s="121" t="s">
        <v>293</v>
      </c>
      <c r="K59" s="99" t="s">
        <v>292</v>
      </c>
      <c r="L59" s="99" t="s">
        <v>291</v>
      </c>
      <c r="M59" s="80">
        <v>1</v>
      </c>
      <c r="N59" s="99" t="s">
        <v>290</v>
      </c>
      <c r="O59" s="99"/>
      <c r="P59" s="99" t="s">
        <v>289</v>
      </c>
      <c r="Q59" s="99" t="s">
        <v>288</v>
      </c>
      <c r="R59" s="80">
        <v>1</v>
      </c>
      <c r="S59" s="103" t="s">
        <v>168</v>
      </c>
      <c r="T59" s="103" t="s">
        <v>250</v>
      </c>
      <c r="U59" s="115">
        <f t="shared" si="1"/>
        <v>22.714285714285715</v>
      </c>
      <c r="V59" s="114">
        <f t="shared" si="2"/>
        <v>100</v>
      </c>
      <c r="W59" s="114">
        <f t="shared" si="3"/>
        <v>1</v>
      </c>
      <c r="X59" s="116">
        <f t="shared" si="0"/>
        <v>22.714285714285715</v>
      </c>
      <c r="Y59" s="114">
        <f t="shared" si="4"/>
        <v>0</v>
      </c>
      <c r="Z59" s="114">
        <f t="shared" si="5"/>
        <v>0</v>
      </c>
      <c r="AA59" s="97"/>
      <c r="AB59" s="97"/>
      <c r="AC59" s="64" t="s">
        <v>212</v>
      </c>
      <c r="AD59" s="64"/>
      <c r="AE59" s="100"/>
      <c r="AF59" s="130"/>
      <c r="AG59" s="130"/>
      <c r="AH59" s="129"/>
      <c r="AI59" s="129"/>
      <c r="AJ59" s="130"/>
      <c r="AK59" s="124"/>
      <c r="AL59" s="125">
        <v>100</v>
      </c>
      <c r="AM59" s="128" t="s">
        <v>287</v>
      </c>
      <c r="AN59" s="124">
        <v>100</v>
      </c>
      <c r="AO59" s="124" t="s">
        <v>198</v>
      </c>
      <c r="AP59" s="124" t="s">
        <v>574</v>
      </c>
      <c r="AQ59" s="126">
        <v>5</v>
      </c>
      <c r="AR59" s="126">
        <v>1</v>
      </c>
    </row>
    <row r="60" spans="1:44" s="127" customFormat="1" ht="72.75" customHeight="1" thickBot="1">
      <c r="A60" s="120">
        <v>52</v>
      </c>
      <c r="B60" s="121" t="s">
        <v>83</v>
      </c>
      <c r="C60" s="121" t="s">
        <v>168</v>
      </c>
      <c r="D60" s="121" t="s">
        <v>163</v>
      </c>
      <c r="E60" s="121">
        <v>2017</v>
      </c>
      <c r="F60" s="121">
        <v>57</v>
      </c>
      <c r="G60" s="121" t="s">
        <v>177</v>
      </c>
      <c r="H60" s="121" t="s">
        <v>176</v>
      </c>
      <c r="I60" s="121" t="s">
        <v>209</v>
      </c>
      <c r="J60" s="121" t="s">
        <v>278</v>
      </c>
      <c r="K60" s="99" t="s">
        <v>286</v>
      </c>
      <c r="L60" s="99" t="s">
        <v>285</v>
      </c>
      <c r="M60" s="80">
        <v>1</v>
      </c>
      <c r="N60" s="99" t="s">
        <v>284</v>
      </c>
      <c r="O60" s="99"/>
      <c r="P60" s="99" t="s">
        <v>283</v>
      </c>
      <c r="Q60" s="99" t="s">
        <v>282</v>
      </c>
      <c r="R60" s="80">
        <v>1</v>
      </c>
      <c r="S60" s="103" t="s">
        <v>168</v>
      </c>
      <c r="T60" s="103" t="s">
        <v>250</v>
      </c>
      <c r="U60" s="115">
        <f t="shared" si="1"/>
        <v>22.714285714285715</v>
      </c>
      <c r="V60" s="114">
        <f t="shared" si="2"/>
        <v>100</v>
      </c>
      <c r="W60" s="114">
        <f t="shared" si="3"/>
        <v>1</v>
      </c>
      <c r="X60" s="116">
        <f t="shared" si="0"/>
        <v>22.714285714285715</v>
      </c>
      <c r="Y60" s="114">
        <f t="shared" si="4"/>
        <v>0</v>
      </c>
      <c r="Z60" s="114">
        <f t="shared" si="5"/>
        <v>0</v>
      </c>
      <c r="AA60" s="97"/>
      <c r="AB60" s="97"/>
      <c r="AC60" s="64" t="s">
        <v>212</v>
      </c>
      <c r="AD60" s="64"/>
      <c r="AE60" s="137"/>
      <c r="AF60" s="130"/>
      <c r="AG60" s="130"/>
      <c r="AH60" s="137"/>
      <c r="AI60" s="130"/>
      <c r="AJ60" s="130"/>
      <c r="AK60" s="124"/>
      <c r="AL60" s="125">
        <v>100</v>
      </c>
      <c r="AM60" s="128" t="s">
        <v>281</v>
      </c>
      <c r="AN60" s="124">
        <v>100</v>
      </c>
      <c r="AO60" s="124" t="s">
        <v>198</v>
      </c>
      <c r="AP60" s="124" t="s">
        <v>574</v>
      </c>
      <c r="AQ60" s="126">
        <v>5</v>
      </c>
      <c r="AR60" s="126">
        <v>1</v>
      </c>
    </row>
    <row r="61" spans="1:44" s="127" customFormat="1" ht="72.75" customHeight="1" thickBot="1">
      <c r="A61" s="120">
        <v>53</v>
      </c>
      <c r="B61" s="121" t="s">
        <v>84</v>
      </c>
      <c r="C61" s="121" t="s">
        <v>197</v>
      </c>
      <c r="D61" s="121" t="s">
        <v>163</v>
      </c>
      <c r="E61" s="121">
        <v>2017</v>
      </c>
      <c r="F61" s="121">
        <v>62</v>
      </c>
      <c r="G61" s="121" t="s">
        <v>177</v>
      </c>
      <c r="H61" s="121" t="s">
        <v>176</v>
      </c>
      <c r="I61" s="121" t="s">
        <v>209</v>
      </c>
      <c r="J61" s="121" t="s">
        <v>278</v>
      </c>
      <c r="K61" s="99" t="s">
        <v>277</v>
      </c>
      <c r="L61" s="99" t="s">
        <v>276</v>
      </c>
      <c r="M61" s="80">
        <v>1</v>
      </c>
      <c r="N61" s="99" t="s">
        <v>280</v>
      </c>
      <c r="O61" s="99"/>
      <c r="P61" s="99" t="s">
        <v>279</v>
      </c>
      <c r="Q61" s="99" t="s">
        <v>279</v>
      </c>
      <c r="R61" s="80">
        <v>100</v>
      </c>
      <c r="S61" s="103" t="s">
        <v>190</v>
      </c>
      <c r="T61" s="103" t="s">
        <v>189</v>
      </c>
      <c r="U61" s="115">
        <f t="shared" si="1"/>
        <v>46</v>
      </c>
      <c r="V61" s="114">
        <f t="shared" si="2"/>
        <v>0</v>
      </c>
      <c r="W61" s="114">
        <f t="shared" si="3"/>
        <v>0</v>
      </c>
      <c r="X61" s="116">
        <f t="shared" si="0"/>
        <v>0</v>
      </c>
      <c r="Y61" s="114">
        <f t="shared" si="4"/>
        <v>0</v>
      </c>
      <c r="Z61" s="114">
        <f t="shared" si="5"/>
        <v>0</v>
      </c>
      <c r="AA61" s="97"/>
      <c r="AB61" s="97"/>
      <c r="AC61" s="64" t="s">
        <v>268</v>
      </c>
      <c r="AD61" s="64"/>
      <c r="AE61" s="137"/>
      <c r="AF61" s="130"/>
      <c r="AG61" s="130"/>
      <c r="AH61" s="137"/>
      <c r="AI61" s="130"/>
      <c r="AJ61" s="130"/>
      <c r="AK61" s="124"/>
      <c r="AL61" s="125">
        <v>0</v>
      </c>
      <c r="AM61" s="128">
        <v>0</v>
      </c>
      <c r="AN61" s="124">
        <v>0</v>
      </c>
      <c r="AO61" s="124" t="s">
        <v>165</v>
      </c>
      <c r="AP61" s="124" t="s">
        <v>574</v>
      </c>
      <c r="AQ61" s="126">
        <v>5</v>
      </c>
      <c r="AR61" s="126">
        <v>1</v>
      </c>
    </row>
    <row r="62" spans="1:44" s="127" customFormat="1" ht="72.75" customHeight="1" thickBot="1">
      <c r="A62" s="120">
        <v>54</v>
      </c>
      <c r="B62" s="121" t="s">
        <v>85</v>
      </c>
      <c r="C62" s="121" t="s">
        <v>197</v>
      </c>
      <c r="D62" s="121" t="s">
        <v>163</v>
      </c>
      <c r="E62" s="121">
        <v>2017</v>
      </c>
      <c r="F62" s="121">
        <v>62</v>
      </c>
      <c r="G62" s="121" t="s">
        <v>177</v>
      </c>
      <c r="H62" s="121" t="s">
        <v>176</v>
      </c>
      <c r="I62" s="121" t="s">
        <v>209</v>
      </c>
      <c r="J62" s="121" t="s">
        <v>278</v>
      </c>
      <c r="K62" s="99" t="s">
        <v>277</v>
      </c>
      <c r="L62" s="99" t="s">
        <v>276</v>
      </c>
      <c r="M62" s="80">
        <v>2</v>
      </c>
      <c r="N62" s="99" t="s">
        <v>275</v>
      </c>
      <c r="O62" s="99"/>
      <c r="P62" s="99" t="s">
        <v>274</v>
      </c>
      <c r="Q62" s="99" t="s">
        <v>273</v>
      </c>
      <c r="R62" s="80">
        <v>100</v>
      </c>
      <c r="S62" s="103" t="s">
        <v>190</v>
      </c>
      <c r="T62" s="103" t="s">
        <v>189</v>
      </c>
      <c r="U62" s="115">
        <f t="shared" si="1"/>
        <v>46</v>
      </c>
      <c r="V62" s="114">
        <f t="shared" si="2"/>
        <v>0</v>
      </c>
      <c r="W62" s="114">
        <f t="shared" si="3"/>
        <v>0</v>
      </c>
      <c r="X62" s="116">
        <f t="shared" si="0"/>
        <v>0</v>
      </c>
      <c r="Y62" s="114">
        <f t="shared" si="4"/>
        <v>0</v>
      </c>
      <c r="Z62" s="114">
        <f t="shared" si="5"/>
        <v>0</v>
      </c>
      <c r="AA62" s="97"/>
      <c r="AB62" s="97"/>
      <c r="AC62" s="64" t="s">
        <v>268</v>
      </c>
      <c r="AD62" s="64"/>
      <c r="AE62" s="137"/>
      <c r="AF62" s="130"/>
      <c r="AG62" s="130"/>
      <c r="AH62" s="137"/>
      <c r="AI62" s="130"/>
      <c r="AJ62" s="130"/>
      <c r="AK62" s="124"/>
      <c r="AL62" s="125">
        <v>0</v>
      </c>
      <c r="AM62" s="128">
        <v>0</v>
      </c>
      <c r="AN62" s="124">
        <v>0</v>
      </c>
      <c r="AO62" s="124" t="s">
        <v>165</v>
      </c>
      <c r="AP62" s="124" t="s">
        <v>574</v>
      </c>
      <c r="AQ62" s="126">
        <v>5</v>
      </c>
      <c r="AR62" s="126">
        <v>1</v>
      </c>
    </row>
    <row r="63" spans="1:44" s="127" customFormat="1" ht="72.75" customHeight="1" thickBot="1">
      <c r="A63" s="120">
        <v>55</v>
      </c>
      <c r="B63" s="121" t="s">
        <v>86</v>
      </c>
      <c r="C63" s="121" t="s">
        <v>197</v>
      </c>
      <c r="D63" s="121" t="s">
        <v>163</v>
      </c>
      <c r="E63" s="121">
        <v>2017</v>
      </c>
      <c r="F63" s="121">
        <v>62</v>
      </c>
      <c r="G63" s="121" t="s">
        <v>177</v>
      </c>
      <c r="H63" s="121" t="s">
        <v>176</v>
      </c>
      <c r="I63" s="121" t="s">
        <v>209</v>
      </c>
      <c r="J63" s="121" t="s">
        <v>267</v>
      </c>
      <c r="K63" s="99" t="s">
        <v>272</v>
      </c>
      <c r="L63" s="99" t="s">
        <v>271</v>
      </c>
      <c r="M63" s="80">
        <v>1</v>
      </c>
      <c r="N63" s="99" t="s">
        <v>270</v>
      </c>
      <c r="O63" s="99"/>
      <c r="P63" s="99" t="s">
        <v>269</v>
      </c>
      <c r="Q63" s="99" t="s">
        <v>269</v>
      </c>
      <c r="R63" s="80">
        <v>100</v>
      </c>
      <c r="S63" s="103" t="s">
        <v>190</v>
      </c>
      <c r="T63" s="103" t="s">
        <v>189</v>
      </c>
      <c r="U63" s="115">
        <f t="shared" si="1"/>
        <v>46</v>
      </c>
      <c r="V63" s="114">
        <f t="shared" si="2"/>
        <v>0</v>
      </c>
      <c r="W63" s="114">
        <f t="shared" si="3"/>
        <v>0</v>
      </c>
      <c r="X63" s="116">
        <f t="shared" si="0"/>
        <v>0</v>
      </c>
      <c r="Y63" s="114">
        <f t="shared" si="4"/>
        <v>0</v>
      </c>
      <c r="Z63" s="114">
        <f t="shared" si="5"/>
        <v>0</v>
      </c>
      <c r="AA63" s="97"/>
      <c r="AB63" s="97"/>
      <c r="AC63" s="64" t="s">
        <v>268</v>
      </c>
      <c r="AD63" s="64"/>
      <c r="AE63" s="137"/>
      <c r="AF63" s="130"/>
      <c r="AG63" s="130"/>
      <c r="AH63" s="137"/>
      <c r="AI63" s="130"/>
      <c r="AJ63" s="130"/>
      <c r="AK63" s="124"/>
      <c r="AL63" s="125">
        <v>0</v>
      </c>
      <c r="AM63" s="128">
        <v>0</v>
      </c>
      <c r="AN63" s="124">
        <v>0</v>
      </c>
      <c r="AO63" s="124" t="s">
        <v>165</v>
      </c>
      <c r="AP63" s="124" t="s">
        <v>574</v>
      </c>
      <c r="AQ63" s="126">
        <v>5</v>
      </c>
      <c r="AR63" s="126">
        <v>1</v>
      </c>
    </row>
    <row r="64" spans="1:44" s="127" customFormat="1" ht="72.75" customHeight="1" thickBot="1">
      <c r="A64" s="120">
        <v>56</v>
      </c>
      <c r="B64" s="121" t="s">
        <v>87</v>
      </c>
      <c r="C64" s="121" t="s">
        <v>168</v>
      </c>
      <c r="D64" s="121" t="s">
        <v>163</v>
      </c>
      <c r="E64" s="121">
        <v>2017</v>
      </c>
      <c r="F64" s="121">
        <v>57</v>
      </c>
      <c r="G64" s="121" t="s">
        <v>177</v>
      </c>
      <c r="H64" s="121" t="s">
        <v>176</v>
      </c>
      <c r="I64" s="121" t="s">
        <v>209</v>
      </c>
      <c r="J64" s="121" t="s">
        <v>267</v>
      </c>
      <c r="K64" s="99" t="s">
        <v>266</v>
      </c>
      <c r="L64" s="99" t="s">
        <v>265</v>
      </c>
      <c r="M64" s="80">
        <v>1</v>
      </c>
      <c r="N64" s="99" t="s">
        <v>264</v>
      </c>
      <c r="O64" s="99"/>
      <c r="P64" s="99" t="s">
        <v>263</v>
      </c>
      <c r="Q64" s="99" t="s">
        <v>262</v>
      </c>
      <c r="R64" s="80">
        <v>1</v>
      </c>
      <c r="S64" s="103" t="s">
        <v>168</v>
      </c>
      <c r="T64" s="103" t="s">
        <v>250</v>
      </c>
      <c r="U64" s="115">
        <f t="shared" si="1"/>
        <v>22.714285714285715</v>
      </c>
      <c r="V64" s="114">
        <f t="shared" si="2"/>
        <v>0</v>
      </c>
      <c r="W64" s="114">
        <f t="shared" si="3"/>
        <v>0</v>
      </c>
      <c r="X64" s="116">
        <f t="shared" si="0"/>
        <v>0</v>
      </c>
      <c r="Y64" s="114">
        <f t="shared" si="4"/>
        <v>0</v>
      </c>
      <c r="Z64" s="114">
        <f t="shared" si="5"/>
        <v>0</v>
      </c>
      <c r="AA64" s="97"/>
      <c r="AB64" s="97"/>
      <c r="AC64" s="64" t="s">
        <v>166</v>
      </c>
      <c r="AD64" s="64"/>
      <c r="AE64" s="100"/>
      <c r="AF64" s="130"/>
      <c r="AG64" s="130"/>
      <c r="AH64" s="129"/>
      <c r="AI64" s="130"/>
      <c r="AJ64" s="130"/>
      <c r="AK64" s="124"/>
      <c r="AL64" s="125">
        <v>0</v>
      </c>
      <c r="AM64" s="128">
        <v>0</v>
      </c>
      <c r="AN64" s="124">
        <v>0</v>
      </c>
      <c r="AO64" s="124" t="s">
        <v>178</v>
      </c>
      <c r="AP64" s="124" t="s">
        <v>574</v>
      </c>
      <c r="AQ64" s="126">
        <v>5</v>
      </c>
      <c r="AR64" s="126">
        <v>1</v>
      </c>
    </row>
    <row r="65" spans="1:44" s="127" customFormat="1" ht="72.75" customHeight="1" thickBot="1">
      <c r="A65" s="120">
        <v>57</v>
      </c>
      <c r="B65" s="121" t="s">
        <v>88</v>
      </c>
      <c r="C65" s="121" t="s">
        <v>187</v>
      </c>
      <c r="D65" s="121" t="s">
        <v>163</v>
      </c>
      <c r="E65" s="121">
        <v>2017</v>
      </c>
      <c r="F65" s="121">
        <v>53</v>
      </c>
      <c r="G65" s="121" t="s">
        <v>177</v>
      </c>
      <c r="H65" s="121" t="s">
        <v>176</v>
      </c>
      <c r="I65" s="121" t="s">
        <v>209</v>
      </c>
      <c r="J65" s="121" t="s">
        <v>248</v>
      </c>
      <c r="K65" s="99" t="s">
        <v>261</v>
      </c>
      <c r="L65" s="99" t="s">
        <v>260</v>
      </c>
      <c r="M65" s="80">
        <v>1</v>
      </c>
      <c r="N65" s="99" t="s">
        <v>259</v>
      </c>
      <c r="O65" s="99"/>
      <c r="P65" s="99" t="s">
        <v>258</v>
      </c>
      <c r="Q65" s="99" t="s">
        <v>257</v>
      </c>
      <c r="R65" s="80">
        <v>1</v>
      </c>
      <c r="S65" s="103" t="s">
        <v>180</v>
      </c>
      <c r="T65" s="103" t="s">
        <v>213</v>
      </c>
      <c r="U65" s="115">
        <f t="shared" si="1"/>
        <v>22.142857142857142</v>
      </c>
      <c r="V65" s="114">
        <f t="shared" si="2"/>
        <v>100</v>
      </c>
      <c r="W65" s="114">
        <f t="shared" si="3"/>
        <v>1</v>
      </c>
      <c r="X65" s="116">
        <f t="shared" si="0"/>
        <v>22.142857142857142</v>
      </c>
      <c r="Y65" s="114">
        <f t="shared" si="4"/>
        <v>0</v>
      </c>
      <c r="Z65" s="114">
        <f t="shared" si="5"/>
        <v>0</v>
      </c>
      <c r="AA65" s="97"/>
      <c r="AB65" s="97"/>
      <c r="AC65" s="64" t="s">
        <v>212</v>
      </c>
      <c r="AD65" s="64"/>
      <c r="AE65" s="100"/>
      <c r="AF65" s="130"/>
      <c r="AG65" s="130"/>
      <c r="AH65" s="129"/>
      <c r="AI65" s="129"/>
      <c r="AJ65" s="130"/>
      <c r="AK65" s="124"/>
      <c r="AL65" s="125">
        <v>100</v>
      </c>
      <c r="AM65" s="128" t="s">
        <v>256</v>
      </c>
      <c r="AN65" s="124">
        <v>100</v>
      </c>
      <c r="AO65" s="124" t="s">
        <v>198</v>
      </c>
      <c r="AP65" s="124" t="s">
        <v>574</v>
      </c>
      <c r="AQ65" s="126">
        <v>5</v>
      </c>
      <c r="AR65" s="126">
        <v>1</v>
      </c>
    </row>
    <row r="66" spans="1:44" s="127" customFormat="1" ht="72.75" customHeight="1" thickBot="1">
      <c r="A66" s="120">
        <v>58</v>
      </c>
      <c r="B66" s="121" t="s">
        <v>89</v>
      </c>
      <c r="C66" s="121" t="s">
        <v>168</v>
      </c>
      <c r="D66" s="121" t="s">
        <v>163</v>
      </c>
      <c r="E66" s="121">
        <v>2017</v>
      </c>
      <c r="F66" s="121">
        <v>57</v>
      </c>
      <c r="G66" s="121" t="s">
        <v>177</v>
      </c>
      <c r="H66" s="121" t="s">
        <v>176</v>
      </c>
      <c r="I66" s="121" t="s">
        <v>209</v>
      </c>
      <c r="J66" s="121" t="s">
        <v>248</v>
      </c>
      <c r="K66" s="99" t="s">
        <v>255</v>
      </c>
      <c r="L66" s="99" t="s">
        <v>254</v>
      </c>
      <c r="M66" s="80">
        <v>1</v>
      </c>
      <c r="N66" s="99" t="s">
        <v>253</v>
      </c>
      <c r="O66" s="99"/>
      <c r="P66" s="99" t="s">
        <v>252</v>
      </c>
      <c r="Q66" s="99" t="s">
        <v>251</v>
      </c>
      <c r="R66" s="80">
        <v>1</v>
      </c>
      <c r="S66" s="103" t="s">
        <v>168</v>
      </c>
      <c r="T66" s="103" t="s">
        <v>250</v>
      </c>
      <c r="U66" s="115">
        <f t="shared" si="1"/>
        <v>22.714285714285715</v>
      </c>
      <c r="V66" s="114">
        <f t="shared" si="2"/>
        <v>100</v>
      </c>
      <c r="W66" s="114">
        <f t="shared" si="3"/>
        <v>1</v>
      </c>
      <c r="X66" s="116">
        <f t="shared" si="0"/>
        <v>22.714285714285715</v>
      </c>
      <c r="Y66" s="114">
        <f t="shared" si="4"/>
        <v>0</v>
      </c>
      <c r="Z66" s="114">
        <f t="shared" si="5"/>
        <v>0</v>
      </c>
      <c r="AA66" s="97"/>
      <c r="AB66" s="97"/>
      <c r="AC66" s="64" t="s">
        <v>212</v>
      </c>
      <c r="AD66" s="64"/>
      <c r="AE66" s="130"/>
      <c r="AF66" s="130"/>
      <c r="AG66" s="130"/>
      <c r="AH66" s="130"/>
      <c r="AI66" s="130"/>
      <c r="AJ66" s="130"/>
      <c r="AK66" s="124"/>
      <c r="AL66" s="125">
        <v>100</v>
      </c>
      <c r="AM66" s="128" t="s">
        <v>249</v>
      </c>
      <c r="AN66" s="124">
        <v>100</v>
      </c>
      <c r="AO66" s="124" t="s">
        <v>198</v>
      </c>
      <c r="AP66" s="124" t="s">
        <v>574</v>
      </c>
      <c r="AQ66" s="126">
        <v>5</v>
      </c>
      <c r="AR66" s="126">
        <v>1</v>
      </c>
    </row>
    <row r="67" spans="1:44" s="127" customFormat="1" ht="72.75" customHeight="1" thickBot="1">
      <c r="A67" s="120">
        <v>59</v>
      </c>
      <c r="B67" s="121" t="s">
        <v>90</v>
      </c>
      <c r="C67" s="121" t="s">
        <v>197</v>
      </c>
      <c r="D67" s="121" t="s">
        <v>163</v>
      </c>
      <c r="E67" s="121">
        <v>2017</v>
      </c>
      <c r="F67" s="121">
        <v>62</v>
      </c>
      <c r="G67" s="121" t="s">
        <v>177</v>
      </c>
      <c r="H67" s="121" t="s">
        <v>176</v>
      </c>
      <c r="I67" s="121" t="s">
        <v>209</v>
      </c>
      <c r="J67" s="121" t="s">
        <v>248</v>
      </c>
      <c r="K67" s="99" t="s">
        <v>247</v>
      </c>
      <c r="L67" s="99" t="s">
        <v>246</v>
      </c>
      <c r="M67" s="80">
        <v>1</v>
      </c>
      <c r="N67" s="99" t="s">
        <v>245</v>
      </c>
      <c r="O67" s="99"/>
      <c r="P67" s="99" t="s">
        <v>244</v>
      </c>
      <c r="Q67" s="99" t="s">
        <v>243</v>
      </c>
      <c r="R67" s="80">
        <v>100</v>
      </c>
      <c r="S67" s="103" t="s">
        <v>190</v>
      </c>
      <c r="T67" s="103" t="s">
        <v>189</v>
      </c>
      <c r="U67" s="115">
        <f t="shared" si="1"/>
        <v>46</v>
      </c>
      <c r="V67" s="114">
        <f t="shared" si="2"/>
        <v>0</v>
      </c>
      <c r="W67" s="114">
        <f t="shared" si="3"/>
        <v>0</v>
      </c>
      <c r="X67" s="116">
        <f t="shared" si="0"/>
        <v>0</v>
      </c>
      <c r="Y67" s="114">
        <f t="shared" si="4"/>
        <v>0</v>
      </c>
      <c r="Z67" s="114">
        <f t="shared" si="5"/>
        <v>0</v>
      </c>
      <c r="AA67" s="97"/>
      <c r="AB67" s="97"/>
      <c r="AC67" s="64" t="s">
        <v>188</v>
      </c>
      <c r="AD67" s="64"/>
      <c r="AE67" s="130"/>
      <c r="AF67" s="130"/>
      <c r="AG67" s="130"/>
      <c r="AH67" s="129"/>
      <c r="AI67" s="129"/>
      <c r="AJ67" s="130"/>
      <c r="AK67" s="124"/>
      <c r="AL67" s="125">
        <v>0</v>
      </c>
      <c r="AM67" s="128">
        <v>0</v>
      </c>
      <c r="AN67" s="124">
        <v>0</v>
      </c>
      <c r="AO67" s="124" t="s">
        <v>165</v>
      </c>
      <c r="AP67" s="124" t="s">
        <v>574</v>
      </c>
      <c r="AQ67" s="126">
        <v>5</v>
      </c>
      <c r="AR67" s="126">
        <v>1</v>
      </c>
    </row>
    <row r="68" spans="1:44" s="127" customFormat="1" ht="72.75" customHeight="1" thickBot="1">
      <c r="A68" s="120">
        <v>60</v>
      </c>
      <c r="B68" s="121" t="s">
        <v>91</v>
      </c>
      <c r="C68" s="121" t="s">
        <v>197</v>
      </c>
      <c r="D68" s="121" t="s">
        <v>163</v>
      </c>
      <c r="E68" s="121">
        <v>2017</v>
      </c>
      <c r="F68" s="121">
        <v>62</v>
      </c>
      <c r="G68" s="121" t="s">
        <v>177</v>
      </c>
      <c r="H68" s="121" t="s">
        <v>176</v>
      </c>
      <c r="I68" s="121" t="s">
        <v>209</v>
      </c>
      <c r="J68" s="121" t="s">
        <v>239</v>
      </c>
      <c r="K68" s="99" t="s">
        <v>238</v>
      </c>
      <c r="L68" s="99" t="s">
        <v>237</v>
      </c>
      <c r="M68" s="80">
        <v>1</v>
      </c>
      <c r="N68" s="99" t="s">
        <v>242</v>
      </c>
      <c r="O68" s="99"/>
      <c r="P68" s="99" t="s">
        <v>241</v>
      </c>
      <c r="Q68" s="99" t="s">
        <v>240</v>
      </c>
      <c r="R68" s="80">
        <v>100</v>
      </c>
      <c r="S68" s="103" t="s">
        <v>190</v>
      </c>
      <c r="T68" s="103" t="s">
        <v>189</v>
      </c>
      <c r="U68" s="115">
        <f t="shared" si="1"/>
        <v>46</v>
      </c>
      <c r="V68" s="114">
        <f t="shared" si="2"/>
        <v>0</v>
      </c>
      <c r="W68" s="114">
        <f t="shared" si="3"/>
        <v>0</v>
      </c>
      <c r="X68" s="116">
        <f t="shared" si="0"/>
        <v>0</v>
      </c>
      <c r="Y68" s="114">
        <f t="shared" si="4"/>
        <v>0</v>
      </c>
      <c r="Z68" s="114">
        <f t="shared" si="5"/>
        <v>0</v>
      </c>
      <c r="AA68" s="97"/>
      <c r="AB68" s="97"/>
      <c r="AC68" s="64" t="s">
        <v>232</v>
      </c>
      <c r="AD68" s="64"/>
      <c r="AE68" s="100"/>
      <c r="AF68" s="130"/>
      <c r="AG68" s="130"/>
      <c r="AH68" s="129"/>
      <c r="AI68" s="129"/>
      <c r="AJ68" s="130"/>
      <c r="AK68" s="124"/>
      <c r="AL68" s="125">
        <v>0</v>
      </c>
      <c r="AM68" s="128">
        <v>0</v>
      </c>
      <c r="AN68" s="124">
        <v>0</v>
      </c>
      <c r="AO68" s="124" t="s">
        <v>165</v>
      </c>
      <c r="AP68" s="124" t="s">
        <v>574</v>
      </c>
      <c r="AQ68" s="126">
        <v>5</v>
      </c>
      <c r="AR68" s="126">
        <v>1</v>
      </c>
    </row>
    <row r="69" spans="1:44" s="127" customFormat="1" ht="72.75" customHeight="1" thickBot="1">
      <c r="A69" s="120">
        <v>61</v>
      </c>
      <c r="B69" s="121" t="s">
        <v>92</v>
      </c>
      <c r="C69" s="121" t="s">
        <v>197</v>
      </c>
      <c r="D69" s="121" t="s">
        <v>163</v>
      </c>
      <c r="E69" s="121">
        <v>2017</v>
      </c>
      <c r="F69" s="121">
        <v>62</v>
      </c>
      <c r="G69" s="121" t="s">
        <v>177</v>
      </c>
      <c r="H69" s="121" t="s">
        <v>176</v>
      </c>
      <c r="I69" s="121" t="s">
        <v>209</v>
      </c>
      <c r="J69" s="121" t="s">
        <v>239</v>
      </c>
      <c r="K69" s="99" t="s">
        <v>238</v>
      </c>
      <c r="L69" s="99" t="s">
        <v>237</v>
      </c>
      <c r="M69" s="80">
        <v>2</v>
      </c>
      <c r="N69" s="99" t="s">
        <v>236</v>
      </c>
      <c r="O69" s="99"/>
      <c r="P69" s="99" t="s">
        <v>235</v>
      </c>
      <c r="Q69" s="99" t="s">
        <v>234</v>
      </c>
      <c r="R69" s="119">
        <v>100</v>
      </c>
      <c r="S69" s="103" t="s">
        <v>233</v>
      </c>
      <c r="T69" s="103" t="s">
        <v>189</v>
      </c>
      <c r="U69" s="115">
        <f t="shared" si="1"/>
        <v>43.571428571428569</v>
      </c>
      <c r="V69" s="114">
        <f t="shared" si="2"/>
        <v>0</v>
      </c>
      <c r="W69" s="114">
        <f t="shared" si="3"/>
        <v>0</v>
      </c>
      <c r="X69" s="116">
        <f t="shared" si="0"/>
        <v>0</v>
      </c>
      <c r="Y69" s="114">
        <f t="shared" si="4"/>
        <v>0</v>
      </c>
      <c r="Z69" s="114">
        <f t="shared" si="5"/>
        <v>0</v>
      </c>
      <c r="AA69" s="97"/>
      <c r="AB69" s="97"/>
      <c r="AC69" s="64" t="s">
        <v>232</v>
      </c>
      <c r="AD69" s="64"/>
      <c r="AE69" s="130"/>
      <c r="AF69" s="130"/>
      <c r="AG69" s="130"/>
      <c r="AH69" s="130"/>
      <c r="AI69" s="129"/>
      <c r="AJ69" s="130"/>
      <c r="AK69" s="124"/>
      <c r="AL69" s="125">
        <v>0</v>
      </c>
      <c r="AM69" s="128">
        <v>0</v>
      </c>
      <c r="AN69" s="124">
        <v>0</v>
      </c>
      <c r="AO69" s="124" t="s">
        <v>165</v>
      </c>
      <c r="AP69" s="124" t="s">
        <v>574</v>
      </c>
      <c r="AQ69" s="126">
        <v>5</v>
      </c>
      <c r="AR69" s="126">
        <v>1</v>
      </c>
    </row>
    <row r="70" spans="1:44" s="127" customFormat="1" ht="72.75" customHeight="1" thickBot="1">
      <c r="A70" s="120">
        <v>62</v>
      </c>
      <c r="B70" s="121" t="s">
        <v>93</v>
      </c>
      <c r="C70" s="121" t="s">
        <v>197</v>
      </c>
      <c r="D70" s="121" t="s">
        <v>163</v>
      </c>
      <c r="E70" s="121">
        <v>2017</v>
      </c>
      <c r="F70" s="121">
        <v>62</v>
      </c>
      <c r="G70" s="121" t="s">
        <v>177</v>
      </c>
      <c r="H70" s="121" t="s">
        <v>176</v>
      </c>
      <c r="I70" s="121" t="s">
        <v>209</v>
      </c>
      <c r="J70" s="121" t="s">
        <v>226</v>
      </c>
      <c r="K70" s="99" t="s">
        <v>231</v>
      </c>
      <c r="L70" s="99" t="s">
        <v>230</v>
      </c>
      <c r="M70" s="80">
        <v>1</v>
      </c>
      <c r="N70" s="99" t="s">
        <v>229</v>
      </c>
      <c r="O70" s="99"/>
      <c r="P70" s="99" t="s">
        <v>228</v>
      </c>
      <c r="Q70" s="99" t="s">
        <v>227</v>
      </c>
      <c r="R70" s="119">
        <v>100</v>
      </c>
      <c r="S70" s="103" t="s">
        <v>190</v>
      </c>
      <c r="T70" s="103" t="s">
        <v>189</v>
      </c>
      <c r="U70" s="115">
        <f t="shared" si="1"/>
        <v>46</v>
      </c>
      <c r="V70" s="114">
        <f t="shared" si="2"/>
        <v>0</v>
      </c>
      <c r="W70" s="114">
        <f t="shared" si="3"/>
        <v>0</v>
      </c>
      <c r="X70" s="116">
        <f t="shared" si="0"/>
        <v>0</v>
      </c>
      <c r="Y70" s="114">
        <f t="shared" si="4"/>
        <v>0</v>
      </c>
      <c r="Z70" s="114">
        <f t="shared" si="5"/>
        <v>0</v>
      </c>
      <c r="AA70" s="97"/>
      <c r="AB70" s="97"/>
      <c r="AC70" s="64" t="s">
        <v>188</v>
      </c>
      <c r="AD70" s="64"/>
      <c r="AE70" s="137"/>
      <c r="AF70" s="130"/>
      <c r="AG70" s="130"/>
      <c r="AH70" s="130"/>
      <c r="AI70" s="137"/>
      <c r="AJ70" s="130"/>
      <c r="AK70" s="124"/>
      <c r="AL70" s="125">
        <v>0</v>
      </c>
      <c r="AM70" s="128">
        <v>0</v>
      </c>
      <c r="AN70" s="124">
        <v>0</v>
      </c>
      <c r="AO70" s="124" t="s">
        <v>165</v>
      </c>
      <c r="AP70" s="124" t="s">
        <v>574</v>
      </c>
      <c r="AQ70" s="126">
        <v>5</v>
      </c>
      <c r="AR70" s="126">
        <v>1</v>
      </c>
    </row>
    <row r="71" spans="1:44" s="127" customFormat="1" ht="72.75" customHeight="1" thickBot="1">
      <c r="A71" s="120">
        <v>63</v>
      </c>
      <c r="B71" s="121" t="s">
        <v>94</v>
      </c>
      <c r="C71" s="121" t="s">
        <v>187</v>
      </c>
      <c r="D71" s="121" t="s">
        <v>163</v>
      </c>
      <c r="E71" s="121">
        <v>2017</v>
      </c>
      <c r="F71" s="121">
        <v>53</v>
      </c>
      <c r="G71" s="121" t="s">
        <v>177</v>
      </c>
      <c r="H71" s="121" t="s">
        <v>176</v>
      </c>
      <c r="I71" s="121" t="s">
        <v>209</v>
      </c>
      <c r="J71" s="121" t="s">
        <v>226</v>
      </c>
      <c r="K71" s="99" t="s">
        <v>225</v>
      </c>
      <c r="L71" s="99" t="s">
        <v>224</v>
      </c>
      <c r="M71" s="80">
        <v>1</v>
      </c>
      <c r="N71" s="99" t="s">
        <v>223</v>
      </c>
      <c r="O71" s="99"/>
      <c r="P71" s="99" t="s">
        <v>222</v>
      </c>
      <c r="Q71" s="99" t="s">
        <v>221</v>
      </c>
      <c r="R71" s="119">
        <v>1</v>
      </c>
      <c r="S71" s="103" t="s">
        <v>180</v>
      </c>
      <c r="T71" s="103" t="s">
        <v>220</v>
      </c>
      <c r="U71" s="115">
        <f t="shared" si="1"/>
        <v>30.571428571428573</v>
      </c>
      <c r="V71" s="114">
        <f t="shared" si="2"/>
        <v>100</v>
      </c>
      <c r="W71" s="114">
        <f t="shared" si="3"/>
        <v>1</v>
      </c>
      <c r="X71" s="116">
        <f t="shared" si="0"/>
        <v>30.571428571428573</v>
      </c>
      <c r="Y71" s="114">
        <f t="shared" si="4"/>
        <v>0</v>
      </c>
      <c r="Z71" s="114">
        <f t="shared" si="5"/>
        <v>0</v>
      </c>
      <c r="AA71" s="97"/>
      <c r="AB71" s="97"/>
      <c r="AC71" s="64" t="s">
        <v>212</v>
      </c>
      <c r="AD71" s="64"/>
      <c r="AE71" s="130"/>
      <c r="AF71" s="130"/>
      <c r="AG71" s="130"/>
      <c r="AH71" s="130"/>
      <c r="AI71" s="130"/>
      <c r="AJ71" s="130"/>
      <c r="AK71" s="124"/>
      <c r="AL71" s="125">
        <v>100</v>
      </c>
      <c r="AM71" s="128" t="s">
        <v>219</v>
      </c>
      <c r="AN71" s="124">
        <v>100</v>
      </c>
      <c r="AO71" s="124" t="s">
        <v>198</v>
      </c>
      <c r="AP71" s="124" t="s">
        <v>574</v>
      </c>
      <c r="AQ71" s="126">
        <v>5</v>
      </c>
      <c r="AR71" s="126">
        <v>1</v>
      </c>
    </row>
    <row r="72" spans="1:44" s="127" customFormat="1" ht="72.75" customHeight="1" thickBot="1">
      <c r="A72" s="120">
        <v>64</v>
      </c>
      <c r="B72" s="121" t="s">
        <v>95</v>
      </c>
      <c r="C72" s="121" t="s">
        <v>187</v>
      </c>
      <c r="D72" s="121" t="s">
        <v>163</v>
      </c>
      <c r="E72" s="121">
        <v>2017</v>
      </c>
      <c r="F72" s="121">
        <v>53</v>
      </c>
      <c r="G72" s="121" t="s">
        <v>177</v>
      </c>
      <c r="H72" s="121" t="s">
        <v>176</v>
      </c>
      <c r="I72" s="121" t="s">
        <v>209</v>
      </c>
      <c r="J72" s="121" t="s">
        <v>218</v>
      </c>
      <c r="K72" s="99" t="s">
        <v>217</v>
      </c>
      <c r="L72" s="99" t="s">
        <v>216</v>
      </c>
      <c r="M72" s="80">
        <v>1</v>
      </c>
      <c r="N72" s="99" t="s">
        <v>215</v>
      </c>
      <c r="O72" s="99"/>
      <c r="P72" s="99" t="s">
        <v>214</v>
      </c>
      <c r="Q72" s="99" t="s">
        <v>214</v>
      </c>
      <c r="R72" s="119">
        <v>1</v>
      </c>
      <c r="S72" s="103" t="s">
        <v>180</v>
      </c>
      <c r="T72" s="103" t="s">
        <v>213</v>
      </c>
      <c r="U72" s="115">
        <f t="shared" si="1"/>
        <v>22.142857142857142</v>
      </c>
      <c r="V72" s="114">
        <f t="shared" si="2"/>
        <v>100</v>
      </c>
      <c r="W72" s="114">
        <f t="shared" si="3"/>
        <v>1</v>
      </c>
      <c r="X72" s="116">
        <f t="shared" ref="X72:X77" si="6">U72*W72</f>
        <v>22.142857142857142</v>
      </c>
      <c r="Y72" s="114">
        <f t="shared" si="4"/>
        <v>0</v>
      </c>
      <c r="Z72" s="114">
        <f t="shared" si="5"/>
        <v>0</v>
      </c>
      <c r="AA72" s="97"/>
      <c r="AB72" s="97"/>
      <c r="AC72" s="64" t="s">
        <v>212</v>
      </c>
      <c r="AD72" s="64"/>
      <c r="AE72" s="130"/>
      <c r="AF72" s="130"/>
      <c r="AG72" s="130"/>
      <c r="AH72" s="129"/>
      <c r="AI72" s="129"/>
      <c r="AJ72" s="130"/>
      <c r="AK72" s="124"/>
      <c r="AL72" s="125">
        <v>100</v>
      </c>
      <c r="AM72" s="128" t="s">
        <v>211</v>
      </c>
      <c r="AN72" s="124">
        <v>100</v>
      </c>
      <c r="AO72" s="124" t="s">
        <v>198</v>
      </c>
      <c r="AP72" s="124" t="s">
        <v>574</v>
      </c>
      <c r="AQ72" s="126">
        <v>5</v>
      </c>
      <c r="AR72" s="126">
        <v>1</v>
      </c>
    </row>
    <row r="73" spans="1:44" s="127" customFormat="1" ht="72.75" customHeight="1" thickBot="1">
      <c r="A73" s="120">
        <v>65</v>
      </c>
      <c r="B73" s="121" t="s">
        <v>96</v>
      </c>
      <c r="C73" s="121" t="s">
        <v>210</v>
      </c>
      <c r="D73" s="121" t="s">
        <v>163</v>
      </c>
      <c r="E73" s="121">
        <v>2016</v>
      </c>
      <c r="F73" s="121">
        <v>79</v>
      </c>
      <c r="G73" s="121" t="s">
        <v>177</v>
      </c>
      <c r="H73" s="121" t="s">
        <v>176</v>
      </c>
      <c r="I73" s="121" t="s">
        <v>209</v>
      </c>
      <c r="J73" s="121" t="s">
        <v>208</v>
      </c>
      <c r="K73" s="99" t="s">
        <v>207</v>
      </c>
      <c r="L73" s="99" t="s">
        <v>206</v>
      </c>
      <c r="M73" s="80">
        <v>1</v>
      </c>
      <c r="N73" s="99" t="s">
        <v>205</v>
      </c>
      <c r="O73" s="99"/>
      <c r="P73" s="99" t="s">
        <v>204</v>
      </c>
      <c r="Q73" s="99" t="s">
        <v>203</v>
      </c>
      <c r="R73" s="119">
        <v>1</v>
      </c>
      <c r="S73" s="103" t="s">
        <v>202</v>
      </c>
      <c r="T73" s="103" t="s">
        <v>201</v>
      </c>
      <c r="U73" s="115">
        <f t="shared" ref="U73:U77" si="7">DATEDIF(S73,T73,"D")/7</f>
        <v>43.428571428571431</v>
      </c>
      <c r="V73" s="114">
        <f t="shared" ref="V73:V77" si="8">+AL73</f>
        <v>100</v>
      </c>
      <c r="W73" s="114">
        <f t="shared" ref="W73:W77" si="9">IF(R73=0,0,IF(V73/R73&gt;1,1,V73/R73))</f>
        <v>1</v>
      </c>
      <c r="X73" s="116">
        <f t="shared" si="6"/>
        <v>43.428571428571431</v>
      </c>
      <c r="Y73" s="114">
        <f t="shared" ref="Y73:Y77" si="10">IF(T73&lt;=$Y$4,X73,0)</f>
        <v>0</v>
      </c>
      <c r="Z73" s="114">
        <f t="shared" ref="Z73:Z77" si="11">IF($Y$4&gt;=T73,U73,0)</f>
        <v>0</v>
      </c>
      <c r="AA73" s="97"/>
      <c r="AB73" s="97"/>
      <c r="AC73" s="64" t="s">
        <v>200</v>
      </c>
      <c r="AD73" s="64"/>
      <c r="AE73" s="130"/>
      <c r="AF73" s="130"/>
      <c r="AG73" s="130"/>
      <c r="AH73" s="130"/>
      <c r="AI73" s="130"/>
      <c r="AJ73" s="130"/>
      <c r="AK73" s="124"/>
      <c r="AL73" s="125">
        <v>100</v>
      </c>
      <c r="AM73" s="128" t="s">
        <v>199</v>
      </c>
      <c r="AN73" s="124">
        <v>100</v>
      </c>
      <c r="AO73" s="124" t="s">
        <v>152</v>
      </c>
      <c r="AP73" s="124" t="s">
        <v>152</v>
      </c>
      <c r="AQ73" s="126">
        <v>5</v>
      </c>
      <c r="AR73" s="126">
        <v>1</v>
      </c>
    </row>
    <row r="74" spans="1:44" s="127" customFormat="1" ht="72.75" customHeight="1" thickBot="1">
      <c r="A74" s="120">
        <v>66</v>
      </c>
      <c r="B74" s="121" t="s">
        <v>97</v>
      </c>
      <c r="C74" s="121" t="s">
        <v>197</v>
      </c>
      <c r="D74" s="121" t="s">
        <v>163</v>
      </c>
      <c r="E74" s="121">
        <v>2017</v>
      </c>
      <c r="F74" s="121">
        <v>62</v>
      </c>
      <c r="G74" s="121" t="s">
        <v>177</v>
      </c>
      <c r="H74" s="121" t="s">
        <v>186</v>
      </c>
      <c r="I74" s="121" t="s">
        <v>196</v>
      </c>
      <c r="J74" s="121" t="s">
        <v>174</v>
      </c>
      <c r="K74" s="99" t="s">
        <v>195</v>
      </c>
      <c r="L74" s="99" t="s">
        <v>194</v>
      </c>
      <c r="M74" s="80">
        <v>1</v>
      </c>
      <c r="N74" s="99" t="s">
        <v>193</v>
      </c>
      <c r="O74" s="99"/>
      <c r="P74" s="99" t="s">
        <v>192</v>
      </c>
      <c r="Q74" s="99" t="s">
        <v>191</v>
      </c>
      <c r="R74" s="119">
        <v>100</v>
      </c>
      <c r="S74" s="103" t="s">
        <v>190</v>
      </c>
      <c r="T74" s="103" t="s">
        <v>189</v>
      </c>
      <c r="U74" s="115">
        <f t="shared" si="7"/>
        <v>46</v>
      </c>
      <c r="V74" s="114">
        <f t="shared" si="8"/>
        <v>0</v>
      </c>
      <c r="W74" s="114">
        <f t="shared" si="9"/>
        <v>0</v>
      </c>
      <c r="X74" s="116">
        <f t="shared" si="6"/>
        <v>0</v>
      </c>
      <c r="Y74" s="114">
        <f t="shared" si="10"/>
        <v>0</v>
      </c>
      <c r="Z74" s="114">
        <f t="shared" si="11"/>
        <v>0</v>
      </c>
      <c r="AA74" s="97"/>
      <c r="AB74" s="97"/>
      <c r="AC74" s="64" t="s">
        <v>188</v>
      </c>
      <c r="AD74" s="64"/>
      <c r="AE74" s="130"/>
      <c r="AF74" s="130"/>
      <c r="AG74" s="130"/>
      <c r="AH74" s="130"/>
      <c r="AI74" s="130"/>
      <c r="AJ74" s="130"/>
      <c r="AK74" s="124"/>
      <c r="AL74" s="125">
        <v>0</v>
      </c>
      <c r="AM74" s="128">
        <v>0</v>
      </c>
      <c r="AN74" s="124">
        <v>0</v>
      </c>
      <c r="AO74" s="124" t="s">
        <v>165</v>
      </c>
      <c r="AP74" s="124" t="s">
        <v>574</v>
      </c>
      <c r="AQ74" s="126">
        <v>5</v>
      </c>
      <c r="AR74" s="126">
        <v>1</v>
      </c>
    </row>
    <row r="75" spans="1:44" s="127" customFormat="1" ht="72.75" customHeight="1" thickBot="1">
      <c r="A75" s="120">
        <v>67</v>
      </c>
      <c r="B75" s="121" t="s">
        <v>98</v>
      </c>
      <c r="C75" s="121" t="s">
        <v>187</v>
      </c>
      <c r="D75" s="121" t="s">
        <v>163</v>
      </c>
      <c r="E75" s="121">
        <v>2017</v>
      </c>
      <c r="F75" s="121">
        <v>53</v>
      </c>
      <c r="G75" s="121" t="s">
        <v>177</v>
      </c>
      <c r="H75" s="121" t="s">
        <v>186</v>
      </c>
      <c r="I75" s="121" t="s">
        <v>162</v>
      </c>
      <c r="J75" s="121" t="s">
        <v>174</v>
      </c>
      <c r="K75" s="99" t="s">
        <v>185</v>
      </c>
      <c r="L75" s="99" t="s">
        <v>184</v>
      </c>
      <c r="M75" s="80">
        <v>1</v>
      </c>
      <c r="N75" s="99" t="s">
        <v>183</v>
      </c>
      <c r="O75" s="99"/>
      <c r="P75" s="99" t="s">
        <v>182</v>
      </c>
      <c r="Q75" s="99" t="s">
        <v>181</v>
      </c>
      <c r="R75" s="119">
        <v>1</v>
      </c>
      <c r="S75" s="103" t="s">
        <v>180</v>
      </c>
      <c r="T75" s="103" t="s">
        <v>179</v>
      </c>
      <c r="U75" s="115">
        <f t="shared" si="7"/>
        <v>43.714285714285715</v>
      </c>
      <c r="V75" s="114">
        <f t="shared" si="8"/>
        <v>0</v>
      </c>
      <c r="W75" s="114">
        <f t="shared" si="9"/>
        <v>0</v>
      </c>
      <c r="X75" s="116">
        <f t="shared" si="6"/>
        <v>0</v>
      </c>
      <c r="Y75" s="114">
        <f t="shared" si="10"/>
        <v>0</v>
      </c>
      <c r="Z75" s="114">
        <f t="shared" si="11"/>
        <v>0</v>
      </c>
      <c r="AA75" s="97"/>
      <c r="AB75" s="97"/>
      <c r="AC75" s="64" t="s">
        <v>166</v>
      </c>
      <c r="AD75" s="64"/>
      <c r="AE75" s="130"/>
      <c r="AF75" s="130"/>
      <c r="AG75" s="130"/>
      <c r="AH75" s="130"/>
      <c r="AI75" s="130"/>
      <c r="AJ75" s="130"/>
      <c r="AK75" s="124"/>
      <c r="AL75" s="125">
        <v>0</v>
      </c>
      <c r="AM75" s="128">
        <v>0</v>
      </c>
      <c r="AN75" s="124">
        <v>0</v>
      </c>
      <c r="AO75" s="124" t="s">
        <v>178</v>
      </c>
      <c r="AP75" s="124" t="s">
        <v>574</v>
      </c>
      <c r="AQ75" s="126">
        <v>5</v>
      </c>
      <c r="AR75" s="126">
        <v>1</v>
      </c>
    </row>
    <row r="76" spans="1:44" s="127" customFormat="1" ht="72.75" customHeight="1" thickBot="1">
      <c r="A76" s="120">
        <v>68</v>
      </c>
      <c r="B76" s="121" t="s">
        <v>99</v>
      </c>
      <c r="C76" s="121" t="s">
        <v>168</v>
      </c>
      <c r="D76" s="121" t="s">
        <v>163</v>
      </c>
      <c r="E76" s="121">
        <v>2017</v>
      </c>
      <c r="F76" s="121">
        <v>57</v>
      </c>
      <c r="G76" s="121" t="s">
        <v>177</v>
      </c>
      <c r="H76" s="121" t="s">
        <v>176</v>
      </c>
      <c r="I76" s="121" t="s">
        <v>175</v>
      </c>
      <c r="J76" s="121" t="s">
        <v>174</v>
      </c>
      <c r="K76" s="99" t="s">
        <v>173</v>
      </c>
      <c r="L76" s="99" t="s">
        <v>172</v>
      </c>
      <c r="M76" s="80">
        <v>1</v>
      </c>
      <c r="N76" s="99" t="s">
        <v>171</v>
      </c>
      <c r="O76" s="99"/>
      <c r="P76" s="99" t="s">
        <v>170</v>
      </c>
      <c r="Q76" s="99" t="s">
        <v>169</v>
      </c>
      <c r="R76" s="119">
        <v>1</v>
      </c>
      <c r="S76" s="103" t="s">
        <v>168</v>
      </c>
      <c r="T76" s="103" t="s">
        <v>167</v>
      </c>
      <c r="U76" s="115">
        <f t="shared" si="7"/>
        <v>52</v>
      </c>
      <c r="V76" s="114">
        <f t="shared" si="8"/>
        <v>0</v>
      </c>
      <c r="W76" s="114">
        <f t="shared" si="9"/>
        <v>0</v>
      </c>
      <c r="X76" s="116">
        <f t="shared" si="6"/>
        <v>0</v>
      </c>
      <c r="Y76" s="114">
        <f t="shared" si="10"/>
        <v>0</v>
      </c>
      <c r="Z76" s="114">
        <f t="shared" si="11"/>
        <v>0</v>
      </c>
      <c r="AA76" s="97"/>
      <c r="AB76" s="97"/>
      <c r="AC76" s="64" t="s">
        <v>166</v>
      </c>
      <c r="AD76" s="64"/>
      <c r="AE76" s="130"/>
      <c r="AF76" s="130"/>
      <c r="AG76" s="130"/>
      <c r="AH76" s="130"/>
      <c r="AI76" s="130"/>
      <c r="AJ76" s="130"/>
      <c r="AK76" s="124"/>
      <c r="AL76" s="125">
        <v>0</v>
      </c>
      <c r="AM76" s="128">
        <v>0</v>
      </c>
      <c r="AN76" s="124">
        <v>0</v>
      </c>
      <c r="AO76" s="124" t="s">
        <v>165</v>
      </c>
      <c r="AP76" s="124" t="s">
        <v>574</v>
      </c>
      <c r="AQ76" s="126">
        <v>5</v>
      </c>
      <c r="AR76" s="126">
        <v>1</v>
      </c>
    </row>
    <row r="77" spans="1:44" s="127" customFormat="1" ht="72.75" customHeight="1" thickBot="1">
      <c r="A77" s="120">
        <v>69</v>
      </c>
      <c r="B77" s="121" t="s">
        <v>100</v>
      </c>
      <c r="C77" s="121" t="s">
        <v>164</v>
      </c>
      <c r="D77" s="121" t="s">
        <v>163</v>
      </c>
      <c r="E77" s="121">
        <v>2016</v>
      </c>
      <c r="F77" s="121">
        <v>72</v>
      </c>
      <c r="G77" s="121" t="s">
        <v>162</v>
      </c>
      <c r="H77" s="121"/>
      <c r="I77" s="121"/>
      <c r="J77" s="121" t="s">
        <v>161</v>
      </c>
      <c r="K77" s="99" t="s">
        <v>160</v>
      </c>
      <c r="L77" s="99" t="s">
        <v>159</v>
      </c>
      <c r="M77" s="80">
        <v>1</v>
      </c>
      <c r="N77" s="99" t="s">
        <v>158</v>
      </c>
      <c r="O77" s="99"/>
      <c r="P77" s="99" t="s">
        <v>157</v>
      </c>
      <c r="Q77" s="99" t="s">
        <v>156</v>
      </c>
      <c r="R77" s="119">
        <v>50</v>
      </c>
      <c r="S77" s="103" t="s">
        <v>154</v>
      </c>
      <c r="T77" s="103" t="s">
        <v>155</v>
      </c>
      <c r="U77" s="115">
        <f t="shared" si="7"/>
        <v>51.142857142857146</v>
      </c>
      <c r="V77" s="114">
        <f t="shared" si="8"/>
        <v>0</v>
      </c>
      <c r="W77" s="114">
        <f t="shared" si="9"/>
        <v>0</v>
      </c>
      <c r="X77" s="116">
        <f t="shared" si="6"/>
        <v>0</v>
      </c>
      <c r="Y77" s="114">
        <f t="shared" si="10"/>
        <v>0</v>
      </c>
      <c r="Z77" s="114">
        <f t="shared" si="11"/>
        <v>0</v>
      </c>
      <c r="AA77" s="97"/>
      <c r="AB77" s="97"/>
      <c r="AC77" s="64"/>
      <c r="AD77" s="64"/>
      <c r="AE77" s="130"/>
      <c r="AF77" s="130"/>
      <c r="AG77" s="130"/>
      <c r="AH77" s="130"/>
      <c r="AI77" s="130"/>
      <c r="AJ77" s="130"/>
      <c r="AK77" s="124"/>
      <c r="AL77" s="125"/>
      <c r="AM77" s="128" t="s">
        <v>153</v>
      </c>
      <c r="AN77" s="124">
        <v>0</v>
      </c>
      <c r="AO77" s="124" t="s">
        <v>152</v>
      </c>
      <c r="AP77" s="124" t="s">
        <v>152</v>
      </c>
      <c r="AQ77" s="126">
        <v>5</v>
      </c>
      <c r="AR77" s="126">
        <v>1</v>
      </c>
    </row>
    <row r="78" spans="1:44" s="127" customFormat="1" ht="72.75" customHeight="1">
      <c r="A78" s="146" t="s">
        <v>29</v>
      </c>
      <c r="B78" s="147"/>
      <c r="C78" s="147"/>
      <c r="D78" s="147"/>
      <c r="E78" s="147"/>
      <c r="F78" s="147"/>
      <c r="G78" s="147"/>
      <c r="H78" s="147"/>
      <c r="I78" s="147"/>
      <c r="J78" s="147"/>
      <c r="K78" s="147"/>
      <c r="L78" s="147"/>
      <c r="M78" s="147"/>
      <c r="N78" s="147"/>
      <c r="O78" s="147"/>
      <c r="P78" s="147"/>
      <c r="Q78" s="147"/>
      <c r="R78" s="147"/>
      <c r="S78" s="147"/>
      <c r="T78" s="148"/>
      <c r="U78" s="149">
        <f t="shared" ref="U78:Z78" si="12">SUM(U9:U77)</f>
        <v>2911.0000000000009</v>
      </c>
      <c r="V78" s="149">
        <f t="shared" si="12"/>
        <v>2335</v>
      </c>
      <c r="W78" s="149">
        <f t="shared" si="12"/>
        <v>28.2</v>
      </c>
      <c r="X78" s="149">
        <f t="shared" si="12"/>
        <v>1031.6285714285711</v>
      </c>
      <c r="Y78" s="149">
        <f t="shared" si="12"/>
        <v>0</v>
      </c>
      <c r="Z78" s="149">
        <f t="shared" si="12"/>
        <v>0</v>
      </c>
      <c r="AA78" s="147"/>
      <c r="AB78" s="147"/>
      <c r="AC78" s="147"/>
      <c r="AD78" s="147"/>
      <c r="AE78" s="147"/>
      <c r="AF78" s="147"/>
      <c r="AG78" s="147"/>
      <c r="AH78" s="147"/>
      <c r="AI78" s="147"/>
      <c r="AJ78" s="147"/>
      <c r="AK78" s="147"/>
      <c r="AL78" s="147"/>
      <c r="AM78" s="147"/>
      <c r="AN78" s="147"/>
      <c r="AO78" s="147"/>
      <c r="AP78" s="147"/>
      <c r="AQ78" s="147"/>
      <c r="AR78" s="147"/>
    </row>
    <row r="81" spans="37:38">
      <c r="AK81"/>
      <c r="AL81"/>
    </row>
    <row r="82" spans="37:38">
      <c r="AK82"/>
      <c r="AL82"/>
    </row>
  </sheetData>
  <autoFilter ref="A8:AR78" xr:uid="{00000000-0009-0000-0000-000000000000}"/>
  <mergeCells count="5">
    <mergeCell ref="V4:X4"/>
    <mergeCell ref="AD4:AG4"/>
    <mergeCell ref="AH4:AK4"/>
    <mergeCell ref="A2:AO2"/>
    <mergeCell ref="A3:AO3"/>
  </mergeCells>
  <conditionalFormatting sqref="AQ9:AR77">
    <cfRule type="cellIs" dxfId="14" priority="10" stopIfTrue="1" operator="between">
      <formula>4</formula>
      <formula>5</formula>
    </cfRule>
    <cfRule type="cellIs" dxfId="13" priority="11" stopIfTrue="1" operator="between">
      <formula>2</formula>
      <formula>3.9</formula>
    </cfRule>
    <cfRule type="cellIs" dxfId="12" priority="12" stopIfTrue="1" operator="lessThanOrEqual">
      <formula>1.9</formula>
    </cfRule>
  </conditionalFormatting>
  <dataValidations xWindow="1400" yWindow="542" count="6">
    <dataValidation type="textLength" allowBlank="1" showInputMessage="1" error="Escriba un texto  Maximo 390 Caracteres" promptTitle="Cualquier contenido Maximo 390 Caracteres" prompt=" Registre aspectos importantes a considerar. (MÁX. 390 CARACTERES)" sqref="AI37:AI43 AI44:AJ44 AF11:AH11 AH12:AH20 AE45:AJ77 AE12:AG25 AE26:AH26 AE9:AH10 AI9:AI26 AJ9:AJ43 AI30:AI34 AE29:AG44 AH29:AH33" xr:uid="{00000000-0002-0000-0000-00000B000000}">
      <formula1>0</formula1>
      <formula2>390</formula2>
    </dataValidation>
    <dataValidation type="whole" operator="greaterThanOrEqual" allowBlank="1" showInputMessage="1" showErrorMessage="1" sqref="R10:R77" xr:uid="{00000000-0002-0000-0000-000000000000}">
      <formula1>1</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I9:I77" xr:uid="{00000000-0002-0000-0000-000001000000}">
      <formula1>$A$349864:$A$349866</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W9:W77" xr:uid="{00000000-0002-0000-0000-00000C000000}">
      <formula1>-9223372036854770000</formula1>
      <formula2>9223372036854770000</formula2>
    </dataValidation>
    <dataValidation type="list" allowBlank="1" showInputMessage="1" showErrorMessage="1" sqref="AQ9:AR77" xr:uid="{00000000-0002-0000-0000-00000F000000}">
      <formula1>"1,3,5"</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U9:U77" xr:uid="{C9326352-A42F-40C2-898B-460B5912C50E}">
      <formula1>-9223372036854770000</formula1>
      <formula2>9223372036854770000</formula2>
    </dataValidation>
  </dataValidations>
  <pageMargins left="0.70866141732283472" right="0.70866141732283472" top="0.74803149606299213" bottom="0.74803149606299213" header="0.31496062992125984" footer="0.31496062992125984"/>
  <pageSetup orientation="landscape" r:id="rId1"/>
  <headerFooter>
    <oddFooter xml:space="preserve">&amp;L&amp;6MSM-PR-03-FR-03 VERSIÓN 4 12-10-2017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0FDE-1798-4499-A004-6481A05E1133}">
  <dimension ref="A2:E25"/>
  <sheetViews>
    <sheetView zoomScale="70" zoomScaleNormal="70" workbookViewId="0">
      <selection activeCell="D5" sqref="D5"/>
    </sheetView>
  </sheetViews>
  <sheetFormatPr baseColWidth="10" defaultRowHeight="15"/>
  <cols>
    <col min="1" max="1" width="23.42578125" bestFit="1" customWidth="1"/>
    <col min="2" max="2" width="25.85546875" bestFit="1" customWidth="1"/>
    <col min="3" max="3" width="20.28515625" customWidth="1"/>
    <col min="4" max="4" width="131.140625" bestFit="1" customWidth="1"/>
    <col min="5" max="5" width="7.42578125" bestFit="1" customWidth="1"/>
  </cols>
  <sheetData>
    <row r="2" spans="1:5" ht="18.75">
      <c r="A2" s="105" t="s">
        <v>585</v>
      </c>
    </row>
    <row r="3" spans="1:5">
      <c r="A3" s="75" t="s">
        <v>104</v>
      </c>
      <c r="B3" s="106" t="s">
        <v>584</v>
      </c>
      <c r="C3" s="108" t="s">
        <v>586</v>
      </c>
    </row>
    <row r="4" spans="1:5">
      <c r="A4" s="51" t="s">
        <v>165</v>
      </c>
      <c r="B4" s="110">
        <v>27</v>
      </c>
      <c r="C4" s="107">
        <f>+GETPIVOTDATA("COD_FILA",$A$3,"(76) ESTADO Y EVALUACIÓN ENTIDAD","En ejecución")/GETPIVOTDATA("COD_FILA",$A$3)</f>
        <v>0.39130434782608697</v>
      </c>
    </row>
    <row r="5" spans="1:5">
      <c r="A5" s="51" t="s">
        <v>575</v>
      </c>
      <c r="B5" s="110">
        <v>6</v>
      </c>
      <c r="C5" s="107">
        <f>+GETPIVOTDATA("COD_FILA",$A$3,"(76) ESTADO Y EVALUACIÓN ENTIDAD","Por evaluar OCI")/GETPIVOTDATA("COD_FILA",$A$3)</f>
        <v>8.6956521739130432E-2</v>
      </c>
    </row>
    <row r="6" spans="1:5">
      <c r="A6" s="51" t="s">
        <v>152</v>
      </c>
      <c r="B6" s="110">
        <v>17</v>
      </c>
      <c r="C6" s="107">
        <f>+GETPIVOTDATA("COD_FILA",$A$3,"(76) ESTADO Y EVALUACIÓN ENTIDAD","Incumplida")/GETPIVOTDATA("COD_FILA",$A$3)</f>
        <v>0.24637681159420291</v>
      </c>
    </row>
    <row r="7" spans="1:5">
      <c r="A7" s="51" t="s">
        <v>178</v>
      </c>
      <c r="B7" s="110">
        <v>8</v>
      </c>
      <c r="C7" s="107">
        <f>+GETPIVOTDATA("COD_FILA",$A$3,"(76) ESTADO Y EVALUACIÓN ENTIDAD","En revisión OCI 2018")/GETPIVOTDATA("COD_FILA",$A$3)</f>
        <v>0.11594202898550725</v>
      </c>
    </row>
    <row r="8" spans="1:5">
      <c r="A8" s="51" t="s">
        <v>198</v>
      </c>
      <c r="B8" s="110">
        <v>11</v>
      </c>
      <c r="C8" s="107">
        <f>+GETPIVOTDATA("COD_FILA",$A$3,"(76) ESTADO Y EVALUACIÓN ENTIDAD","Cumplida")/GETPIVOTDATA("COD_FILA",$A$3)</f>
        <v>0.15942028985507245</v>
      </c>
    </row>
    <row r="9" spans="1:5">
      <c r="A9" s="51" t="s">
        <v>105</v>
      </c>
      <c r="B9" s="110">
        <v>69</v>
      </c>
      <c r="C9" s="109">
        <f>SUM(C4:C8)</f>
        <v>1</v>
      </c>
    </row>
    <row r="10" spans="1:5">
      <c r="A10" s="111" t="s">
        <v>587</v>
      </c>
    </row>
    <row r="11" spans="1:5" s="70" customFormat="1">
      <c r="A11" s="111"/>
    </row>
    <row r="12" spans="1:5" ht="26.25">
      <c r="A12" s="113" t="s">
        <v>588</v>
      </c>
    </row>
    <row r="13" spans="1:5" hidden="1">
      <c r="A13" s="75" t="s">
        <v>147</v>
      </c>
      <c r="B13" s="70" t="s">
        <v>575</v>
      </c>
    </row>
    <row r="14" spans="1:5" hidden="1">
      <c r="B14" s="70"/>
      <c r="C14" s="70"/>
    </row>
    <row r="15" spans="1:5">
      <c r="A15" s="75" t="s">
        <v>584</v>
      </c>
    </row>
    <row r="16" spans="1:5">
      <c r="A16" s="75" t="s">
        <v>35</v>
      </c>
      <c r="B16" s="75" t="s">
        <v>126</v>
      </c>
      <c r="C16" s="75" t="s">
        <v>129</v>
      </c>
      <c r="D16" s="75" t="s">
        <v>130</v>
      </c>
      <c r="E16" t="s">
        <v>589</v>
      </c>
    </row>
    <row r="17" spans="1:5" ht="30">
      <c r="A17" s="70" t="s">
        <v>376</v>
      </c>
      <c r="B17" s="70" t="s">
        <v>161</v>
      </c>
      <c r="C17" s="70">
        <v>1</v>
      </c>
      <c r="D17" s="112" t="s">
        <v>379</v>
      </c>
      <c r="E17" s="110">
        <v>1</v>
      </c>
    </row>
    <row r="18" spans="1:5">
      <c r="A18" s="112" t="s">
        <v>590</v>
      </c>
      <c r="B18" s="112"/>
      <c r="C18" s="112"/>
      <c r="D18" s="112"/>
      <c r="E18" s="110">
        <v>1</v>
      </c>
    </row>
    <row r="19" spans="1:5" ht="30">
      <c r="A19" s="70" t="s">
        <v>166</v>
      </c>
      <c r="B19" s="70" t="s">
        <v>455</v>
      </c>
      <c r="C19" s="70">
        <v>1</v>
      </c>
      <c r="D19" s="112" t="s">
        <v>471</v>
      </c>
      <c r="E19" s="110">
        <v>1</v>
      </c>
    </row>
    <row r="20" spans="1:5" ht="30">
      <c r="B20" s="70" t="s">
        <v>432</v>
      </c>
      <c r="C20" s="70">
        <v>1</v>
      </c>
      <c r="D20" s="112" t="s">
        <v>440</v>
      </c>
      <c r="E20" s="110">
        <v>1</v>
      </c>
    </row>
    <row r="21" spans="1:5" ht="30">
      <c r="B21" s="70" t="s">
        <v>413</v>
      </c>
      <c r="C21" s="70">
        <v>1</v>
      </c>
      <c r="D21" s="112" t="s">
        <v>410</v>
      </c>
      <c r="E21" s="110">
        <v>1</v>
      </c>
    </row>
    <row r="22" spans="1:5">
      <c r="B22" s="70" t="s">
        <v>396</v>
      </c>
      <c r="C22" s="70">
        <v>1</v>
      </c>
      <c r="D22" s="112" t="s">
        <v>404</v>
      </c>
      <c r="E22" s="110">
        <v>1</v>
      </c>
    </row>
    <row r="23" spans="1:5" ht="30">
      <c r="B23" s="70" t="s">
        <v>361</v>
      </c>
      <c r="C23" s="70">
        <v>1</v>
      </c>
      <c r="D23" s="112" t="s">
        <v>358</v>
      </c>
      <c r="E23" s="110">
        <v>1</v>
      </c>
    </row>
    <row r="24" spans="1:5">
      <c r="A24" s="70" t="s">
        <v>591</v>
      </c>
      <c r="B24" s="70"/>
      <c r="C24" s="70"/>
      <c r="D24" s="70"/>
      <c r="E24" s="110">
        <v>5</v>
      </c>
    </row>
    <row r="25" spans="1:5">
      <c r="A25" s="70" t="s">
        <v>105</v>
      </c>
      <c r="E25" s="110">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31"/>
  <sheetViews>
    <sheetView topLeftCell="A19" workbookViewId="0">
      <selection activeCell="D14" sqref="D14"/>
    </sheetView>
  </sheetViews>
  <sheetFormatPr baseColWidth="10" defaultColWidth="11.42578125" defaultRowHeight="15"/>
  <cols>
    <col min="1" max="2" width="11.42578125" style="6"/>
    <col min="3" max="3" width="17.5703125" style="6" customWidth="1"/>
    <col min="4" max="4" width="28.28515625" style="6" customWidth="1"/>
    <col min="5" max="6" width="11.42578125" style="6"/>
    <col min="7" max="7" width="14.140625" style="6" bestFit="1" customWidth="1"/>
    <col min="8" max="16384" width="11.42578125" style="6"/>
  </cols>
  <sheetData>
    <row r="1" spans="1:17" ht="15.75">
      <c r="A1" s="171" t="s">
        <v>12</v>
      </c>
      <c r="B1" s="171"/>
      <c r="C1" s="171"/>
      <c r="D1" s="171"/>
      <c r="E1" s="171"/>
      <c r="F1" s="171"/>
      <c r="G1" s="171"/>
      <c r="H1" s="171"/>
      <c r="I1" s="171"/>
      <c r="J1" s="171"/>
      <c r="K1" s="171"/>
      <c r="L1" s="171"/>
      <c r="M1" s="171"/>
      <c r="N1" s="171"/>
    </row>
    <row r="2" spans="1:17" ht="15.75">
      <c r="A2" s="171" t="s">
        <v>13</v>
      </c>
      <c r="B2" s="171"/>
      <c r="C2" s="171"/>
      <c r="D2" s="171"/>
      <c r="E2" s="171"/>
      <c r="F2" s="171"/>
      <c r="G2" s="171"/>
      <c r="H2" s="171"/>
      <c r="I2" s="171"/>
      <c r="J2" s="171"/>
      <c r="K2" s="171"/>
      <c r="L2" s="171"/>
      <c r="M2" s="171"/>
      <c r="N2" s="171"/>
    </row>
    <row r="3" spans="1:17" ht="15.75">
      <c r="A3" s="172" t="s">
        <v>14</v>
      </c>
      <c r="B3" s="172"/>
      <c r="C3" s="172"/>
      <c r="D3" s="172"/>
      <c r="E3" s="172"/>
      <c r="F3" s="172"/>
      <c r="G3" s="172"/>
      <c r="H3" s="172"/>
      <c r="I3" s="172"/>
      <c r="J3" s="172"/>
      <c r="K3" s="172"/>
      <c r="L3" s="172"/>
      <c r="M3" s="172"/>
      <c r="N3" s="172"/>
    </row>
    <row r="4" spans="1:17">
      <c r="A4" s="7"/>
      <c r="B4" s="7"/>
      <c r="C4" s="7"/>
      <c r="D4" s="7"/>
      <c r="E4" s="7"/>
      <c r="F4" s="7"/>
      <c r="G4" s="7"/>
      <c r="H4" s="7"/>
      <c r="I4" s="8"/>
      <c r="J4" s="8"/>
      <c r="K4" s="8"/>
      <c r="L4" s="8"/>
      <c r="M4" s="7"/>
      <c r="N4" s="7"/>
    </row>
    <row r="5" spans="1:17" ht="15.75">
      <c r="A5" s="9" t="s">
        <v>15</v>
      </c>
      <c r="B5" s="9"/>
      <c r="C5" s="10"/>
      <c r="D5" s="165" t="s">
        <v>150</v>
      </c>
      <c r="E5" s="165"/>
      <c r="F5" s="165"/>
      <c r="G5" s="165"/>
      <c r="H5" s="165"/>
      <c r="I5" s="165"/>
      <c r="J5" s="11"/>
      <c r="K5" s="11"/>
      <c r="L5" s="11"/>
      <c r="M5" s="12"/>
    </row>
    <row r="6" spans="1:17" ht="15.75">
      <c r="A6" s="9"/>
      <c r="B6" s="9"/>
      <c r="C6" s="10"/>
      <c r="D6" s="166"/>
      <c r="E6" s="166"/>
      <c r="F6" s="166"/>
      <c r="G6" s="166"/>
      <c r="H6" s="166"/>
      <c r="I6" s="166"/>
      <c r="J6" s="13"/>
      <c r="K6" s="13"/>
      <c r="L6" s="13"/>
      <c r="M6" s="14"/>
    </row>
    <row r="7" spans="1:17" ht="15.75">
      <c r="A7" s="9" t="s">
        <v>16</v>
      </c>
      <c r="B7" s="9"/>
      <c r="C7" s="10"/>
      <c r="D7" s="165" t="s">
        <v>582</v>
      </c>
      <c r="E7" s="165"/>
      <c r="F7" s="165"/>
      <c r="G7" s="165"/>
      <c r="H7" s="166"/>
      <c r="I7" s="166"/>
      <c r="J7" s="13"/>
      <c r="K7" s="13"/>
      <c r="L7" s="13"/>
      <c r="M7" s="14"/>
    </row>
    <row r="8" spans="1:17" ht="15.75">
      <c r="A8" s="9"/>
      <c r="B8" s="9"/>
      <c r="C8" s="10"/>
      <c r="D8" s="15"/>
      <c r="E8" s="16"/>
      <c r="F8" s="17"/>
      <c r="G8" s="18"/>
      <c r="H8" s="18"/>
      <c r="I8" s="19"/>
      <c r="J8" s="19"/>
      <c r="K8" s="19"/>
      <c r="L8" s="19"/>
      <c r="M8" s="14"/>
    </row>
    <row r="9" spans="1:17" ht="15.75">
      <c r="A9" s="9" t="s">
        <v>17</v>
      </c>
      <c r="B9" s="9"/>
      <c r="C9" s="10"/>
      <c r="D9" s="170">
        <v>899999062</v>
      </c>
      <c r="E9" s="170"/>
      <c r="F9" s="166"/>
      <c r="G9" s="166"/>
      <c r="H9" s="166"/>
      <c r="I9" s="166"/>
      <c r="J9" s="13"/>
      <c r="K9" s="13"/>
      <c r="L9" s="13"/>
      <c r="M9" s="14"/>
    </row>
    <row r="10" spans="1:17" ht="15.75">
      <c r="A10" s="9"/>
      <c r="B10" s="9"/>
      <c r="C10" s="10"/>
      <c r="D10" s="20"/>
      <c r="E10" s="21"/>
      <c r="F10" s="17"/>
      <c r="G10" s="18"/>
      <c r="H10" s="18"/>
      <c r="I10" s="19"/>
      <c r="J10" s="19"/>
      <c r="K10" s="19"/>
      <c r="L10" s="19"/>
      <c r="M10" s="14"/>
    </row>
    <row r="11" spans="1:17" ht="15.75">
      <c r="A11" s="164" t="s">
        <v>18</v>
      </c>
      <c r="B11" s="164"/>
      <c r="C11" s="164"/>
      <c r="D11" s="165">
        <v>2018</v>
      </c>
      <c r="E11" s="165"/>
      <c r="F11" s="165"/>
      <c r="G11" s="166"/>
      <c r="H11" s="166"/>
      <c r="I11" s="166"/>
      <c r="J11" s="13"/>
      <c r="K11" s="13"/>
      <c r="L11" s="13"/>
      <c r="M11" s="22"/>
    </row>
    <row r="12" spans="1:17" ht="15.75">
      <c r="A12" s="23"/>
      <c r="B12" s="23"/>
      <c r="C12" s="23"/>
      <c r="D12" s="167"/>
      <c r="E12" s="166"/>
      <c r="F12" s="166"/>
      <c r="G12" s="166"/>
      <c r="H12" s="166"/>
      <c r="I12" s="166"/>
      <c r="J12" s="13"/>
      <c r="K12" s="13"/>
      <c r="L12" s="13"/>
      <c r="M12" s="22"/>
    </row>
    <row r="13" spans="1:17" ht="15.75">
      <c r="A13" s="164" t="s">
        <v>19</v>
      </c>
      <c r="B13" s="164"/>
      <c r="C13" s="164"/>
      <c r="D13" s="165" t="s">
        <v>583</v>
      </c>
      <c r="E13" s="165"/>
      <c r="F13" s="165"/>
      <c r="G13" s="165"/>
      <c r="H13" s="165"/>
      <c r="I13" s="165"/>
      <c r="J13" s="11"/>
      <c r="K13" s="11"/>
      <c r="L13" s="11"/>
      <c r="M13" s="7"/>
    </row>
    <row r="14" spans="1:17" ht="15.75">
      <c r="A14" s="23"/>
      <c r="B14" s="23"/>
      <c r="C14" s="23"/>
      <c r="D14" s="11"/>
      <c r="E14" s="11"/>
      <c r="F14" s="17"/>
      <c r="G14" s="24"/>
      <c r="H14" s="24"/>
      <c r="I14" s="25"/>
      <c r="J14" s="25"/>
      <c r="K14" s="25"/>
      <c r="L14" s="25"/>
      <c r="M14" s="7"/>
      <c r="Q14" s="66"/>
    </row>
    <row r="15" spans="1:17" ht="15.75">
      <c r="A15" s="164" t="s">
        <v>20</v>
      </c>
      <c r="B15" s="164"/>
      <c r="C15" s="164"/>
      <c r="D15" s="168">
        <f>'126PE01-PR08-F2'!Y4</f>
        <v>43373</v>
      </c>
      <c r="E15" s="168"/>
      <c r="F15" s="169"/>
      <c r="G15" s="169"/>
      <c r="H15" s="169"/>
      <c r="I15" s="169"/>
      <c r="J15" s="26"/>
      <c r="K15" s="26"/>
      <c r="L15" s="26"/>
      <c r="M15" s="7"/>
      <c r="Q15" s="66"/>
    </row>
    <row r="16" spans="1:17">
      <c r="Q16" s="66"/>
    </row>
    <row r="17" spans="1:17" ht="20.25">
      <c r="A17" s="157"/>
      <c r="B17" s="157"/>
      <c r="C17" s="157"/>
      <c r="D17" s="157"/>
      <c r="E17" s="157"/>
      <c r="F17" s="157"/>
      <c r="G17" s="157"/>
      <c r="H17" s="157"/>
      <c r="I17" s="157"/>
      <c r="J17" s="157"/>
      <c r="K17" s="157"/>
      <c r="L17" s="157"/>
      <c r="M17" s="157"/>
      <c r="N17" s="157"/>
      <c r="Q17" s="66"/>
    </row>
    <row r="18" spans="1:17">
      <c r="C18" s="27"/>
      <c r="D18" s="27"/>
      <c r="E18" s="27"/>
      <c r="F18" s="27"/>
      <c r="G18" s="27"/>
      <c r="H18" s="27"/>
      <c r="I18" s="28"/>
      <c r="J18" s="28"/>
      <c r="K18" s="28"/>
      <c r="L18" s="28"/>
      <c r="M18" s="29"/>
      <c r="Q18" s="66"/>
    </row>
    <row r="19" spans="1:17">
      <c r="C19" s="158" t="s">
        <v>573</v>
      </c>
      <c r="D19" s="159"/>
      <c r="E19" s="159"/>
      <c r="F19" s="159"/>
      <c r="G19" s="159"/>
      <c r="H19" s="160"/>
      <c r="I19" s="28"/>
      <c r="J19" s="28"/>
      <c r="K19" s="28"/>
      <c r="L19" s="28"/>
      <c r="Q19" s="66"/>
    </row>
    <row r="20" spans="1:17">
      <c r="C20" s="161"/>
      <c r="D20" s="162"/>
      <c r="E20" s="162"/>
      <c r="F20" s="162"/>
      <c r="G20" s="162"/>
      <c r="H20" s="163"/>
      <c r="I20" s="28"/>
      <c r="J20" s="28"/>
      <c r="K20" s="28"/>
      <c r="L20" s="28"/>
      <c r="Q20" s="66"/>
    </row>
    <row r="21" spans="1:17">
      <c r="C21" s="161"/>
      <c r="D21" s="162"/>
      <c r="E21" s="162"/>
      <c r="F21" s="162"/>
      <c r="G21" s="162"/>
      <c r="H21" s="163"/>
      <c r="I21" s="28"/>
      <c r="J21" s="28"/>
      <c r="K21" s="28"/>
      <c r="L21" s="28"/>
      <c r="N21" s="30"/>
      <c r="Q21" s="66"/>
    </row>
    <row r="22" spans="1:17" ht="15.75">
      <c r="C22" s="31" t="s">
        <v>21</v>
      </c>
      <c r="D22" s="32"/>
      <c r="E22" s="32"/>
      <c r="F22" s="32"/>
      <c r="G22" s="32"/>
      <c r="H22" s="33"/>
      <c r="I22" s="28"/>
      <c r="J22" s="28"/>
      <c r="K22" s="28"/>
      <c r="L22" s="28"/>
      <c r="N22" s="30"/>
      <c r="Q22" s="66"/>
    </row>
    <row r="23" spans="1:17" ht="15.75">
      <c r="C23" s="31"/>
      <c r="D23" s="32"/>
      <c r="E23" s="32"/>
      <c r="F23" s="32"/>
      <c r="G23" s="32"/>
      <c r="H23" s="33"/>
      <c r="I23" s="28"/>
      <c r="J23" s="28"/>
      <c r="K23" s="28"/>
      <c r="L23" s="28"/>
      <c r="N23" s="34"/>
      <c r="Q23" s="66"/>
    </row>
    <row r="24" spans="1:17" ht="15.75">
      <c r="C24" s="31" t="s">
        <v>22</v>
      </c>
      <c r="D24" s="32"/>
      <c r="E24" s="35" t="s">
        <v>23</v>
      </c>
      <c r="F24" s="36"/>
      <c r="G24" s="71">
        <f>'126PE01-PR08-F2'!Z78</f>
        <v>0</v>
      </c>
      <c r="H24" s="33"/>
      <c r="Q24" s="66"/>
    </row>
    <row r="25" spans="1:17" ht="15.75">
      <c r="C25" s="31" t="s">
        <v>24</v>
      </c>
      <c r="D25" s="32"/>
      <c r="E25" s="37" t="s">
        <v>25</v>
      </c>
      <c r="F25" s="38"/>
      <c r="G25" s="72">
        <f>'126PE01-PR08-F2'!U78</f>
        <v>2911.0000000000009</v>
      </c>
      <c r="H25" s="33"/>
      <c r="Q25" s="66"/>
    </row>
    <row r="26" spans="1:17" ht="15.75">
      <c r="C26" s="31" t="s">
        <v>108</v>
      </c>
      <c r="D26" s="32"/>
      <c r="E26" s="35" t="s">
        <v>26</v>
      </c>
      <c r="F26" s="36"/>
      <c r="G26" s="53">
        <f>IF('126PE01-PR08-F2'!Y78=0,0,'126PE01-PR08-F2'!Y78/G24)</f>
        <v>0</v>
      </c>
      <c r="H26" s="39"/>
      <c r="N26" s="40"/>
      <c r="O26" s="40"/>
      <c r="P26" s="40"/>
      <c r="Q26" s="66"/>
    </row>
    <row r="27" spans="1:17" ht="15.75">
      <c r="C27" s="31" t="s">
        <v>27</v>
      </c>
      <c r="D27" s="32"/>
      <c r="E27" s="35" t="s">
        <v>28</v>
      </c>
      <c r="F27" s="36"/>
      <c r="G27" s="53">
        <f>IF('126PE01-PR08-F2'!X78=0,0,'126PE01-PR08-F2'!X78/G25)</f>
        <v>0.35438975315306454</v>
      </c>
      <c r="H27" s="41"/>
      <c r="M27" s="42"/>
      <c r="N27" s="43"/>
      <c r="Q27" s="66"/>
    </row>
    <row r="28" spans="1:17">
      <c r="C28" s="44"/>
      <c r="D28" s="45"/>
      <c r="E28" s="46"/>
      <c r="F28" s="47"/>
      <c r="G28" s="48"/>
      <c r="H28" s="49"/>
      <c r="M28" s="42"/>
      <c r="N28" s="43"/>
      <c r="Q28" s="66"/>
    </row>
    <row r="29" spans="1:17">
      <c r="M29" s="42"/>
      <c r="Q29" s="66"/>
    </row>
    <row r="30" spans="1:17">
      <c r="Q30" s="66"/>
    </row>
    <row r="31" spans="1:17">
      <c r="Q31" s="66"/>
    </row>
    <row r="32" spans="1:17">
      <c r="C32" s="4"/>
      <c r="D32" s="4"/>
      <c r="Q32" s="66"/>
    </row>
    <row r="33" spans="3:17">
      <c r="C33" s="51"/>
      <c r="D33" s="5"/>
      <c r="Q33" s="66"/>
    </row>
    <row r="34" spans="3:17">
      <c r="C34" s="52"/>
      <c r="D34" s="5"/>
      <c r="Q34" s="66"/>
    </row>
    <row r="35" spans="3:17">
      <c r="C35" s="52"/>
      <c r="D35" s="5"/>
      <c r="Q35" s="66"/>
    </row>
    <row r="36" spans="3:17">
      <c r="C36" s="51"/>
      <c r="D36" s="5"/>
      <c r="Q36" s="66"/>
    </row>
    <row r="37" spans="3:17">
      <c r="C37" s="52"/>
      <c r="D37" s="5"/>
      <c r="Q37" s="66"/>
    </row>
    <row r="38" spans="3:17">
      <c r="C38" s="52"/>
      <c r="D38" s="5"/>
      <c r="Q38" s="66"/>
    </row>
    <row r="39" spans="3:17">
      <c r="C39" s="51"/>
      <c r="D39" s="5"/>
      <c r="Q39" s="66"/>
    </row>
    <row r="40" spans="3:17">
      <c r="C40" s="52"/>
      <c r="D40" s="5"/>
      <c r="Q40" s="66"/>
    </row>
    <row r="41" spans="3:17">
      <c r="C41" s="52"/>
      <c r="D41" s="5"/>
      <c r="Q41" s="66"/>
    </row>
    <row r="42" spans="3:17">
      <c r="C42" s="51"/>
      <c r="D42" s="5"/>
      <c r="Q42" s="66"/>
    </row>
    <row r="43" spans="3:17">
      <c r="C43"/>
      <c r="D43"/>
      <c r="Q43" s="66"/>
    </row>
    <row r="44" spans="3:17">
      <c r="C44"/>
      <c r="D44"/>
      <c r="Q44" s="66"/>
    </row>
    <row r="45" spans="3:17">
      <c r="C45"/>
      <c r="D45"/>
      <c r="Q45" s="66"/>
    </row>
    <row r="46" spans="3:17">
      <c r="C46"/>
      <c r="D46"/>
      <c r="Q46" s="66"/>
    </row>
    <row r="47" spans="3:17">
      <c r="C47"/>
      <c r="D47"/>
      <c r="Q47" s="66"/>
    </row>
    <row r="48" spans="3:17">
      <c r="C48"/>
      <c r="D48"/>
      <c r="Q48" s="66"/>
    </row>
    <row r="49" spans="3:17">
      <c r="C49"/>
      <c r="D49"/>
      <c r="Q49" s="66"/>
    </row>
    <row r="50" spans="3:17">
      <c r="Q50" s="66"/>
    </row>
    <row r="51" spans="3:17">
      <c r="Q51" s="66"/>
    </row>
    <row r="52" spans="3:17">
      <c r="Q52" s="66"/>
    </row>
    <row r="53" spans="3:17">
      <c r="Q53" s="66"/>
    </row>
    <row r="54" spans="3:17">
      <c r="Q54" s="66"/>
    </row>
    <row r="55" spans="3:17">
      <c r="Q55" s="66"/>
    </row>
    <row r="56" spans="3:17">
      <c r="Q56" s="66"/>
    </row>
    <row r="57" spans="3:17">
      <c r="Q57" s="66"/>
    </row>
    <row r="58" spans="3:17">
      <c r="Q58" s="66"/>
    </row>
    <row r="59" spans="3:17">
      <c r="Q59" s="66"/>
    </row>
    <row r="60" spans="3:17">
      <c r="Q60" s="66"/>
    </row>
    <row r="61" spans="3:17">
      <c r="Q61" s="66"/>
    </row>
    <row r="62" spans="3:17">
      <c r="Q62" s="66"/>
    </row>
    <row r="63" spans="3:17">
      <c r="Q63" s="66"/>
    </row>
    <row r="64" spans="3:17">
      <c r="Q64" s="66"/>
    </row>
    <row r="65" spans="17:17">
      <c r="Q65" s="66"/>
    </row>
    <row r="66" spans="17:17">
      <c r="Q66" s="66"/>
    </row>
    <row r="67" spans="17:17">
      <c r="Q67" s="66"/>
    </row>
    <row r="68" spans="17:17">
      <c r="Q68" s="66"/>
    </row>
    <row r="69" spans="17:17">
      <c r="Q69" s="66"/>
    </row>
    <row r="70" spans="17:17">
      <c r="Q70" s="66"/>
    </row>
    <row r="71" spans="17:17">
      <c r="Q71" s="66"/>
    </row>
    <row r="72" spans="17:17">
      <c r="Q72" s="66"/>
    </row>
    <row r="73" spans="17:17">
      <c r="Q73" s="66"/>
    </row>
    <row r="74" spans="17:17">
      <c r="Q74" s="66"/>
    </row>
    <row r="75" spans="17:17">
      <c r="Q75" s="66"/>
    </row>
    <row r="76" spans="17:17">
      <c r="Q76" s="66"/>
    </row>
    <row r="77" spans="17:17">
      <c r="Q77" s="66"/>
    </row>
    <row r="78" spans="17:17">
      <c r="Q78" s="66"/>
    </row>
    <row r="79" spans="17:17">
      <c r="Q79" s="66"/>
    </row>
    <row r="80" spans="17:17">
      <c r="Q80" s="66"/>
    </row>
    <row r="81" spans="17:17">
      <c r="Q81" s="66"/>
    </row>
    <row r="82" spans="17:17">
      <c r="Q82" s="66"/>
    </row>
    <row r="83" spans="17:17">
      <c r="Q83" s="66"/>
    </row>
    <row r="84" spans="17:17">
      <c r="Q84" s="66"/>
    </row>
    <row r="85" spans="17:17">
      <c r="Q85" s="66"/>
    </row>
    <row r="86" spans="17:17">
      <c r="Q86" s="66"/>
    </row>
    <row r="87" spans="17:17">
      <c r="Q87" s="66"/>
    </row>
    <row r="88" spans="17:17">
      <c r="Q88" s="66"/>
    </row>
    <row r="89" spans="17:17">
      <c r="Q89" s="66"/>
    </row>
    <row r="90" spans="17:17">
      <c r="Q90" s="66"/>
    </row>
    <row r="91" spans="17:17">
      <c r="Q91" s="66"/>
    </row>
    <row r="92" spans="17:17">
      <c r="Q92" s="66"/>
    </row>
    <row r="93" spans="17:17">
      <c r="Q93" s="66"/>
    </row>
    <row r="94" spans="17:17">
      <c r="Q94" s="66"/>
    </row>
    <row r="95" spans="17:17">
      <c r="Q95" s="66"/>
    </row>
    <row r="96" spans="17:17">
      <c r="Q96" s="66"/>
    </row>
    <row r="97" spans="17:17">
      <c r="Q97" s="66"/>
    </row>
    <row r="98" spans="17:17">
      <c r="Q98" s="66"/>
    </row>
    <row r="99" spans="17:17">
      <c r="Q99" s="66"/>
    </row>
    <row r="100" spans="17:17">
      <c r="Q100" s="66"/>
    </row>
    <row r="101" spans="17:17">
      <c r="Q101" s="66"/>
    </row>
    <row r="102" spans="17:17">
      <c r="Q102" s="66"/>
    </row>
    <row r="103" spans="17:17">
      <c r="Q103" s="66"/>
    </row>
    <row r="104" spans="17:17">
      <c r="Q104" s="66"/>
    </row>
    <row r="105" spans="17:17">
      <c r="Q105" s="66"/>
    </row>
    <row r="106" spans="17:17">
      <c r="Q106" s="66"/>
    </row>
    <row r="107" spans="17:17">
      <c r="Q107" s="66"/>
    </row>
    <row r="108" spans="17:17">
      <c r="Q108" s="66"/>
    </row>
    <row r="109" spans="17:17">
      <c r="Q109" s="66"/>
    </row>
    <row r="110" spans="17:17">
      <c r="Q110" s="66"/>
    </row>
    <row r="111" spans="17:17">
      <c r="Q111" s="66"/>
    </row>
    <row r="112" spans="17:17">
      <c r="Q112" s="66"/>
    </row>
    <row r="113" spans="17:17">
      <c r="Q113" s="66"/>
    </row>
    <row r="114" spans="17:17">
      <c r="Q114" s="66"/>
    </row>
    <row r="115" spans="17:17">
      <c r="Q115" s="66"/>
    </row>
    <row r="116" spans="17:17">
      <c r="Q116" s="66"/>
    </row>
    <row r="117" spans="17:17">
      <c r="Q117" s="66"/>
    </row>
    <row r="118" spans="17:17">
      <c r="Q118" s="66"/>
    </row>
    <row r="119" spans="17:17">
      <c r="Q119" s="66"/>
    </row>
    <row r="120" spans="17:17">
      <c r="Q120" s="66"/>
    </row>
    <row r="121" spans="17:17">
      <c r="Q121" s="66"/>
    </row>
    <row r="122" spans="17:17">
      <c r="Q122" s="66"/>
    </row>
    <row r="123" spans="17:17">
      <c r="Q123" s="66"/>
    </row>
    <row r="124" spans="17:17">
      <c r="Q124" s="66"/>
    </row>
    <row r="125" spans="17:17">
      <c r="Q125" s="66"/>
    </row>
    <row r="126" spans="17:17">
      <c r="Q126" s="66"/>
    </row>
    <row r="127" spans="17:17">
      <c r="Q127" s="66"/>
    </row>
    <row r="128" spans="17:17">
      <c r="Q128" s="66"/>
    </row>
    <row r="129" spans="17:17">
      <c r="Q129" s="66"/>
    </row>
    <row r="130" spans="17:17">
      <c r="Q130" s="66"/>
    </row>
    <row r="131" spans="17:17">
      <c r="Q131" s="66"/>
    </row>
    <row r="132" spans="17:17">
      <c r="Q132" s="66"/>
    </row>
    <row r="133" spans="17:17">
      <c r="Q133" s="66"/>
    </row>
    <row r="134" spans="17:17">
      <c r="Q134" s="66"/>
    </row>
    <row r="135" spans="17:17">
      <c r="Q135" s="66"/>
    </row>
    <row r="136" spans="17:17">
      <c r="Q136" s="66"/>
    </row>
    <row r="137" spans="17:17">
      <c r="Q137" s="66"/>
    </row>
    <row r="138" spans="17:17">
      <c r="Q138" s="66"/>
    </row>
    <row r="139" spans="17:17">
      <c r="Q139" s="66"/>
    </row>
    <row r="140" spans="17:17">
      <c r="Q140" s="66"/>
    </row>
    <row r="141" spans="17:17">
      <c r="Q141" s="66"/>
    </row>
    <row r="142" spans="17:17">
      <c r="Q142" s="66"/>
    </row>
    <row r="143" spans="17:17">
      <c r="Q143" s="66"/>
    </row>
    <row r="144" spans="17:17">
      <c r="Q144" s="66"/>
    </row>
    <row r="145" spans="17:17">
      <c r="Q145" s="66"/>
    </row>
    <row r="146" spans="17:17">
      <c r="Q146" s="66"/>
    </row>
    <row r="147" spans="17:17">
      <c r="Q147" s="66"/>
    </row>
    <row r="148" spans="17:17">
      <c r="Q148" s="66"/>
    </row>
    <row r="149" spans="17:17">
      <c r="Q149" s="66"/>
    </row>
    <row r="150" spans="17:17">
      <c r="Q150" s="66"/>
    </row>
    <row r="151" spans="17:17">
      <c r="Q151" s="66"/>
    </row>
    <row r="152" spans="17:17">
      <c r="Q152" s="66"/>
    </row>
    <row r="153" spans="17:17">
      <c r="Q153" s="66"/>
    </row>
    <row r="154" spans="17:17">
      <c r="Q154" s="66"/>
    </row>
    <row r="155" spans="17:17">
      <c r="Q155" s="66"/>
    </row>
    <row r="156" spans="17:17">
      <c r="Q156" s="66"/>
    </row>
    <row r="157" spans="17:17">
      <c r="Q157" s="66"/>
    </row>
    <row r="158" spans="17:17">
      <c r="Q158" s="66"/>
    </row>
    <row r="159" spans="17:17">
      <c r="Q159" s="66"/>
    </row>
    <row r="160" spans="17:17">
      <c r="Q160" s="66"/>
    </row>
    <row r="161" spans="17:17">
      <c r="Q161" s="66"/>
    </row>
    <row r="162" spans="17:17">
      <c r="Q162" s="66"/>
    </row>
    <row r="163" spans="17:17">
      <c r="Q163" s="66"/>
    </row>
    <row r="164" spans="17:17">
      <c r="Q164" s="66"/>
    </row>
    <row r="165" spans="17:17">
      <c r="Q165" s="66"/>
    </row>
    <row r="166" spans="17:17">
      <c r="Q166" s="66"/>
    </row>
    <row r="167" spans="17:17">
      <c r="Q167" s="66"/>
    </row>
    <row r="168" spans="17:17">
      <c r="Q168" s="66"/>
    </row>
    <row r="169" spans="17:17">
      <c r="Q169" s="66"/>
    </row>
    <row r="170" spans="17:17">
      <c r="Q170" s="66"/>
    </row>
    <row r="171" spans="17:17">
      <c r="Q171" s="66"/>
    </row>
    <row r="172" spans="17:17">
      <c r="Q172" s="66"/>
    </row>
    <row r="173" spans="17:17">
      <c r="Q173" s="66"/>
    </row>
    <row r="174" spans="17:17">
      <c r="Q174" s="66"/>
    </row>
    <row r="175" spans="17:17">
      <c r="Q175" s="66"/>
    </row>
    <row r="176" spans="17:17">
      <c r="Q176" s="66"/>
    </row>
    <row r="177" spans="17:17">
      <c r="Q177" s="66"/>
    </row>
    <row r="178" spans="17:17">
      <c r="Q178" s="66"/>
    </row>
    <row r="179" spans="17:17">
      <c r="Q179" s="66"/>
    </row>
    <row r="180" spans="17:17">
      <c r="Q180" s="66"/>
    </row>
    <row r="181" spans="17:17">
      <c r="Q181" s="66"/>
    </row>
    <row r="182" spans="17:17">
      <c r="Q182" s="66"/>
    </row>
    <row r="183" spans="17:17">
      <c r="Q183" s="66"/>
    </row>
    <row r="184" spans="17:17">
      <c r="Q184" s="66"/>
    </row>
    <row r="185" spans="17:17">
      <c r="Q185" s="66"/>
    </row>
    <row r="186" spans="17:17">
      <c r="Q186" s="66"/>
    </row>
    <row r="187" spans="17:17">
      <c r="Q187" s="66"/>
    </row>
    <row r="188" spans="17:17">
      <c r="Q188" s="66"/>
    </row>
    <row r="189" spans="17:17">
      <c r="Q189" s="66"/>
    </row>
    <row r="190" spans="17:17">
      <c r="Q190" s="66"/>
    </row>
    <row r="191" spans="17:17">
      <c r="Q191" s="66"/>
    </row>
    <row r="192" spans="17:17">
      <c r="Q192" s="66"/>
    </row>
    <row r="193" spans="17:17">
      <c r="Q193" s="66"/>
    </row>
    <row r="194" spans="17:17">
      <c r="Q194" s="66"/>
    </row>
    <row r="195" spans="17:17">
      <c r="Q195" s="66"/>
    </row>
    <row r="196" spans="17:17">
      <c r="Q196" s="66"/>
    </row>
    <row r="197" spans="17:17">
      <c r="Q197" s="66"/>
    </row>
    <row r="198" spans="17:17">
      <c r="Q198" s="66"/>
    </row>
    <row r="199" spans="17:17">
      <c r="Q199" s="66"/>
    </row>
    <row r="200" spans="17:17">
      <c r="Q200" s="66"/>
    </row>
    <row r="201" spans="17:17">
      <c r="Q201" s="66"/>
    </row>
    <row r="202" spans="17:17">
      <c r="Q202" s="66"/>
    </row>
    <row r="203" spans="17:17">
      <c r="Q203" s="66"/>
    </row>
    <row r="204" spans="17:17">
      <c r="Q204" s="66"/>
    </row>
    <row r="205" spans="17:17">
      <c r="Q205" s="66"/>
    </row>
    <row r="206" spans="17:17">
      <c r="Q206" s="66"/>
    </row>
    <row r="207" spans="17:17">
      <c r="Q207" s="66"/>
    </row>
    <row r="208" spans="17:17">
      <c r="Q208" s="66"/>
    </row>
    <row r="209" spans="17:17">
      <c r="Q209" s="66"/>
    </row>
    <row r="210" spans="17:17">
      <c r="Q210" s="66"/>
    </row>
    <row r="211" spans="17:17">
      <c r="Q211" s="66"/>
    </row>
    <row r="212" spans="17:17">
      <c r="Q212" s="66"/>
    </row>
    <row r="213" spans="17:17">
      <c r="Q213" s="66"/>
    </row>
    <row r="214" spans="17:17">
      <c r="Q214" s="66"/>
    </row>
    <row r="215" spans="17:17">
      <c r="Q215" s="66"/>
    </row>
    <row r="216" spans="17:17">
      <c r="Q216" s="66"/>
    </row>
    <row r="217" spans="17:17">
      <c r="Q217" s="66"/>
    </row>
    <row r="218" spans="17:17">
      <c r="Q218" s="66"/>
    </row>
    <row r="219" spans="17:17">
      <c r="Q219" s="66"/>
    </row>
    <row r="220" spans="17:17">
      <c r="Q220" s="66"/>
    </row>
    <row r="221" spans="17:17">
      <c r="Q221" s="66"/>
    </row>
    <row r="222" spans="17:17">
      <c r="Q222" s="66"/>
    </row>
    <row r="223" spans="17:17">
      <c r="Q223" s="66"/>
    </row>
    <row r="224" spans="17:17">
      <c r="Q224" s="66"/>
    </row>
    <row r="225" spans="17:17">
      <c r="Q225" s="66"/>
    </row>
    <row r="226" spans="17:17">
      <c r="Q226" s="66"/>
    </row>
    <row r="227" spans="17:17">
      <c r="Q227" s="66"/>
    </row>
    <row r="228" spans="17:17">
      <c r="Q228" s="66"/>
    </row>
    <row r="229" spans="17:17">
      <c r="Q229" s="66"/>
    </row>
    <row r="230" spans="17:17">
      <c r="Q230" s="66"/>
    </row>
    <row r="231" spans="17:17">
      <c r="Q231" s="66"/>
    </row>
    <row r="232" spans="17:17">
      <c r="Q232" s="66"/>
    </row>
    <row r="233" spans="17:17">
      <c r="Q233" s="66"/>
    </row>
    <row r="234" spans="17:17">
      <c r="Q234" s="66"/>
    </row>
    <row r="235" spans="17:17">
      <c r="Q235" s="66"/>
    </row>
    <row r="236" spans="17:17">
      <c r="Q236" s="66"/>
    </row>
    <row r="237" spans="17:17">
      <c r="Q237" s="66"/>
    </row>
    <row r="238" spans="17:17">
      <c r="Q238" s="66"/>
    </row>
    <row r="239" spans="17:17">
      <c r="Q239" s="66"/>
    </row>
    <row r="240" spans="17:17">
      <c r="Q240" s="66"/>
    </row>
    <row r="241" spans="17:17">
      <c r="Q241" s="66"/>
    </row>
    <row r="242" spans="17:17">
      <c r="Q242" s="66"/>
    </row>
    <row r="243" spans="17:17">
      <c r="Q243" s="66"/>
    </row>
    <row r="244" spans="17:17">
      <c r="Q244" s="66"/>
    </row>
    <row r="245" spans="17:17">
      <c r="Q245" s="66"/>
    </row>
    <row r="246" spans="17:17">
      <c r="Q246" s="66"/>
    </row>
    <row r="247" spans="17:17">
      <c r="Q247" s="66"/>
    </row>
    <row r="248" spans="17:17">
      <c r="Q248" s="66"/>
    </row>
    <row r="249" spans="17:17">
      <c r="Q249" s="66"/>
    </row>
    <row r="250" spans="17:17">
      <c r="Q250" s="66"/>
    </row>
    <row r="251" spans="17:17">
      <c r="Q251" s="66"/>
    </row>
    <row r="252" spans="17:17">
      <c r="Q252" s="66"/>
    </row>
    <row r="253" spans="17:17">
      <c r="Q253" s="66"/>
    </row>
    <row r="254" spans="17:17">
      <c r="Q254" s="66"/>
    </row>
    <row r="255" spans="17:17">
      <c r="Q255" s="66"/>
    </row>
    <row r="256" spans="17:17">
      <c r="Q256" s="66"/>
    </row>
    <row r="257" spans="17:17">
      <c r="Q257" s="66"/>
    </row>
    <row r="258" spans="17:17">
      <c r="Q258" s="66"/>
    </row>
    <row r="259" spans="17:17">
      <c r="Q259" s="66"/>
    </row>
    <row r="260" spans="17:17">
      <c r="Q260" s="66"/>
    </row>
    <row r="261" spans="17:17">
      <c r="Q261" s="66"/>
    </row>
    <row r="262" spans="17:17">
      <c r="Q262" s="66"/>
    </row>
    <row r="263" spans="17:17">
      <c r="Q263" s="66"/>
    </row>
    <row r="264" spans="17:17">
      <c r="Q264" s="66"/>
    </row>
    <row r="265" spans="17:17">
      <c r="Q265" s="66"/>
    </row>
    <row r="266" spans="17:17">
      <c r="Q266" s="66"/>
    </row>
    <row r="267" spans="17:17">
      <c r="Q267" s="66"/>
    </row>
    <row r="268" spans="17:17">
      <c r="Q268" s="66"/>
    </row>
    <row r="269" spans="17:17">
      <c r="Q269" s="66"/>
    </row>
    <row r="270" spans="17:17">
      <c r="Q270" s="66"/>
    </row>
    <row r="271" spans="17:17">
      <c r="Q271" s="66"/>
    </row>
    <row r="272" spans="17:17">
      <c r="Q272" s="66"/>
    </row>
    <row r="273" spans="17:17">
      <c r="Q273" s="66"/>
    </row>
    <row r="274" spans="17:17">
      <c r="Q274" s="66"/>
    </row>
    <row r="275" spans="17:17">
      <c r="Q275" s="66"/>
    </row>
    <row r="276" spans="17:17">
      <c r="Q276" s="66"/>
    </row>
    <row r="277" spans="17:17">
      <c r="Q277" s="66"/>
    </row>
    <row r="278" spans="17:17">
      <c r="Q278" s="66"/>
    </row>
    <row r="279" spans="17:17">
      <c r="Q279" s="66"/>
    </row>
    <row r="280" spans="17:17">
      <c r="Q280" s="66"/>
    </row>
    <row r="281" spans="17:17">
      <c r="Q281" s="66"/>
    </row>
    <row r="282" spans="17:17">
      <c r="Q282" s="66"/>
    </row>
    <row r="283" spans="17:17">
      <c r="Q283" s="66"/>
    </row>
    <row r="284" spans="17:17">
      <c r="Q284" s="66"/>
    </row>
    <row r="285" spans="17:17">
      <c r="Q285" s="66"/>
    </row>
    <row r="286" spans="17:17">
      <c r="Q286" s="66"/>
    </row>
    <row r="287" spans="17:17">
      <c r="Q287" s="66"/>
    </row>
    <row r="288" spans="17:17">
      <c r="Q288" s="66"/>
    </row>
    <row r="289" spans="17:17">
      <c r="Q289" s="66"/>
    </row>
    <row r="290" spans="17:17">
      <c r="Q290" s="66"/>
    </row>
    <row r="291" spans="17:17">
      <c r="Q291" s="66"/>
    </row>
    <row r="292" spans="17:17">
      <c r="Q292" s="66"/>
    </row>
    <row r="293" spans="17:17">
      <c r="Q293" s="66"/>
    </row>
    <row r="294" spans="17:17">
      <c r="Q294" s="66"/>
    </row>
    <row r="295" spans="17:17">
      <c r="Q295" s="66"/>
    </row>
    <row r="296" spans="17:17">
      <c r="Q296" s="66"/>
    </row>
    <row r="297" spans="17:17">
      <c r="Q297" s="66"/>
    </row>
    <row r="298" spans="17:17">
      <c r="Q298" s="66"/>
    </row>
    <row r="299" spans="17:17">
      <c r="Q299" s="66"/>
    </row>
    <row r="300" spans="17:17">
      <c r="Q300" s="66"/>
    </row>
    <row r="301" spans="17:17">
      <c r="Q301" s="66"/>
    </row>
    <row r="302" spans="17:17">
      <c r="Q302" s="66"/>
    </row>
    <row r="303" spans="17:17">
      <c r="Q303" s="66"/>
    </row>
    <row r="304" spans="17:17">
      <c r="Q304" s="66"/>
    </row>
    <row r="305" spans="17:17">
      <c r="Q305" s="66"/>
    </row>
    <row r="306" spans="17:17">
      <c r="Q306" s="66"/>
    </row>
    <row r="307" spans="17:17">
      <c r="Q307" s="66"/>
    </row>
    <row r="308" spans="17:17">
      <c r="Q308" s="66"/>
    </row>
    <row r="309" spans="17:17">
      <c r="Q309" s="66"/>
    </row>
    <row r="310" spans="17:17">
      <c r="Q310" s="66"/>
    </row>
    <row r="311" spans="17:17">
      <c r="Q311" s="66"/>
    </row>
    <row r="312" spans="17:17">
      <c r="Q312" s="66"/>
    </row>
    <row r="313" spans="17:17">
      <c r="Q313" s="66"/>
    </row>
    <row r="314" spans="17:17">
      <c r="Q314" s="66"/>
    </row>
    <row r="315" spans="17:17">
      <c r="Q315" s="66"/>
    </row>
    <row r="316" spans="17:17">
      <c r="Q316" s="66"/>
    </row>
    <row r="317" spans="17:17">
      <c r="Q317" s="66"/>
    </row>
    <row r="318" spans="17:17">
      <c r="Q318" s="66"/>
    </row>
    <row r="319" spans="17:17">
      <c r="Q319" s="66"/>
    </row>
    <row r="320" spans="17:17">
      <c r="Q320" s="66"/>
    </row>
    <row r="321" spans="17:17">
      <c r="Q321" s="66"/>
    </row>
    <row r="322" spans="17:17">
      <c r="Q322" s="66"/>
    </row>
    <row r="323" spans="17:17">
      <c r="Q323" s="66"/>
    </row>
    <row r="324" spans="17:17">
      <c r="Q324" s="66"/>
    </row>
    <row r="325" spans="17:17">
      <c r="Q325" s="66"/>
    </row>
    <row r="326" spans="17:17">
      <c r="Q326" s="66"/>
    </row>
    <row r="327" spans="17:17">
      <c r="Q327" s="66"/>
    </row>
    <row r="328" spans="17:17">
      <c r="Q328" s="66"/>
    </row>
    <row r="329" spans="17:17">
      <c r="Q329" s="66"/>
    </row>
    <row r="330" spans="17:17">
      <c r="Q330" s="66"/>
    </row>
    <row r="331" spans="17:17">
      <c r="Q331" s="66"/>
    </row>
    <row r="332" spans="17:17">
      <c r="Q332" s="66"/>
    </row>
    <row r="333" spans="17:17">
      <c r="Q333" s="66"/>
    </row>
    <row r="334" spans="17:17">
      <c r="Q334" s="66"/>
    </row>
    <row r="335" spans="17:17">
      <c r="Q335" s="66"/>
    </row>
    <row r="336" spans="17:17">
      <c r="Q336" s="66"/>
    </row>
    <row r="337" spans="17:17">
      <c r="Q337" s="66"/>
    </row>
    <row r="338" spans="17:17">
      <c r="Q338" s="66"/>
    </row>
    <row r="339" spans="17:17">
      <c r="Q339" s="66"/>
    </row>
    <row r="340" spans="17:17">
      <c r="Q340" s="66"/>
    </row>
    <row r="341" spans="17:17">
      <c r="Q341" s="66"/>
    </row>
    <row r="342" spans="17:17">
      <c r="Q342" s="66"/>
    </row>
    <row r="343" spans="17:17">
      <c r="Q343" s="66"/>
    </row>
    <row r="344" spans="17:17">
      <c r="Q344" s="66"/>
    </row>
    <row r="345" spans="17:17">
      <c r="Q345" s="66"/>
    </row>
    <row r="346" spans="17:17">
      <c r="Q346" s="66"/>
    </row>
    <row r="347" spans="17:17">
      <c r="Q347" s="66"/>
    </row>
    <row r="348" spans="17:17">
      <c r="Q348" s="66"/>
    </row>
    <row r="349" spans="17:17">
      <c r="Q349" s="66"/>
    </row>
    <row r="350" spans="17:17">
      <c r="Q350" s="66"/>
    </row>
    <row r="351" spans="17:17">
      <c r="Q351" s="66"/>
    </row>
    <row r="352" spans="17:17">
      <c r="Q352" s="66"/>
    </row>
    <row r="353" spans="17:17">
      <c r="Q353" s="66"/>
    </row>
    <row r="354" spans="17:17">
      <c r="Q354" s="66"/>
    </row>
    <row r="355" spans="17:17">
      <c r="Q355" s="66"/>
    </row>
    <row r="356" spans="17:17">
      <c r="Q356" s="66"/>
    </row>
    <row r="357" spans="17:17">
      <c r="Q357" s="66"/>
    </row>
    <row r="358" spans="17:17">
      <c r="Q358" s="66"/>
    </row>
    <row r="359" spans="17:17">
      <c r="Q359" s="66"/>
    </row>
    <row r="360" spans="17:17">
      <c r="Q360" s="66"/>
    </row>
    <row r="361" spans="17:17">
      <c r="Q361" s="66"/>
    </row>
    <row r="362" spans="17:17">
      <c r="Q362" s="66"/>
    </row>
    <row r="363" spans="17:17">
      <c r="Q363" s="66"/>
    </row>
    <row r="364" spans="17:17">
      <c r="Q364" s="66"/>
    </row>
    <row r="365" spans="17:17">
      <c r="Q365" s="66"/>
    </row>
    <row r="366" spans="17:17">
      <c r="Q366" s="66"/>
    </row>
    <row r="367" spans="17:17">
      <c r="Q367" s="66"/>
    </row>
    <row r="368" spans="17:17">
      <c r="Q368" s="66"/>
    </row>
    <row r="369" spans="17:17">
      <c r="Q369" s="66"/>
    </row>
    <row r="370" spans="17:17">
      <c r="Q370" s="66"/>
    </row>
    <row r="371" spans="17:17">
      <c r="Q371" s="66"/>
    </row>
    <row r="372" spans="17:17">
      <c r="Q372" s="66"/>
    </row>
    <row r="373" spans="17:17">
      <c r="Q373" s="66"/>
    </row>
    <row r="374" spans="17:17">
      <c r="Q374" s="66"/>
    </row>
    <row r="375" spans="17:17">
      <c r="Q375" s="66"/>
    </row>
    <row r="376" spans="17:17">
      <c r="Q376" s="66"/>
    </row>
    <row r="377" spans="17:17">
      <c r="Q377" s="66"/>
    </row>
    <row r="378" spans="17:17">
      <c r="Q378" s="66"/>
    </row>
    <row r="379" spans="17:17">
      <c r="Q379" s="66"/>
    </row>
    <row r="380" spans="17:17">
      <c r="Q380" s="66"/>
    </row>
    <row r="381" spans="17:17">
      <c r="Q381" s="66"/>
    </row>
    <row r="382" spans="17:17">
      <c r="Q382" s="66"/>
    </row>
    <row r="383" spans="17:17">
      <c r="Q383" s="66"/>
    </row>
    <row r="384" spans="17:17">
      <c r="Q384" s="66"/>
    </row>
    <row r="385" spans="17:17">
      <c r="Q385" s="66"/>
    </row>
    <row r="386" spans="17:17">
      <c r="Q386" s="66"/>
    </row>
    <row r="387" spans="17:17">
      <c r="Q387" s="66"/>
    </row>
    <row r="388" spans="17:17">
      <c r="Q388" s="66"/>
    </row>
    <row r="389" spans="17:17">
      <c r="Q389" s="66"/>
    </row>
    <row r="390" spans="17:17">
      <c r="Q390" s="66"/>
    </row>
    <row r="391" spans="17:17">
      <c r="Q391" s="66"/>
    </row>
    <row r="392" spans="17:17">
      <c r="Q392" s="66"/>
    </row>
    <row r="393" spans="17:17">
      <c r="Q393" s="66"/>
    </row>
    <row r="394" spans="17:17">
      <c r="Q394" s="66"/>
    </row>
    <row r="395" spans="17:17">
      <c r="Q395" s="66"/>
    </row>
    <row r="396" spans="17:17">
      <c r="Q396" s="66"/>
    </row>
    <row r="397" spans="17:17">
      <c r="Q397" s="66"/>
    </row>
    <row r="398" spans="17:17">
      <c r="Q398" s="66"/>
    </row>
    <row r="399" spans="17:17">
      <c r="Q399" s="66"/>
    </row>
    <row r="400" spans="17:17">
      <c r="Q400" s="66"/>
    </row>
    <row r="401" spans="17:17">
      <c r="Q401" s="66"/>
    </row>
    <row r="402" spans="17:17">
      <c r="Q402" s="66"/>
    </row>
    <row r="403" spans="17:17">
      <c r="Q403" s="66"/>
    </row>
    <row r="404" spans="17:17">
      <c r="Q404" s="66"/>
    </row>
    <row r="405" spans="17:17">
      <c r="Q405" s="66"/>
    </row>
    <row r="406" spans="17:17">
      <c r="Q406" s="66"/>
    </row>
    <row r="407" spans="17:17">
      <c r="Q407" s="66"/>
    </row>
    <row r="408" spans="17:17">
      <c r="Q408" s="66"/>
    </row>
    <row r="409" spans="17:17">
      <c r="Q409" s="66"/>
    </row>
    <row r="410" spans="17:17">
      <c r="Q410" s="66"/>
    </row>
    <row r="411" spans="17:17">
      <c r="Q411" s="66"/>
    </row>
    <row r="412" spans="17:17">
      <c r="Q412" s="66"/>
    </row>
    <row r="413" spans="17:17">
      <c r="Q413" s="66"/>
    </row>
    <row r="414" spans="17:17">
      <c r="Q414" s="66"/>
    </row>
    <row r="415" spans="17:17">
      <c r="Q415" s="66"/>
    </row>
    <row r="416" spans="17:17">
      <c r="Q416" s="66"/>
    </row>
    <row r="417" spans="17:17">
      <c r="Q417" s="66"/>
    </row>
    <row r="418" spans="17:17">
      <c r="Q418" s="66"/>
    </row>
    <row r="419" spans="17:17">
      <c r="Q419" s="66"/>
    </row>
    <row r="420" spans="17:17">
      <c r="Q420" s="66"/>
    </row>
    <row r="421" spans="17:17">
      <c r="Q421" s="66"/>
    </row>
    <row r="422" spans="17:17">
      <c r="Q422" s="66"/>
    </row>
    <row r="423" spans="17:17">
      <c r="Q423" s="66"/>
    </row>
    <row r="424" spans="17:17">
      <c r="Q424" s="66"/>
    </row>
    <row r="425" spans="17:17">
      <c r="Q425" s="66"/>
    </row>
    <row r="426" spans="17:17">
      <c r="Q426" s="66"/>
    </row>
    <row r="427" spans="17:17">
      <c r="Q427" s="66"/>
    </row>
    <row r="428" spans="17:17">
      <c r="Q428" s="66"/>
    </row>
    <row r="429" spans="17:17">
      <c r="Q429" s="66"/>
    </row>
    <row r="430" spans="17:17">
      <c r="Q430" s="66"/>
    </row>
    <row r="431" spans="17:17">
      <c r="Q431" s="66"/>
    </row>
    <row r="432" spans="17:17">
      <c r="Q432" s="66"/>
    </row>
    <row r="433" spans="17:17">
      <c r="Q433" s="66"/>
    </row>
    <row r="434" spans="17:17">
      <c r="Q434" s="66"/>
    </row>
    <row r="435" spans="17:17">
      <c r="Q435" s="66"/>
    </row>
    <row r="436" spans="17:17">
      <c r="Q436" s="66"/>
    </row>
    <row r="437" spans="17:17">
      <c r="Q437" s="66"/>
    </row>
    <row r="438" spans="17:17">
      <c r="Q438" s="66"/>
    </row>
    <row r="439" spans="17:17">
      <c r="Q439" s="66"/>
    </row>
    <row r="440" spans="17:17">
      <c r="Q440" s="66"/>
    </row>
    <row r="441" spans="17:17">
      <c r="Q441" s="66"/>
    </row>
    <row r="442" spans="17:17">
      <c r="Q442" s="66"/>
    </row>
    <row r="443" spans="17:17">
      <c r="Q443" s="66"/>
    </row>
    <row r="444" spans="17:17">
      <c r="Q444" s="66"/>
    </row>
    <row r="445" spans="17:17">
      <c r="Q445" s="66"/>
    </row>
    <row r="446" spans="17:17">
      <c r="Q446" s="66"/>
    </row>
    <row r="447" spans="17:17">
      <c r="Q447" s="66"/>
    </row>
    <row r="448" spans="17:17">
      <c r="Q448" s="66"/>
    </row>
    <row r="449" spans="17:17">
      <c r="Q449" s="66"/>
    </row>
    <row r="450" spans="17:17">
      <c r="Q450" s="66"/>
    </row>
    <row r="451" spans="17:17">
      <c r="Q451" s="66"/>
    </row>
    <row r="452" spans="17:17">
      <c r="Q452" s="66"/>
    </row>
    <row r="453" spans="17:17">
      <c r="Q453" s="66"/>
    </row>
    <row r="454" spans="17:17">
      <c r="Q454" s="66"/>
    </row>
    <row r="455" spans="17:17">
      <c r="Q455" s="66"/>
    </row>
    <row r="456" spans="17:17">
      <c r="Q456" s="66"/>
    </row>
    <row r="457" spans="17:17">
      <c r="Q457" s="66"/>
    </row>
    <row r="458" spans="17:17">
      <c r="Q458" s="66"/>
    </row>
    <row r="459" spans="17:17">
      <c r="Q459" s="66"/>
    </row>
    <row r="460" spans="17:17">
      <c r="Q460" s="66"/>
    </row>
    <row r="461" spans="17:17">
      <c r="Q461" s="66"/>
    </row>
    <row r="462" spans="17:17">
      <c r="Q462" s="66"/>
    </row>
    <row r="463" spans="17:17">
      <c r="Q463" s="66"/>
    </row>
    <row r="464" spans="17:17">
      <c r="Q464" s="66"/>
    </row>
    <row r="465" spans="17:17">
      <c r="Q465" s="66"/>
    </row>
    <row r="466" spans="17:17">
      <c r="Q466" s="66"/>
    </row>
    <row r="467" spans="17:17">
      <c r="Q467" s="66"/>
    </row>
    <row r="468" spans="17:17">
      <c r="Q468" s="66"/>
    </row>
    <row r="469" spans="17:17">
      <c r="Q469" s="66"/>
    </row>
    <row r="470" spans="17:17">
      <c r="Q470" s="66"/>
    </row>
    <row r="471" spans="17:17">
      <c r="Q471" s="66"/>
    </row>
    <row r="472" spans="17:17">
      <c r="Q472" s="66"/>
    </row>
    <row r="473" spans="17:17">
      <c r="Q473" s="66"/>
    </row>
    <row r="474" spans="17:17">
      <c r="Q474" s="66"/>
    </row>
    <row r="475" spans="17:17">
      <c r="Q475" s="66"/>
    </row>
    <row r="476" spans="17:17">
      <c r="Q476" s="66"/>
    </row>
    <row r="477" spans="17:17">
      <c r="Q477" s="66"/>
    </row>
    <row r="478" spans="17:17">
      <c r="Q478" s="66"/>
    </row>
    <row r="479" spans="17:17">
      <c r="Q479" s="66"/>
    </row>
    <row r="480" spans="17:17">
      <c r="Q480" s="66"/>
    </row>
    <row r="481" spans="17:17">
      <c r="Q481" s="66"/>
    </row>
    <row r="482" spans="17:17">
      <c r="Q482" s="66"/>
    </row>
    <row r="483" spans="17:17">
      <c r="Q483" s="66"/>
    </row>
    <row r="484" spans="17:17">
      <c r="Q484" s="66"/>
    </row>
    <row r="485" spans="17:17">
      <c r="Q485" s="66"/>
    </row>
    <row r="486" spans="17:17">
      <c r="Q486" s="66"/>
    </row>
    <row r="487" spans="17:17">
      <c r="Q487" s="66"/>
    </row>
    <row r="488" spans="17:17">
      <c r="Q488" s="66"/>
    </row>
    <row r="489" spans="17:17">
      <c r="Q489" s="66"/>
    </row>
    <row r="490" spans="17:17">
      <c r="Q490" s="66"/>
    </row>
    <row r="491" spans="17:17">
      <c r="Q491" s="66"/>
    </row>
    <row r="492" spans="17:17">
      <c r="Q492" s="66"/>
    </row>
    <row r="493" spans="17:17">
      <c r="Q493" s="66"/>
    </row>
    <row r="494" spans="17:17">
      <c r="Q494" s="66"/>
    </row>
    <row r="495" spans="17:17">
      <c r="Q495" s="66"/>
    </row>
    <row r="496" spans="17:17">
      <c r="Q496" s="66"/>
    </row>
    <row r="497" spans="17:17">
      <c r="Q497" s="66"/>
    </row>
    <row r="498" spans="17:17">
      <c r="Q498" s="66"/>
    </row>
    <row r="499" spans="17:17">
      <c r="Q499" s="66"/>
    </row>
    <row r="500" spans="17:17">
      <c r="Q500" s="66"/>
    </row>
    <row r="501" spans="17:17">
      <c r="Q501" s="66"/>
    </row>
    <row r="502" spans="17:17">
      <c r="Q502" s="66"/>
    </row>
    <row r="503" spans="17:17">
      <c r="Q503" s="66"/>
    </row>
    <row r="504" spans="17:17">
      <c r="Q504" s="66"/>
    </row>
    <row r="505" spans="17:17">
      <c r="Q505" s="66"/>
    </row>
    <row r="506" spans="17:17">
      <c r="Q506" s="66"/>
    </row>
    <row r="507" spans="17:17">
      <c r="Q507" s="66"/>
    </row>
    <row r="508" spans="17:17">
      <c r="Q508" s="66"/>
    </row>
    <row r="509" spans="17:17">
      <c r="Q509" s="66"/>
    </row>
    <row r="510" spans="17:17">
      <c r="Q510" s="66"/>
    </row>
    <row r="511" spans="17:17">
      <c r="Q511" s="66"/>
    </row>
    <row r="512" spans="17:17">
      <c r="Q512" s="66"/>
    </row>
    <row r="513" spans="17:17">
      <c r="Q513" s="66"/>
    </row>
    <row r="514" spans="17:17">
      <c r="Q514" s="66"/>
    </row>
    <row r="515" spans="17:17">
      <c r="Q515" s="66"/>
    </row>
    <row r="516" spans="17:17">
      <c r="Q516" s="66"/>
    </row>
    <row r="517" spans="17:17">
      <c r="Q517" s="66"/>
    </row>
    <row r="518" spans="17:17">
      <c r="Q518" s="66"/>
    </row>
    <row r="519" spans="17:17">
      <c r="Q519" s="66"/>
    </row>
    <row r="520" spans="17:17">
      <c r="Q520" s="66"/>
    </row>
    <row r="521" spans="17:17">
      <c r="Q521" s="66"/>
    </row>
    <row r="522" spans="17:17">
      <c r="Q522" s="66"/>
    </row>
    <row r="523" spans="17:17">
      <c r="Q523" s="66"/>
    </row>
    <row r="524" spans="17:17">
      <c r="Q524" s="66"/>
    </row>
    <row r="525" spans="17:17">
      <c r="Q525" s="66"/>
    </row>
    <row r="526" spans="17:17">
      <c r="Q526" s="66"/>
    </row>
    <row r="527" spans="17:17">
      <c r="Q527" s="66"/>
    </row>
    <row r="528" spans="17:17">
      <c r="Q528" s="66"/>
    </row>
    <row r="529" spans="17:17">
      <c r="Q529" s="66"/>
    </row>
    <row r="530" spans="17:17">
      <c r="Q530" s="66"/>
    </row>
    <row r="531" spans="17:17">
      <c r="Q531" s="66"/>
    </row>
    <row r="532" spans="17:17">
      <c r="Q532" s="66"/>
    </row>
    <row r="533" spans="17:17">
      <c r="Q533" s="66"/>
    </row>
    <row r="534" spans="17:17">
      <c r="Q534" s="66"/>
    </row>
    <row r="535" spans="17:17">
      <c r="Q535" s="66"/>
    </row>
    <row r="536" spans="17:17">
      <c r="Q536" s="66"/>
    </row>
    <row r="537" spans="17:17">
      <c r="Q537" s="66"/>
    </row>
    <row r="538" spans="17:17">
      <c r="Q538" s="66"/>
    </row>
    <row r="539" spans="17:17">
      <c r="Q539" s="66"/>
    </row>
    <row r="540" spans="17:17">
      <c r="Q540" s="66"/>
    </row>
    <row r="541" spans="17:17">
      <c r="Q541" s="66"/>
    </row>
    <row r="542" spans="17:17">
      <c r="Q542" s="66"/>
    </row>
    <row r="543" spans="17:17">
      <c r="Q543" s="66"/>
    </row>
    <row r="544" spans="17:17">
      <c r="Q544" s="66"/>
    </row>
    <row r="545" spans="17:17">
      <c r="Q545" s="66"/>
    </row>
    <row r="546" spans="17:17">
      <c r="Q546" s="66"/>
    </row>
    <row r="547" spans="17:17">
      <c r="Q547" s="66"/>
    </row>
    <row r="548" spans="17:17">
      <c r="Q548" s="66"/>
    </row>
    <row r="549" spans="17:17">
      <c r="Q549" s="66"/>
    </row>
    <row r="550" spans="17:17">
      <c r="Q550" s="66"/>
    </row>
    <row r="551" spans="17:17">
      <c r="Q551" s="66"/>
    </row>
    <row r="552" spans="17:17">
      <c r="Q552" s="66"/>
    </row>
    <row r="553" spans="17:17">
      <c r="Q553" s="66"/>
    </row>
    <row r="554" spans="17:17">
      <c r="Q554" s="66"/>
    </row>
    <row r="555" spans="17:17">
      <c r="Q555" s="66"/>
    </row>
    <row r="556" spans="17:17">
      <c r="Q556" s="66"/>
    </row>
    <row r="557" spans="17:17">
      <c r="Q557" s="66"/>
    </row>
    <row r="558" spans="17:17">
      <c r="Q558" s="66"/>
    </row>
    <row r="559" spans="17:17">
      <c r="Q559" s="66"/>
    </row>
    <row r="560" spans="17:17">
      <c r="Q560" s="66"/>
    </row>
    <row r="561" spans="17:17">
      <c r="Q561" s="66"/>
    </row>
    <row r="562" spans="17:17">
      <c r="Q562" s="66"/>
    </row>
    <row r="563" spans="17:17">
      <c r="Q563" s="66"/>
    </row>
    <row r="564" spans="17:17">
      <c r="Q564" s="66"/>
    </row>
    <row r="565" spans="17:17">
      <c r="Q565" s="66"/>
    </row>
    <row r="566" spans="17:17">
      <c r="Q566" s="66"/>
    </row>
    <row r="567" spans="17:17">
      <c r="Q567" s="66"/>
    </row>
    <row r="568" spans="17:17">
      <c r="Q568" s="66"/>
    </row>
    <row r="569" spans="17:17">
      <c r="Q569" s="66"/>
    </row>
    <row r="570" spans="17:17">
      <c r="Q570" s="66"/>
    </row>
    <row r="571" spans="17:17">
      <c r="Q571" s="66"/>
    </row>
    <row r="572" spans="17:17">
      <c r="Q572" s="66"/>
    </row>
    <row r="573" spans="17:17">
      <c r="Q573" s="66"/>
    </row>
    <row r="574" spans="17:17">
      <c r="Q574" s="66"/>
    </row>
    <row r="575" spans="17:17">
      <c r="Q575" s="66"/>
    </row>
    <row r="576" spans="17:17">
      <c r="Q576" s="66"/>
    </row>
    <row r="577" spans="17:17">
      <c r="Q577" s="66"/>
    </row>
    <row r="578" spans="17:17">
      <c r="Q578" s="66"/>
    </row>
    <row r="579" spans="17:17">
      <c r="Q579" s="66"/>
    </row>
    <row r="580" spans="17:17">
      <c r="Q580" s="66"/>
    </row>
    <row r="581" spans="17:17">
      <c r="Q581" s="66"/>
    </row>
    <row r="582" spans="17:17">
      <c r="Q582" s="66"/>
    </row>
    <row r="583" spans="17:17">
      <c r="Q583" s="66"/>
    </row>
    <row r="584" spans="17:17">
      <c r="Q584" s="66"/>
    </row>
    <row r="585" spans="17:17">
      <c r="Q585" s="66"/>
    </row>
    <row r="586" spans="17:17">
      <c r="Q586" s="66"/>
    </row>
    <row r="587" spans="17:17">
      <c r="Q587" s="66"/>
    </row>
    <row r="588" spans="17:17">
      <c r="Q588" s="66"/>
    </row>
    <row r="589" spans="17:17">
      <c r="Q589" s="66"/>
    </row>
    <row r="590" spans="17:17">
      <c r="Q590" s="66"/>
    </row>
    <row r="591" spans="17:17">
      <c r="Q591" s="66"/>
    </row>
    <row r="592" spans="17:17">
      <c r="Q592" s="66"/>
    </row>
    <row r="593" spans="17:17">
      <c r="Q593" s="66"/>
    </row>
    <row r="594" spans="17:17">
      <c r="Q594" s="66"/>
    </row>
    <row r="595" spans="17:17">
      <c r="Q595" s="66"/>
    </row>
    <row r="596" spans="17:17">
      <c r="Q596" s="66"/>
    </row>
    <row r="597" spans="17:17">
      <c r="Q597" s="66"/>
    </row>
    <row r="598" spans="17:17">
      <c r="Q598" s="66"/>
    </row>
    <row r="599" spans="17:17">
      <c r="Q599" s="66"/>
    </row>
    <row r="600" spans="17:17">
      <c r="Q600" s="66"/>
    </row>
    <row r="601" spans="17:17">
      <c r="Q601" s="66"/>
    </row>
    <row r="602" spans="17:17">
      <c r="Q602" s="66"/>
    </row>
    <row r="603" spans="17:17">
      <c r="Q603" s="66"/>
    </row>
    <row r="604" spans="17:17">
      <c r="Q604" s="66"/>
    </row>
    <row r="605" spans="17:17">
      <c r="Q605" s="66"/>
    </row>
    <row r="606" spans="17:17">
      <c r="Q606" s="66"/>
    </row>
    <row r="607" spans="17:17">
      <c r="Q607" s="66"/>
    </row>
    <row r="608" spans="17:17">
      <c r="Q608" s="66"/>
    </row>
    <row r="609" spans="17:17">
      <c r="Q609" s="66"/>
    </row>
    <row r="610" spans="17:17">
      <c r="Q610" s="66"/>
    </row>
    <row r="611" spans="17:17">
      <c r="Q611" s="66"/>
    </row>
    <row r="612" spans="17:17">
      <c r="Q612" s="66"/>
    </row>
    <row r="613" spans="17:17">
      <c r="Q613" s="66"/>
    </row>
    <row r="614" spans="17:17">
      <c r="Q614" s="66"/>
    </row>
    <row r="615" spans="17:17">
      <c r="Q615" s="66"/>
    </row>
    <row r="616" spans="17:17">
      <c r="Q616" s="66"/>
    </row>
    <row r="617" spans="17:17">
      <c r="Q617" s="66"/>
    </row>
    <row r="618" spans="17:17">
      <c r="Q618" s="66"/>
    </row>
    <row r="619" spans="17:17">
      <c r="Q619" s="66"/>
    </row>
    <row r="620" spans="17:17">
      <c r="Q620" s="66"/>
    </row>
    <row r="621" spans="17:17">
      <c r="Q621" s="66"/>
    </row>
    <row r="622" spans="17:17">
      <c r="Q622" s="66"/>
    </row>
    <row r="623" spans="17:17">
      <c r="Q623" s="66"/>
    </row>
    <row r="624" spans="17:17">
      <c r="Q624" s="66"/>
    </row>
    <row r="625" spans="17:17">
      <c r="Q625" s="66"/>
    </row>
    <row r="626" spans="17:17">
      <c r="Q626" s="66"/>
    </row>
    <row r="627" spans="17:17">
      <c r="Q627" s="66"/>
    </row>
    <row r="628" spans="17:17">
      <c r="Q628" s="66"/>
    </row>
    <row r="629" spans="17:17">
      <c r="Q629" s="66"/>
    </row>
    <row r="630" spans="17:17">
      <c r="Q630" s="66"/>
    </row>
    <row r="631" spans="17:17">
      <c r="Q631" s="66"/>
    </row>
  </sheetData>
  <mergeCells count="15">
    <mergeCell ref="D9:I9"/>
    <mergeCell ref="A1:N1"/>
    <mergeCell ref="A2:N2"/>
    <mergeCell ref="A3:N3"/>
    <mergeCell ref="D5:I6"/>
    <mergeCell ref="D7:I7"/>
    <mergeCell ref="A17:N17"/>
    <mergeCell ref="C19:H21"/>
    <mergeCell ref="A11:C11"/>
    <mergeCell ref="D11:I11"/>
    <mergeCell ref="D12:I12"/>
    <mergeCell ref="A13:C13"/>
    <mergeCell ref="D13:I13"/>
    <mergeCell ref="A15:C15"/>
    <mergeCell ref="D15:I15"/>
  </mergeCells>
  <pageMargins left="0.70866141732283472" right="0.70866141732283472" top="0.74803149606299213" bottom="0.74803149606299213" header="0.31496062992125984" footer="0.31496062992125984"/>
  <pageSetup orientation="landscape"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G182"/>
  <sheetViews>
    <sheetView workbookViewId="0">
      <selection activeCell="D23" sqref="D23"/>
    </sheetView>
  </sheetViews>
  <sheetFormatPr baseColWidth="10" defaultRowHeight="15"/>
  <cols>
    <col min="1" max="1" width="24.42578125" bestFit="1" customWidth="1"/>
    <col min="2" max="2" width="12.28515625" customWidth="1"/>
    <col min="3" max="3" width="9.140625" customWidth="1"/>
    <col min="4" max="4" width="8.7109375" customWidth="1"/>
    <col min="5" max="5" width="14.7109375" bestFit="1" customWidth="1"/>
    <col min="6" max="6" width="15" customWidth="1"/>
    <col min="7" max="7" width="17.85546875" bestFit="1" customWidth="1"/>
  </cols>
  <sheetData>
    <row r="3" spans="1:7">
      <c r="A3" s="75" t="s">
        <v>104</v>
      </c>
      <c r="B3" s="70" t="s">
        <v>30</v>
      </c>
      <c r="C3" s="70" t="s">
        <v>33</v>
      </c>
      <c r="D3" s="70" t="s">
        <v>103</v>
      </c>
      <c r="E3" s="70" t="s">
        <v>31</v>
      </c>
      <c r="F3" s="76" t="s">
        <v>32</v>
      </c>
      <c r="G3" s="76" t="s">
        <v>107</v>
      </c>
    </row>
    <row r="4" spans="1:7">
      <c r="A4" s="51" t="s">
        <v>106</v>
      </c>
      <c r="B4" s="54">
        <v>2942.5714285714284</v>
      </c>
      <c r="C4" s="54">
        <v>1063.2</v>
      </c>
      <c r="D4" s="54">
        <v>0</v>
      </c>
      <c r="E4" s="54">
        <v>0</v>
      </c>
      <c r="F4" s="77">
        <f>IF(C4=0,0,C4/'CONSOLIDADO '!$G$25)</f>
        <v>0.36523531432497414</v>
      </c>
      <c r="G4" s="77">
        <f>IF(D4=0,0,D4/'CONSOLIDADO '!$G$24)</f>
        <v>0</v>
      </c>
    </row>
    <row r="5" spans="1:7">
      <c r="A5" s="52" t="s">
        <v>106</v>
      </c>
      <c r="B5" s="54">
        <v>51.142857142857146</v>
      </c>
      <c r="C5" s="54">
        <v>0</v>
      </c>
      <c r="D5" s="54">
        <v>0</v>
      </c>
      <c r="E5" s="54">
        <v>0</v>
      </c>
      <c r="F5" s="56">
        <f>IF(C5=0,0,C5/'CONSOLIDADO '!$G$25)</f>
        <v>0</v>
      </c>
      <c r="G5" s="56">
        <f>IF(D5=0,0,D5/'CONSOLIDADO '!$G$24)</f>
        <v>0</v>
      </c>
    </row>
    <row r="6" spans="1:7">
      <c r="A6" s="52" t="s">
        <v>562</v>
      </c>
      <c r="B6" s="54">
        <v>133.28571428571428</v>
      </c>
      <c r="C6" s="54">
        <v>133.28571428571428</v>
      </c>
      <c r="D6" s="54">
        <v>0</v>
      </c>
      <c r="E6" s="54">
        <v>0</v>
      </c>
      <c r="F6" s="56">
        <f>IF(C6=0,0,C6/'CONSOLIDADO '!$G$25)</f>
        <v>4.5786916621681294E-2</v>
      </c>
      <c r="G6" s="56">
        <f>IF(D6=0,0,D6/'CONSOLIDADO '!$G$24)</f>
        <v>0</v>
      </c>
    </row>
    <row r="7" spans="1:7">
      <c r="A7" s="52" t="s">
        <v>212</v>
      </c>
      <c r="B7" s="54">
        <v>313.85714285714289</v>
      </c>
      <c r="C7" s="54">
        <v>313.85714285714289</v>
      </c>
      <c r="D7" s="54">
        <v>0</v>
      </c>
      <c r="E7" s="54">
        <v>0</v>
      </c>
      <c r="F7" s="56">
        <f>IF(C7=0,0,C7/'CONSOLIDADO '!$G$25)</f>
        <v>0.10781763753251213</v>
      </c>
      <c r="G7" s="56">
        <f>IF(D7=0,0,D7/'CONSOLIDADO '!$G$24)</f>
        <v>0</v>
      </c>
    </row>
    <row r="8" spans="1:7">
      <c r="A8" s="52" t="s">
        <v>156</v>
      </c>
      <c r="B8" s="54">
        <v>191.28571428571428</v>
      </c>
      <c r="C8" s="54">
        <v>149.91428571428571</v>
      </c>
      <c r="D8" s="54">
        <v>0</v>
      </c>
      <c r="E8" s="54">
        <v>0</v>
      </c>
      <c r="F8" s="56">
        <f>IF(C8=0,0,C8/'CONSOLIDADO '!$G$25)</f>
        <v>5.1499239338469824E-2</v>
      </c>
      <c r="G8" s="56">
        <f>IF(D8=0,0,D8/'CONSOLIDADO '!$G$24)</f>
        <v>0</v>
      </c>
    </row>
    <row r="9" spans="1:7">
      <c r="A9" s="52" t="s">
        <v>506</v>
      </c>
      <c r="B9" s="54">
        <v>133.28571428571428</v>
      </c>
      <c r="C9" s="54">
        <v>133.28571428571428</v>
      </c>
      <c r="D9" s="54">
        <v>0</v>
      </c>
      <c r="E9" s="54">
        <v>0</v>
      </c>
      <c r="F9" s="56">
        <f>IF(C9=0,0,C9/'CONSOLIDADO '!$G$25)</f>
        <v>4.5786916621681294E-2</v>
      </c>
      <c r="G9" s="56">
        <f>IF(D9=0,0,D9/'CONSOLIDADO '!$G$24)</f>
        <v>0</v>
      </c>
    </row>
    <row r="10" spans="1:7">
      <c r="A10" s="52" t="s">
        <v>500</v>
      </c>
      <c r="B10" s="54">
        <v>48.714285714285715</v>
      </c>
      <c r="C10" s="54">
        <v>48.714285714285715</v>
      </c>
      <c r="D10" s="54">
        <v>0</v>
      </c>
      <c r="E10" s="54">
        <v>0</v>
      </c>
      <c r="F10" s="56">
        <f>IF(C10=0,0,C10/'CONSOLIDADO '!$G$25)</f>
        <v>1.6734553663444073E-2</v>
      </c>
      <c r="G10" s="56">
        <f>IF(D10=0,0,D10/'CONSOLIDADO '!$G$24)</f>
        <v>0</v>
      </c>
    </row>
    <row r="11" spans="1:7">
      <c r="A11" s="52" t="s">
        <v>491</v>
      </c>
      <c r="B11" s="54">
        <v>31.571428571428573</v>
      </c>
      <c r="C11" s="54">
        <v>0</v>
      </c>
      <c r="D11" s="54">
        <v>0</v>
      </c>
      <c r="E11" s="54">
        <v>0</v>
      </c>
      <c r="F11" s="56">
        <f>IF(C11=0,0,C11/'CONSOLIDADO '!$G$25)</f>
        <v>0</v>
      </c>
      <c r="G11" s="56">
        <f>IF(D11=0,0,D11/'CONSOLIDADO '!$G$24)</f>
        <v>0</v>
      </c>
    </row>
    <row r="12" spans="1:7">
      <c r="A12" s="52" t="s">
        <v>166</v>
      </c>
      <c r="B12" s="54">
        <v>771.42857142857133</v>
      </c>
      <c r="C12" s="54">
        <v>31.428571428571427</v>
      </c>
      <c r="D12" s="54">
        <v>0</v>
      </c>
      <c r="E12" s="54">
        <v>0</v>
      </c>
      <c r="F12" s="56">
        <f>IF(C12=0,0,C12/'CONSOLIDADO '!$G$25)</f>
        <v>1.0796486234480047E-2</v>
      </c>
      <c r="G12" s="56">
        <f>IF(D12=0,0,D12/'CONSOLIDADO '!$G$24)</f>
        <v>0</v>
      </c>
    </row>
    <row r="13" spans="1:7">
      <c r="A13" s="52" t="s">
        <v>188</v>
      </c>
      <c r="B13" s="54">
        <v>414</v>
      </c>
      <c r="C13" s="54">
        <v>0</v>
      </c>
      <c r="D13" s="54">
        <v>0</v>
      </c>
      <c r="E13" s="54">
        <v>0</v>
      </c>
      <c r="F13" s="56">
        <f>IF(C13=0,0,C13/'CONSOLIDADO '!$G$25)</f>
        <v>0</v>
      </c>
      <c r="G13" s="56">
        <f>IF(D13=0,0,D13/'CONSOLIDADO '!$G$24)</f>
        <v>0</v>
      </c>
    </row>
    <row r="14" spans="1:7">
      <c r="A14" s="52" t="s">
        <v>294</v>
      </c>
      <c r="B14" s="54">
        <v>188.42857142857144</v>
      </c>
      <c r="C14" s="54">
        <v>50.428571428571431</v>
      </c>
      <c r="D14" s="54">
        <v>0</v>
      </c>
      <c r="E14" s="54">
        <v>0</v>
      </c>
      <c r="F14" s="56">
        <f>IF(C14=0,0,C14/'CONSOLIDADO '!$G$25)</f>
        <v>1.7323452912597532E-2</v>
      </c>
      <c r="G14" s="56">
        <f>IF(D14=0,0,D14/'CONSOLIDADO '!$G$24)</f>
        <v>0</v>
      </c>
    </row>
    <row r="15" spans="1:7">
      <c r="A15" s="52" t="s">
        <v>200</v>
      </c>
      <c r="B15" s="54">
        <v>202.28571428571428</v>
      </c>
      <c r="C15" s="54">
        <v>202.28571428571428</v>
      </c>
      <c r="D15" s="54">
        <v>0</v>
      </c>
      <c r="E15" s="54">
        <v>0</v>
      </c>
      <c r="F15" s="56">
        <f>IF(C15=0,0,C15/'CONSOLIDADO '!$G$25)</f>
        <v>6.949011140010794E-2</v>
      </c>
      <c r="G15" s="56">
        <f>IF(D15=0,0,D15/'CONSOLIDADO '!$G$24)</f>
        <v>0</v>
      </c>
    </row>
    <row r="16" spans="1:7">
      <c r="A16" s="52" t="s">
        <v>397</v>
      </c>
      <c r="B16" s="54">
        <v>46</v>
      </c>
      <c r="C16" s="54">
        <v>0</v>
      </c>
      <c r="D16" s="54">
        <v>0</v>
      </c>
      <c r="E16" s="54">
        <v>0</v>
      </c>
      <c r="F16" s="56">
        <f>IF(C16=0,0,C16/'CONSOLIDADO '!$G$25)</f>
        <v>0</v>
      </c>
      <c r="G16" s="56">
        <f>IF(D16=0,0,D16/'CONSOLIDADO '!$G$24)</f>
        <v>0</v>
      </c>
    </row>
    <row r="17" spans="1:7">
      <c r="A17" s="52" t="s">
        <v>376</v>
      </c>
      <c r="B17" s="54">
        <v>51.714285714285715</v>
      </c>
      <c r="C17" s="54">
        <v>0</v>
      </c>
      <c r="D17" s="54">
        <v>0</v>
      </c>
      <c r="E17" s="54">
        <v>0</v>
      </c>
      <c r="F17" s="56">
        <f>IF(C17=0,0,C17/'CONSOLIDADO '!$G$25)</f>
        <v>0</v>
      </c>
      <c r="G17" s="56">
        <f>IF(D17=0,0,D17/'CONSOLIDADO '!$G$24)</f>
        <v>0</v>
      </c>
    </row>
    <row r="18" spans="1:7">
      <c r="A18" s="52" t="s">
        <v>268</v>
      </c>
      <c r="B18" s="54">
        <v>184</v>
      </c>
      <c r="C18" s="54">
        <v>0</v>
      </c>
      <c r="D18" s="54">
        <v>0</v>
      </c>
      <c r="E18" s="54">
        <v>0</v>
      </c>
      <c r="F18" s="56">
        <f>IF(C18=0,0,C18/'CONSOLIDADO '!$G$25)</f>
        <v>0</v>
      </c>
      <c r="G18" s="56">
        <f>IF(D18=0,0,D18/'CONSOLIDADO '!$G$24)</f>
        <v>0</v>
      </c>
    </row>
    <row r="19" spans="1:7">
      <c r="A19" s="52" t="s">
        <v>298</v>
      </c>
      <c r="B19" s="54">
        <v>92</v>
      </c>
      <c r="C19" s="54">
        <v>0</v>
      </c>
      <c r="D19" s="54">
        <v>0</v>
      </c>
      <c r="E19" s="54">
        <v>0</v>
      </c>
      <c r="F19" s="56">
        <f>IF(C19=0,0,C19/'CONSOLIDADO '!$G$25)</f>
        <v>0</v>
      </c>
      <c r="G19" s="56">
        <f>IF(D19=0,0,D19/'CONSOLIDADO '!$G$24)</f>
        <v>0</v>
      </c>
    </row>
    <row r="20" spans="1:7">
      <c r="A20" s="52" t="s">
        <v>232</v>
      </c>
      <c r="B20" s="54">
        <v>89.571428571428569</v>
      </c>
      <c r="C20" s="54">
        <v>0</v>
      </c>
      <c r="D20" s="54">
        <v>0</v>
      </c>
      <c r="E20" s="54">
        <v>0</v>
      </c>
      <c r="F20" s="56">
        <f>IF(C20=0,0,C20/'CONSOLIDADO '!$G$25)</f>
        <v>0</v>
      </c>
      <c r="G20" s="56">
        <f>IF(D20=0,0,D20/'CONSOLIDADO '!$G$24)</f>
        <v>0</v>
      </c>
    </row>
    <row r="21" spans="1:7">
      <c r="A21" s="51" t="s">
        <v>105</v>
      </c>
      <c r="B21" s="54">
        <v>2942.5714285714284</v>
      </c>
      <c r="C21" s="54">
        <v>1063.2</v>
      </c>
      <c r="D21" s="54">
        <v>0</v>
      </c>
      <c r="E21" s="54">
        <v>0</v>
      </c>
      <c r="F21" s="56"/>
      <c r="G21" s="56"/>
    </row>
    <row r="22" spans="1:7">
      <c r="F22" s="56"/>
      <c r="G22" s="56"/>
    </row>
    <row r="23" spans="1:7">
      <c r="F23" s="56"/>
      <c r="G23" s="56"/>
    </row>
    <row r="24" spans="1:7">
      <c r="F24" s="56"/>
      <c r="G24" s="56"/>
    </row>
    <row r="25" spans="1:7">
      <c r="F25" s="56"/>
      <c r="G25" s="56"/>
    </row>
    <row r="26" spans="1:7">
      <c r="F26" s="56"/>
      <c r="G26" s="56"/>
    </row>
    <row r="27" spans="1:7">
      <c r="F27" s="56"/>
      <c r="G27" s="56"/>
    </row>
    <row r="28" spans="1:7">
      <c r="F28" s="56"/>
      <c r="G28" s="56"/>
    </row>
    <row r="29" spans="1:7">
      <c r="F29" s="56"/>
      <c r="G29" s="56"/>
    </row>
    <row r="30" spans="1:7">
      <c r="F30" s="56"/>
      <c r="G30" s="56"/>
    </row>
    <row r="31" spans="1:7">
      <c r="F31" s="56"/>
      <c r="G31" s="56"/>
    </row>
    <row r="32" spans="1:7">
      <c r="F32" s="56"/>
      <c r="G32" s="56"/>
    </row>
    <row r="33" spans="6:7">
      <c r="F33" s="56"/>
      <c r="G33" s="56"/>
    </row>
    <row r="34" spans="6:7">
      <c r="F34" s="56"/>
      <c r="G34" s="56"/>
    </row>
    <row r="35" spans="6:7">
      <c r="F35" s="56"/>
      <c r="G35" s="56"/>
    </row>
    <row r="36" spans="6:7">
      <c r="F36" s="56"/>
      <c r="G36" s="56"/>
    </row>
    <row r="37" spans="6:7">
      <c r="F37" s="56"/>
      <c r="G37" s="56"/>
    </row>
    <row r="38" spans="6:7">
      <c r="F38" s="56"/>
      <c r="G38" s="56"/>
    </row>
    <row r="39" spans="6:7">
      <c r="F39" s="56"/>
      <c r="G39" s="56"/>
    </row>
    <row r="40" spans="6:7">
      <c r="F40" s="56"/>
      <c r="G40" s="56"/>
    </row>
    <row r="41" spans="6:7">
      <c r="F41" s="56"/>
      <c r="G41" s="56"/>
    </row>
    <row r="42" spans="6:7">
      <c r="F42" s="56"/>
      <c r="G42" s="56"/>
    </row>
    <row r="43" spans="6:7">
      <c r="F43" s="56"/>
      <c r="G43" s="56"/>
    </row>
    <row r="44" spans="6:7">
      <c r="F44" s="56"/>
      <c r="G44" s="56"/>
    </row>
    <row r="45" spans="6:7">
      <c r="F45" s="56"/>
      <c r="G45" s="56"/>
    </row>
    <row r="46" spans="6:7">
      <c r="F46" s="56"/>
      <c r="G46" s="56"/>
    </row>
    <row r="47" spans="6:7">
      <c r="F47" s="56"/>
      <c r="G47" s="56"/>
    </row>
    <row r="48" spans="6:7">
      <c r="F48" s="56"/>
      <c r="G48" s="56"/>
    </row>
    <row r="49" spans="6:7">
      <c r="F49" s="56"/>
      <c r="G49" s="56"/>
    </row>
    <row r="50" spans="6:7">
      <c r="F50" s="56"/>
      <c r="G50" s="56"/>
    </row>
    <row r="51" spans="6:7">
      <c r="F51" s="56"/>
      <c r="G51" s="56"/>
    </row>
    <row r="52" spans="6:7">
      <c r="F52" s="56"/>
      <c r="G52" s="56"/>
    </row>
    <row r="53" spans="6:7">
      <c r="F53" s="56"/>
      <c r="G53" s="56"/>
    </row>
    <row r="54" spans="6:7">
      <c r="F54" s="56"/>
      <c r="G54" s="56"/>
    </row>
    <row r="55" spans="6:7">
      <c r="F55" s="56"/>
      <c r="G55" s="56"/>
    </row>
    <row r="56" spans="6:7">
      <c r="F56" s="56"/>
      <c r="G56" s="56"/>
    </row>
    <row r="57" spans="6:7">
      <c r="F57" s="56"/>
      <c r="G57" s="56"/>
    </row>
    <row r="58" spans="6:7">
      <c r="F58" s="56"/>
      <c r="G58" s="56"/>
    </row>
    <row r="59" spans="6:7">
      <c r="F59" s="56"/>
      <c r="G59" s="56"/>
    </row>
    <row r="60" spans="6:7">
      <c r="F60" s="56"/>
      <c r="G60" s="56"/>
    </row>
    <row r="61" spans="6:7">
      <c r="F61" s="56"/>
      <c r="G61" s="56"/>
    </row>
    <row r="62" spans="6:7">
      <c r="F62" s="56"/>
      <c r="G62" s="56"/>
    </row>
    <row r="63" spans="6:7">
      <c r="F63" s="56"/>
      <c r="G63" s="56"/>
    </row>
    <row r="64" spans="6:7">
      <c r="F64" s="56"/>
      <c r="G64" s="56"/>
    </row>
    <row r="65" spans="6:7">
      <c r="F65" s="56"/>
      <c r="G65" s="56"/>
    </row>
    <row r="66" spans="6:7">
      <c r="F66" s="56"/>
      <c r="G66" s="56"/>
    </row>
    <row r="67" spans="6:7">
      <c r="F67" s="56"/>
      <c r="G67" s="56"/>
    </row>
    <row r="68" spans="6:7">
      <c r="F68" s="56"/>
      <c r="G68" s="56"/>
    </row>
    <row r="69" spans="6:7">
      <c r="F69" s="56"/>
      <c r="G69" s="56"/>
    </row>
    <row r="70" spans="6:7">
      <c r="F70" s="56"/>
      <c r="G70" s="56"/>
    </row>
    <row r="71" spans="6:7">
      <c r="F71" s="56"/>
      <c r="G71" s="56"/>
    </row>
    <row r="72" spans="6:7">
      <c r="F72" s="56"/>
      <c r="G72" s="56"/>
    </row>
    <row r="73" spans="6:7">
      <c r="F73" s="56"/>
      <c r="G73" s="56"/>
    </row>
    <row r="74" spans="6:7">
      <c r="F74" s="56"/>
      <c r="G74" s="56"/>
    </row>
    <row r="75" spans="6:7">
      <c r="F75" s="56"/>
      <c r="G75" s="56"/>
    </row>
    <row r="76" spans="6:7">
      <c r="F76" s="55"/>
      <c r="G76" s="55"/>
    </row>
    <row r="77" spans="6:7">
      <c r="F77" s="56"/>
      <c r="G77" s="56"/>
    </row>
    <row r="78" spans="6:7">
      <c r="F78" s="56"/>
      <c r="G78" s="56"/>
    </row>
    <row r="79" spans="6:7">
      <c r="F79" s="56"/>
      <c r="G79" s="56"/>
    </row>
    <row r="80" spans="6:7">
      <c r="F80" s="56"/>
      <c r="G80" s="56"/>
    </row>
    <row r="81" spans="6:7">
      <c r="F81" s="56"/>
      <c r="G81" s="56"/>
    </row>
    <row r="82" spans="6:7">
      <c r="F82" s="78"/>
      <c r="G82" s="78"/>
    </row>
    <row r="83" spans="6:7">
      <c r="F83" s="56"/>
      <c r="G83" s="56"/>
    </row>
    <row r="84" spans="6:7">
      <c r="F84" s="56"/>
      <c r="G84" s="56"/>
    </row>
    <row r="85" spans="6:7">
      <c r="F85" s="78"/>
      <c r="G85" s="78"/>
    </row>
    <row r="86" spans="6:7">
      <c r="F86" s="56"/>
      <c r="G86" s="56"/>
    </row>
    <row r="87" spans="6:7">
      <c r="F87" s="56"/>
      <c r="G87" s="56"/>
    </row>
    <row r="88" spans="6:7">
      <c r="F88" s="56"/>
      <c r="G88" s="56"/>
    </row>
    <row r="89" spans="6:7">
      <c r="F89" s="78"/>
      <c r="G89" s="78"/>
    </row>
    <row r="90" spans="6:7">
      <c r="F90" s="56"/>
      <c r="G90" s="56"/>
    </row>
    <row r="91" spans="6:7">
      <c r="F91" s="56"/>
      <c r="G91" s="56"/>
    </row>
    <row r="92" spans="6:7">
      <c r="F92" s="56"/>
      <c r="G92" s="56"/>
    </row>
    <row r="93" spans="6:7">
      <c r="F93" s="56"/>
      <c r="G93" s="56"/>
    </row>
    <row r="94" spans="6:7">
      <c r="F94" s="56"/>
      <c r="G94" s="56"/>
    </row>
    <row r="95" spans="6:7">
      <c r="F95" s="56"/>
      <c r="G95" s="56"/>
    </row>
    <row r="96" spans="6:7">
      <c r="F96" s="56"/>
      <c r="G96" s="56"/>
    </row>
    <row r="97" spans="6:7">
      <c r="F97" s="56"/>
      <c r="G97" s="56"/>
    </row>
    <row r="98" spans="6:7">
      <c r="F98" s="56"/>
      <c r="G98" s="56"/>
    </row>
    <row r="99" spans="6:7">
      <c r="F99" s="56"/>
      <c r="G99" s="56"/>
    </row>
    <row r="100" spans="6:7">
      <c r="F100" s="56"/>
      <c r="G100" s="56"/>
    </row>
    <row r="101" spans="6:7">
      <c r="F101" s="56"/>
      <c r="G101" s="56"/>
    </row>
    <row r="102" spans="6:7">
      <c r="F102" s="56"/>
      <c r="G102" s="56"/>
    </row>
    <row r="103" spans="6:7">
      <c r="F103" s="56"/>
      <c r="G103" s="56"/>
    </row>
    <row r="104" spans="6:7">
      <c r="F104" s="56"/>
      <c r="G104" s="56"/>
    </row>
    <row r="105" spans="6:7">
      <c r="F105" s="56"/>
      <c r="G105" s="56"/>
    </row>
    <row r="106" spans="6:7">
      <c r="F106" s="56"/>
      <c r="G106" s="56"/>
    </row>
    <row r="107" spans="6:7">
      <c r="F107" s="56"/>
      <c r="G107" s="56"/>
    </row>
    <row r="108" spans="6:7">
      <c r="F108" s="56"/>
      <c r="G108" s="56"/>
    </row>
    <row r="109" spans="6:7">
      <c r="F109" s="56"/>
      <c r="G109" s="56"/>
    </row>
    <row r="110" spans="6:7">
      <c r="F110" s="56"/>
      <c r="G110" s="56"/>
    </row>
    <row r="111" spans="6:7">
      <c r="F111" s="56"/>
      <c r="G111" s="56"/>
    </row>
    <row r="112" spans="6:7">
      <c r="F112" s="56"/>
      <c r="G112" s="56"/>
    </row>
    <row r="113" spans="6:7">
      <c r="F113" s="56"/>
      <c r="G113" s="56"/>
    </row>
    <row r="114" spans="6:7">
      <c r="F114" s="56"/>
      <c r="G114" s="56"/>
    </row>
    <row r="115" spans="6:7">
      <c r="F115" s="56"/>
      <c r="G115" s="56"/>
    </row>
    <row r="116" spans="6:7">
      <c r="F116" s="56"/>
      <c r="G116" s="56"/>
    </row>
    <row r="117" spans="6:7">
      <c r="F117" s="56"/>
      <c r="G117" s="56"/>
    </row>
    <row r="118" spans="6:7">
      <c r="F118" s="56"/>
      <c r="G118" s="56"/>
    </row>
    <row r="119" spans="6:7">
      <c r="F119" s="56"/>
      <c r="G119" s="56"/>
    </row>
    <row r="120" spans="6:7">
      <c r="F120" s="56"/>
      <c r="G120" s="56"/>
    </row>
    <row r="121" spans="6:7">
      <c r="F121" s="56"/>
      <c r="G121" s="56"/>
    </row>
    <row r="122" spans="6:7">
      <c r="F122" s="56"/>
      <c r="G122" s="56"/>
    </row>
    <row r="123" spans="6:7">
      <c r="F123" s="56"/>
      <c r="G123" s="56"/>
    </row>
    <row r="124" spans="6:7">
      <c r="F124" s="56"/>
      <c r="G124" s="56"/>
    </row>
    <row r="125" spans="6:7">
      <c r="F125" s="56"/>
      <c r="G125" s="56"/>
    </row>
    <row r="126" spans="6:7">
      <c r="F126" s="56"/>
      <c r="G126" s="56"/>
    </row>
    <row r="127" spans="6:7">
      <c r="F127" s="78"/>
      <c r="G127" s="78"/>
    </row>
    <row r="128" spans="6:7">
      <c r="F128" s="56"/>
      <c r="G128" s="56"/>
    </row>
    <row r="129" spans="6:7">
      <c r="F129" s="56"/>
      <c r="G129" s="56"/>
    </row>
    <row r="130" spans="6:7">
      <c r="F130" s="56"/>
      <c r="G130" s="56"/>
    </row>
    <row r="131" spans="6:7">
      <c r="F131" s="56"/>
      <c r="G131" s="56"/>
    </row>
    <row r="132" spans="6:7">
      <c r="F132" s="56"/>
      <c r="G132" s="56"/>
    </row>
    <row r="133" spans="6:7">
      <c r="F133" s="56"/>
      <c r="G133" s="56"/>
    </row>
    <row r="134" spans="6:7">
      <c r="F134" s="56"/>
      <c r="G134" s="56"/>
    </row>
    <row r="135" spans="6:7">
      <c r="F135" s="78"/>
      <c r="G135" s="78"/>
    </row>
    <row r="136" spans="6:7">
      <c r="F136" s="56"/>
      <c r="G136" s="56"/>
    </row>
    <row r="137" spans="6:7">
      <c r="F137" s="56"/>
      <c r="G137" s="56"/>
    </row>
    <row r="138" spans="6:7">
      <c r="F138" s="56"/>
      <c r="G138" s="56"/>
    </row>
    <row r="139" spans="6:7">
      <c r="F139" s="56"/>
      <c r="G139" s="56"/>
    </row>
    <row r="140" spans="6:7">
      <c r="F140" s="56"/>
      <c r="G140" s="56"/>
    </row>
    <row r="141" spans="6:7">
      <c r="F141" s="56"/>
      <c r="G141" s="56"/>
    </row>
    <row r="142" spans="6:7">
      <c r="F142" s="56"/>
      <c r="G142" s="56"/>
    </row>
    <row r="143" spans="6:7">
      <c r="F143" s="56"/>
      <c r="G143" s="56"/>
    </row>
    <row r="144" spans="6:7">
      <c r="F144" s="78"/>
      <c r="G144" s="78"/>
    </row>
    <row r="145" spans="6:7">
      <c r="F145" s="56"/>
      <c r="G145" s="56"/>
    </row>
    <row r="146" spans="6:7">
      <c r="F146" s="56"/>
      <c r="G146" s="56"/>
    </row>
    <row r="147" spans="6:7">
      <c r="F147" s="56"/>
      <c r="G147" s="56"/>
    </row>
    <row r="148" spans="6:7">
      <c r="F148" s="56"/>
      <c r="G148" s="56"/>
    </row>
    <row r="149" spans="6:7">
      <c r="F149" s="56"/>
      <c r="G149" s="56"/>
    </row>
    <row r="150" spans="6:7">
      <c r="F150" s="56"/>
      <c r="G150" s="56"/>
    </row>
    <row r="151" spans="6:7">
      <c r="F151" s="56"/>
      <c r="G151" s="56"/>
    </row>
    <row r="152" spans="6:7">
      <c r="F152" s="56"/>
      <c r="G152" s="56"/>
    </row>
    <row r="153" spans="6:7">
      <c r="F153" s="56"/>
      <c r="G153" s="56"/>
    </row>
    <row r="154" spans="6:7">
      <c r="F154" s="56"/>
      <c r="G154" s="56"/>
    </row>
    <row r="155" spans="6:7">
      <c r="F155" s="56"/>
      <c r="G155" s="56"/>
    </row>
    <row r="156" spans="6:7">
      <c r="F156" s="56"/>
      <c r="G156" s="56"/>
    </row>
    <row r="157" spans="6:7">
      <c r="F157" s="78"/>
      <c r="G157" s="78"/>
    </row>
    <row r="158" spans="6:7">
      <c r="F158" s="56"/>
      <c r="G158" s="56"/>
    </row>
    <row r="159" spans="6:7">
      <c r="F159" s="56"/>
      <c r="G159" s="56"/>
    </row>
    <row r="160" spans="6:7">
      <c r="F160" s="78"/>
      <c r="G160" s="78"/>
    </row>
    <row r="161" spans="6:7">
      <c r="F161" s="56"/>
      <c r="G161" s="56"/>
    </row>
    <row r="162" spans="6:7">
      <c r="F162" s="78"/>
      <c r="G162" s="78"/>
    </row>
    <row r="163" spans="6:7">
      <c r="F163" s="56"/>
      <c r="G163" s="56"/>
    </row>
    <row r="164" spans="6:7">
      <c r="F164" s="56"/>
      <c r="G164" s="56"/>
    </row>
    <row r="165" spans="6:7">
      <c r="F165" s="56"/>
      <c r="G165" s="56"/>
    </row>
    <row r="166" spans="6:7">
      <c r="F166" s="56"/>
      <c r="G166" s="56"/>
    </row>
    <row r="167" spans="6:7">
      <c r="F167" s="56"/>
      <c r="G167" s="56"/>
    </row>
    <row r="168" spans="6:7">
      <c r="F168" s="56"/>
      <c r="G168" s="56"/>
    </row>
    <row r="169" spans="6:7">
      <c r="F169" s="56"/>
      <c r="G169" s="56"/>
    </row>
    <row r="170" spans="6:7">
      <c r="F170" s="56"/>
      <c r="G170" s="56"/>
    </row>
    <row r="171" spans="6:7">
      <c r="F171" s="78"/>
      <c r="G171" s="78"/>
    </row>
    <row r="172" spans="6:7">
      <c r="F172" s="56"/>
      <c r="G172" s="56"/>
    </row>
    <row r="173" spans="6:7">
      <c r="F173" s="56"/>
      <c r="G173" s="56"/>
    </row>
    <row r="174" spans="6:7">
      <c r="F174" s="56"/>
      <c r="G174" s="56"/>
    </row>
    <row r="175" spans="6:7">
      <c r="F175" s="56"/>
      <c r="G175" s="56"/>
    </row>
    <row r="176" spans="6:7">
      <c r="F176" s="56"/>
      <c r="G176" s="56"/>
    </row>
    <row r="177" spans="6:7">
      <c r="F177" s="56"/>
      <c r="G177" s="56"/>
    </row>
    <row r="178" spans="6:7">
      <c r="F178" s="56"/>
      <c r="G178" s="56"/>
    </row>
    <row r="179" spans="6:7">
      <c r="F179" s="56"/>
      <c r="G179" s="56"/>
    </row>
    <row r="180" spans="6:7">
      <c r="F180" s="56"/>
      <c r="G180" s="56"/>
    </row>
    <row r="181" spans="6:7">
      <c r="F181" s="56"/>
      <c r="G181" s="56"/>
    </row>
    <row r="182" spans="6:7">
      <c r="F182" s="79"/>
      <c r="G182" s="7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126PE01-PR08-F2</vt:lpstr>
      <vt:lpstr>Tabla</vt:lpstr>
      <vt:lpstr>CONSOLIDADO </vt:lpstr>
      <vt:lpstr>CONSOLIDADO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cp:lastPrinted>2018-10-08T13:00:23Z</cp:lastPrinted>
  <dcterms:created xsi:type="dcterms:W3CDTF">2017-08-30T21:06:16Z</dcterms:created>
  <dcterms:modified xsi:type="dcterms:W3CDTF">2020-01-08T16:36:43Z</dcterms:modified>
</cp:coreProperties>
</file>