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marcela.reyes\Documents\ARCHIVOS SECRETARIA DE AMBIENTE\TRANSPARENCIA (nuevo)\Control\Reportes\Plan anual auditoria\Evaluación y seguimiento\Informes de ley\Recomendaciones metas plan\2018\"/>
    </mc:Choice>
  </mc:AlternateContent>
  <xr:revisionPtr revIDLastSave="0" documentId="8_{C27D52E3-F651-4991-959A-19BA79F0F692}" xr6:coauthVersionLast="45" xr6:coauthVersionMax="45" xr10:uidLastSave="{00000000-0000-0000-0000-000000000000}"/>
  <bookViews>
    <workbookView xWindow="-120" yWindow="-120" windowWidth="20730" windowHeight="11160" xr2:uid="{5113D75D-997E-4421-9259-E69E78A27D72}"/>
  </bookViews>
  <sheets>
    <sheet name="Consolidado" sheetId="11" r:id="rId1"/>
  </sheets>
  <definedNames>
    <definedName name="_xlnm._FilterDatabase" localSheetId="0" hidden="1">Consolidado!$B$3:$AG$75</definedName>
    <definedName name="acceso_con_calidad_a_la_educación_superior" localSheetId="0">#REF!</definedName>
    <definedName name="acceso_con_calidad_a_la_educación_superior">#REF!</definedName>
    <definedName name="Ambiente" localSheetId="0">#REF!</definedName>
    <definedName name="Ambiente">#REF!</definedName>
    <definedName name="Ambiente_sano_para_la_equidad_y_disfrute_del_ciudadano" localSheetId="0">#REF!</definedName>
    <definedName name="Ambiente_sano_para_la_equidad_y_disfrute_del_ciudadano">#REF!</definedName>
    <definedName name="Articulación_regional_y_planeación_integral_del_transporte" localSheetId="0">#REF!</definedName>
    <definedName name="Articulación_regional_y_planeación_integral_del_transporte">#REF!</definedName>
    <definedName name="Atención_integral_y_eficiente_en_salud" localSheetId="0">#REF!</definedName>
    <definedName name="Atención_integral_y_eficiente_en_salud">#REF!</definedName>
    <definedName name="ayuda_3">"CuadroTexto 4"</definedName>
    <definedName name="ayuda3">"CuadroTexto 4"</definedName>
    <definedName name="Bogotá_ciudad_inteligente" localSheetId="0">#REF!</definedName>
    <definedName name="Bogotá_ciudad_inteligente">#REF!</definedName>
    <definedName name="Bogotá_democracia_para_todos_desde_el_espacio_público" localSheetId="0">#REF!</definedName>
    <definedName name="Bogotá_democracia_para_todos_desde_el_espacio_público">#REF!</definedName>
    <definedName name="Bogotá_mejor_para_las_victimas_la_paz_y_la_reconciliación" localSheetId="0">#REF!</definedName>
    <definedName name="Bogotá_mejor_para_las_victimas_la_paz_y_la_reconciliación">#REF!</definedName>
    <definedName name="Bogotá_mejor_sin_violencia_para_las_mujeres" localSheetId="0">#REF!</definedName>
    <definedName name="Bogotá_mejor_sin_violencia_para_las_mujeres">#REF!</definedName>
    <definedName name="Bogotá_territorio_seguro_para_las_mujeres" localSheetId="0">#REF!</definedName>
    <definedName name="Bogotá_territorio_seguro_para_las_mujeres">#REF!</definedName>
    <definedName name="Bogotá_una_ciudad_digital" localSheetId="0">#REF!</definedName>
    <definedName name="Bogotá_una_ciudad_digital">#REF!</definedName>
    <definedName name="Bogotá_una_ciudad_inteligente" localSheetId="0">#REF!</definedName>
    <definedName name="Bogotá_una_ciudad_inteligente">#REF!</definedName>
    <definedName name="Bogotá_vive_los_derechos_humanos" localSheetId="0">#REF!</definedName>
    <definedName name="Bogotá_vive_los_derechos_humanos">#REF!</definedName>
    <definedName name="Calidad_educativa_para_todos" localSheetId="0">#REF!</definedName>
    <definedName name="Calidad_educativa_para_todos">#REF!</definedName>
    <definedName name="Cambio_cultural_y_construcción_del_tejido_social_para_la_vida" localSheetId="0">#REF!</definedName>
    <definedName name="Cambio_cultural_y_construcción_del_tejido_social_para_la_vida">#REF!</definedName>
    <definedName name="Ciudad_de_oportunidades_para_las_mujeres_niñas_adolescentes_y_jóvenes" localSheetId="0">#REF!</definedName>
    <definedName name="Ciudad_de_oportunidades_para_las_mujeres_niñas_adolescentes_y_jóvenes">#REF!</definedName>
    <definedName name="Consolidar_el_turismo_como_factor_de_desarrollo_confianza_y_felicidad_para_Bogotá_Región" localSheetId="0">#REF!</definedName>
    <definedName name="Consolidar_el_turismo_como_factor_de_desarrollo_confianza_y_felicidad_para_Bogotá_Región">#REF!</definedName>
    <definedName name="Cultura_Recreación_y_Deporte" localSheetId="0">#REF!</definedName>
    <definedName name="Cultura_Recreación_y_Deporte">#REF!</definedName>
    <definedName name="Departamento_Administrativo_del_Servicio_Civil" localSheetId="0">#REF!</definedName>
    <definedName name="Departamento_Administrativo_del_Servicio_Civil">#REF!</definedName>
    <definedName name="Desarrollo_Económico_Industria_y_Turismo" localSheetId="0">#REF!</definedName>
    <definedName name="Desarrollo_Económico_Industria_y_Turismo">#REF!</definedName>
    <definedName name="Desarrollo_integral_desde_la_gestación_hasta_la_adolescencia" localSheetId="0">#REF!</definedName>
    <definedName name="Desarrollo_integral_desde_la_gestación_hasta_la_adolescencia">#REF!</definedName>
    <definedName name="Desarrollo_integral_para_la_felicidad_y_el_ejercicio_de_la_ciudadanía" localSheetId="0">#REF!</definedName>
    <definedName name="Desarrollo_integral_para_la_felicidad_y_el_ejercicio_de_la_ciudadanía">#REF!</definedName>
    <definedName name="Desarrollo_rural_sostenible" localSheetId="0">#REF!</definedName>
    <definedName name="Desarrollo_rural_sostenible">#REF!</definedName>
    <definedName name="Educación" localSheetId="0">#REF!</definedName>
    <definedName name="Educación">#REF!</definedName>
    <definedName name="EJE_TRANSVERSAL_CUATRO" localSheetId="0">#REF!</definedName>
    <definedName name="EJE_TRANSVERSAL_CUATRO">#REF!</definedName>
    <definedName name="EJE_TRANSVERSAL_DOS" localSheetId="0">#REF!</definedName>
    <definedName name="EJE_TRANSVERSAL_DOS">#REF!</definedName>
    <definedName name="EJE_TRANSVERSAL_TRES" localSheetId="0">#REF!</definedName>
    <definedName name="EJE_TRANSVERSAL_TRES">#REF!</definedName>
    <definedName name="EJE_TRANSVERSAL_UNO" localSheetId="0">#REF!</definedName>
    <definedName name="EJE_TRANSVERSAL_UNO">#REF!</definedName>
    <definedName name="Elevar_la_eficiencia_de_los_mercados_de_la_ciudad" localSheetId="0">#REF!</definedName>
    <definedName name="Elevar_la_eficiencia_de_los_mercados_de_la_ciudad">#REF!</definedName>
    <definedName name="Equipo_por_la_educación_para_el_reencuentro_la_reconciliación_y_la_paz" localSheetId="0">#REF!</definedName>
    <definedName name="Equipo_por_la_educación_para_el_reencuentro_la_reconciliación_y_la_paz">#REF!</definedName>
    <definedName name="Espacio_público_derecho_de_todos" localSheetId="0">#REF!</definedName>
    <definedName name="Espacio_público_derecho_de_todos">#REF!</definedName>
    <definedName name="Espacios_vivos_y_dinámicos_Patrimonio_e_infraestructura_cultural_y_deportiva_para_todos" localSheetId="0">#REF!</definedName>
    <definedName name="Espacios_vivos_y_dinámicos_Patrimonio_e_infraestructura_cultural_y_deportiva_para_todos">#REF!</definedName>
    <definedName name="Familias_protegidas_y_adaptadas_al_cambio_climático" localSheetId="0">#REF!</definedName>
    <definedName name="Familias_protegidas_y_adaptadas_al_cambio_climático">#REF!</definedName>
    <definedName name="Financiación_para_el_Desarrollo_Territorial" localSheetId="0">#REF!</definedName>
    <definedName name="Financiación_para_el_Desarrollo_Territorial">#REF!</definedName>
    <definedName name="Fortalecimiento_del_sistema_de_protección_integral_a_mujeres_víctimas_de_la_violencia_SOFÍA" localSheetId="0">#REF!</definedName>
    <definedName name="Fortalecimiento_del_sistema_de_protección_integral_a_mujeres_víctimas_de_la_violencia_SOFÍA">#REF!</definedName>
    <definedName name="Fortalecimiento_del_Sistema_Distrital_de_Justicia" localSheetId="0">#REF!</definedName>
    <definedName name="Fortalecimiento_del_Sistema_Distrital_de_Justicia">#REF!</definedName>
    <definedName name="Fundamentar_el_Desarrollo_Económico_en_la_generación_y_uso_del_conocimiento_para_mejorar_la_competitividad_de_la_Ciudad_Región" localSheetId="0">#REF!</definedName>
    <definedName name="Fundamentar_el_Desarrollo_Económico_en_la_generación_y_uso_del_conocimiento_para_mejorar_la_competitividad_de_la_Ciudad_Región">#REF!</definedName>
    <definedName name="Generar_alternativas_de_ingreso_y_empleo_de_mejor_calidad" localSheetId="0">#REF!</definedName>
    <definedName name="Generar_alternativas_de_ingreso_y_empleo_de_mejor_calidad">#REF!</definedName>
    <definedName name="Gestion" localSheetId="0">#REF!</definedName>
    <definedName name="Gestion">#REF!</definedName>
    <definedName name="Gestión_Contractual" localSheetId="0">#REF!</definedName>
    <definedName name="Gestión_Contractual">#REF!</definedName>
    <definedName name="Gestión_de_la_Huella_ambiental_urbana" localSheetId="0">#REF!</definedName>
    <definedName name="Gestión_de_la_Huella_ambiental_urbana">#REF!</definedName>
    <definedName name="Gestión_Fisica" localSheetId="0">#REF!</definedName>
    <definedName name="Gestión_Fisica">#REF!</definedName>
    <definedName name="Gestión_Juridica" localSheetId="0">#REF!</definedName>
    <definedName name="Gestión_Juridica">#REF!</definedName>
    <definedName name="Gestión_local_regional_e_internacional" localSheetId="0">#REF!</definedName>
    <definedName name="Gestión_local_regional_e_internacional">#REF!</definedName>
    <definedName name="Gestión_Presupuestal" localSheetId="0">#REF!</definedName>
    <definedName name="Gestión_Presupuestal">#REF!</definedName>
    <definedName name="Gestión_Pública" localSheetId="0">#REF!</definedName>
    <definedName name="Gestión_Pública">#REF!</definedName>
    <definedName name="Gobierno_Seguridad_y_Convivencia" localSheetId="0">#REF!</definedName>
    <definedName name="Gobierno_Seguridad_y_Convivencia">#REF!</definedName>
    <definedName name="Gobierno_y_ciudadania_digital" localSheetId="0">#REF!</definedName>
    <definedName name="Gobierno_y_ciudadania_digital">#REF!</definedName>
    <definedName name="Hábitat" localSheetId="0">#REF!</definedName>
    <definedName name="Hábitat">#REF!</definedName>
    <definedName name="Hacienda" localSheetId="0">#REF!</definedName>
    <definedName name="Hacienda">#REF!</definedName>
    <definedName name="Igualdad_y_autonomía_para_una_Bogotá_incluyente" localSheetId="0">#REF!</definedName>
    <definedName name="Igualdad_y_autonomía_para_una_Bogotá_incluyente">#REF!</definedName>
    <definedName name="Inclusión_educativa_para_la_equidad" localSheetId="0">#REF!</definedName>
    <definedName name="Inclusión_educativa_para_la_equidad">#REF!</definedName>
    <definedName name="Información_relevante_e_integral_para_la_planeación_territorial" localSheetId="0">#REF!</definedName>
    <definedName name="Información_relevante_e_integral_para_la_planeación_territorial">#REF!</definedName>
    <definedName name="Infraestructura_para_el_Desarrollo_del_Hábitat" localSheetId="0">#REF!</definedName>
    <definedName name="Infraestructura_para_el_Desarrollo_del_Hábitat">#REF!</definedName>
    <definedName name="Integración_Social" localSheetId="0">#REF!</definedName>
    <definedName name="Integración_Social">#REF!</definedName>
    <definedName name="Integración_social_para_una_ciudad_de_oportunidades" localSheetId="0">#REF!</definedName>
    <definedName name="Integración_social_para_una_ciudad_de_oportunidades">#REF!</definedName>
    <definedName name="Intervenciones_Integrales_del_Hábitat" localSheetId="0">#REF!</definedName>
    <definedName name="Intervenciones_Integrales_del_Hábitat">#REF!</definedName>
    <definedName name="Justicia_para_todos_consolidación_del_sistema_Distrital_de_Justicia" localSheetId="0">#REF!</definedName>
    <definedName name="Justicia_para_todos_consolidación_del_sistema_Distrital_de_Justicia">#REF!</definedName>
    <definedName name="Mejor_movilidad_para_todos" localSheetId="0">#REF!</definedName>
    <definedName name="Mejor_movilidad_para_todos">#REF!</definedName>
    <definedName name="Mejorar_y_fortalecer_el_recaudo_tributario_de_la_ciudad_e_impulsar_el_uso_de_mecanismos_de_vinculación_de_capital_privado" localSheetId="0">#REF!</definedName>
    <definedName name="Mejorar_y_fortalecer_el_recaudo_tributario_de_la_ciudad_e_impulsar_el_uso_de_mecanismos_de_vinculación_de_capital_privado">#REF!</definedName>
    <definedName name="Mejores_oportunidades_para_el_desarrollo_a_través_de_la_cultura_la_recreación_y_el_deporte" localSheetId="0">#REF!</definedName>
    <definedName name="Mejores_oportunidades_para_el_desarrollo_a_través_de_la_cultura_la_recreación_y_el_deporte">#REF!</definedName>
    <definedName name="Modernización_de_la_infraestructura_física_y_tecnológica_en_salud" localSheetId="0">#REF!</definedName>
    <definedName name="Modernización_de_la_infraestructura_física_y_tecnológica_en_salud">#REF!</definedName>
    <definedName name="Modernizacion_institucional" localSheetId="0">#REF!</definedName>
    <definedName name="Modernizacion_institucional">#REF!</definedName>
    <definedName name="Movilidad" localSheetId="0">#REF!</definedName>
    <definedName name="Movilidad">#REF!</definedName>
    <definedName name="Mujer" localSheetId="0">#REF!</definedName>
    <definedName name="Mujer">#REF!</definedName>
    <definedName name="Mujeres_protagonistas_activas_y_empoderadas_en_el_cierre_de_brechas_de_género" localSheetId="0">#REF!</definedName>
    <definedName name="Mujeres_protagonistas_activas_y_empoderadas_en_el_cierre_de_brechas_de_género">#REF!</definedName>
    <definedName name="Ocupación_territorial_equilibrada_y_sostenible" localSheetId="0">#REF!</definedName>
    <definedName name="Ocupación_territorial_equilibrada_y_sostenible">#REF!</definedName>
    <definedName name="Oportunidades_para_la_prevención_de_la_maternidad_y_la_paternidad_temprana" localSheetId="0">#REF!</definedName>
    <definedName name="Oportunidades_para_la_prevención_de_la_maternidad_y_la_paternidad_temprana">#REF!</definedName>
    <definedName name="PILAR_1" localSheetId="0">#REF!</definedName>
    <definedName name="PILAR_1">#REF!</definedName>
    <definedName name="PILAR_2" localSheetId="0">#REF!</definedName>
    <definedName name="PILAR_2">#REF!</definedName>
    <definedName name="PILAR_3" localSheetId="0">#REF!</definedName>
    <definedName name="PILAR_3">#REF!</definedName>
    <definedName name="Planeación" localSheetId="0">#REF!</definedName>
    <definedName name="Planeación">#REF!</definedName>
    <definedName name="Prevención_y_atención_de_la_maternidad_y_la_paternidad_tempranas" localSheetId="0">#REF!</definedName>
    <definedName name="Prevención_y_atención_de_la_maternidad_y_la_paternidad_tempranas">#REF!</definedName>
    <definedName name="Promover_el_desarrollo_sostenible_de_la_ruralidad_urbana" localSheetId="0">#REF!</definedName>
    <definedName name="Promover_el_desarrollo_sostenible_de_la_ruralidad_urbana">#REF!</definedName>
    <definedName name="Propietarios_de_vivienda_en_bogota_a_traves_del_arriendo" localSheetId="0">#REF!</definedName>
    <definedName name="Propietarios_de_vivienda_en_bogota_a_traves_del_arriendo">#REF!</definedName>
    <definedName name="Proyectos_urbanos_integrales_con_visión_de_ciudad" localSheetId="0">#REF!</definedName>
    <definedName name="Proyectos_urbanos_integrales_con_visión_de_ciudad">#REF!</definedName>
    <definedName name="prueba" localSheetId="0">#REF!</definedName>
    <definedName name="prueba">#REF!</definedName>
    <definedName name="Recuperación_incorporación_vida_urbana_y_control_de_la_ilegalidad" localSheetId="0">#REF!</definedName>
    <definedName name="Recuperación_incorporación_vida_urbana_y_control_de_la_ilegalidad">#REF!</definedName>
    <definedName name="Recuperación_y_manejo_de_la_estructura_ecológica_principal" localSheetId="0">#REF!</definedName>
    <definedName name="Recuperación_y_manejo_de_la_estructura_ecológica_principal">#REF!</definedName>
    <definedName name="Reforma_Administrativa" localSheetId="0">#REF!</definedName>
    <definedName name="Reforma_Administrativa">#REF!</definedName>
    <definedName name="Ruta_integral_de_atención_para_la_primera_infancia" localSheetId="0">#REF!</definedName>
    <definedName name="Ruta_integral_de_atención_para_la_primera_infancia">#REF!</definedName>
    <definedName name="Salud" localSheetId="0">#REF!</definedName>
    <definedName name="Salud">#REF!</definedName>
    <definedName name="Seguridad_y_comportamientos_para_la_movilidad" localSheetId="0">#REF!</definedName>
    <definedName name="Seguridad_y_comportamientos_para_la_movilidad">#REF!</definedName>
    <definedName name="Seguridad_y_convivencia_para_todos" localSheetId="0">#REF!</definedName>
    <definedName name="Seguridad_y_convivencia_para_todos">#REF!</definedName>
    <definedName name="Sistema_Distrital_de_Derechos_Humanos" localSheetId="0">#REF!</definedName>
    <definedName name="Sistema_Distrital_de_Derechos_Humanos">#REF!</definedName>
    <definedName name="Sostenibilidad_del_territorio_y_adaptación_al_cambio_climático" localSheetId="0">#REF!</definedName>
    <definedName name="Sostenibilidad_del_territorio_y_adaptación_al_cambio_climático">#REF!</definedName>
    <definedName name="Suelo_para_reducir_el_déficit_habitacional_de_suelo_urbanizable_vivienda_y_soportes_urbanos" localSheetId="0">#REF!</definedName>
    <definedName name="Suelo_para_reducir_el_déficit_habitacional_de_suelo_urbanizable_vivienda_y_soportes_urbanos">#REF!</definedName>
    <definedName name="Tecnología_e_Información_para_la_eficiencia_administrativa" localSheetId="0">#REF!</definedName>
    <definedName name="Tecnología_e_Información_para_la_eficiencia_administrativa">#REF!</definedName>
    <definedName name="Territorios_con_Oportunidad" localSheetId="0">#REF!</definedName>
    <definedName name="Territorios_con_Oportunidad">#REF!</definedName>
    <definedName name="Transparencia_gestion_publica_y_servicio_al_ciudadano" localSheetId="0">#REF!</definedName>
    <definedName name="Transparencia_gestion_publica_y_servicio_al_ciudadano">#REF!</definedName>
    <definedName name="Transporte_limpio" localSheetId="0">#REF!</definedName>
    <definedName name="Transporte_limpi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3" i="11" l="1"/>
  <c r="R72" i="11"/>
  <c r="R74" i="11" l="1"/>
  <c r="O74" i="11" l="1"/>
  <c r="L74" i="11"/>
  <c r="O73" i="11"/>
  <c r="L73" i="11"/>
  <c r="O72" i="11"/>
  <c r="L72" i="11"/>
  <c r="U71" i="11" l="1"/>
  <c r="R71" i="11"/>
  <c r="O71" i="11"/>
  <c r="L71" i="11"/>
  <c r="U70" i="11"/>
  <c r="R70" i="11"/>
  <c r="O70" i="11"/>
  <c r="U69" i="11"/>
  <c r="R69" i="11"/>
  <c r="O69" i="11"/>
  <c r="U68" i="11" l="1"/>
  <c r="X68" i="11" s="1"/>
  <c r="R68" i="11"/>
  <c r="O68" i="11"/>
  <c r="W68" i="11" s="1"/>
  <c r="L68" i="11"/>
  <c r="V68" i="11" s="1"/>
  <c r="U67" i="11"/>
  <c r="X67" i="11" s="1"/>
  <c r="R67" i="11"/>
  <c r="W67" i="11" s="1"/>
  <c r="O67" i="11"/>
  <c r="V67" i="11" s="1"/>
  <c r="U66" i="11"/>
  <c r="X66" i="11" s="1"/>
  <c r="R66" i="11"/>
  <c r="W66" i="11" s="1"/>
  <c r="O66" i="11"/>
  <c r="V66" i="11" s="1"/>
  <c r="L66" i="11"/>
  <c r="U65" i="11"/>
  <c r="X65" i="11" s="1"/>
  <c r="R65" i="11"/>
  <c r="W65" i="11" s="1"/>
  <c r="O65" i="11"/>
  <c r="V65" i="11" s="1"/>
  <c r="L65" i="11"/>
  <c r="U64" i="11"/>
  <c r="X64" i="11" s="1"/>
  <c r="R64" i="11"/>
  <c r="W64" i="11" s="1"/>
  <c r="O64" i="11"/>
  <c r="V64" i="11" s="1"/>
  <c r="L64" i="11"/>
  <c r="U63" i="11"/>
  <c r="X63" i="11" s="1"/>
  <c r="R63" i="11"/>
  <c r="W63" i="11" s="1"/>
  <c r="O63" i="11"/>
  <c r="V63" i="11" s="1"/>
  <c r="K63" i="11"/>
  <c r="L63" i="11" s="1"/>
  <c r="U62" i="11"/>
  <c r="X62" i="11" s="1"/>
  <c r="R62" i="11"/>
  <c r="W62" i="11" s="1"/>
  <c r="O62" i="11"/>
  <c r="V62" i="11" s="1"/>
  <c r="K62" i="11"/>
  <c r="L62" i="11" s="1"/>
  <c r="U61" i="11"/>
  <c r="X61" i="11" s="1"/>
  <c r="R61" i="11"/>
  <c r="W61" i="11" s="1"/>
  <c r="O61" i="11"/>
  <c r="V61" i="11" s="1"/>
  <c r="U60" i="11"/>
  <c r="X60" i="11" s="1"/>
  <c r="R60" i="11"/>
  <c r="W60" i="11" s="1"/>
  <c r="O60" i="11"/>
  <c r="V60" i="11" s="1"/>
  <c r="L60" i="11"/>
  <c r="U59" i="11"/>
  <c r="X59" i="11" s="1"/>
  <c r="R59" i="11"/>
  <c r="W59" i="11" s="1"/>
  <c r="O59" i="11"/>
  <c r="V59" i="11" s="1"/>
  <c r="L59" i="11"/>
  <c r="X58" i="11"/>
  <c r="R58" i="11"/>
  <c r="W58" i="11" s="1"/>
  <c r="O58" i="11"/>
  <c r="V58" i="11" s="1"/>
  <c r="L58" i="11"/>
  <c r="U57" i="11"/>
  <c r="X57" i="11" s="1"/>
  <c r="R57" i="11"/>
  <c r="W57" i="11" s="1"/>
  <c r="O57" i="11"/>
  <c r="V57" i="11" s="1"/>
  <c r="K57" i="11"/>
  <c r="L57" i="11" s="1"/>
  <c r="U56" i="11"/>
  <c r="X56" i="11" s="1"/>
  <c r="R56" i="11"/>
  <c r="W56" i="11" s="1"/>
  <c r="O56" i="11"/>
  <c r="V56" i="11" s="1"/>
  <c r="L56" i="11"/>
  <c r="U55" i="11"/>
  <c r="X55" i="11" s="1"/>
  <c r="R55" i="11"/>
  <c r="W55" i="11" s="1"/>
  <c r="O55" i="11"/>
  <c r="V55" i="11" s="1"/>
  <c r="L55" i="11"/>
  <c r="U54" i="11"/>
  <c r="X54" i="11" s="1"/>
  <c r="R54" i="11"/>
  <c r="W54" i="11" s="1"/>
  <c r="O54" i="11"/>
  <c r="V54" i="11" s="1"/>
  <c r="L54" i="11"/>
  <c r="U53" i="11"/>
  <c r="X53" i="11" s="1"/>
  <c r="R53" i="11"/>
  <c r="W53" i="11" s="1"/>
  <c r="O53" i="11"/>
  <c r="V53" i="11" s="1"/>
  <c r="K53" i="11"/>
  <c r="L53" i="11" s="1"/>
  <c r="U52" i="11"/>
  <c r="X52" i="11" s="1"/>
  <c r="R52" i="11"/>
  <c r="W52" i="11" s="1"/>
  <c r="O52" i="11"/>
  <c r="V52" i="11" s="1"/>
  <c r="K52" i="11"/>
  <c r="L52" i="11" s="1"/>
  <c r="U51" i="11"/>
  <c r="X51" i="11" s="1"/>
  <c r="R51" i="11"/>
  <c r="W51" i="11" s="1"/>
  <c r="O51" i="11"/>
  <c r="V51" i="11" s="1"/>
  <c r="L51" i="11"/>
  <c r="U50" i="11"/>
  <c r="R50" i="11"/>
  <c r="W50" i="11" s="1"/>
  <c r="X50" i="11" s="1"/>
  <c r="O50" i="11"/>
  <c r="V50" i="11" s="1"/>
  <c r="L50" i="11"/>
  <c r="U49" i="11"/>
  <c r="X49" i="11" s="1"/>
  <c r="R49" i="11"/>
  <c r="W49" i="11" s="1"/>
  <c r="O49" i="11"/>
  <c r="V49" i="11" s="1"/>
  <c r="L49" i="11"/>
  <c r="U48" i="11"/>
  <c r="X48" i="11" s="1"/>
  <c r="R48" i="11"/>
  <c r="W48" i="11" s="1"/>
  <c r="O48" i="11"/>
  <c r="V48" i="11" s="1"/>
  <c r="U47" i="11"/>
  <c r="X47" i="11" s="1"/>
  <c r="R47" i="11"/>
  <c r="W47" i="11" s="1"/>
  <c r="O47" i="11"/>
  <c r="V47" i="11" s="1"/>
  <c r="L47" i="11"/>
  <c r="U46" i="11"/>
  <c r="R46" i="11"/>
  <c r="X46" i="11" s="1"/>
  <c r="O46" i="11"/>
  <c r="W46" i="11" s="1"/>
  <c r="K46" i="11"/>
  <c r="L46" i="11" s="1"/>
  <c r="V46" i="11" s="1"/>
  <c r="U45" i="11"/>
  <c r="X45" i="11" s="1"/>
  <c r="R45" i="11"/>
  <c r="W45" i="11" s="1"/>
  <c r="O45" i="11"/>
  <c r="V45" i="11" s="1"/>
  <c r="L45" i="11"/>
  <c r="U44" i="11"/>
  <c r="X44" i="11" s="1"/>
  <c r="R44" i="11"/>
  <c r="W44" i="11" s="1"/>
  <c r="O44" i="11"/>
  <c r="V44" i="11" s="1"/>
  <c r="L44" i="11"/>
  <c r="U43" i="11"/>
  <c r="X43" i="11" s="1"/>
  <c r="R43" i="11"/>
  <c r="W43" i="11" s="1"/>
  <c r="O43" i="11"/>
  <c r="V43" i="11" s="1"/>
  <c r="L43" i="11"/>
  <c r="U41" i="11"/>
  <c r="X41" i="11" s="1"/>
  <c r="R41" i="11"/>
  <c r="W41" i="11" s="1"/>
  <c r="O41" i="11"/>
  <c r="V41" i="11" s="1"/>
  <c r="L41" i="11"/>
  <c r="U40" i="11"/>
  <c r="X40" i="11" s="1"/>
  <c r="R40" i="11"/>
  <c r="W40" i="11" s="1"/>
  <c r="O40" i="11"/>
  <c r="V40" i="11" s="1"/>
  <c r="L40" i="11"/>
  <c r="U39" i="11"/>
  <c r="X39" i="11" s="1"/>
  <c r="R39" i="11"/>
  <c r="W39" i="11" s="1"/>
  <c r="O39" i="11"/>
  <c r="V39" i="11" s="1"/>
  <c r="L39" i="11"/>
  <c r="U38" i="11"/>
  <c r="X38" i="11" s="1"/>
  <c r="R38" i="11"/>
  <c r="W38" i="11" s="1"/>
  <c r="O38" i="11"/>
  <c r="V38" i="11" s="1"/>
  <c r="L38" i="11"/>
  <c r="U37" i="11"/>
  <c r="X37" i="11" s="1"/>
  <c r="R37" i="11"/>
  <c r="W37" i="11" s="1"/>
  <c r="O37" i="11"/>
  <c r="V37" i="11" s="1"/>
  <c r="L37" i="11"/>
  <c r="U36" i="11"/>
  <c r="X36" i="11" s="1"/>
  <c r="R36" i="11"/>
  <c r="W36" i="11" s="1"/>
  <c r="O36" i="11"/>
  <c r="V36" i="11" s="1"/>
  <c r="L36" i="11"/>
  <c r="X35" i="11"/>
  <c r="R35" i="11"/>
  <c r="W35" i="11" s="1"/>
  <c r="O35" i="11"/>
  <c r="V35" i="11" s="1"/>
  <c r="L35" i="11"/>
  <c r="U34" i="11"/>
  <c r="X34" i="11" s="1"/>
  <c r="R34" i="11"/>
  <c r="W34" i="11" s="1"/>
  <c r="O34" i="11"/>
  <c r="V34" i="11" s="1"/>
  <c r="L34" i="11"/>
  <c r="U33" i="11"/>
  <c r="X33" i="11" s="1"/>
  <c r="R33" i="11"/>
  <c r="W33" i="11" s="1"/>
  <c r="O33" i="11"/>
  <c r="V33" i="11" s="1"/>
  <c r="L33" i="11"/>
  <c r="V32" i="11"/>
  <c r="U32" i="11"/>
  <c r="X32" i="11" s="1"/>
  <c r="R32" i="11"/>
  <c r="W32" i="11" s="1"/>
  <c r="X31" i="11"/>
  <c r="V31" i="11"/>
  <c r="R31" i="11"/>
  <c r="W31" i="11" s="1"/>
  <c r="L31" i="11"/>
  <c r="U30" i="11"/>
  <c r="X30" i="11" s="1"/>
  <c r="R30" i="11"/>
  <c r="W30" i="11" s="1"/>
  <c r="O30" i="11"/>
  <c r="L30" i="11"/>
  <c r="U29" i="11"/>
  <c r="X29" i="11" s="1"/>
  <c r="R29" i="11"/>
  <c r="W29" i="11" s="1"/>
  <c r="O29" i="11"/>
  <c r="V29" i="11" s="1"/>
  <c r="K29" i="11"/>
  <c r="L29" i="11" s="1"/>
  <c r="U28" i="11"/>
  <c r="R28" i="11"/>
  <c r="U27" i="11" l="1"/>
  <c r="R27" i="11"/>
  <c r="U26" i="11"/>
  <c r="R26" i="11"/>
  <c r="U25" i="11"/>
  <c r="R25" i="11"/>
  <c r="U24" i="11"/>
  <c r="R24" i="11"/>
  <c r="U23" i="11"/>
  <c r="R23" i="11"/>
  <c r="U22" i="11"/>
  <c r="R22" i="11"/>
  <c r="U21" i="11"/>
  <c r="R21" i="11"/>
  <c r="U20" i="11"/>
  <c r="R20" i="11"/>
  <c r="U19" i="11"/>
  <c r="R19" i="11"/>
  <c r="U18" i="11"/>
  <c r="R18" i="11"/>
  <c r="U17" i="11"/>
  <c r="R17" i="11"/>
  <c r="U16" i="11"/>
  <c r="R16" i="11"/>
  <c r="U15" i="11"/>
  <c r="R15" i="11"/>
  <c r="U14" i="11"/>
  <c r="R14" i="11"/>
  <c r="U13" i="11"/>
  <c r="R13" i="11"/>
  <c r="U12" i="11"/>
  <c r="R12" i="11"/>
  <c r="U11" i="11"/>
  <c r="R11" i="11"/>
  <c r="U10" i="11"/>
  <c r="R10" i="11"/>
  <c r="U9" i="11"/>
  <c r="R9" i="11"/>
  <c r="U8" i="11"/>
  <c r="R8" i="11"/>
  <c r="U7" i="11" l="1"/>
  <c r="R7" i="11"/>
  <c r="O7" i="11"/>
  <c r="L7" i="11"/>
  <c r="U6" i="11"/>
  <c r="O6" i="11"/>
  <c r="L6" i="11"/>
  <c r="O5" i="11"/>
  <c r="V5" i="11" s="1"/>
  <c r="L5" i="11"/>
  <c r="V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romero</author>
  </authors>
  <commentList>
    <comment ref="H6" authorId="0" shapeId="0" xr:uid="{22A20403-6A47-4429-BBA9-6AE3909323D2}">
      <text>
        <r>
          <rPr>
            <b/>
            <sz val="9"/>
            <color indexed="81"/>
            <rFont val="Tahoma"/>
            <family val="2"/>
          </rPr>
          <t>andrea romero:</t>
        </r>
        <r>
          <rPr>
            <sz val="9"/>
            <color indexed="81"/>
            <rFont val="Tahoma"/>
            <family val="2"/>
          </rPr>
          <t xml:space="preserve">
 - Participación, educación y comunicación para la sostenibilidad ambiental del Distrito Capital</t>
        </r>
      </text>
    </comment>
    <comment ref="H7" authorId="0" shapeId="0" xr:uid="{F85D49AD-5A6F-47BB-9900-365306BA5ABD}">
      <text>
        <r>
          <rPr>
            <b/>
            <sz val="9"/>
            <color indexed="81"/>
            <rFont val="Tahoma"/>
            <family val="2"/>
          </rPr>
          <t>andrea romero:</t>
        </r>
        <r>
          <rPr>
            <sz val="9"/>
            <color indexed="81"/>
            <rFont val="Tahoma"/>
            <family val="2"/>
          </rPr>
          <t xml:space="preserve">
-Planeación ambiental para un modelo de desarrollo sostenible en el Distrito y la región</t>
        </r>
      </text>
    </comment>
    <comment ref="H28" authorId="0" shapeId="0" xr:uid="{6CBCFD98-315F-42DF-98C7-CC6A26C3DC60}">
      <text>
        <r>
          <rPr>
            <b/>
            <sz val="9"/>
            <color indexed="81"/>
            <rFont val="Tahoma"/>
            <family val="2"/>
          </rPr>
          <t>andrea romero:</t>
        </r>
        <r>
          <rPr>
            <sz val="9"/>
            <color indexed="81"/>
            <rFont val="Tahoma"/>
            <family val="2"/>
          </rPr>
          <t xml:space="preserve">
 Gestión integral para la conservación, recuperación y conectividad de la Estructura Ecológica Principal y otras áreas de interés ambiental en el Distrito Capital</t>
        </r>
      </text>
    </comment>
    <comment ref="H29" authorId="0" shapeId="0" xr:uid="{C9B58EE4-EED9-4614-ABEC-0D1C74685A46}">
      <text>
        <r>
          <rPr>
            <b/>
            <sz val="9"/>
            <color indexed="81"/>
            <rFont val="Tahoma"/>
            <family val="2"/>
          </rPr>
          <t>andrea romero:</t>
        </r>
        <r>
          <rPr>
            <sz val="9"/>
            <color indexed="81"/>
            <rFont val="Tahoma"/>
            <family val="2"/>
          </rPr>
          <t xml:space="preserve">
 Gestión integral para la conservación, recuperación y conectividad de la Estructura Ecológica Principal y otras áreas de interés ambiental en el Distrito Capital</t>
        </r>
      </text>
    </comment>
    <comment ref="H30" authorId="0" shapeId="0" xr:uid="{EF5D8D32-4398-4661-B5FF-3FEF4306BA90}">
      <text>
        <r>
          <rPr>
            <b/>
            <sz val="9"/>
            <color indexed="81"/>
            <rFont val="Tahoma"/>
            <family val="2"/>
          </rPr>
          <t>andrea romero:</t>
        </r>
        <r>
          <rPr>
            <sz val="9"/>
            <color indexed="81"/>
            <rFont val="Tahoma"/>
            <family val="2"/>
          </rPr>
          <t xml:space="preserve">
 Gestión integral para la conservación, recuperación y conectividad de la Estructura Ecológica Principal y otras áreas de interés ambiental en el Distrito Capital</t>
        </r>
      </text>
    </comment>
    <comment ref="H31" authorId="0" shapeId="0" xr:uid="{0930FF90-C404-422A-8F26-9805C622A9B5}">
      <text>
        <r>
          <rPr>
            <b/>
            <sz val="9"/>
            <color indexed="81"/>
            <rFont val="Tahoma"/>
            <family val="2"/>
          </rPr>
          <t>andrea romero:</t>
        </r>
        <r>
          <rPr>
            <sz val="9"/>
            <color indexed="81"/>
            <rFont val="Tahoma"/>
            <family val="2"/>
          </rPr>
          <t xml:space="preserve">
 - Gestión Ambiental Urbana</t>
        </r>
      </text>
    </comment>
    <comment ref="H32" authorId="0" shapeId="0" xr:uid="{AC00B039-CED6-4CBF-BF2D-3FCEB5228D46}">
      <text>
        <r>
          <rPr>
            <b/>
            <sz val="9"/>
            <color indexed="81"/>
            <rFont val="Tahoma"/>
            <family val="2"/>
          </rPr>
          <t>andrea romero:</t>
        </r>
        <r>
          <rPr>
            <sz val="9"/>
            <color indexed="81"/>
            <rFont val="Tahoma"/>
            <family val="2"/>
          </rPr>
          <t xml:space="preserve">
 Gestión integral para la conservación, recuperación y conectividad de la Estructura Ecológica Principal y otras áreas de interés ambiental en el Distrito Capital</t>
        </r>
      </text>
    </comment>
    <comment ref="H33" authorId="0" shapeId="0" xr:uid="{66D6B666-F372-4C70-9282-44917370ADFA}">
      <text>
        <r>
          <rPr>
            <b/>
            <sz val="9"/>
            <color indexed="81"/>
            <rFont val="Tahoma"/>
            <family val="2"/>
          </rPr>
          <t>andrea romero:</t>
        </r>
        <r>
          <rPr>
            <sz val="9"/>
            <color indexed="81"/>
            <rFont val="Tahoma"/>
            <family val="2"/>
          </rPr>
          <t xml:space="preserve">
 - Implementación de acciones del plan de manejo de la franja de adecuación y la reserva forestal protectora de los cerros orientales en cumplimiento de la sentencia del Consejo De Estado</t>
        </r>
      </text>
    </comment>
    <comment ref="H34" authorId="0" shapeId="0" xr:uid="{B459C510-0B97-4E2D-92E2-FCE5A8EECEC7}">
      <text>
        <r>
          <rPr>
            <b/>
            <sz val="9"/>
            <color indexed="81"/>
            <rFont val="Tahoma"/>
            <family val="2"/>
          </rPr>
          <t>andrea romero:</t>
        </r>
        <r>
          <rPr>
            <sz val="9"/>
            <color indexed="81"/>
            <rFont val="Tahoma"/>
            <family val="2"/>
          </rPr>
          <t xml:space="preserve">
 - Implementación de acciones del plan de manejo de la franja de adecuación y la reserva forestal protectora de los cerros orientales en cumplimiento de la sentencia del Consejo De Estado</t>
        </r>
      </text>
    </comment>
    <comment ref="H35" authorId="0" shapeId="0" xr:uid="{4044BE32-A55C-4215-B288-69F4AE979240}">
      <text>
        <r>
          <rPr>
            <b/>
            <sz val="9"/>
            <color indexed="81"/>
            <rFont val="Tahoma"/>
            <family val="2"/>
          </rPr>
          <t>andrea romero:</t>
        </r>
        <r>
          <rPr>
            <sz val="9"/>
            <color indexed="81"/>
            <rFont val="Tahoma"/>
            <family val="2"/>
          </rPr>
          <t xml:space="preserve">
 - Implementación de acciones del plan de manejo de la franja de adecuación y la reserva forestal protectora de los cerros orientales en cumplimiento de la sentencia del Consejo De Estado</t>
        </r>
      </text>
    </comment>
    <comment ref="H36" authorId="0" shapeId="0" xr:uid="{72CCDE7F-E24C-487C-93B7-62704EF20508}">
      <text>
        <r>
          <rPr>
            <b/>
            <sz val="9"/>
            <color indexed="81"/>
            <rFont val="Tahoma"/>
            <family val="2"/>
          </rPr>
          <t>andrea romero:</t>
        </r>
        <r>
          <rPr>
            <sz val="9"/>
            <color indexed="81"/>
            <rFont val="Tahoma"/>
            <family val="2"/>
          </rPr>
          <t xml:space="preserve">
 - Implementación de acciones del plan de manejo de la franja de adecuación y la reserva forestal protectora de los cerros orientales en cumplimiento de la sentencia del Consejo De Estado</t>
        </r>
      </text>
    </comment>
    <comment ref="H37" authorId="0" shapeId="0" xr:uid="{FAE783DC-1F58-4541-A801-5E0B4FF4C534}">
      <text>
        <r>
          <rPr>
            <b/>
            <sz val="9"/>
            <color indexed="81"/>
            <rFont val="Tahoma"/>
            <family val="2"/>
          </rPr>
          <t>andrea romero:</t>
        </r>
        <r>
          <rPr>
            <sz val="9"/>
            <color indexed="81"/>
            <rFont val="Tahoma"/>
            <family val="2"/>
          </rPr>
          <t xml:space="preserve">
 - Implementación de acciones del plan de manejo de la franja de adecuación y la reserva forestal protectora de los cerros orientales en cumplimiento de la sentencia del Consejo De Estado</t>
        </r>
      </text>
    </comment>
    <comment ref="H38" authorId="0" shapeId="0" xr:uid="{84EAA89D-8F4C-4DFD-9CDC-C1246844C408}">
      <text>
        <r>
          <rPr>
            <b/>
            <sz val="9"/>
            <color indexed="81"/>
            <rFont val="Tahoma"/>
            <family val="2"/>
          </rPr>
          <t>andrea romero:</t>
        </r>
        <r>
          <rPr>
            <sz val="9"/>
            <color indexed="81"/>
            <rFont val="Tahoma"/>
            <family val="2"/>
          </rPr>
          <t xml:space="preserve">
 - Implementación de acciones del plan de manejo de la franja de adecuación y la reserva forestal protectora de los cerros orientales en cumplimiento de la sentencia del Consejo De Estado</t>
        </r>
      </text>
    </comment>
    <comment ref="H39" authorId="0" shapeId="0" xr:uid="{D1F353B8-C440-4E1A-9483-D9B6B38FDE77}">
      <text>
        <r>
          <rPr>
            <b/>
            <sz val="9"/>
            <color indexed="81"/>
            <rFont val="Tahoma"/>
            <family val="2"/>
          </rPr>
          <t>andrea romero:</t>
        </r>
        <r>
          <rPr>
            <sz val="9"/>
            <color indexed="81"/>
            <rFont val="Tahoma"/>
            <family val="2"/>
          </rPr>
          <t xml:space="preserve">
 - Implementación de acciones del plan de manejo de la franja de adecuación y la reserva forestal protectora de los cerros orientales en cumplimiento de la sentencia del Consejo De Estado</t>
        </r>
      </text>
    </comment>
    <comment ref="H40" authorId="0" shapeId="0" xr:uid="{03B530AB-B45B-4CD3-B5F8-FB56B7124EB0}">
      <text>
        <r>
          <rPr>
            <b/>
            <sz val="9"/>
            <color indexed="81"/>
            <rFont val="Tahoma"/>
            <family val="2"/>
          </rPr>
          <t>andrea romero:</t>
        </r>
        <r>
          <rPr>
            <sz val="9"/>
            <color indexed="81"/>
            <rFont val="Tahoma"/>
            <family val="2"/>
          </rPr>
          <t xml:space="preserve">
 - Implementación de acciones del plan de manejo de la franja de adecuación y la reserva forestal protectora de los cerros orientales en cumplimiento de la sentencia del Consejo De Estado</t>
        </r>
      </text>
    </comment>
    <comment ref="H41" authorId="0" shapeId="0" xr:uid="{63C9CB9F-281D-40A7-884E-F0C5D0C15629}">
      <text>
        <r>
          <rPr>
            <b/>
            <sz val="9"/>
            <color indexed="81"/>
            <rFont val="Tahoma"/>
            <family val="2"/>
          </rPr>
          <t>andrea romero:</t>
        </r>
        <r>
          <rPr>
            <sz val="9"/>
            <color indexed="81"/>
            <rFont val="Tahoma"/>
            <family val="2"/>
          </rPr>
          <t xml:space="preserve">
 - Implementación de acciones del plan de manejo de la franja de adecuación y la reserva forestal protectora de los cerros orientales en cumplimiento de la sentencia del Consejo De Estado</t>
        </r>
      </text>
    </comment>
    <comment ref="H42" authorId="0" shapeId="0" xr:uid="{E92F2BD1-787D-45B2-86F0-BC218149FE83}">
      <text>
        <r>
          <rPr>
            <b/>
            <sz val="9"/>
            <color indexed="81"/>
            <rFont val="Tahoma"/>
            <family val="2"/>
          </rPr>
          <t>andrea romero:</t>
        </r>
        <r>
          <rPr>
            <sz val="9"/>
            <color indexed="81"/>
            <rFont val="Tahoma"/>
            <family val="2"/>
          </rPr>
          <t xml:space="preserve">
 - Gestión Ambiental Urbana</t>
        </r>
      </text>
    </comment>
    <comment ref="H43" authorId="0" shapeId="0" xr:uid="{941A1E03-40B3-4A23-8B50-EAE5A4DF5B4A}">
      <text>
        <r>
          <rPr>
            <b/>
            <sz val="9"/>
            <color indexed="81"/>
            <rFont val="Tahoma"/>
            <family val="2"/>
          </rPr>
          <t>andrea romero:</t>
        </r>
        <r>
          <rPr>
            <sz val="9"/>
            <color indexed="81"/>
            <rFont val="Tahoma"/>
            <family val="2"/>
          </rPr>
          <t xml:space="preserve">
 - Gestión Ambiental Urbana</t>
        </r>
      </text>
    </comment>
    <comment ref="H44" authorId="0" shapeId="0" xr:uid="{BC3FE0F2-2CFB-401C-9FE9-18FAEB235D65}">
      <text>
        <r>
          <rPr>
            <b/>
            <sz val="9"/>
            <color indexed="81"/>
            <rFont val="Tahoma"/>
            <family val="2"/>
          </rPr>
          <t>andrea romero:</t>
        </r>
        <r>
          <rPr>
            <sz val="9"/>
            <color indexed="81"/>
            <rFont val="Tahoma"/>
            <family val="2"/>
          </rPr>
          <t xml:space="preserve">
 - Gestión Ambiental Urbana</t>
        </r>
      </text>
    </comment>
    <comment ref="H45" authorId="0" shapeId="0" xr:uid="{4CC5EE28-4A45-4C35-9DCC-B3A24CFDA3DB}">
      <text>
        <r>
          <rPr>
            <b/>
            <sz val="9"/>
            <color indexed="81"/>
            <rFont val="Tahoma"/>
            <family val="2"/>
          </rPr>
          <t>andrea romero:</t>
        </r>
        <r>
          <rPr>
            <sz val="9"/>
            <color indexed="81"/>
            <rFont val="Tahoma"/>
            <family val="2"/>
          </rPr>
          <t xml:space="preserve">
 - Gestión Ambiental Urbana</t>
        </r>
      </text>
    </comment>
    <comment ref="H46" authorId="0" shapeId="0" xr:uid="{AAB43DF9-5F5D-41C7-A794-6A49E00FA8B0}">
      <text>
        <r>
          <rPr>
            <b/>
            <sz val="9"/>
            <color indexed="81"/>
            <rFont val="Tahoma"/>
            <family val="2"/>
          </rPr>
          <t>andrea romero:</t>
        </r>
        <r>
          <rPr>
            <sz val="9"/>
            <color indexed="81"/>
            <rFont val="Tahoma"/>
            <family val="2"/>
          </rPr>
          <t xml:space="preserve">
 - Gestión Ambiental Urbana</t>
        </r>
      </text>
    </comment>
    <comment ref="H47" authorId="0" shapeId="0" xr:uid="{5595A43C-46FB-4CCF-9792-7BC59BD64434}">
      <text>
        <r>
          <rPr>
            <b/>
            <sz val="9"/>
            <color indexed="81"/>
            <rFont val="Tahoma"/>
            <family val="2"/>
          </rPr>
          <t>andrea romero:</t>
        </r>
        <r>
          <rPr>
            <sz val="9"/>
            <color indexed="81"/>
            <rFont val="Tahoma"/>
            <family val="2"/>
          </rPr>
          <t xml:space="preserve">
 Gestión integral para la conservación, recuperación y conectividad de la Estructura Ecológica Principal y otras áreas de interés ambiental en el Distrito Capital</t>
        </r>
      </text>
    </comment>
    <comment ref="H48" authorId="0" shapeId="0" xr:uid="{FBBB8DAA-ECD9-4136-AFF3-9C11E3894DD1}">
      <text>
        <r>
          <rPr>
            <b/>
            <sz val="9"/>
            <color indexed="81"/>
            <rFont val="Tahoma"/>
            <family val="2"/>
          </rPr>
          <t>andrea romero:</t>
        </r>
        <r>
          <rPr>
            <sz val="9"/>
            <color indexed="81"/>
            <rFont val="Tahoma"/>
            <family val="2"/>
          </rPr>
          <t xml:space="preserve">
 Gestión integral para la conservación, recuperación y conectividad de la Estructura Ecológica Principal y otras áreas de interés ambiental en el Distrito Capital</t>
        </r>
      </text>
    </comment>
    <comment ref="H49" authorId="0" shapeId="0" xr:uid="{53A4520F-A70A-410E-9E93-5B8CCE64DE7B}">
      <text>
        <r>
          <rPr>
            <b/>
            <sz val="9"/>
            <color indexed="81"/>
            <rFont val="Tahoma"/>
            <family val="2"/>
          </rPr>
          <t>andrea romero:</t>
        </r>
        <r>
          <rPr>
            <sz val="9"/>
            <color indexed="81"/>
            <rFont val="Tahoma"/>
            <family val="2"/>
          </rPr>
          <t xml:space="preserve">
 Gestión integral para la conservación, recuperación y conectividad de la Estructura Ecológica Principal y otras áreas de interés ambiental en el Distrito Capital</t>
        </r>
      </text>
    </comment>
    <comment ref="H50" authorId="0" shapeId="0" xr:uid="{3490E117-9917-4BB4-AF34-B8A245B9DFE5}">
      <text>
        <r>
          <rPr>
            <b/>
            <sz val="9"/>
            <color indexed="81"/>
            <rFont val="Tahoma"/>
            <family val="2"/>
          </rPr>
          <t>andrea romero:</t>
        </r>
        <r>
          <rPr>
            <sz val="9"/>
            <color indexed="81"/>
            <rFont val="Tahoma"/>
            <family val="2"/>
          </rPr>
          <t xml:space="preserve">
 Gestión integral para la conservación, recuperación y conectividad de la Estructura Ecológica Principal y otras áreas de interés ambiental en el Distrito Capital</t>
        </r>
      </text>
    </comment>
    <comment ref="H51" authorId="0" shapeId="0" xr:uid="{E0ECF5DD-BD46-4EDF-9E16-AFB751C5FFE0}">
      <text>
        <r>
          <rPr>
            <b/>
            <sz val="9"/>
            <color indexed="81"/>
            <rFont val="Tahoma"/>
            <family val="2"/>
          </rPr>
          <t>andrea romero:</t>
        </r>
        <r>
          <rPr>
            <sz val="9"/>
            <color indexed="81"/>
            <rFont val="Tahoma"/>
            <family val="2"/>
          </rPr>
          <t xml:space="preserve">
 Gestión integral para la conservación, recuperación y conectividad de la Estructura Ecológica Principal y otras áreas de interés ambiental en el Distrito Capital</t>
        </r>
      </text>
    </comment>
    <comment ref="H52" authorId="0" shapeId="0" xr:uid="{B02688C4-2266-4211-9332-90CDECFA40C2}">
      <text>
        <r>
          <rPr>
            <b/>
            <sz val="9"/>
            <color indexed="81"/>
            <rFont val="Tahoma"/>
            <family val="2"/>
          </rPr>
          <t>andrea romero:</t>
        </r>
        <r>
          <rPr>
            <sz val="9"/>
            <color indexed="81"/>
            <rFont val="Tahoma"/>
            <family val="2"/>
          </rPr>
          <t xml:space="preserve">
 - Gestión Ambiental Urbana</t>
        </r>
      </text>
    </comment>
    <comment ref="H53" authorId="0" shapeId="0" xr:uid="{381F3F4F-6654-4C73-8055-4535E68FF702}">
      <text>
        <r>
          <rPr>
            <b/>
            <sz val="9"/>
            <color indexed="81"/>
            <rFont val="Tahoma"/>
            <family val="2"/>
          </rPr>
          <t>andrea romero:</t>
        </r>
        <r>
          <rPr>
            <sz val="9"/>
            <color indexed="81"/>
            <rFont val="Tahoma"/>
            <family val="2"/>
          </rPr>
          <t xml:space="preserve">
 - Gestión Ambiental Urbana</t>
        </r>
      </text>
    </comment>
    <comment ref="H54" authorId="0" shapeId="0" xr:uid="{C3239B7C-1394-4CDB-BBD0-B02D4DBACBAC}">
      <text>
        <r>
          <rPr>
            <b/>
            <sz val="9"/>
            <color indexed="81"/>
            <rFont val="Tahoma"/>
            <family val="2"/>
          </rPr>
          <t>andrea romero:</t>
        </r>
        <r>
          <rPr>
            <sz val="9"/>
            <color indexed="81"/>
            <rFont val="Tahoma"/>
            <family val="2"/>
          </rPr>
          <t xml:space="preserve">
 - Gestión Ambiental Urbana</t>
        </r>
      </text>
    </comment>
    <comment ref="H55" authorId="0" shapeId="0" xr:uid="{A1DEE891-605C-48ED-9F0D-255E0019108B}">
      <text>
        <r>
          <rPr>
            <b/>
            <sz val="9"/>
            <color indexed="81"/>
            <rFont val="Tahoma"/>
            <family val="2"/>
          </rPr>
          <t>andrea romero:</t>
        </r>
        <r>
          <rPr>
            <sz val="9"/>
            <color indexed="81"/>
            <rFont val="Tahoma"/>
            <family val="2"/>
          </rPr>
          <t xml:space="preserve">
 - Gestión Ambiental Urbana</t>
        </r>
      </text>
    </comment>
    <comment ref="H56" authorId="0" shapeId="0" xr:uid="{C6185A1E-6CB2-4EE7-97BB-71B122B31065}">
      <text>
        <r>
          <rPr>
            <b/>
            <sz val="9"/>
            <color indexed="81"/>
            <rFont val="Tahoma"/>
            <family val="2"/>
          </rPr>
          <t>andrea romero:</t>
        </r>
        <r>
          <rPr>
            <sz val="9"/>
            <color indexed="81"/>
            <rFont val="Tahoma"/>
            <family val="2"/>
          </rPr>
          <t xml:space="preserve">
 - Gestión Ambiental Urbana</t>
        </r>
      </text>
    </comment>
    <comment ref="H57" authorId="0" shapeId="0" xr:uid="{D2FCA23F-7051-4EA0-B222-EB3FE97D0E54}">
      <text>
        <r>
          <rPr>
            <b/>
            <sz val="9"/>
            <color indexed="81"/>
            <rFont val="Tahoma"/>
            <family val="2"/>
          </rPr>
          <t>andrea romero:</t>
        </r>
        <r>
          <rPr>
            <sz val="9"/>
            <color indexed="81"/>
            <rFont val="Tahoma"/>
            <family val="2"/>
          </rPr>
          <t xml:space="preserve">
 - Gestión Ambiental Urbana</t>
        </r>
      </text>
    </comment>
    <comment ref="H58" authorId="0" shapeId="0" xr:uid="{BBECD6D0-7F18-4409-A87B-D0357E1E974C}">
      <text>
        <r>
          <rPr>
            <b/>
            <sz val="9"/>
            <color indexed="81"/>
            <rFont val="Tahoma"/>
            <family val="2"/>
          </rPr>
          <t>andrea romero:</t>
        </r>
        <r>
          <rPr>
            <sz val="9"/>
            <color indexed="81"/>
            <rFont val="Tahoma"/>
            <family val="2"/>
          </rPr>
          <t xml:space="preserve">
 - Gestión Ambiental Urbana</t>
        </r>
      </text>
    </comment>
    <comment ref="H59" authorId="0" shapeId="0" xr:uid="{E900E47C-A33B-44B9-B5AA-B2A65FC8B5BC}">
      <text>
        <r>
          <rPr>
            <b/>
            <sz val="9"/>
            <color indexed="81"/>
            <rFont val="Tahoma"/>
            <family val="2"/>
          </rPr>
          <t>andrea romero:</t>
        </r>
        <r>
          <rPr>
            <sz val="9"/>
            <color indexed="81"/>
            <rFont val="Tahoma"/>
            <family val="2"/>
          </rPr>
          <t xml:space="preserve">
 - Gestión Ambiental Urbana</t>
        </r>
      </text>
    </comment>
    <comment ref="H60" authorId="0" shapeId="0" xr:uid="{6F10E0D2-3AF2-43EA-AB01-5B86330142D2}">
      <text>
        <r>
          <rPr>
            <b/>
            <sz val="9"/>
            <color indexed="81"/>
            <rFont val="Tahoma"/>
            <family val="2"/>
          </rPr>
          <t>andrea romero:</t>
        </r>
        <r>
          <rPr>
            <sz val="9"/>
            <color indexed="81"/>
            <rFont val="Tahoma"/>
            <family val="2"/>
          </rPr>
          <t xml:space="preserve">
 - Gestión Ambiental Urbana</t>
        </r>
      </text>
    </comment>
    <comment ref="H61" authorId="0" shapeId="0" xr:uid="{94105CF0-4F60-4BBC-BF6C-A3EFAEF7DABE}">
      <text>
        <r>
          <rPr>
            <b/>
            <sz val="9"/>
            <color indexed="81"/>
            <rFont val="Tahoma"/>
            <family val="2"/>
          </rPr>
          <t>andrea romero:</t>
        </r>
        <r>
          <rPr>
            <sz val="9"/>
            <color indexed="81"/>
            <rFont val="Tahoma"/>
            <family val="2"/>
          </rPr>
          <t xml:space="preserve">
 - Promoción de la conservación de bienes y servicios ambientales rurales en Bogotá D.C.</t>
        </r>
      </text>
    </comment>
    <comment ref="H62" authorId="0" shapeId="0" xr:uid="{B20FF09C-8F8B-40FB-8244-1325CBB93304}">
      <text>
        <r>
          <rPr>
            <b/>
            <sz val="9"/>
            <color indexed="81"/>
            <rFont val="Tahoma"/>
            <family val="2"/>
          </rPr>
          <t>andrea romero:</t>
        </r>
        <r>
          <rPr>
            <sz val="9"/>
            <color indexed="81"/>
            <rFont val="Tahoma"/>
            <family val="2"/>
          </rPr>
          <t xml:space="preserve">
 - Gestión Ambiental Urbana</t>
        </r>
      </text>
    </comment>
    <comment ref="H63" authorId="0" shapeId="0" xr:uid="{39BDFE2F-AE61-4AD7-A7A7-BD5EDF031727}">
      <text>
        <r>
          <rPr>
            <b/>
            <sz val="9"/>
            <color indexed="81"/>
            <rFont val="Tahoma"/>
            <family val="2"/>
          </rPr>
          <t>andrea romero:</t>
        </r>
        <r>
          <rPr>
            <sz val="9"/>
            <color indexed="81"/>
            <rFont val="Tahoma"/>
            <family val="2"/>
          </rPr>
          <t xml:space="preserve">
 - Gestión Ambiental Urbana</t>
        </r>
      </text>
    </comment>
    <comment ref="H64" authorId="0" shapeId="0" xr:uid="{6B5B9854-9038-4567-BE69-B0AAEFDEA333}">
      <text>
        <r>
          <rPr>
            <b/>
            <sz val="9"/>
            <color indexed="81"/>
            <rFont val="Tahoma"/>
            <family val="2"/>
          </rPr>
          <t>andrea romero:</t>
        </r>
        <r>
          <rPr>
            <sz val="9"/>
            <color indexed="81"/>
            <rFont val="Tahoma"/>
            <family val="2"/>
          </rPr>
          <t xml:space="preserve">
 - Gestión Ambiental Urbana</t>
        </r>
      </text>
    </comment>
    <comment ref="H65" authorId="0" shapeId="0" xr:uid="{79B794B4-0AC5-448C-B3D4-2D7F47F76A06}">
      <text>
        <r>
          <rPr>
            <b/>
            <sz val="9"/>
            <color indexed="81"/>
            <rFont val="Tahoma"/>
            <family val="2"/>
          </rPr>
          <t>andrea romero:</t>
        </r>
        <r>
          <rPr>
            <sz val="9"/>
            <color indexed="81"/>
            <rFont val="Tahoma"/>
            <family val="2"/>
          </rPr>
          <t xml:space="preserve">
 - Gestión Ambiental Urbana</t>
        </r>
      </text>
    </comment>
    <comment ref="H66" authorId="0" shapeId="0" xr:uid="{0955C736-83C6-45E9-9F1D-75C004A75712}">
      <text>
        <r>
          <rPr>
            <b/>
            <sz val="9"/>
            <color indexed="81"/>
            <rFont val="Tahoma"/>
            <family val="2"/>
          </rPr>
          <t>andrea romero:</t>
        </r>
        <r>
          <rPr>
            <sz val="9"/>
            <color indexed="81"/>
            <rFont val="Tahoma"/>
            <family val="2"/>
          </rPr>
          <t xml:space="preserve">
 - Gestión Ambiental Urbana</t>
        </r>
      </text>
    </comment>
    <comment ref="H67" authorId="0" shapeId="0" xr:uid="{76CEF6C9-695E-4D31-ADE2-3B8F0F1280FB}">
      <text>
        <r>
          <rPr>
            <b/>
            <sz val="9"/>
            <color indexed="81"/>
            <rFont val="Tahoma"/>
            <family val="2"/>
          </rPr>
          <t>andrea romero:</t>
        </r>
        <r>
          <rPr>
            <sz val="9"/>
            <color indexed="81"/>
            <rFont val="Tahoma"/>
            <family val="2"/>
          </rPr>
          <t xml:space="preserve">
 - Gestión Ambiental Urbana</t>
        </r>
      </text>
    </comment>
    <comment ref="H68" authorId="0" shapeId="0" xr:uid="{0A488131-02A5-4108-8D97-450CA2DA71A2}">
      <text>
        <r>
          <rPr>
            <b/>
            <sz val="9"/>
            <color indexed="81"/>
            <rFont val="Tahoma"/>
            <family val="2"/>
          </rPr>
          <t>andrea romero:</t>
        </r>
        <r>
          <rPr>
            <sz val="9"/>
            <color indexed="81"/>
            <rFont val="Tahoma"/>
            <family val="2"/>
          </rPr>
          <t xml:space="preserve">
 - Promoción de la conservación de bienes y servicios ambientales rurales en Bogotá D.C.</t>
        </r>
      </text>
    </comment>
  </commentList>
</comments>
</file>

<file path=xl/sharedStrings.xml><?xml version="1.0" encoding="utf-8"?>
<sst xmlns="http://schemas.openxmlformats.org/spreadsheetml/2006/main" count="637" uniqueCount="349">
  <si>
    <t xml:space="preserve">META PRODUCTO </t>
  </si>
  <si>
    <t xml:space="preserve">PROYECTO DE INVERSIÓN </t>
  </si>
  <si>
    <t xml:space="preserve">METAS PROYECTO DE INVERSIÓN </t>
  </si>
  <si>
    <t>ANALISIS</t>
  </si>
  <si>
    <t xml:space="preserve">OBSERVACIONES / CONCLUSIONES </t>
  </si>
  <si>
    <t>Priorizar y formular las determinantes ambientales</t>
  </si>
  <si>
    <t>Diseñar y construir un centro de información y modelamiento ambiental de Bogotá D.C.</t>
  </si>
  <si>
    <t>Intervenir 27 hectáreas de suelo degradado y/o contaminado</t>
  </si>
  <si>
    <t>Identificar áreas (has) / predios con suelo degradado y/o contaminado</t>
  </si>
  <si>
    <t>Ejecutar el Plan de Saneamiento y Manejo de Vertimientos - PSMV, entre otros proyectos prioritarios</t>
  </si>
  <si>
    <t>Mantener las concentraciones promedio anuales de PM10 y PM2,5 en todo el territorio distrital por debajo de la norma *50 mg/m3 de PM10 y **25 mg/m3 de PM2,5</t>
  </si>
  <si>
    <t>Ejecutar 45.000 actuaciones técnico jurídicas de evaluación, control, seguimiento, prevención e investigación para conservar, proteger y disminuir el tráfico ilegal de la flora y de la fauna silvestre</t>
  </si>
  <si>
    <t>Incrementar a un 90% la sostenibilidad del SIG en el Gobierno Distrital</t>
  </si>
  <si>
    <t>Intervenir el 100% de los humedales declarados en el Distrito</t>
  </si>
  <si>
    <t>Manejar integralmente 800 hectáreas de Parque Ecológico Distrital de Montaña y áreas de interés ambiental</t>
  </si>
  <si>
    <t>Restauración de 115 has en suelos de protección en riesgo no mitigable</t>
  </si>
  <si>
    <t>Aplicar acciones del protocolo de restauración ecológica (diagnóstico, diseño, implementación y mantenimiento) del Distrito en 200 has</t>
  </si>
  <si>
    <t>Desarrollar el 100% de actividades de intervención para el mejoramiento de la infraestructura física, dotacional y administrativa</t>
  </si>
  <si>
    <t>N° MPD</t>
  </si>
  <si>
    <t>N° INDICADOR MPD</t>
  </si>
  <si>
    <t>DESCRIPCIÓN INDICADOR</t>
  </si>
  <si>
    <t>TIPOLOGÍA</t>
  </si>
  <si>
    <t>VIGENCIA 2018</t>
  </si>
  <si>
    <t xml:space="preserve">MAGNITUD PROGRAMADA  </t>
  </si>
  <si>
    <t>Número de km del sendero panorámico adecuados</t>
  </si>
  <si>
    <t>Suma</t>
  </si>
  <si>
    <t>Creciente</t>
  </si>
  <si>
    <t>Declarar 100 hectáreas nuevas áreas protegidas de ecosistemas de paramo y alto andino en el Distrito Capital</t>
  </si>
  <si>
    <t>Número de hectáreas nuevas de áreas protegidas de ecosistemas de paramo y alto andino con gestiones para su declaratoria</t>
  </si>
  <si>
    <t>Porcentaje de seguimiento a la ejecución del Plan de Saneamiento y Manejo de Vertimientos (PSMV)</t>
  </si>
  <si>
    <t>Plantar 86.000 los árboles y arbustos en el espacio Público urbano</t>
  </si>
  <si>
    <t>Número de árboles plantados</t>
  </si>
  <si>
    <t>Desarrollar 1 proyecto de sistema urbano de drenaje sostenible para manejo de aguas y escorrentías</t>
  </si>
  <si>
    <t>Un proyecto de sistema urbano de drenaje sostenible para manejo de aguas y escorrentías desarrollado</t>
  </si>
  <si>
    <t>Realizar en 400 hectáreas de suelos de protección procesos de monitoreo y mantenimiento de los procesos ya iniciados</t>
  </si>
  <si>
    <t>Implementar acciones de control</t>
  </si>
  <si>
    <t>Número de acciones de control de ruido en las zonas críticas de la ciudad</t>
  </si>
  <si>
    <t>Construir un Centro de Protección y Bienestar Animal - Casa ecológica de los animales</t>
  </si>
  <si>
    <t>Una casa ecológica de los animales construida</t>
  </si>
  <si>
    <t>Porcentaje de implementación del plan de manejo de la franja de adecuación y la Reserva Forestal Protectora de los cerros orientales</t>
  </si>
  <si>
    <t>Lograr en 500 empresas un índice de desempeño ambiental empresarial - IDEA - entre muy bueno y excelente</t>
  </si>
  <si>
    <t>Número de empresas con índice de desempeño ambiental empresarial - IDEA - entre muy bueno y excelente</t>
  </si>
  <si>
    <t>Disponer adecuadamente 15.000 toneladas de residuos peligrosos y especiales (posconsumo, de recolección selectiva, voluntarios, aceites vegetales usados, etc.)</t>
  </si>
  <si>
    <t>Número de toneladas de residuos peligrosos y especiales dispuestas adecuadamente</t>
  </si>
  <si>
    <t>Elaborar conceptos para la gestión de la declaratoria de 100 nuevas hectáreas de áreas protegidas en ecosistema de páramo y alto andino en el D.C.</t>
  </si>
  <si>
    <t>Número de hectáreas en proceso de restauración y/o recuperación en suelos de protección en riesgo no mitigables para habilitar como espacio público</t>
  </si>
  <si>
    <t>2 Proyectos de adaptación al cambio climático formulados</t>
  </si>
  <si>
    <t>Número de proyectos formulados, para la adaptación al Cambio Climático</t>
  </si>
  <si>
    <t>Porcentaje de intervención de los humedales declarados en el Distrito</t>
  </si>
  <si>
    <t>Número de hectáreas manejadas integralmente de Parque Ecológico Distrital de Montaña y áreas de interés ambiental</t>
  </si>
  <si>
    <t>Realizar el 100% de las actuaciones de inspección, vigilancia, control (IVC), seguimiento y monitoreo (18)</t>
  </si>
  <si>
    <t>Porcentaje de actuaciones de inspección, vigilancia, control (IVC), seguimiento y monitoreo en calidad del aire</t>
  </si>
  <si>
    <t>Realizar operativos de control y limpieza de las rutas tradicionalmente cubierta por publicidad exterior visual ilegal</t>
  </si>
  <si>
    <t>Número de operativos de control y limpieza de rutas cubiertas por publicidad</t>
  </si>
  <si>
    <t>Trámite de las solicitudes concepto de diagnóstico ambiental relacionadas con el cambio de uso de suelo o con sospecha de contaminación de los predios del área urbana</t>
  </si>
  <si>
    <t>Construir un nuevo Centro Recepción y Rehabilitación de Fauna y Flora Silvestre</t>
  </si>
  <si>
    <t>Nuevo Centro Recepción y Rehabilitación de Fauna y Flora Silvestre construido</t>
  </si>
  <si>
    <t>Formular, adoptar y ejecutar el Plan Distrital de Silvicultura Urbana, Zonas verdes y Jardinería con prospectiva de ejecución a 12 años, definido en el Decreto 531 de 2010 y adelantar su implementación en un 30%</t>
  </si>
  <si>
    <t>Un Plan Distrital de Silvicultura Urbana, Zonas verdes y Jardinería formulado, adoptado y en ejecución</t>
  </si>
  <si>
    <t>2.500.000 de ciudadanos participan en los programas de socialización de la política ambiental y de las estrategias de gestión de riesgos y cambio climático de la ciudad</t>
  </si>
  <si>
    <t>Número de ciudadanos participan en socialización de la política ambiental y estrategias de gestión de riesgos y cambio climático</t>
  </si>
  <si>
    <t>Número de actuaciones técnico jurídicas de evaluación, control, seguimiento, prevención e investigación</t>
  </si>
  <si>
    <t>Número de instrumentos de Planeación Ambiental en los cuales se revisan, actualizan o incorporan determinantes ambientales</t>
  </si>
  <si>
    <t>Aprovechar 25.000 toneladas de llantas usadas</t>
  </si>
  <si>
    <t>Número de toneladas de llantas usadas aprovechadas</t>
  </si>
  <si>
    <t>Implementar la política de ecourbanismo y construcción sostenible</t>
  </si>
  <si>
    <t>Porcentaje de avance en la implementación de la política de ecourbanismo y construcción sostenible</t>
  </si>
  <si>
    <t>Techos verdes y jardines verticales implementados</t>
  </si>
  <si>
    <t>M2 de techos verdes implementados en espacio público y privado</t>
  </si>
  <si>
    <t>Controlar y realizar seguimiento a 32.000 toneladas de residuos peligrosos en establecimientos de salud humana y afines</t>
  </si>
  <si>
    <t>Número de toneladas de residuos peligrosos en establecimientos de salud humana y afines controlados y con seguimiento</t>
  </si>
  <si>
    <t>Incorporar criterios de sostenibilidad en 800 proyectos en la etapa de diseño u operación</t>
  </si>
  <si>
    <t>Número de proyectos en etapa de diseño u operación con criterios de sostenibilidad</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</si>
  <si>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</si>
  <si>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</si>
  <si>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Porcentaje de avance en la implementación de las Leyes 1712 de 2014 y 1474 de 2011</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</si>
  <si>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</si>
  <si>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sostenibilidad del Sistema Integrado de Gestión en el Gobierno Distrital</t>
  </si>
  <si>
    <t>Porcentaje de intervención en infraestructura física, dotacional y administrativa</t>
  </si>
  <si>
    <t>Un centro de información y modelamiento ambiental diseñado y construido</t>
  </si>
  <si>
    <t>Otorgar las concesiones, permisos y autorizaciones (50% sanciones y 50% permisos) solicitados a la autoridad ambiental con fines de regularización ambiental del Distrito(1, 6 y 8)</t>
  </si>
  <si>
    <t>Porcentaje de concesiones otorgadas con fines de regularización ambiental del Distrito</t>
  </si>
  <si>
    <t>Porcentaje de permisos otorgados con fines de regularización ambiental del Distrito</t>
  </si>
  <si>
    <t>Porcentaje de autorizaciones otorgadas con fines de regularización ambiental del Distrito</t>
  </si>
  <si>
    <t>La cuenca hídrica del Rio Bogotá en proceso de descontaminación a través de acciones de corto y mediano plazo</t>
  </si>
  <si>
    <t>Porcentaje de acatamiento Sentencia Río Bogotá - obligaciones DCA</t>
  </si>
  <si>
    <t>Aumentar la calidad de los 20,12 km de río en el área urbana que cuentan con calidad aceptable o superior (WQI &gt;65) a buena o superior (WQI &gt;80) y adicionar 10 km de ríos en el área urbana del Distrito con calidad de agua aceptable o superior (WQI</t>
  </si>
  <si>
    <t>Número de km de ríos urbanos con índice de Calidad del Agua buena o superior (WQI &gt;80)</t>
  </si>
  <si>
    <t>Número de km de ríos urbanos adicionales con índice de Calidad del Agua aceptable (WQI &gt;65)</t>
  </si>
  <si>
    <t>Número de hectáreas de suelo degradado y/o contaminado intervenidas</t>
  </si>
  <si>
    <t>Concentración de material particulado inferior a 10 micras (µ) promedio anual (PM10 ) en el aire (µg/m3) por debajo de la norma (50 mg/m3)</t>
  </si>
  <si>
    <t>Constante</t>
  </si>
  <si>
    <t>Concentración de Material Particulado Inferior a 2.5 Micrómetros (PM2.5) en el aire (µg/m3) por debajo de la norma (25 µg/m3)</t>
  </si>
  <si>
    <t>Reducir 800.000 toneladas de las emisiones de CO2eq.</t>
  </si>
  <si>
    <t>Número de toneladas de las emisiones de CO2eq. Reducidas / año</t>
  </si>
  <si>
    <t>Controlar 32.000.000 de toneladas de residuos de construcción y demolición</t>
  </si>
  <si>
    <t>Número de toneladas de residuos de construcción y demolición controladas</t>
  </si>
  <si>
    <t>Aprovechar el 25% de los residuos de construcción y demolición que controla la SDA</t>
  </si>
  <si>
    <t>Aprovechamiento de residuos de construcción y demolición</t>
  </si>
  <si>
    <t>Aumentar a 200 las hectáreas en proceso de restauración, mantenimiento y/o conservación sobre áreas abastecedoras de acueductos veredales asociadas a ecosistemas de montaña, bosques, humedales, ríos, nacimientos, reservorios y lagos</t>
  </si>
  <si>
    <t>Hectáreas en proceso en restauración, mantenimiento y/o conservación sobre áreas abastecedoras de acueductos veredales asociadas a montañas, bosques, humedales, ríos, nacimientos, reservorios y lagos</t>
  </si>
  <si>
    <t>MAGNITUD EJECUTADA A 30/09/2018</t>
  </si>
  <si>
    <t>CUATRIENIO  PDD</t>
  </si>
  <si>
    <t>PROCESO</t>
  </si>
  <si>
    <t>RECOMENDACIONES</t>
  </si>
  <si>
    <t>PRESUPUESTO EJECUTADO A 30/09/2018</t>
  </si>
  <si>
    <t>% CUMPLIMIENTO</t>
  </si>
  <si>
    <t>CONTRATACION PROGRAMADA</t>
  </si>
  <si>
    <t>EJECUTADA 30/09/2018</t>
  </si>
  <si>
    <t>SEGUIMIENTO OCI</t>
  </si>
  <si>
    <t>% CUMPL MAGNITUD</t>
  </si>
  <si>
    <t>% CUMPL PRESUPUESTAL</t>
  </si>
  <si>
    <t>% CUMPL CONTRATACION</t>
  </si>
  <si>
    <t>PRESUPUESTO PROGRAMADO</t>
  </si>
  <si>
    <t>CATEGORIA</t>
  </si>
  <si>
    <t>ESTADO</t>
  </si>
  <si>
    <t>Articular la programación de metas con la planeación presupuestal y contractual, con el fin de poder dar cumplimiento al plan de acción con oportunidad, eficiencia</t>
  </si>
  <si>
    <t xml:space="preserve">Realizar reprogramación de plazo, actividades y/o presupuesto de proyectos de inversión de manera oportuna. </t>
  </si>
  <si>
    <t>La planeación de la contratación para la ejecución de la meta y el compromiso de los recursos no es acorde con la programación de cumplimiento de las actividades, pues se evidenció que se realizan muchos contratos al finalizar la vigencia y su ejecución comienza en la siguiente vigencia, razón por la cual se generan retrasos y adicionalmente se deben reprogramar el cumplimiento de las mismas en la siguiente vigencia.</t>
  </si>
  <si>
    <t>Articular la programación de metas con la planeación presupuestal y contractual, con el fin de poder dar cumplimiento al plan de acción con oportunidad, eficiencia.</t>
  </si>
  <si>
    <t>Fortalecer la capacidad operativa de la entidad para dar cumplimiento a la meta Plan de Desarrollo.</t>
  </si>
  <si>
    <t>Desarrollar el 100% de actividades de intervención para el mejoramiento de la infraestructura física y dotación de sedes administrativas</t>
  </si>
  <si>
    <t>Disponer 100 % los mecanismos de tecnologías de información requeridos por la SDA para una adecuada implementación de las leyes 1474 de 2011 y 1712 de 2014.</t>
  </si>
  <si>
    <t>Adquirir 25 hectáreas de predios priorizados en los Cerros Orientales.</t>
  </si>
  <si>
    <t>Gestionar 100 % del Plan de adquisición de predios priorizados en los Cerros Orientales</t>
  </si>
  <si>
    <t>Intervenir el 100 % de las fuentes fijas generadoras de material particulado priorizadas.</t>
  </si>
  <si>
    <t>Disminuir a 90 días el tiempo de atención a los procesos de notificación de los tramites administrativos.</t>
  </si>
  <si>
    <t>Ejecutar 100 % el programa de control ambiental a los predios diagnosticados con posible afectación al recurso suelo y agua subterránea.</t>
  </si>
  <si>
    <t>Impulsar 12,000 expedientes sancionatorios mediante actos administrativos.</t>
  </si>
  <si>
    <t>Evaluar el 100 % de las solicitudes de instrumentos ambientales asociados a la protección de la contaminación del recurso hídrico superficial, subterráneo y suelo de usuarios asociados a hidrocarburos</t>
  </si>
  <si>
    <t>Atender 100 % de las solicitudes concepto de diagnóstico ambiental relacionadas con el cambio de uso de suelo o con sospecha de contaminación de los predios del área urbana.</t>
  </si>
  <si>
    <t>Ejecutar 100 % el programa de control y seguimiento a usuarios del recurso hídrico y del suelo en el D.C.</t>
  </si>
  <si>
    <t>Elaborar 1 plan estratégico ambiental para la ciudad, al año 2040.</t>
  </si>
  <si>
    <t xml:space="preserve">PLANEACIÓN AMBIENTAL </t>
  </si>
  <si>
    <t>MP: Adecuar 15 km del sendero panorámico de los cerros orientales</t>
  </si>
  <si>
    <t>ADECUAR 15 KILOMETROS LINEALES PARA IMPLANTAR EL SENDERO PANORAMICO</t>
  </si>
  <si>
    <t xml:space="preserve">250.000 CIUDADANOS QUE RECORREN EL SENDERO PANORÁMICO Y LOS CERROS ORIENTALES </t>
  </si>
  <si>
    <t>INVOLUCRAR 250.000 CIUDADANOS EN PROCESOS DE APROPIACIÓN AMBIENTAL DE LA RFPBOB</t>
  </si>
  <si>
    <t xml:space="preserve">PARTICIPACIÓN Y EDUCUACIÓN AMBIENTAL </t>
  </si>
  <si>
    <t>1. Participar 125.000 ciudadanos en procesos de gestión ambiental local.
2.  Participar 1.125.000 ciudadanos en acciones de educación ambiental
3.  Diseñar y ejecutar 5 planes de comunicación.</t>
  </si>
  <si>
    <t>5.230.933.000.</t>
  </si>
  <si>
    <t>99.94%</t>
  </si>
  <si>
    <t>11. Se evidencia un comportamiento adecuado del proyecto de inversión frente al cumplimiento de las metas PDD.</t>
  </si>
  <si>
    <t>Continuar fortalecimiento el proceso de autoevaluación del proyecto de inversión 981 en relación con la gestión contractual, presupuestal y la ejecución física, lo que está contribuyendo al logro de las  metas  del proyecto de inversión por ende a la meta  producto del plan de desarrollo.</t>
  </si>
  <si>
    <t>12. Continuar con la eficiente ejecución contractual, presupuestal y de metas físicas de los proyectos de inversión.</t>
  </si>
  <si>
    <t xml:space="preserve">El proyecto de inversión, se está ejecutando adecuadamente </t>
  </si>
  <si>
    <t>Ciudadanos</t>
  </si>
  <si>
    <t>1. GESTIONAR 4 ACTIVIDADES DE COORDINACIÓN PARA LA GESTIÓN AMBIENTAL DISTRITAL
2. PRESENTAR 6 INICIATIVAS PARA LA AGENDA REGIONAL DESDE LAS COMPETENCIAS DE LA SECRETARÍA DISTRITAL DE AMBIENTE
3.  EMITIR 10 INFORMES DE SEGUIMIENTO A LAS POLÍTICAS E INSTRUMENTOS ECONÓMICOS Y DE PLANEACIÓN AMBIENTAL PRIORIZADOS TENDIENTE AL DESARROLLO DEL NUEVO MODELO DE CIUDAD SOSTENIBLE.
4. REALIZAR 10 ACTIVIDADES DE GESTIÓN DEL CONOCIMIENTO E INVESTIGACIÓN AMBIENTAL
5. EMITIR 14 REPORTES DE SEGUIMIENTO SOBRE EL ESTADO DE AVANCE, RESULTADOS, ALERTAS Y RECOMENDACIONES.
6. ADELANTAR 24 ACTIVIDADES DE COOPERACIÓN INTERNACIONAL ORIENTADAS AL FORTALECIMIENTO DE LAS LÍNEAS DE ACCIÓN PRIORITARIAS DE LOS PROYECTOS ESTRATÉGICOS DE LA ENTIDAD</t>
  </si>
  <si>
    <t>Se evidencia un comportamiento adecuado del proyecto de inversión frente al cumplimiento de las metas PDD.</t>
  </si>
  <si>
    <t xml:space="preserve">Seguir  trabajando en el fortalecimiento de los controles para  mantener   la  adecuada  ejecución contractual, presupuestal y de metas físicas del  proyectos de inversión.
</t>
  </si>
  <si>
    <t>Continuar con la eficiente ejecución contractual, presupuestal y de metas físicas de los proyectos de inversión.</t>
  </si>
  <si>
    <t>Número de Instrumentos</t>
  </si>
  <si>
    <t>Auditor</t>
  </si>
  <si>
    <t>Silveria A</t>
  </si>
  <si>
    <t>Evaluación, Control Seguimiento</t>
  </si>
  <si>
    <t>Le meta física no registró avance al culminar la vigencia</t>
  </si>
  <si>
    <t>Disminuir 2,1 decibeles en 8 zonas críticas</t>
  </si>
  <si>
    <t>El desempeño presupuestal, contractual y físico presenta una razonable relación de coherencia pero la magnitud física al cierre de la vigencia quedó rezagada</t>
  </si>
  <si>
    <t>Al cierre de la vigencia la meta física registra un logro del 100% pero los niveles de ejecución presupuestal y contractual se encuentran en niveles de desempeño rezagados</t>
  </si>
  <si>
    <t>Revisar las cifras reportadas y corregir los datos según corresponda con el avance real</t>
  </si>
  <si>
    <t>Intervenir 18 rutas críticas tradicionalmente cubierta por PEV ilegal</t>
  </si>
  <si>
    <t>Al cierre de la vigencia la meta física registra un logro del 100% pero el nivel de ejecución contractual presenta rezago</t>
  </si>
  <si>
    <t>El desempeño presupuestal, contractual y físico presenta razonable coherencia, ero la magnitud física al cierre de la vigencia quedó rezagada</t>
  </si>
  <si>
    <t>GENERAR 8 INSTRUMENTOS TÉCNICOS, CIENTÍFICOS Y DE PREVENCIÓN PARA EL MANTENIMIENTO Y PREVENCIÓN EN LA GESTIÓN EL ARBOLADO URBANO, QUE PROPENDAN POR SU PROTECCIÓN Y PRESTACIÓN DE LOS SERVICIOS AMBIENTALES INHERENTES</t>
  </si>
  <si>
    <t>Los niveles de ejecución física, presupuestal y contractual se encuentran rezagados al culminar la vigencia</t>
  </si>
  <si>
    <t>REALIZAR 45,000 ACTUACIONES TÉCNICAS O JURÍDICAS DE EVALUACIÓN, CONTROL, SEGUIMIENTO, PREVENCIÓN E INVESTIGACIÓN SOBRE LOS RECURSOS FLORA Y FAUNA SILVESTRE EN EL DISTRITO CAPITAL</t>
  </si>
  <si>
    <t>Al cierre de la vigencia la meta superó en 13% la magnitud esperada</t>
  </si>
  <si>
    <t>Al culminar la vigencia la meta física cerró con un logro del 100% de la magnitud esperada</t>
  </si>
  <si>
    <t>ATENDER 100% DE LAS SOLICITUDES DE INSTRUMENTOS AMBIENTALES ASOCIADAS AL APROVECHAMIENTO DEL RECURSO HÍDRICO SUBTERRÁNEO EN EL D C</t>
  </si>
  <si>
    <t>Le meta no presenta atrasos en el cumplimiento de la magnitud física</t>
  </si>
  <si>
    <t>ATENDER 1846 SOLICITUDES DE PERMISO DE VERTIMIENTOS EN EL PERÍMETRO URBANO</t>
  </si>
  <si>
    <t>ATENDER EL 100% DE LAS SOLICITUDES CONCEPTO DE DIAGNÓSTICO AMBIENTAL RELACIONADAS CON EL CAMBIO DE USO DE SUELO O CON SOSPECHA DE CONTAMINACIÓN DE LOS PREDIOS DEL ÁREA URBANA</t>
  </si>
  <si>
    <t xml:space="preserve">La relación entre los desempeños de la magnitud física, presupuestal y contractual no guardan relación coherente entre sí. El logro físico de la meta alcanzó un cumplimiento del 402,4% </t>
  </si>
  <si>
    <t xml:space="preserve">La relación entre los desempeños de la magnitud física, presupuestal y contractual no guardan relación coherente entre sí. El logro físico de la meta alcanzó un cumplimiento del 342,% </t>
  </si>
  <si>
    <t>Miguel P</t>
  </si>
  <si>
    <t>Gestión Ambiental y Desarrollo Rural</t>
  </si>
  <si>
    <t xml:space="preserve">Formular y adoptar planes de manejo para el 100% de las hectáreas de Parques Ecológicos Distritales de montaña    
</t>
  </si>
  <si>
    <t xml:space="preserve">Porcentaje de hectáreas de Parques Ecológicos Distritales de Montaña (PEDM) con planes de manejo formulados y adoptados
</t>
  </si>
  <si>
    <t xml:space="preserve">Se observa que la meta física no logra su cumplimiento durante la vigencia llegando al 30,23% de cumplimiento, mientras las ejecuciones presupuestales y contractuales fueron del 99,98% y 92,31% respectivamente. No existe congruencia entre el cumplimiento de la meta física y las ejecuciones presupuestal y contractual. </t>
  </si>
  <si>
    <t>Se observa que no existe congruencia entre la ejecución de la meta física 0%, y  el 100% de las ejecuciones presupuestal y la contractual.</t>
  </si>
  <si>
    <t>Realizar análisis de causas para priorizar acciones que den cumplimiento a la meta plan d desarrollo</t>
  </si>
  <si>
    <t>Realizar análisis de causas para establecer acciones que contribuyan al cumplimiento de la meta al finalizar la vigencia.</t>
  </si>
  <si>
    <t xml:space="preserve">Es necesario revisar las programaciones de la meta física, presupuestal y la contratación en el PAA, ya que las ejecuciones no son congruentes, a pesar de que se cumplió con el 100% de la meta física. </t>
  </si>
  <si>
    <t xml:space="preserve">Habilitar  4 hectáreas de redes de senderos ecológicos secundarios en los Cerros Orientales </t>
  </si>
  <si>
    <t xml:space="preserve">No se logra cumplir la meta física. Se evidencia gestión para lograr su cumplimiento por medio del Convenio 20181473 para intervención de 1.64 ha de senderos, el cual se ejecutará durante la vigencia 2019
No hay congruencia entre las diferentes ejecuciones física, presupuestal y contractual. </t>
  </si>
  <si>
    <t>Revisar y priorizar acciones para dar cumplimiento a la meta proyecto de inversión y revisar la planeación del mismo ya que la meta física es 0 y sin embargo se han ejecutaron el 45% de los recursos programados para la vigencia.</t>
  </si>
  <si>
    <t>Habilitar 5 hectáreas de una cantera en los cerros orientales para el disfrute de la oferta natural.</t>
  </si>
  <si>
    <t>Se observa que no se logra cumplir la meta programada, lo cual no es congruente con la ejecución contractual del 100% y con la ejecución presupuestal del 32,77%</t>
  </si>
  <si>
    <t>Se observa que la meta física propuesta para la vigencia se cumple, ya que se programó vincular una iniciativa ambiental. Las ejecuciones física, presupuestal y contractual no son congruentes.</t>
  </si>
  <si>
    <t>Restaurar y mantener 80 ha en el bosque oriental de Bogotá con participación del sector privado.</t>
  </si>
  <si>
    <t>Se observa que la ejecución de la meta física, no es congruente con la ejecución presupuestal, ni la contractual.</t>
  </si>
  <si>
    <t xml:space="preserve">Revisar la meta plan de desarrollo y priorizar las dificultades para el no cumplimiento de la meta con el fin de realizar análisis de causas y lograr mejorar su cumplimiento con acciones efectivas. </t>
  </si>
  <si>
    <t>Manejar 80 Ha como estrategia de prevención y mitigación de incendios forestales</t>
  </si>
  <si>
    <t>Se observa que durante la vigencia no se logra el cumplimiento de la meta física. También se evidencia que no hay congruencia entre las ejecuciones de la meta física, presupuestal y la contractual.</t>
  </si>
  <si>
    <t xml:space="preserve">Realizar análisis de causas para establecer acciones que mejoren el comportamiento de la meta del proyecto de inversión y se logre su cumplimiento al finalizar el cuatrienio. </t>
  </si>
  <si>
    <t>Desarrollar en 40 Ha incentivos para la conservación de coberturas vegetales</t>
  </si>
  <si>
    <t>Se observa que no se logra cumplir la meta programada durante la vigencia. Como gestión se han realizado gestiones sobre monitoreo a parcelas, reconocimiento de predios nuevos, mantenimientos de restauración, se ha levantado cartografía a un predio y área a intervenir. También se ha realizado seguimiento, capacitación y diseños de restauración a predios.
La ejecuciones de la meta física, presupuestal y contractual no son congruentes.</t>
  </si>
  <si>
    <t>Formular 1 proyecto de sistema urbano de drenaje sostenible para manejo de aguas y escorrentías</t>
  </si>
  <si>
    <t>Existe congruencia entre la programación y ejecución de la meta física, presupuestal y contractual de la meta del proyecto de inversión.</t>
  </si>
  <si>
    <t>Cambio la meta de la vigencia 2018. Era 130 y ahora 147?</t>
  </si>
  <si>
    <t>Actualizar la política Distrital de producción y consumo sostenible y ponerla en marcha</t>
  </si>
  <si>
    <t>Apoyar 100 Porciento la formulación y seguimiento del proyecto Parque Industrial Ecoeficiente de San Benito-PIESB.</t>
  </si>
  <si>
    <t xml:space="preserve">De acuerdo a lo observado la meta física no se cumplió en su totalidad pero esta en buen rango de cumplimiento. La ejecución presupuestal y contractual es coherente. </t>
  </si>
  <si>
    <t>Se observa que la meta física programada se cumple en su totalidad, con una ejecución del 96,11% y una contratación del 100%. La programación y ejecución es coherente.</t>
  </si>
  <si>
    <t>Revisar la meta a programar para la vigencia 2019 para que se pueda cumplir la meta al finalizar el cuatrienio.</t>
  </si>
  <si>
    <t>Se observa que la meta programada para la vigencia tuvo un cumplimiento del 100%, lo cual es congruente con la ejecución presupuestal y con la ejecución contractual.</t>
  </si>
  <si>
    <t xml:space="preserve">Se observa que la meta física tiene un cumplimiento del 82,76% durante la vigencia, aunque no es congruente con la ejecución presupuestal y contractual, ya que es menor, se evidencia la gestión durante la vigencia. </t>
  </si>
  <si>
    <t xml:space="preserve">Se observa que la meta física se cumple en el 89,33, es congruente con la ejecución presupuestal, pero no con la contractual que se cumple en el 75%. </t>
  </si>
  <si>
    <t>Se observa cumplimiento de la meta programada para la vigencia 2018 y la ejecución de la meta física, con la ejecución presupuestal y contractual es coherente.</t>
  </si>
  <si>
    <t>Meta de cuatrienio en matriz de Cooperación 15879,42. No coincide con dato enviado por proceso</t>
  </si>
  <si>
    <t>Hacer  seguimiento y control a 8000 establecimientos  de acopio de llantas usadas</t>
  </si>
  <si>
    <t>Desarrollar  e implementar  100% Un instrumento de control y seguimiento por medio de innovación tecnológica para el acopio, transporte, tratamiento y aprovechamiento de llantas usadas en la ciudad.</t>
  </si>
  <si>
    <t>Se observa que la meta propuesta para la vigencia no se cumple, se logra un avance del 42% en el desarrollo  e implementación de un instrumento de control y seguimiento por medio de innovación tecnológica para el acopio. La ejecución presupuestal es del 13% y la contractual del 50%. Lo anterior evidencia que no existe congruencia entre lo programado y lo ejecutado.</t>
  </si>
  <si>
    <t>Se observa que la meta física se cumple e el 89,75%, aunque es baja en comparación a la ejecución presupuestal y contractual, tiene un buen comportamiento con respecto al acumulado</t>
  </si>
  <si>
    <t>Diseñar  e implementar 100% Una estrategia de control de residuos peligrosos generados  en establecimientos de salud humana y afines en la Ciudad de Bogotá</t>
  </si>
  <si>
    <t>Se observa que la meta física tuvo ejecución del 40%, se ejecutó el 76,43% de presupuesto y no se programaron contratos. Lo anterior no es congruente.</t>
  </si>
  <si>
    <t>Realizar revisión de las programaciones realizadas para la meta física, presupuestal y contractual.</t>
  </si>
  <si>
    <t>Realizar evaluación control y seguimiento al 100% en la implementación del Plan Institucional de Gestión Ambiental – PIGA</t>
  </si>
  <si>
    <t>Se observa congruencia entre la meta física, presupuestal y contractual.</t>
  </si>
  <si>
    <t xml:space="preserve">Se observa que para la vigencia la meta se cumple y ha sido congruente la ejecución de la meta física, presupuestal y contractual programada con la ejecutada. </t>
  </si>
  <si>
    <t>Meta de la vigencia cambio a 220, no 200</t>
  </si>
  <si>
    <t>La ejecución presupuestal y gestión contractual no es coherente con la ejecución física.
Es necesario mejorar la programación del PAA, ya que se evidencia una ejecución presupuestal del 93,61%, se realizaron el 75%  de los contratos programados y la meta se ejecutó en el 105%.</t>
  </si>
  <si>
    <t>Realizar revisión de la programación tanto presupuestal como del PAA</t>
  </si>
  <si>
    <t xml:space="preserve">Se observa que para la vigencia la meta se cumple en el 100% y ha sido congruente la ejecución de la meta física y la contractual programada con la ejecutada. La ejecución presupuestal fue del 91,68%. </t>
  </si>
  <si>
    <t xml:space="preserve">Se observa que para la vigencia la meta se cumple en el 92,49% y ha sido congruente la ejecución de la meta física, presupuestal y contractual programada con la ejecutada. </t>
  </si>
  <si>
    <t>Controlar y hacer seguimiento a 100%  De los sitios autorizados para disposición final de RDC en Bogotá jurisdicción SDA</t>
  </si>
  <si>
    <t xml:space="preserve">Se observa que para la vigencia la meta se cumple en el 100% y ha sido congruente la ejecución de la meta física, presupuestal y contractual programada con la ejecutada. </t>
  </si>
  <si>
    <t>Realizar evaluación control y seguimiento  100% De los proyectos especiales de infraestructura que se desarrollen  en la Ciudad de Bogotá.</t>
  </si>
  <si>
    <t>Analizar los resultados de la ejecución presupuestal y contractual, para la programación del PAA de la siguiente vigencia y lograr el cumplimiento del 100%</t>
  </si>
  <si>
    <t>Desarrollar e implementar 100% Un instrumento de control a partir de procesos de innovación tecnológica e investigación para la gestión integral de RCD en Bogotá.</t>
  </si>
  <si>
    <t>Se evidencia que la meta programada para la vigencia no se logró obteniendo un avance del 44,14%. La ejecución de la meta física, con la ejecución presupuestal y contractual no es congruente.</t>
  </si>
  <si>
    <t>La ejecución presupuestal y gestión contractual no es coherente con la ejecución física.
Es necesario mejorar la programación del PAA, ya que se evidencia una ejecución presupuestal del 93,75%, se realizaron el 70%  de los contratos programados y la meta se ejecutó en el 100%.</t>
  </si>
  <si>
    <t>Ajustar la programación del PAA</t>
  </si>
  <si>
    <t>Sonia</t>
  </si>
  <si>
    <t>Sara M</t>
  </si>
  <si>
    <t>1030 / 1100</t>
  </si>
  <si>
    <t>DPSIA</t>
  </si>
  <si>
    <t>Dependencia</t>
  </si>
  <si>
    <t>OPEL</t>
  </si>
  <si>
    <t>SGCD</t>
  </si>
  <si>
    <t>DGC</t>
  </si>
  <si>
    <t>Número de hectáreas con aplicación del protocolo de restauración ecológica (diagnóstico, diseño, implementación y mantenimiento)
Recuperar, rehabilitar o restaurar  200 hectáreas nuevas  en cerros orientales, ríos y quebradas, humedales, bosques, páramos o zonas de alto riesgo no mitigables que aportan a la conectividad ecológica de la región</t>
  </si>
  <si>
    <t xml:space="preserve">Número de hectáreas de suelo de protección con procesos de monitoreo y mantenimiento
1. Ejecutar el  100 por ciento el plan de mantenimiento y sostenibilidad ecológica en 400 ha intervenidas con procesos de restauración
</t>
  </si>
  <si>
    <t>Número de hectáreas con conceptos técnicos para la gestión de la declaratoria de nuevas áreas protegidas y elementos conectores de la EEP
Evaluar técnicamente el 100 por ciento de sectores definidos (100 ha) para la gestión de declaratoria como área protegida y elementos conectores de la EEP</t>
  </si>
  <si>
    <t>Se reporto ok</t>
  </si>
  <si>
    <t>Gestión recursos físicos</t>
  </si>
  <si>
    <t>Cumplimiento ejecución física: El acumulado alcanzado para el cuatrienio es del 70%
Ejecución Presupuestal: El 67% de los recursos se comprometieron en diciembre del 2018, los cuales se ejecutaran en la vigencia 2019.
Ejecución contractual: Un porcentaje alto de la contratación se realizó en el último trimestre del año.
 Cumplimiento anual acumulada: En la vigencia 2018 logró avanzar el 11% por cuanto lo programado era el 26% y el acumulado alcanzado fue del 70%</t>
  </si>
  <si>
    <t>Debilidades en la planeación del proyecto</t>
  </si>
  <si>
    <t xml:space="preserve">*El avance de la  meta producto  en relación con el tiempo transcurrido del plan de desarrollo con fecha de corte 31 de diciembre de  2018, es adecuado. 
* Al 31 de diciembre de 2018,  se cumplieron  las 6  metas físicas del proyecto de inversión programadas para la vigencia, con un porcentaje de avance del 100% 
Al verificar la información registrada del proyecto de inversión en las herramientas (SEGPLAN, PREDIS,  ISOLUCIÓN) e informes: “EJECUCIÓN METAS PLAN DE DESARROLLO DISTRITAL, vigencias 2016 a 2018”   y “PAA - SECOOPII-1029-diciembre-2018-final”    se evidenció que coinciden.
* Se verificaron los objetos contractuales establecidos para el  proyecto de inversión en el informe “compromisos presupuestales consolidados SDA vigencia 2018” y  se encuentran relacionados con las metas del proyecto de inversión 
</t>
  </si>
  <si>
    <t xml:space="preserve">debilidad en la coherencia entre la ejecución de la meta física con las ejecuciones presupuestal y contractual. </t>
  </si>
  <si>
    <t>11 - Se evidencia un comportamiento adecuado del proyecto de inversión frente al cumplimiento de las metas PDD.</t>
  </si>
  <si>
    <t>12 - Continuar con la eficiente ejecución contractual, presupuestal y de metas físicas de los proyectos de inversión</t>
  </si>
  <si>
    <t>Se ejecuto o se esta ejecutando correctamente</t>
  </si>
  <si>
    <t>Error pagina ok</t>
  </si>
  <si>
    <t>4 - Mantener monitoreo constante y periódico del seguimiento del presupuesto, contratación y cumplimiento de las metas de los proyectos de inversión</t>
  </si>
  <si>
    <t>Se requiere tomar medidas para mejorar los aspectos encontrados</t>
  </si>
  <si>
    <t>1- Incumplimiento y/o alerta de incumplimiento de la meta del proyecto de inversión.</t>
  </si>
  <si>
    <t>2 - Incumplimiento del plan de adquisiciones aprobad</t>
  </si>
  <si>
    <t>el nivel de ejecución contractual presenta rezago</t>
  </si>
  <si>
    <t xml:space="preserve">Cumplimiento ejecución física (magnitud), presupuestal y contractual:
Cumplimiento anual acumulada: </t>
  </si>
  <si>
    <t>Establecer instrumentos y criterios de medición que faciliten el seguimiento a la ejecución presupuestal y contractual</t>
  </si>
  <si>
    <t>Al cierre de la vigencia la meta registra niveles de ejecución presupuestal, física y contractual al 100%</t>
  </si>
  <si>
    <t>Continuar con la eficiente ejecución contractual, presupuestal y de metas físicas de los proyectos de inversión</t>
  </si>
  <si>
    <t>Los niveles de desempeño logrados entre la magnitud física y la magnitud presupuestal guardan coherencia, pero la ejecución contractual quedó rezagada.</t>
  </si>
  <si>
    <r>
      <rPr>
        <b/>
        <sz val="10"/>
        <rFont val="Calibri"/>
        <family val="2"/>
      </rPr>
      <t>Cumplimiento ejecución física (magnitud):</t>
    </r>
    <r>
      <rPr>
        <sz val="10"/>
        <rFont val="Calibri"/>
        <family val="2"/>
      </rPr>
      <t xml:space="preserve"> Durante la vigencia 2018 no se logró el cumplimiento de la meta física programada. 
</t>
    </r>
    <r>
      <rPr>
        <b/>
        <sz val="10"/>
        <rFont val="Calibri"/>
        <family val="2"/>
      </rPr>
      <t>Ejecución presupuestal:</t>
    </r>
    <r>
      <rPr>
        <sz val="10"/>
        <rFont val="Calibri"/>
        <family val="2"/>
      </rPr>
      <t xml:space="preserve"> 
</t>
    </r>
    <r>
      <rPr>
        <b/>
        <sz val="10"/>
        <rFont val="Calibri"/>
        <family val="2"/>
      </rPr>
      <t>Ejecución contractual:</t>
    </r>
    <r>
      <rPr>
        <sz val="10"/>
        <rFont val="Calibri"/>
        <family val="2"/>
      </rPr>
      <t xml:space="preserve"> 
</t>
    </r>
    <r>
      <rPr>
        <b/>
        <sz val="10"/>
        <rFont val="Calibri"/>
        <family val="2"/>
      </rPr>
      <t xml:space="preserve"> 
Cumplimiento anual acumulada</t>
    </r>
    <r>
      <rPr>
        <sz val="10"/>
        <rFont val="Calibri"/>
        <family val="2"/>
      </rPr>
      <t xml:space="preserve">: 
</t>
    </r>
  </si>
  <si>
    <t>Realiza análisis de causas de los inconvenientes presentados que no permiten el cumplimiento de la meta y priorizar acciones para su cumplimiento. Revisar el comportamiento de las ejecuciones ya que no son congruentes con el bajo avance de la meta física.</t>
  </si>
  <si>
    <t>Ejecutar el 100 % el plan de mantenimiento y sostenibilidad ecológica en 400 ha intervenidas con procesos de restauración.
Implementar 4 programas de monitoreo asociados a elementos de la Estructura Ecológica Principal .
Evaluar técnicamente el 100 % de sectores definidos (100 ha) para la gestión de declaratoria como área protegida y elementos conectores de la EEP.
Recuperar y viabilizar 115 hectáreas de suelo de protección por riesgo como uso de espacio público para la ciudad.
Recuperar, rehabilitar o restaurar 200 hectáreas nuevas en cerros orientales, ríos y quebradas, humedales, bosques, páramos o zonas de alto riesgo no mitigables que aportan a la conectividad ecológica de la región
Ejecutar 4 instrumentos institucionales con enfoque de adaptación al cambio climático
Implementar 2 proyectos de adaptación al cambio climático basado en ecosistemas
Ejecutar 100 % del plan de intervención en Parques Ecológicos Distritales de Humedal declarados.
Manejar 15 humedales mediante el desarrollo de acciones de administración.
Gestión de 100 hectáreas para la declaratoria.
Administrar y manejar 800 hectáreas de Parques Ecológicos Distritales de montaña y áreas de interés ambiental.
Adquirir 60 hectáreas en áreas protegidas y áreas de interés ambiental
Habilitar 1 espacio público de infraestructura para el disfrute ciudadano y gestionar en otras áreas de interés ambiental.
Pagar 100 % compromisos de vigencias anteriores fenecidas</t>
  </si>
  <si>
    <r>
      <rPr>
        <b/>
        <sz val="10"/>
        <rFont val="Calibri"/>
        <family val="2"/>
      </rPr>
      <t>Cumplimiento ejecución física (magnitud):</t>
    </r>
    <r>
      <rPr>
        <sz val="10"/>
        <rFont val="Calibri"/>
        <family val="2"/>
      </rPr>
      <t xml:space="preserve"> Durante la vigencia 2018 no se logró avance de la meta física del proyecto de inversión .
</t>
    </r>
    <r>
      <rPr>
        <b/>
        <sz val="10"/>
        <rFont val="Calibri"/>
        <family val="2"/>
      </rPr>
      <t>Ejecución presupuestal:</t>
    </r>
    <r>
      <rPr>
        <sz val="10"/>
        <rFont val="Calibri"/>
        <family val="2"/>
      </rPr>
      <t xml:space="preserve"> Para la vigencia se programaron $158253000 y se ejecutaron en su totalidad
</t>
    </r>
    <r>
      <rPr>
        <b/>
        <sz val="10"/>
        <rFont val="Calibri"/>
        <family val="2"/>
      </rPr>
      <t>Ejecución contractual:</t>
    </r>
    <r>
      <rPr>
        <sz val="10"/>
        <rFont val="Calibri"/>
        <family val="2"/>
      </rPr>
      <t xml:space="preserve"> Durante la vigencia se programó en el PAA realizar 4 contratos y se surtieron en su totalidad
</t>
    </r>
    <r>
      <rPr>
        <b/>
        <sz val="10"/>
        <rFont val="Calibri"/>
        <family val="2"/>
      </rPr>
      <t xml:space="preserve"> 
Cumplimiento anual acumulada</t>
    </r>
    <r>
      <rPr>
        <sz val="10"/>
        <rFont val="Calibri"/>
        <family val="2"/>
      </rPr>
      <t>: El avance en el acumulado del cuatrienio es del 70%, ya que se lleva un acumulado de 70 ha nuevas de áreas protegidas de ecosistemas de paramo y alto andino con gestiones para su declaratoria.</t>
    </r>
  </si>
  <si>
    <t>Vigencia 2019</t>
  </si>
  <si>
    <t xml:space="preserve">6 - La ejecución presupuestal y gestión contractual no es coherente con la ejecución 
</t>
  </si>
  <si>
    <t>Plan de manejo de la franja de adecuación y la Reserva Forestal Protectora de los cerros orientales en proceso de implementación</t>
  </si>
  <si>
    <r>
      <rPr>
        <b/>
        <sz val="10"/>
        <rFont val="Calibri"/>
        <family val="2"/>
      </rPr>
      <t>Cumplimiento ejecución física (magnitud):</t>
    </r>
    <r>
      <rPr>
        <sz val="10"/>
        <rFont val="Calibri"/>
        <family val="2"/>
      </rPr>
      <t xml:space="preserve"> Para la vigencia 2018 se lleva un cumplimiento del 75,8% ya que se programó avanzar en el 25% del plan de manejo  ar 8 ha. No se cumple la meta física, aunque se han realizado gestiones sobre monitoreo a parcelas, reconocimiento de predios nuevos, mantenimientos de restauración, se ha levantado cartografía a un predio y área a intervenir. También se ha realizado seguimiento, capacitación y diseños de restauración a predios.
</t>
    </r>
    <r>
      <rPr>
        <b/>
        <sz val="10"/>
        <rFont val="Calibri"/>
        <family val="2"/>
      </rPr>
      <t>Ejecución Presupuestal:</t>
    </r>
    <r>
      <rPr>
        <sz val="10"/>
        <rFont val="Calibri"/>
        <family val="2"/>
      </rPr>
      <t xml:space="preserve"> Para la vigencia 2018 se programaron $329234443 y se ejecutaron $235437743 para una ejecución del 71,51%. 
</t>
    </r>
    <r>
      <rPr>
        <b/>
        <sz val="10"/>
        <rFont val="Calibri"/>
        <family val="2"/>
      </rPr>
      <t>Ejecución contractual:</t>
    </r>
    <r>
      <rPr>
        <sz val="10"/>
        <rFont val="Calibri"/>
        <family val="2"/>
      </rPr>
      <t xml:space="preserve"> En el PAA se programó realizar 6 contratos y en realidad se ejecutaron 3 para una ejecución del 50% de lo programado.
</t>
    </r>
    <r>
      <rPr>
        <b/>
        <sz val="10"/>
        <rFont val="Calibri"/>
        <family val="2"/>
      </rPr>
      <t xml:space="preserve"> 
Cumplimiento anual acumulada:</t>
    </r>
    <r>
      <rPr>
        <sz val="10"/>
        <rFont val="Calibri"/>
        <family val="2"/>
      </rPr>
      <t xml:space="preserve"> Para el cuatrienio se tiene un avance del 25% ya que se tiene programado desarrollar en 40 ha incentivos para la conservación de coberturas vegetales y se ha logrado desarrollar incentivos en 8 ha. 
</t>
    </r>
  </si>
  <si>
    <t>Las ejecuciones física y contractual no es acorde con la ejecución presupuestal, ya que ésta última se encuentra en el 71,51%,  la meta física en el 34,78% y la contractual en el 50%.
Es necesario revisar las dificultades para el cumplimiento de la meta del proyecto y priorizar acciones para mejorar y lograr su cumplimiento para el cuatrienio</t>
  </si>
  <si>
    <t>Priorizar acciones para mejorar el cumplimiento de la meta. Realizar análisis de causas e implementar acciones correctivas.</t>
  </si>
  <si>
    <r>
      <rPr>
        <b/>
        <sz val="10"/>
        <rFont val="Calibri"/>
        <family val="2"/>
      </rPr>
      <t>Cumplimiento ejecución física (magnitud):</t>
    </r>
    <r>
      <rPr>
        <sz val="10"/>
        <rFont val="Calibri"/>
        <family val="2"/>
      </rPr>
      <t xml:space="preserve"> En cuanto a la meta física al culminar la vigencia 2018 para gestionar la adquisición de predios priorizados en los cerros orientales es del 70%, ya que se propuso avanzar en el Plan de adquisición de predios priorizados en los Cerros Orientales. Esto se logró mediante la gestión para que se expida el proyecto de declaratoria de utilidad pública mediante Decreto Distrital 798 del 2018. Se inicia el proceso pertinente para realizar los avalúos de referencia por parte de Catastro Distrital 
</t>
    </r>
    <r>
      <rPr>
        <b/>
        <sz val="10"/>
        <rFont val="Calibri"/>
        <family val="2"/>
      </rPr>
      <t>Ejecución Presupuestal:</t>
    </r>
    <r>
      <rPr>
        <sz val="10"/>
        <rFont val="Calibri"/>
        <family val="2"/>
      </rPr>
      <t xml:space="preserve"> Para la vigencia 2018 se programaron $143069800 y se ejecutaron $125402300 para una ejecución del 87,65%. 
</t>
    </r>
    <r>
      <rPr>
        <b/>
        <sz val="10"/>
        <rFont val="Calibri"/>
        <family val="2"/>
      </rPr>
      <t>Ejecución contractual:</t>
    </r>
    <r>
      <rPr>
        <sz val="10"/>
        <rFont val="Calibri"/>
        <family val="2"/>
      </rPr>
      <t xml:space="preserve"> En el PAA se programó realizar 4 contratos y en realidad se ejecutaron 3 para una ejecución del 75% de lo programado.
</t>
    </r>
    <r>
      <rPr>
        <b/>
        <sz val="10"/>
        <rFont val="Calibri"/>
        <family val="2"/>
      </rPr>
      <t xml:space="preserve">
Cumplimiento anual acumulada</t>
    </r>
    <r>
      <rPr>
        <sz val="10"/>
        <rFont val="Calibri"/>
        <family val="2"/>
      </rPr>
      <t>: En el acumulado de la vigencia se tiene un cumplimiento del 70% ya que se programó gestionar el 100% del Plan de adquisición de predios priorizados en los Cerros Orientales y se lleva un avance del 70%.</t>
    </r>
  </si>
  <si>
    <t>Se observa que la meta física se cumple al 100%, lo cual es congruente con la ejecución presupuestal y la contractual.</t>
  </si>
  <si>
    <r>
      <rPr>
        <b/>
        <sz val="10"/>
        <rFont val="Calibri"/>
        <family val="2"/>
      </rPr>
      <t>Cumplimiento ejecución física (magnitud):</t>
    </r>
    <r>
      <rPr>
        <sz val="10"/>
        <rFont val="Calibri"/>
        <family val="2"/>
      </rPr>
      <t xml:space="preserve"> Durante la vigencia 2018 no se logró avance alguno, sobre la adquisición de predios. 
</t>
    </r>
    <r>
      <rPr>
        <b/>
        <sz val="10"/>
        <rFont val="Calibri"/>
        <family val="2"/>
      </rPr>
      <t>Ejecución Presupuestal:</t>
    </r>
    <r>
      <rPr>
        <sz val="10"/>
        <rFont val="Calibri"/>
        <family val="2"/>
      </rPr>
      <t xml:space="preserve"> Para la vigencia 2018 se programaron $1.070,899,362 y se ejecutaron $70.899.362 para una ejecución del 6,62%. 
</t>
    </r>
    <r>
      <rPr>
        <b/>
        <sz val="10"/>
        <rFont val="Calibri"/>
        <family val="2"/>
      </rPr>
      <t>Ejecución contractual:</t>
    </r>
    <r>
      <rPr>
        <sz val="10"/>
        <rFont val="Calibri"/>
        <family val="2"/>
      </rPr>
      <t xml:space="preserve"> En el PAA se programó realizar 1 contrato y no se realizó contratación alguna.
</t>
    </r>
    <r>
      <rPr>
        <b/>
        <sz val="10"/>
        <rFont val="Calibri"/>
        <family val="2"/>
      </rPr>
      <t>Cumplimiento anual acumulada</t>
    </r>
    <r>
      <rPr>
        <sz val="10"/>
        <rFont val="Calibri"/>
        <family val="2"/>
      </rPr>
      <t>: No se ha logrado avance debido a que se requiere   el decreto de declaratoria de utilidad pública y realizar avalúos de referencia el proceso de compra de los predios priorizados se aplaza en tiempo hasta que se cuente con dichos insumos para realizar las ofertas de compra de los predios priorizados RT 30, RT 10 y RT 17</t>
    </r>
  </si>
  <si>
    <r>
      <rPr>
        <b/>
        <sz val="10"/>
        <rFont val="Calibri"/>
        <family val="2"/>
      </rPr>
      <t xml:space="preserve">Cumplimiento ejecución física (magnitud): </t>
    </r>
    <r>
      <rPr>
        <sz val="10"/>
        <rFont val="Calibri"/>
        <family val="2"/>
      </rPr>
      <t xml:space="preserve">Para la vigencia 2018 no se ha logrado avanzar con la meta proyecto de inversión. Se programó habilitar 2,84 ha de redes de senderos ecológicos secundarios en los cerros orientales y no se cumplió. Durante la vigencia 2018 se gestionó la prórroga del convenio CAR- SDA-EAB con recursos de reserva. Con recursos de vigencia se suscribió el Convenio 20181473 para intervención de 1.64 ha de senderos. Queda para ejecutar durante la vigencia 2019
</t>
    </r>
    <r>
      <rPr>
        <b/>
        <sz val="10"/>
        <rFont val="Calibri"/>
        <family val="2"/>
      </rPr>
      <t>Ejecución Presupuestal:</t>
    </r>
    <r>
      <rPr>
        <sz val="10"/>
        <rFont val="Calibri"/>
        <family val="2"/>
      </rPr>
      <t xml:space="preserve"> Para la vigencia 2018 se programaron $6510998226 y se ejecutaron $5670782226 para una ejecución del 87,10%. 
</t>
    </r>
    <r>
      <rPr>
        <b/>
        <sz val="10"/>
        <rFont val="Calibri"/>
        <family val="2"/>
      </rPr>
      <t>Ejecución contractual:</t>
    </r>
    <r>
      <rPr>
        <sz val="10"/>
        <rFont val="Calibri"/>
        <family val="2"/>
      </rPr>
      <t xml:space="preserve"> En el PAA se programó realizar 6 contratos y en realidad se ejecutaron 5 para una ejecución del 83,3% de lo programado.
</t>
    </r>
    <r>
      <rPr>
        <b/>
        <sz val="10"/>
        <rFont val="Calibri"/>
        <family val="2"/>
      </rPr>
      <t xml:space="preserve"> 
Cumplimiento anual acumulada:</t>
    </r>
    <r>
      <rPr>
        <sz val="10"/>
        <rFont val="Calibri"/>
        <family val="2"/>
      </rPr>
      <t xml:space="preserve"> Para el cuatrienio se tiene programado  habilitar 4 ha de redes de senderos ecológicos secundarios en los cerros orientales y no se lleva avance alguno. </t>
    </r>
  </si>
  <si>
    <r>
      <rPr>
        <b/>
        <sz val="10"/>
        <rFont val="Calibri"/>
        <family val="2"/>
      </rPr>
      <t>Cumplimiento ejecución física (magnitud):</t>
    </r>
    <r>
      <rPr>
        <sz val="10"/>
        <rFont val="Calibri"/>
        <family val="2"/>
      </rPr>
      <t xml:space="preserve"> Para la vigencia 2018 no se ha logrado avanzar con la meta proyecto de inversión. Se programó habilitar 3 ha de canteras en los cerros orientales para el disfrute de la oferta natural y no se cumplió. Se suscribió convenio para ejecutar en la vigencia 2019.
</t>
    </r>
    <r>
      <rPr>
        <b/>
        <sz val="10"/>
        <rFont val="Calibri"/>
        <family val="2"/>
      </rPr>
      <t>Ejecución Presupuestal:</t>
    </r>
    <r>
      <rPr>
        <sz val="10"/>
        <rFont val="Calibri"/>
        <family val="2"/>
      </rPr>
      <t xml:space="preserve"> Para la vigencia 2018 se programaron $274661985 y se ejecutaron $274661985 para una ejecución del 100%. 
</t>
    </r>
    <r>
      <rPr>
        <b/>
        <sz val="10"/>
        <rFont val="Calibri"/>
        <family val="2"/>
      </rPr>
      <t>Ejecución contractual:</t>
    </r>
    <r>
      <rPr>
        <sz val="10"/>
        <rFont val="Calibri"/>
        <family val="2"/>
      </rPr>
      <t xml:space="preserve"> En el PAA se programó realizar 1 contrato y  se realizó la contratación cumpliendo la programación en el 100%.
</t>
    </r>
    <r>
      <rPr>
        <b/>
        <sz val="10"/>
        <rFont val="Calibri"/>
        <family val="2"/>
      </rPr>
      <t xml:space="preserve"> 
Cumplimiento anual acumulada:</t>
    </r>
    <r>
      <rPr>
        <sz val="10"/>
        <rFont val="Calibri"/>
        <family val="2"/>
      </rPr>
      <t xml:space="preserve"> Para el cuatrienio se programó habilitar 5 ha de canteras en los cerros orientales para el disfrute de la oferta natural y no se lleva avance alguno. Pero se  suscribió la  prórroga del convenio CAR-SDA-EAB con recursos de reserva, y  con recursos de vigencia se suscribió el convenio 312018 para la intervención de 3 Ha de cantera de las cuales ya hay una en ejecución, iniciando con adecuar la vía de acceso, la estabilización de talud y el control de exóticas invasoras.</t>
    </r>
  </si>
  <si>
    <t>Realizar análisis de causas para establecer acciones que conlleven al cumplimiento de la meta al finalizar el cuatrienio.</t>
  </si>
  <si>
    <t>Vincular 10 Grupos de interés en la conservación de cerros implementando 5 iniciativas ambientales para la apropiación social.</t>
  </si>
  <si>
    <r>
      <t>Cumplimiento ejecución física (magnitud):</t>
    </r>
    <r>
      <rPr>
        <sz val="10"/>
        <rFont val="Calibri"/>
        <family val="2"/>
      </rPr>
      <t xml:space="preserve"> Al culminar la vigencia 2018, el cumplimiento de la meta es del 100% , ya que se logró vincular una iniciativa ambiental de una programada
</t>
    </r>
    <r>
      <rPr>
        <b/>
        <sz val="10"/>
        <rFont val="Calibri"/>
        <family val="2"/>
      </rPr>
      <t>Ejecución Presupuestal:</t>
    </r>
    <r>
      <rPr>
        <sz val="10"/>
        <rFont val="Calibri"/>
        <family val="2"/>
      </rPr>
      <t xml:space="preserve"> Para la vigencia 2018 se programaron $455227730 y se ejecutaron $408069555 para una ejecución del 89,64%. 
</t>
    </r>
    <r>
      <rPr>
        <b/>
        <sz val="10"/>
        <rFont val="Calibri"/>
        <family val="2"/>
      </rPr>
      <t>Ejecución contractual:</t>
    </r>
    <r>
      <rPr>
        <sz val="10"/>
        <rFont val="Calibri"/>
        <family val="2"/>
      </rPr>
      <t xml:space="preserve"> En el PAA se programaron realizar 12 contratos y  se realizó la contratación de 8 cumpliendo la programación en el 66%.
</t>
    </r>
    <r>
      <rPr>
        <b/>
        <sz val="10"/>
        <rFont val="Calibri"/>
        <family val="2"/>
      </rPr>
      <t xml:space="preserve">Cumplimiento anual acumulada:
</t>
    </r>
    <r>
      <rPr>
        <sz val="10"/>
        <rFont val="Calibri"/>
        <family val="2"/>
      </rPr>
      <t>La meta en el PD es implementar 10  iniciativas ambientales para la conservación de los Cerros Orientales y se lleva un acumulado de 4 iniciativas para un 40% de avance.</t>
    </r>
  </si>
  <si>
    <t xml:space="preserve">Realizar análisis de causas para priorizar acciones con el fin de cumplir la meta del cuatrienio de 10 iniciativas ambientales. Aunque la meta anual se cumplió, la meta del cuatrienio debe ser revisada. </t>
  </si>
  <si>
    <r>
      <rPr>
        <b/>
        <sz val="10"/>
        <rFont val="Calibri"/>
        <family val="2"/>
      </rPr>
      <t>Cumplimiento ejecución física (magnitud):</t>
    </r>
    <r>
      <rPr>
        <sz val="10"/>
        <rFont val="Calibri"/>
        <family val="2"/>
      </rPr>
      <t xml:space="preserve"> Para la vigencia se programaron 40 hectáreas más 9 que venían pendientes de la vigencia anterior para restaurar y mantener en bosque oriental de Bogotá con participación del sector privado y no se logró obtener avance alguno. Como gestión se prorrogó el convenio CAR-SDA-EAB con recursos de reserva, con recursos de vigencia se adelanta el permiso de intervención y tala/ IDIPRON. Así mismo se suscribe el convenio 312018 con el cual se proyecta la intervención de 50 hectáreas las cuales ya se tienen identificadas y se espera el resultado del diagnóstico y diseño de intervención el cual se recibirá en el segundo trimestre de 2019.
</t>
    </r>
    <r>
      <rPr>
        <b/>
        <sz val="10"/>
        <rFont val="Calibri"/>
        <family val="2"/>
      </rPr>
      <t>Ejecución Presupuestal:</t>
    </r>
    <r>
      <rPr>
        <sz val="10"/>
        <rFont val="Calibri"/>
        <family val="2"/>
      </rPr>
      <t xml:space="preserve"> Para la vigencia 2018 se programaron $2874249089 y se ejecutaron $2660063142 para una ejecución del 92,55%. 
</t>
    </r>
    <r>
      <rPr>
        <b/>
        <sz val="10"/>
        <rFont val="Calibri"/>
        <family val="2"/>
      </rPr>
      <t xml:space="preserve">Ejecución contractual: </t>
    </r>
    <r>
      <rPr>
        <sz val="10"/>
        <rFont val="Calibri"/>
        <family val="2"/>
      </rPr>
      <t xml:space="preserve">En el PAA se programó realizar 7 contratos y  se realizó la contratación de 6 cumpliendo la programación en el 85,7%.
</t>
    </r>
    <r>
      <rPr>
        <b/>
        <sz val="10"/>
        <rFont val="Calibri"/>
        <family val="2"/>
      </rPr>
      <t>Cumplimiento anual acumulada:</t>
    </r>
    <r>
      <rPr>
        <sz val="10"/>
        <rFont val="Calibri"/>
        <family val="2"/>
      </rPr>
      <t xml:space="preserve"> La meta PD es Restaurar y mantener 80 ha en el bosque oriental de Bogotá con participación del sector privado y a la fecha no se ha logrado  avance en su cumplimiento.</t>
    </r>
  </si>
  <si>
    <r>
      <rPr>
        <b/>
        <sz val="10"/>
        <rFont val="Calibri"/>
        <family val="2"/>
      </rPr>
      <t xml:space="preserve">Cumplimiento ejecución física (magnitud): </t>
    </r>
    <r>
      <rPr>
        <sz val="10"/>
        <rFont val="Calibri"/>
        <family val="2"/>
      </rPr>
      <t xml:space="preserve">Para la vigencia 2018, el cumplimiento de la meta es del 56,88%, ya que se programó manejar 16 hectáreas como estrategia de prevención y mitigación de riesgos forestales durante el periodo y se manejaron 9,1 ha.
</t>
    </r>
    <r>
      <rPr>
        <b/>
        <sz val="10"/>
        <rFont val="Calibri"/>
        <family val="2"/>
      </rPr>
      <t>Ejecución Presupuestal:</t>
    </r>
    <r>
      <rPr>
        <sz val="10"/>
        <rFont val="Calibri"/>
        <family val="2"/>
      </rPr>
      <t xml:space="preserve"> Para la vigencia 2018 se programaron $1646260432 y se ejecutaron $1447100432 para una ejecución del 87,90%. 
</t>
    </r>
    <r>
      <rPr>
        <b/>
        <sz val="10"/>
        <rFont val="Calibri"/>
        <family val="2"/>
      </rPr>
      <t>Ejecución contractual:</t>
    </r>
    <r>
      <rPr>
        <sz val="10"/>
        <rFont val="Calibri"/>
        <family val="2"/>
      </rPr>
      <t xml:space="preserve"> En el PAA se programó realizar 8 contratos y  se realizaron 6 cumpliendo la programación en el 75%.
</t>
    </r>
    <r>
      <rPr>
        <b/>
        <sz val="10"/>
        <rFont val="Calibri"/>
        <family val="2"/>
      </rPr>
      <t>Cumplimiento meta anual acumulada</t>
    </r>
    <r>
      <rPr>
        <sz val="10"/>
        <rFont val="Calibri"/>
        <family val="2"/>
      </rPr>
      <t>: 
Con respecto a la meta el PD  sobre manejar 80 Ha como estrategia de prevención y mitigación de incendios forestales, se lleva un avance del 88,56%, ya que se han logrado manejar70,85 Ha.</t>
    </r>
  </si>
  <si>
    <r>
      <rPr>
        <b/>
        <sz val="10"/>
        <rFont val="Calibri"/>
        <family val="2"/>
      </rPr>
      <t>Cumplimiento ejecución física (magnitud):</t>
    </r>
    <r>
      <rPr>
        <sz val="10"/>
        <rFont val="Calibri"/>
        <family val="2"/>
      </rPr>
      <t xml:space="preserve"> Para la vigencia 2018 se lleva un cumplimiento del 34,8% ya que se programó desarrollar en 23 ha incentivos para la conservación de coberturas vegetales y sólo se han logrado 8 ha. 
</t>
    </r>
    <r>
      <rPr>
        <b/>
        <sz val="10"/>
        <rFont val="Calibri"/>
        <family val="2"/>
      </rPr>
      <t>Ejecución Presupuestal:</t>
    </r>
    <r>
      <rPr>
        <sz val="10"/>
        <rFont val="Calibri"/>
        <family val="2"/>
      </rPr>
      <t xml:space="preserve"> Para la vigencia 2018 se programaron $335425943 y se ejecutaron en su totalidad
</t>
    </r>
    <r>
      <rPr>
        <b/>
        <sz val="10"/>
        <rFont val="Calibri"/>
        <family val="2"/>
      </rPr>
      <t>Ejecución contractual:</t>
    </r>
    <r>
      <rPr>
        <sz val="10"/>
        <rFont val="Calibri"/>
        <family val="2"/>
      </rPr>
      <t xml:space="preserve"> En el PAA se programó realizar 6 contratos y en realidad se ejecutaron 3 para una ejecución del 50% de lo programado.
</t>
    </r>
    <r>
      <rPr>
        <b/>
        <sz val="10"/>
        <rFont val="Calibri"/>
        <family val="2"/>
      </rPr>
      <t>Cumplimiento anual acumulada:</t>
    </r>
    <r>
      <rPr>
        <sz val="10"/>
        <rFont val="Calibri"/>
        <family val="2"/>
      </rPr>
      <t xml:space="preserve"> Para el cuatrienio se tiene un avance del 25% ya que se tiene programado desarrollar en 40 ha incentivos para la conservación de coberturas vegetales y se ha logrado desarrollar incentivos en 10 ha acumuladas a la vigencia 2018. </t>
    </r>
  </si>
  <si>
    <r>
      <rPr>
        <b/>
        <sz val="10"/>
        <rFont val="Calibri"/>
        <family val="2"/>
      </rPr>
      <t>Cumplimiento ejecución física (magnitud):</t>
    </r>
    <r>
      <rPr>
        <sz val="10"/>
        <rFont val="Calibri"/>
        <family val="2"/>
      </rPr>
      <t xml:space="preserve"> Durante la vigencia 2018 se cumplió la meta al 88,44%, se logró un índice de desempeño ambiental empresarial - IDEA - entre muy bueno y excelente en 130 Empresa de las 147 programadas.
</t>
    </r>
    <r>
      <rPr>
        <b/>
        <sz val="10"/>
        <rFont val="Calibri"/>
        <family val="2"/>
      </rPr>
      <t>Ejecución presupuestal:</t>
    </r>
    <r>
      <rPr>
        <sz val="10"/>
        <rFont val="Calibri"/>
        <family val="2"/>
      </rPr>
      <t xml:space="preserve"> Para la vigencia 2018 se programaron $1426901368 y se ejecutaron $1388926012 para una ejecución del 97,34%. 
</t>
    </r>
    <r>
      <rPr>
        <b/>
        <sz val="10"/>
        <rFont val="Calibri"/>
        <family val="2"/>
      </rPr>
      <t>Ejecución contractual:</t>
    </r>
    <r>
      <rPr>
        <sz val="10"/>
        <rFont val="Calibri"/>
        <family val="2"/>
      </rPr>
      <t xml:space="preserve"> Durante la vigencia 2018 se programaron en el PAA la realización de 24 contratos y se cumplieron en su totalidad.
</t>
    </r>
    <r>
      <rPr>
        <b/>
        <sz val="10"/>
        <rFont val="Calibri"/>
        <family val="2"/>
      </rPr>
      <t>Cumplimiento anual acumulada:</t>
    </r>
    <r>
      <rPr>
        <sz val="10"/>
        <rFont val="Calibri"/>
        <family val="2"/>
      </rPr>
      <t xml:space="preserve"> En el acumulado del cuatrienio se lleva un cumplimiento del 58,6%, ya que se tiene como meta lograr un índice de desempeño ambiental empresarial - IDEA - entre muy bueno y excelente en 500 Empresas y se han logrado 293</t>
    </r>
  </si>
  <si>
    <r>
      <rPr>
        <b/>
        <sz val="10"/>
        <rFont val="Calibri"/>
        <family val="2"/>
      </rPr>
      <t>Cumplimiento ejecución física (magnitud):</t>
    </r>
    <r>
      <rPr>
        <sz val="10"/>
        <rFont val="Calibri"/>
        <family val="2"/>
      </rPr>
      <t xml:space="preserve"> Durante la vigencia 2018 se cumplió la meta en el 96,67%, ya que se propuso avanzar en la actualización de la política de producción y consumo sostenible y ponerla en marcha en un 60% se logró un 58%.
</t>
    </r>
    <r>
      <rPr>
        <b/>
        <sz val="10"/>
        <rFont val="Calibri"/>
        <family val="2"/>
      </rPr>
      <t>Ejecución presupuestal:</t>
    </r>
    <r>
      <rPr>
        <sz val="10"/>
        <rFont val="Calibri"/>
        <family val="2"/>
      </rPr>
      <t xml:space="preserve"> Para la vigencia 2018 se programaron $935996640 y se ejecutaron $923704406 para una ejecución del 98,69%. 
</t>
    </r>
    <r>
      <rPr>
        <b/>
        <sz val="10"/>
        <rFont val="Calibri"/>
        <family val="2"/>
      </rPr>
      <t>Ejecución contractual:</t>
    </r>
    <r>
      <rPr>
        <sz val="10"/>
        <rFont val="Calibri"/>
        <family val="2"/>
      </rPr>
      <t xml:space="preserve"> Durante la vigencia 2018 se programaron en el PAA la realización de 19 contratos y se cumplieron en su totalidad.
</t>
    </r>
    <r>
      <rPr>
        <b/>
        <sz val="10"/>
        <rFont val="Calibri"/>
        <family val="2"/>
      </rPr>
      <t>Cumplimiento anual acumulada:</t>
    </r>
    <r>
      <rPr>
        <sz val="10"/>
        <rFont val="Calibri"/>
        <family val="2"/>
      </rPr>
      <t xml:space="preserve"> En el acumulado del cuatrienio se lleva un cumplimiento del 58%, ya que se tiene como meta lograr el 100% en el avance de la actualización de la política de producción y consumo sostenible y ponerla en marcha y se ha avanzado en el 58%</t>
    </r>
  </si>
  <si>
    <t>Se observa que para la meta programada para la vigencia se dio un cumplimiento del 96,67%, lo cual es congruente con la ejecución presupuestal y con la ejecución contractual.</t>
  </si>
  <si>
    <r>
      <rPr>
        <b/>
        <sz val="10"/>
        <rFont val="Calibri"/>
        <family val="2"/>
      </rPr>
      <t>Cumplimiento ejecución física (magnitud):</t>
    </r>
    <r>
      <rPr>
        <sz val="10"/>
        <rFont val="Calibri"/>
        <family val="2"/>
      </rPr>
      <t xml:space="preserve"> Durante la vigencia 2018 se cumplió la meta en el 93,75%, ya que se propuso avanzar al 80%  la formulación y seguimiento del proyecto Parque Industrial Ecoeficiente de San Benito-PIESB y se logró un avance del 75%  
</t>
    </r>
    <r>
      <rPr>
        <b/>
        <sz val="10"/>
        <rFont val="Calibri"/>
        <family val="2"/>
      </rPr>
      <t>Ejecución presupuestal:</t>
    </r>
    <r>
      <rPr>
        <sz val="10"/>
        <rFont val="Calibri"/>
        <family val="2"/>
      </rPr>
      <t xml:space="preserve"> Para la vigencia 2018 se programaron $154226300 y se ejecutaron al 100%
</t>
    </r>
    <r>
      <rPr>
        <b/>
        <sz val="10"/>
        <rFont val="Calibri"/>
        <family val="2"/>
      </rPr>
      <t>Ejecución contractual:</t>
    </r>
    <r>
      <rPr>
        <sz val="10"/>
        <rFont val="Calibri"/>
        <family val="2"/>
      </rPr>
      <t xml:space="preserve"> Durante la vigencia 2018 se programaron en el PAA la realización de 3 contratos y se contrataron en su totalidad.
</t>
    </r>
    <r>
      <rPr>
        <b/>
        <sz val="10"/>
        <rFont val="Calibri"/>
        <family val="2"/>
      </rPr>
      <t>Cumplimiento anual acumulada:</t>
    </r>
    <r>
      <rPr>
        <sz val="10"/>
        <rFont val="Calibri"/>
        <family val="2"/>
      </rPr>
      <t xml:space="preserve"> En el acumulado del cuatrienio se lleva un cumplimiento del 75%, ya que se tiene como meta lograr el 100% en la formulación y seguimiento del proyecto Parque Industrial Ecoeficiente de San Benito-PIESB y se logró un avance del 75%.</t>
    </r>
  </si>
  <si>
    <r>
      <rPr>
        <b/>
        <sz val="10"/>
        <rFont val="Calibri"/>
        <family val="2"/>
      </rPr>
      <t>Cumplimiento ejecución física (magnitud):</t>
    </r>
    <r>
      <rPr>
        <sz val="10"/>
        <rFont val="Calibri"/>
        <family val="2"/>
      </rPr>
      <t xml:space="preserve"> Durante la vigencia 2018 se cumplió la meta en el 100%, ya que se dispusieron adecuadamente las 5.152,47 toneladas de residuos peligrosos y especiales (posconsumo, de recolección selectiva, voluntarios, aceites vegetales usados, etc.) que se programaron.
</t>
    </r>
    <r>
      <rPr>
        <b/>
        <sz val="10"/>
        <rFont val="Calibri"/>
        <family val="2"/>
      </rPr>
      <t>Ejecución presupuestal:</t>
    </r>
    <r>
      <rPr>
        <sz val="10"/>
        <rFont val="Calibri"/>
        <family val="2"/>
      </rPr>
      <t xml:space="preserve"> Para la vigencia 2018 se programaron $1096442469 y se ejecutaron $1053840341 para una ejecución del 96,11%
</t>
    </r>
    <r>
      <rPr>
        <b/>
        <sz val="10"/>
        <rFont val="Calibri"/>
        <family val="2"/>
      </rPr>
      <t>Ejecución contractual:</t>
    </r>
    <r>
      <rPr>
        <sz val="10"/>
        <rFont val="Calibri"/>
        <family val="2"/>
      </rPr>
      <t xml:space="preserve"> Durante la vigencia 2018 se programaron en el PAA la realización de 12 contratos y se realizaron en su totalidad.
</t>
    </r>
    <r>
      <rPr>
        <b/>
        <sz val="10"/>
        <rFont val="Calibri"/>
        <family val="2"/>
      </rPr>
      <t>Cumplimiento anual acumulada:</t>
    </r>
    <r>
      <rPr>
        <sz val="10"/>
        <rFont val="Calibri"/>
        <family val="2"/>
      </rPr>
      <t xml:space="preserve"> En el acumulado del cuatrienio se lleva un cumplimiento del 57,38%, ya que se tiene como meta disponer adecuadamente 15000 toneladas de residuos peligrosos y especiales (posconsumo, de recolección selectiva, voluntarios, aceites vegetales usados, etc.) y se lleva un acumulado de 8613 toneladas.</t>
    </r>
  </si>
  <si>
    <t>Meta  y cumplimiento 5152,37. acumulado 8607,37</t>
  </si>
  <si>
    <t>1- Incumplimiento y/o alerta de incumplimiento de la meta del proyecto de inversión
Revisar la meta de cumplimiento del cuatrienio con el fin de establecer acciones para que se logre su cumplimiento al culminar el cuatrienio.</t>
  </si>
  <si>
    <t>Realizar revisión de las diferentes programaciones con el fin de mejorar las ejecuciones.
 Establecer instrumentos y criterios de medición que faciliten el seguimiento a la ejecución presupuestal y contractual</t>
  </si>
  <si>
    <r>
      <rPr>
        <b/>
        <sz val="10"/>
        <rFont val="Calibri"/>
        <family val="2"/>
      </rPr>
      <t>Cumplimiento ejecución física (magnitud):</t>
    </r>
    <r>
      <rPr>
        <sz val="10"/>
        <rFont val="Calibri"/>
        <family val="2"/>
      </rPr>
      <t xml:space="preserve"> Durante la vigencia 2018 se cumplió la meta en el 100%, ya que programó intervenir el 60% de los humedales declarados en el Distrito y se cumplió en su totalidad
</t>
    </r>
    <r>
      <rPr>
        <b/>
        <sz val="10"/>
        <rFont val="Calibri"/>
        <family val="2"/>
      </rPr>
      <t>Ejecución presupuestal:</t>
    </r>
    <r>
      <rPr>
        <sz val="10"/>
        <rFont val="Calibri"/>
        <family val="2"/>
      </rPr>
      <t xml:space="preserve"> Para la vigencia 2018 se programaron $1092373164 y se ejecutaron en su totalidad
</t>
    </r>
    <r>
      <rPr>
        <b/>
        <sz val="10"/>
        <rFont val="Calibri"/>
        <family val="2"/>
      </rPr>
      <t>Ejecución contractual:</t>
    </r>
    <r>
      <rPr>
        <sz val="10"/>
        <rFont val="Calibri"/>
        <family val="2"/>
      </rPr>
      <t xml:space="preserve"> Durante la vigencia 2018 se programaron en el PAA la realización de 4 contratos y se suscribieron en su totalidad
</t>
    </r>
    <r>
      <rPr>
        <b/>
        <sz val="10"/>
        <rFont val="Calibri"/>
        <family val="2"/>
      </rPr>
      <t>Cumplimiento anual acumulada:</t>
    </r>
    <r>
      <rPr>
        <sz val="10"/>
        <rFont val="Calibri"/>
        <family val="2"/>
      </rPr>
      <t xml:space="preserve"> En el acumulado del cuatrienio se lleva un cumplimiento del 60%, ya que se tiene como meta  intervenir el 100% de los humedales declarados en el Distrito y se cumplió en su totalidad, y se ha logrado avanzar en el 60%.</t>
    </r>
  </si>
  <si>
    <r>
      <rPr>
        <b/>
        <sz val="10"/>
        <rFont val="Calibri"/>
        <family val="2"/>
      </rPr>
      <t>Cumplimiento ejecución física (magnitud):</t>
    </r>
    <r>
      <rPr>
        <sz val="10"/>
        <rFont val="Calibri"/>
        <family val="2"/>
      </rPr>
      <t xml:space="preserve"> Durante la vigencia 2018 se cumplió la meta en el 100%, ya que programó Manejar integralmente 408 hectáreas de Parque Ecológico Distrital de Montaña y áreas de interés ambiental y se manejaron en su totalidad
</t>
    </r>
    <r>
      <rPr>
        <b/>
        <sz val="10"/>
        <rFont val="Calibri"/>
        <family val="2"/>
      </rPr>
      <t>Ejecución presupuestal:</t>
    </r>
    <r>
      <rPr>
        <sz val="10"/>
        <rFont val="Calibri"/>
        <family val="2"/>
      </rPr>
      <t xml:space="preserve"> Para la vigencia 2018 se programaron $10362181694 y se ejecutaron $9072851015 para una ejecución del 87,56%
</t>
    </r>
    <r>
      <rPr>
        <b/>
        <sz val="10"/>
        <rFont val="Calibri"/>
        <family val="2"/>
      </rPr>
      <t>Ejecución contractual:</t>
    </r>
    <r>
      <rPr>
        <sz val="10"/>
        <rFont val="Calibri"/>
        <family val="2"/>
      </rPr>
      <t xml:space="preserve"> Durante la vigencia 2018 se programaron en el PAA la realización de 54 contratos y se suscribieron en 50 para un cumplimiento del 92,59%
</t>
    </r>
    <r>
      <rPr>
        <b/>
        <sz val="10"/>
        <rFont val="Calibri"/>
        <family val="2"/>
      </rPr>
      <t>Cumplimiento anual acumulada:</t>
    </r>
    <r>
      <rPr>
        <sz val="10"/>
        <rFont val="Calibri"/>
        <family val="2"/>
      </rPr>
      <t xml:space="preserve"> En el acumulado del cuatrienio se lleva un cumplimiento del 51%, ya que se programó Manejar integralmente 800hectáreas de Parque Ecológico Distrital de Montaña y áreas de interés ambiental y se ha logrado avanzar en 408 ha.</t>
    </r>
  </si>
  <si>
    <r>
      <rPr>
        <b/>
        <sz val="10"/>
        <rFont val="Calibri"/>
        <family val="2"/>
      </rPr>
      <t>Cumplimiento ejecución física (magnitud):</t>
    </r>
    <r>
      <rPr>
        <sz val="10"/>
        <rFont val="Calibri"/>
        <family val="2"/>
      </rPr>
      <t xml:space="preserve"> Durante la vigencia 2018 se cumplió la meta en el 99.53%, ya que se programó y se aprovecharon 6578,76 toneladas de llantas usadas de 6610 programadas.
</t>
    </r>
    <r>
      <rPr>
        <b/>
        <sz val="10"/>
        <rFont val="Calibri"/>
        <family val="2"/>
      </rPr>
      <t>Ejecución presupuestal:</t>
    </r>
    <r>
      <rPr>
        <sz val="10"/>
        <rFont val="Calibri"/>
        <family val="2"/>
      </rPr>
      <t xml:space="preserve"> Para la vigencia 2018 se programaron $551287634 y se ejecutaron $560590634 para una ejecución del 101,69%. 
</t>
    </r>
    <r>
      <rPr>
        <b/>
        <sz val="10"/>
        <rFont val="Calibri"/>
        <family val="2"/>
      </rPr>
      <t>Ejecución contractual:</t>
    </r>
    <r>
      <rPr>
        <sz val="10"/>
        <rFont val="Calibri"/>
        <family val="2"/>
      </rPr>
      <t xml:space="preserve"> Durante la vigencia 2018 se programaron en el PAA la realización de 14 contratos y se cumplió con la programación.
</t>
    </r>
    <r>
      <rPr>
        <b/>
        <sz val="10"/>
        <rFont val="Calibri"/>
        <family val="2"/>
      </rPr>
      <t>Cumplimiento anual acumulada:</t>
    </r>
    <r>
      <rPr>
        <sz val="10"/>
        <rFont val="Calibri"/>
        <family val="2"/>
      </rPr>
      <t xml:space="preserve"> En el acumulado del cuatrienio se lleva un cumplimiento del 63,52%, ya que de 25000 toneladas  programadas para realizar aprovechamiento se han trabajado 15879,76 toneladas</t>
    </r>
  </si>
  <si>
    <r>
      <rPr>
        <b/>
        <sz val="10"/>
        <rFont val="Calibri"/>
        <family val="2"/>
      </rPr>
      <t>Cumplimiento ejecución física (magnitud):</t>
    </r>
    <r>
      <rPr>
        <sz val="10"/>
        <rFont val="Calibri"/>
        <family val="2"/>
      </rPr>
      <t xml:space="preserve"> Durante la vigencia 2018 se cumplió la meta en el 100,15%, ya que se programó realizar control a 1941 establecimientos de acopia de llantas usadas y se realizó control a 1944.
</t>
    </r>
    <r>
      <rPr>
        <b/>
        <sz val="10"/>
        <rFont val="Calibri"/>
        <family val="2"/>
      </rPr>
      <t>Ejecución presupuestal:</t>
    </r>
    <r>
      <rPr>
        <sz val="10"/>
        <rFont val="Calibri"/>
        <family val="2"/>
      </rPr>
      <t xml:space="preserve"> Para la vigencia 2018 se programaron $232502633 y se ejecutaron en su totalidad.
</t>
    </r>
    <r>
      <rPr>
        <b/>
        <sz val="10"/>
        <rFont val="Calibri"/>
        <family val="2"/>
      </rPr>
      <t>Ejecución contractual:</t>
    </r>
    <r>
      <rPr>
        <sz val="10"/>
        <rFont val="Calibri"/>
        <family val="2"/>
      </rPr>
      <t xml:space="preserve"> Durante la vigencia 2018 se programaron en el PAA la realización de 7 contratos y se cumplió con la programación.
</t>
    </r>
    <r>
      <rPr>
        <b/>
        <sz val="10"/>
        <rFont val="Calibri"/>
        <family val="2"/>
      </rPr>
      <t>Cumplimiento anual acumulada:</t>
    </r>
    <r>
      <rPr>
        <sz val="10"/>
        <rFont val="Calibri"/>
        <family val="2"/>
      </rPr>
      <t xml:space="preserve"> En el acumulado del cuatrienio se lleva un cumplimiento del 62,91%, ya que de 8000 controles a establecimientos de acopia de llantas usadas programados se lleva un acumulado de 5033</t>
    </r>
  </si>
  <si>
    <r>
      <rPr>
        <b/>
        <sz val="10"/>
        <rFont val="Calibri"/>
        <family val="2"/>
      </rPr>
      <t>Cumplimiento ejecución física (magnitud):</t>
    </r>
    <r>
      <rPr>
        <sz val="10"/>
        <rFont val="Calibri"/>
        <family val="2"/>
      </rPr>
      <t xml:space="preserve"> Durante la vigencia 2018 se cumplió la meta en el 64,62% ya que se tenía programado avanzar el 65% en el Desarrollo  e implementación de un instrumento de control y seguimiento por medio de innovación tecnológica para el acopio, transporte, tratamiento y aprovechamiento de llantas usadas en la ciudad y se logró un 42% de avance. 
</t>
    </r>
    <r>
      <rPr>
        <b/>
        <sz val="10"/>
        <rFont val="Calibri"/>
        <family val="2"/>
      </rPr>
      <t>Ejecución presupuestal:</t>
    </r>
    <r>
      <rPr>
        <sz val="10"/>
        <rFont val="Calibri"/>
        <family val="2"/>
      </rPr>
      <t xml:space="preserve"> Para la vigencia 2018 se programaron $115000000 y se ejecutaron $15000000 para una ejecución del 13,04%
</t>
    </r>
    <r>
      <rPr>
        <b/>
        <sz val="10"/>
        <rFont val="Calibri"/>
        <family val="2"/>
      </rPr>
      <t>Ejecución contractual:</t>
    </r>
    <r>
      <rPr>
        <sz val="10"/>
        <rFont val="Calibri"/>
        <family val="2"/>
      </rPr>
      <t xml:space="preserve"> Durante la vigencia 2018 se programaron en el PAA la realización de 2 contratos y se cumplió con 1 de los programados para un cumplimiento del 50%.
</t>
    </r>
    <r>
      <rPr>
        <b/>
        <sz val="10"/>
        <rFont val="Calibri"/>
        <family val="2"/>
      </rPr>
      <t>Cumplimiento anual acumulada:</t>
    </r>
    <r>
      <rPr>
        <sz val="10"/>
        <rFont val="Calibri"/>
        <family val="2"/>
      </rPr>
      <t xml:space="preserve"> En el acumulado del cuatrienio se lleva un cumplimiento del 42%, ya que se esperaba avanzar en el 65% del Desarrollo  e implementación de un instrumento de control y seguimiento por medio de innovación tecnológica para el acopio, transporte, tratamiento y aprovechamiento de llantas usadas en la ciudad y se lleva un acumulado del 42% de avance. </t>
    </r>
  </si>
  <si>
    <t>Revisar las causas de incumplimiento de la meta proyecto de inversión y establecer acciones que mejoren el cumplimiento de las programaciones de la meta física, la presupuestal y el PAA.</t>
  </si>
  <si>
    <r>
      <rPr>
        <b/>
        <sz val="10"/>
        <rFont val="Calibri"/>
        <family val="2"/>
      </rPr>
      <t>Cumplimiento ejecución física (magnitud):</t>
    </r>
    <r>
      <rPr>
        <sz val="10"/>
        <rFont val="Calibri"/>
        <family val="2"/>
      </rPr>
      <t xml:space="preserve"> Durante la vigencia 2018 se cumplió la meta al 100%, se programó un porcentaje de avance del 50% en la implementación de la política de ecourbanismo y construcción sostenible y se logró su cumplimiento. 
</t>
    </r>
    <r>
      <rPr>
        <b/>
        <sz val="10"/>
        <rFont val="Calibri"/>
        <family val="2"/>
      </rPr>
      <t>Ejecución presupuestal:</t>
    </r>
    <r>
      <rPr>
        <sz val="10"/>
        <rFont val="Calibri"/>
        <family val="2"/>
      </rPr>
      <t xml:space="preserve"> Para la vigencia 2018 se programaron $43010533 y se ejecutaron al 100%. 
</t>
    </r>
    <r>
      <rPr>
        <b/>
        <sz val="10"/>
        <rFont val="Calibri"/>
        <family val="2"/>
      </rPr>
      <t>Ejecución contractual:</t>
    </r>
    <r>
      <rPr>
        <sz val="10"/>
        <rFont val="Calibri"/>
        <family val="2"/>
      </rPr>
      <t xml:space="preserve"> Durante la vigencia 2018 se programaron 2 contratos en el PAA  y se cumplió con su programación.
</t>
    </r>
    <r>
      <rPr>
        <b/>
        <sz val="10"/>
        <rFont val="Calibri"/>
        <family val="2"/>
      </rPr>
      <t>Cumplimiento anual acumulada:</t>
    </r>
    <r>
      <rPr>
        <sz val="10"/>
        <rFont val="Calibri"/>
        <family val="2"/>
      </rPr>
      <t xml:space="preserve"> En el acumulado del cuatrienio se lleva un cumplimiento del 50%, ya que programo llevar éste avance y se logró al culminar 2018.</t>
    </r>
  </si>
  <si>
    <r>
      <rPr>
        <b/>
        <sz val="10"/>
        <rFont val="Calibri"/>
        <family val="2"/>
      </rPr>
      <t>Cumplimiento ejecución física (magnitud):</t>
    </r>
    <r>
      <rPr>
        <sz val="10"/>
        <rFont val="Calibri"/>
        <family val="2"/>
      </rPr>
      <t xml:space="preserve"> Durante la vigencia 2018 se cumplió la meta al 100%, se programó y se implementaron 4909 M2 de techos verdes en espacio público y privado.
</t>
    </r>
    <r>
      <rPr>
        <b/>
        <sz val="10"/>
        <rFont val="Calibri"/>
        <family val="2"/>
      </rPr>
      <t>Ejecución presupuestal:</t>
    </r>
    <r>
      <rPr>
        <sz val="10"/>
        <rFont val="Calibri"/>
        <family val="2"/>
      </rPr>
      <t xml:space="preserve"> Para la vigencia 2018 se programaron $581207892 y se ejecutaron al 100%. 
</t>
    </r>
    <r>
      <rPr>
        <b/>
        <sz val="10"/>
        <rFont val="Calibri"/>
        <family val="2"/>
      </rPr>
      <t>Ejecución contractual:</t>
    </r>
    <r>
      <rPr>
        <sz val="10"/>
        <rFont val="Calibri"/>
        <family val="2"/>
      </rPr>
      <t xml:space="preserve"> Durante la vigencia 2018 se programaron en el PAA la realización de 5 contratos y se cumplió con su programación.
</t>
    </r>
    <r>
      <rPr>
        <b/>
        <sz val="10"/>
        <rFont val="Calibri"/>
        <family val="2"/>
      </rPr>
      <t>Cumplimiento anual acumulada:</t>
    </r>
    <r>
      <rPr>
        <sz val="10"/>
        <rFont val="Calibri"/>
        <family val="2"/>
      </rPr>
      <t xml:space="preserve"> En el acumulado del cuatrienio se lleva un cumplimiento del 62,5%, ya que de 20000 m2 se han logrado implementar a la fecha 12500</t>
    </r>
  </si>
  <si>
    <t>Los datos reportados inicialmente eran diferentes a los reportados por Cooperación. Se colocaron los de cooperación</t>
  </si>
  <si>
    <r>
      <rPr>
        <b/>
        <sz val="10"/>
        <rFont val="Calibri"/>
        <family val="2"/>
      </rPr>
      <t>Cumplimiento ejecución física (magnitud)</t>
    </r>
    <r>
      <rPr>
        <sz val="10"/>
        <rFont val="Calibri"/>
        <family val="2"/>
      </rPr>
      <t xml:space="preserve">: Al culminar la vigencia 2018, el cumplimiento de la meta es del 89,75% , ya que se programó controlar y realizar seguimiento a 8204 toneladas de residuos peligrosos en establecimientos de salud humana y afines y se controlaron 7363
</t>
    </r>
    <r>
      <rPr>
        <b/>
        <sz val="10"/>
        <rFont val="Calibri"/>
        <family val="2"/>
      </rPr>
      <t>Ejecución Presupuestal:</t>
    </r>
    <r>
      <rPr>
        <sz val="10"/>
        <rFont val="Calibri"/>
        <family val="2"/>
      </rPr>
      <t xml:space="preserve"> Para la vigencia 2018 se programaron $649034493 y se ejecutaron $627720677 para una ejecución del 96,72%.
</t>
    </r>
    <r>
      <rPr>
        <b/>
        <sz val="10"/>
        <rFont val="Calibri"/>
        <family val="2"/>
      </rPr>
      <t>Ejecución contractual:</t>
    </r>
    <r>
      <rPr>
        <sz val="10"/>
        <rFont val="Calibri"/>
        <family val="2"/>
      </rPr>
      <t xml:space="preserve"> En el PAAC de la vigencia 2018 se programó realizar 13 contratos y se firmaron en su totalidad para un cumplimiento del 100%
</t>
    </r>
    <r>
      <rPr>
        <b/>
        <sz val="10"/>
        <rFont val="Calibri"/>
        <family val="2"/>
      </rPr>
      <t>Cumplimiento anual acumulada:</t>
    </r>
    <r>
      <rPr>
        <sz val="10"/>
        <rFont val="Calibri"/>
        <family val="2"/>
      </rPr>
      <t xml:space="preserve"> En el acumulado se lleva un cumplimiento del 62,68%, ya que de 32000 toneladas  se han logrado controlar y realizar seguimiento a 20058 toneladas de residuos peligrosos en establecimientos de salud humana y afines y se controlaron </t>
    </r>
  </si>
  <si>
    <t>Revisar las programaciones de meta física, presupuestal y contractual para lograr que sean congruentes en su ejecución.</t>
  </si>
  <si>
    <t xml:space="preserve">Cumplimiento ejecución física (magnitud): Al culminar la vigencia 2018, el cumplimiento de la meta es del 66,67% , ya que se programó avanzar en el 60% del diseñar  e implementación de Una estrategia de control de residuos peligrosos generados  en establecimientos de salud humana y afines en la Ciudad de Bogotá y se logró avanzar en el 40%. 
Ejecución Presupuestal: Para la vigencia 2018 se programaron $196569202 y se ejecutaron $150240000 para una ejecución del 76,43%.
Ejecución contractual: En el PAAC de la vigencia 2018 no se programaron contratos para ejecutar esta meta,  ya que se tiene un contrato suscrito desde 2017 donde los productos obtenidos del contrato  CTO SDA 20171378, que se encuentra en proceso de incumplimiento son requeridos como insumos para dar continuidad a la fase 3 establecida para el desarrollo de la estrategia de Control planteada en esta meta,  no fue posible realizar avances en cuanto a la fase 3 de esta meta y por lo tanto los recursos fueron trasladados justificando su requerimiento  
Cumplimiento anual acumulada: En el acumulado se lleva un cumplimiento del 40%,  del diseñar  e implementación de Una estrategia de control de residuos peligrosos generados  en establecimientos de salud humana y afines en la Ciudad de Bogotá </t>
  </si>
  <si>
    <r>
      <rPr>
        <b/>
        <sz val="10"/>
        <rFont val="Calibri"/>
        <family val="2"/>
      </rPr>
      <t>Cumplimiento ejecución física (magnitud)</t>
    </r>
    <r>
      <rPr>
        <sz val="10"/>
        <rFont val="Calibri"/>
        <family val="2"/>
      </rPr>
      <t xml:space="preserve">: Al culminar la vigencia 2018, el cumplimiento de la meta es del 100% , se realizaron visitas a 358 sedes de 77  entidades Públicas ubicadas en el D.C, con el fin de realizar la evaluación, control y seguimiento al cumplimiento normativo ambiental con énfasis en la implementación del PIGA. 
</t>
    </r>
    <r>
      <rPr>
        <b/>
        <sz val="10"/>
        <rFont val="Calibri"/>
        <family val="2"/>
      </rPr>
      <t>Ejecución Presupuestal:</t>
    </r>
    <r>
      <rPr>
        <sz val="10"/>
        <rFont val="Calibri"/>
        <family val="2"/>
      </rPr>
      <t xml:space="preserve"> Para la vigencia 2018 se programaron $266502069 y se ejecutaron $257812236 para una ejecución del 96,74%.
</t>
    </r>
    <r>
      <rPr>
        <b/>
        <sz val="10"/>
        <rFont val="Calibri"/>
        <family val="2"/>
      </rPr>
      <t>Ejecución contractual:</t>
    </r>
    <r>
      <rPr>
        <sz val="10"/>
        <rFont val="Calibri"/>
        <family val="2"/>
      </rPr>
      <t xml:space="preserve"> En el PAAC de la vigencia 2018 se programó realizar 8 contratos y se firmaron en su totalidad para un cumplimiento del 100%
</t>
    </r>
    <r>
      <rPr>
        <b/>
        <sz val="10"/>
        <rFont val="Calibri"/>
        <family val="2"/>
      </rPr>
      <t>Cumplimiento anual acumulada:</t>
    </r>
    <r>
      <rPr>
        <sz val="10"/>
        <rFont val="Calibri"/>
        <family val="2"/>
      </rPr>
      <t xml:space="preserve"> En el acumulado se lleva un cumplimiento del100%, ya que ha cumplido con la programación para realizar evaluación control y seguimiento a Empresas en la implementación del Plan Institucional de Gestión Ambiental – PIGA</t>
    </r>
  </si>
  <si>
    <r>
      <rPr>
        <b/>
        <sz val="10"/>
        <rFont val="Calibri"/>
        <family val="2"/>
      </rPr>
      <t>Cumplimiento ejecución física (magnitud)</t>
    </r>
    <r>
      <rPr>
        <sz val="10"/>
        <rFont val="Calibri"/>
        <family val="2"/>
      </rPr>
      <t xml:space="preserve">: Al culminar la vigencia 2018, el cumplimiento de la meta es del 90,91% , ya que se ha logrado incorporar criterios de sostenibilidad a 200 empresas de 220 programadas
</t>
    </r>
    <r>
      <rPr>
        <b/>
        <sz val="10"/>
        <rFont val="Calibri"/>
        <family val="2"/>
      </rPr>
      <t>Ejecución Presupuestal:</t>
    </r>
    <r>
      <rPr>
        <sz val="10"/>
        <rFont val="Calibri"/>
        <family val="2"/>
      </rPr>
      <t xml:space="preserve"> Para la vigencia 2018 se programaron $882639756 y se ejecutaron $870034380 para una ejecución del 98,57%.
</t>
    </r>
    <r>
      <rPr>
        <b/>
        <sz val="10"/>
        <rFont val="Calibri"/>
        <family val="2"/>
      </rPr>
      <t>Ejecución contractual:</t>
    </r>
    <r>
      <rPr>
        <sz val="10"/>
        <rFont val="Calibri"/>
        <family val="2"/>
      </rPr>
      <t xml:space="preserve"> En el PAAC de la vigencia 2018 se programó realizar 13 contratos y se firmaron en su totalidad para un cumplimiento del 100%
</t>
    </r>
    <r>
      <rPr>
        <b/>
        <sz val="10"/>
        <rFont val="Calibri"/>
        <family val="2"/>
      </rPr>
      <t>Cumplimiento anual acumulada:</t>
    </r>
    <r>
      <rPr>
        <sz val="10"/>
        <rFont val="Calibri"/>
        <family val="2"/>
      </rPr>
      <t xml:space="preserve"> En el acumulado se lleva un cumplimiento del 63,88%, ya que de 800 empresa a las que se tiene como meta de aplicar criterios de sostenibilidad se ha logrado aplicar a 511.</t>
    </r>
  </si>
  <si>
    <r>
      <rPr>
        <b/>
        <sz val="10"/>
        <rFont val="Calibri"/>
        <family val="2"/>
      </rPr>
      <t>Cumplimiento ejecución física (magnitud):</t>
    </r>
    <r>
      <rPr>
        <sz val="10"/>
        <rFont val="Calibri"/>
        <family val="2"/>
      </rPr>
      <t xml:space="preserve"> Durante la vigencia 2018 se logró superar la meta programada llegando a un cumplimiento del 105,6%. Para la vigencia se programó adoptar 125  predios con buenas prácticas productivas que contribuyan a la adaptación y reducción de la vulnerabilidad frente al cambio climático y la promoción del desarrollo sostenible y se trabajó en 132.   
</t>
    </r>
    <r>
      <rPr>
        <b/>
        <sz val="10"/>
        <rFont val="Calibri"/>
        <family val="2"/>
      </rPr>
      <t>Ejecución Presupuestal:</t>
    </r>
    <r>
      <rPr>
        <sz val="10"/>
        <rFont val="Calibri"/>
        <family val="2"/>
      </rPr>
      <t xml:space="preserve"> Para la vigencia 2018 se programaron $1397851420 y se ejecutaron 1308460657 para una ejecución del 93,61%. 
</t>
    </r>
    <r>
      <rPr>
        <b/>
        <sz val="10"/>
        <rFont val="Calibri"/>
        <family val="2"/>
      </rPr>
      <t>Ejecución contractual:</t>
    </r>
    <r>
      <rPr>
        <sz val="10"/>
        <rFont val="Calibri"/>
        <family val="2"/>
      </rPr>
      <t xml:space="preserve"> En el PAA se programó realizar 36 contratos y en realidad se ejecutaron 27 para una ejecución del 75% de lo programado.
</t>
    </r>
    <r>
      <rPr>
        <b/>
        <sz val="10"/>
        <rFont val="Calibri"/>
        <family val="2"/>
      </rPr>
      <t xml:space="preserve"> 
Cumplimiento anual acumulada:</t>
    </r>
    <r>
      <rPr>
        <sz val="10"/>
        <rFont val="Calibri"/>
        <family val="2"/>
      </rPr>
      <t xml:space="preserve"> Para el cuatrienio se tiene un avance del 77,3% ya que se tiene programado  adoptar 1000 predios con buenas prácticas productivas que contribuyan a la adaptación y reducción de la vulnerabilidad frente al cambio climático y la promoción del desarrollo sostenible y se lleva un acumulado de 813 predios.</t>
    </r>
  </si>
  <si>
    <r>
      <rPr>
        <b/>
        <sz val="10"/>
        <rFont val="Calibri"/>
        <family val="2"/>
      </rPr>
      <t>Cumplimiento ejecución física (magnitud)</t>
    </r>
    <r>
      <rPr>
        <sz val="10"/>
        <rFont val="Calibri"/>
        <family val="2"/>
      </rPr>
      <t xml:space="preserve">: Al culminar la vigencia 2018, el cumplimiento de la meta es del 100% , ya que se ha logrado reducir 270953 toneladas de las emisiones de CO2eq, que fueron programadas.
</t>
    </r>
    <r>
      <rPr>
        <b/>
        <sz val="10"/>
        <rFont val="Calibri"/>
        <family val="2"/>
      </rPr>
      <t>Ejecución Presupuestal:</t>
    </r>
    <r>
      <rPr>
        <sz val="10"/>
        <rFont val="Calibri"/>
        <family val="2"/>
      </rPr>
      <t xml:space="preserve"> Para la vigencia 2018 se programaron $174484667 y se ejecutaron $159974000 para una ejecución del 91,68%.
</t>
    </r>
    <r>
      <rPr>
        <b/>
        <sz val="10"/>
        <rFont val="Calibri"/>
        <family val="2"/>
      </rPr>
      <t>Ejecución contractual:</t>
    </r>
    <r>
      <rPr>
        <sz val="10"/>
        <rFont val="Calibri"/>
        <family val="2"/>
      </rPr>
      <t xml:space="preserve"> En el PAAC de la vigencia 2018 se programó realizar35 contratos y se firmaron en su totalidad.
</t>
    </r>
    <r>
      <rPr>
        <b/>
        <sz val="10"/>
        <rFont val="Calibri"/>
        <family val="2"/>
      </rPr>
      <t>Cumplimiento anual acumulada:</t>
    </r>
    <r>
      <rPr>
        <sz val="10"/>
        <rFont val="Calibri"/>
        <family val="2"/>
      </rPr>
      <t xml:space="preserve"> En el acumulado se lleva un cumplimiento del 91,61%  ya que se ha logrado  reducir 732900 toneladas de las emisiones de CO2eq,de las 800000 programadas.</t>
    </r>
  </si>
  <si>
    <t>En matriz de Cooperación la meta es 1100000 y la actividad realizada en 2018 es 270953. Reportada por el área 276967</t>
  </si>
  <si>
    <r>
      <rPr>
        <b/>
        <sz val="10"/>
        <rFont val="Calibri"/>
        <family val="2"/>
      </rPr>
      <t>Cumplimiento ejecución física (magnitud)</t>
    </r>
    <r>
      <rPr>
        <sz val="10"/>
        <rFont val="Calibri"/>
        <family val="2"/>
      </rPr>
      <t xml:space="preserve">: Al culminar la vigencia 2018, el cumplimiento de la meta es del 92,49% , ya que se ha logrado Controlar 11097500 toneladas de residuos de construcción y demolición de los 11500000 programados.
</t>
    </r>
    <r>
      <rPr>
        <b/>
        <sz val="10"/>
        <rFont val="Calibri"/>
        <family val="2"/>
      </rPr>
      <t>Ejecución Presupuestal:</t>
    </r>
    <r>
      <rPr>
        <sz val="10"/>
        <rFont val="Calibri"/>
        <family val="2"/>
      </rPr>
      <t xml:space="preserve"> Para la vigencia 2018 se programaron $1065166774 y se ejecutaron $985180674 para una ejecución del 92,49%.
</t>
    </r>
    <r>
      <rPr>
        <b/>
        <sz val="10"/>
        <rFont val="Calibri"/>
        <family val="2"/>
      </rPr>
      <t>Ejecución contractual:</t>
    </r>
    <r>
      <rPr>
        <sz val="10"/>
        <rFont val="Calibri"/>
        <family val="2"/>
      </rPr>
      <t xml:space="preserve"> En el PAAC de la vigencia 2018 se programó realizar 15 contratos y se firmaron en 14 para un cumplimiento del 93,33%
</t>
    </r>
    <r>
      <rPr>
        <b/>
        <sz val="10"/>
        <rFont val="Calibri"/>
        <family val="2"/>
      </rPr>
      <t>Cumplimiento anual acumulada:</t>
    </r>
    <r>
      <rPr>
        <sz val="10"/>
        <rFont val="Calibri"/>
        <family val="2"/>
      </rPr>
      <t xml:space="preserve"> En el acumulado se lleva un cumplimiento del 83,08%  ya que se ha logrado controlar 26585302 toneladas de las 32000000 programados.</t>
    </r>
  </si>
  <si>
    <t>Meta cumplida en 2018 11097105. Meta del cuatrienio no son 32000000 sino 42287802. en total se llevan  26584907</t>
  </si>
  <si>
    <r>
      <rPr>
        <b/>
        <sz val="10"/>
        <rFont val="Calibri"/>
        <family val="2"/>
      </rPr>
      <t>Cumplimiento ejecución física (magnitud)</t>
    </r>
    <r>
      <rPr>
        <sz val="10"/>
        <rFont val="Calibri"/>
        <family val="2"/>
      </rPr>
      <t xml:space="preserve">: Al culminar la vigencia 2018, el cumplimiento de la meta es del 100%, ya que se realizaron visitas de seguimiento y control semanales a los 4 sitios autorizados para disposición final de RDC en Bogotá jurisdicción SDA.
</t>
    </r>
    <r>
      <rPr>
        <b/>
        <sz val="10"/>
        <rFont val="Calibri"/>
        <family val="2"/>
      </rPr>
      <t>Ejecución Presupuestal:</t>
    </r>
    <r>
      <rPr>
        <sz val="10"/>
        <rFont val="Calibri"/>
        <family val="2"/>
      </rPr>
      <t xml:space="preserve"> Para la vigencia 2018 se programaron $126403300 y se ejecutaron en su totalidad.
</t>
    </r>
    <r>
      <rPr>
        <b/>
        <sz val="10"/>
        <rFont val="Calibri"/>
        <family val="2"/>
      </rPr>
      <t>Ejecución contractual:</t>
    </r>
    <r>
      <rPr>
        <sz val="10"/>
        <rFont val="Calibri"/>
        <family val="2"/>
      </rPr>
      <t xml:space="preserve"> En el PAAC de la vigencia 2018 se programó realizar 3 contratos y se cumplió con lo programado.
</t>
    </r>
    <r>
      <rPr>
        <b/>
        <sz val="10"/>
        <rFont val="Calibri"/>
        <family val="2"/>
      </rPr>
      <t>Cumplimiento anual acumulada:</t>
    </r>
    <r>
      <rPr>
        <sz val="10"/>
        <rFont val="Calibri"/>
        <family val="2"/>
      </rPr>
      <t xml:space="preserve"> En el acumulado se lleva un cumplimiento del 100%  ya que se han  visitas de seguimiento y control semanales a los 4 sitios autorizados para disposición final de RDC en Bogotá jurisdicción SDA.</t>
    </r>
  </si>
  <si>
    <r>
      <rPr>
        <b/>
        <sz val="10"/>
        <rFont val="Calibri"/>
        <family val="2"/>
      </rPr>
      <t>Cumplimiento ejecución física (magnitud)</t>
    </r>
    <r>
      <rPr>
        <sz val="10"/>
        <rFont val="Calibri"/>
        <family val="2"/>
      </rPr>
      <t xml:space="preserve">: Al culminar la vigencia 2018, el cumplimiento de la meta es del 100%, ya que se realizó evaluación control y seguimiento al 100% de los proyectos especiales de infraestructura que se desarrollan  en la Ciudad de Bogotá.  El grupo de Proyectos especiales de infraestructura PEI  adelantó actividades de evaluación, seguimiento y control a los 62 trámites de permiso de Ocupación de Cauce que son solicitados por Entidades Públicas o Privadas, así como a las 38 solicitudes que se encontraban en curso durante los años 2016 y 2017. 
</t>
    </r>
    <r>
      <rPr>
        <b/>
        <sz val="10"/>
        <rFont val="Calibri"/>
        <family val="2"/>
      </rPr>
      <t>Ejecución Presupuestal:</t>
    </r>
    <r>
      <rPr>
        <sz val="10"/>
        <rFont val="Calibri"/>
        <family val="2"/>
      </rPr>
      <t xml:space="preserve"> Para la vigencia 2018 se programaron $929558433 y se ejecutaron $870924733 para una ejecución del 93,69%
</t>
    </r>
    <r>
      <rPr>
        <b/>
        <sz val="10"/>
        <rFont val="Calibri"/>
        <family val="2"/>
      </rPr>
      <t>Ejecución contractual:</t>
    </r>
    <r>
      <rPr>
        <sz val="10"/>
        <rFont val="Calibri"/>
        <family val="2"/>
      </rPr>
      <t xml:space="preserve"> En el PAAC de la vigencia 2018 se programó realizar 22 contratos y se contrataron 21 para un cumplimiento del 95,45%.
</t>
    </r>
    <r>
      <rPr>
        <b/>
        <sz val="10"/>
        <rFont val="Calibri"/>
        <family val="2"/>
      </rPr>
      <t>Cumplimiento anual acumulada:</t>
    </r>
    <r>
      <rPr>
        <sz val="10"/>
        <rFont val="Calibri"/>
        <family val="2"/>
      </rPr>
      <t xml:space="preserve"> En el acumulado se lleva un cumplimiento del 100%  ya que se han  visitas de seguimiento y control semanales a los 4 sitios autorizados para disposición final de RDC en Bogotá jurisdicción SDA.</t>
    </r>
  </si>
  <si>
    <r>
      <rPr>
        <b/>
        <sz val="10"/>
        <rFont val="Calibri"/>
        <family val="2"/>
      </rPr>
      <t>Cumplimiento ejecución física (magnitud)</t>
    </r>
    <r>
      <rPr>
        <sz val="10"/>
        <rFont val="Calibri"/>
        <family val="2"/>
      </rPr>
      <t xml:space="preserve">: Al culminar la vigencia 2018, el cumplimiento de la meta es del 44,14%, ya que se programó avanzar en el desarrollo e implementación del 70% de Un instrumento de control a partir de procesos de innovación tecnológica e investigación para la gestión integral de RCD en Bogotá, y sólo se obtuvo un avance del 30,9% 
</t>
    </r>
    <r>
      <rPr>
        <b/>
        <sz val="10"/>
        <rFont val="Calibri"/>
        <family val="2"/>
      </rPr>
      <t>Ejecución Presupuestal:</t>
    </r>
    <r>
      <rPr>
        <sz val="10"/>
        <rFont val="Calibri"/>
        <family val="2"/>
      </rPr>
      <t xml:space="preserve"> Para la vigencia 2018 se programaron $115000000 y se ejecutaron $15000000 para una ejecución del 13,04%
</t>
    </r>
    <r>
      <rPr>
        <b/>
        <sz val="10"/>
        <rFont val="Calibri"/>
        <family val="2"/>
      </rPr>
      <t>Ejecución contractual:</t>
    </r>
    <r>
      <rPr>
        <sz val="10"/>
        <rFont val="Calibri"/>
        <family val="2"/>
      </rPr>
      <t xml:space="preserve"> En el PAAC de la vigencia 2018 se programó realizar 2 contratos y sólo se cumplió con uno, para el 50% de cumplimiento de los programado.
</t>
    </r>
    <r>
      <rPr>
        <b/>
        <sz val="10"/>
        <rFont val="Calibri"/>
        <family val="2"/>
      </rPr>
      <t>Cumplimiento anual acumulada:</t>
    </r>
    <r>
      <rPr>
        <sz val="10"/>
        <rFont val="Calibri"/>
        <family val="2"/>
      </rPr>
      <t xml:space="preserve"> En el acumulado se lleva un avance del 30,9%  del 100% esperado para el cuatrienio para el desarrollo e implementación de  Un instrumento de control a partir de procesos de innovación tecnológica e investigación para la gestión integral de RCD en Bogotá.</t>
    </r>
  </si>
  <si>
    <t>Realizar un análisis de causas para establecer acciones que permitan dar cumplimiento a la meta proyecto de inversión propuesta.</t>
  </si>
  <si>
    <r>
      <rPr>
        <b/>
        <sz val="10"/>
        <rFont val="Calibri"/>
        <family val="2"/>
      </rPr>
      <t>Cumplimiento ejecución física (magnitud)</t>
    </r>
    <r>
      <rPr>
        <sz val="10"/>
        <rFont val="Calibri"/>
        <family val="2"/>
      </rPr>
      <t xml:space="preserve">: Al culminar la vigencia 2018 se cumplió por encima de la meta programada, ya que se logró aprovechar el 30,34% de los residuos de construcción y demolición que controla la SDA.
</t>
    </r>
    <r>
      <rPr>
        <b/>
        <sz val="10"/>
        <rFont val="Calibri"/>
        <family val="2"/>
      </rPr>
      <t>Ejecución Presupuestal:</t>
    </r>
    <r>
      <rPr>
        <sz val="10"/>
        <rFont val="Calibri"/>
        <family val="2"/>
      </rPr>
      <t xml:space="preserve"> Para la vigencia 2018 se programaron $829237903 y se ejecutaron $804910966 para una ejecución del 97,07%, lo que quiere decir que se tuvo buena ejecución de la meta del proyecto de inversión.
</t>
    </r>
    <r>
      <rPr>
        <b/>
        <sz val="10"/>
        <rFont val="Calibri"/>
        <family val="2"/>
      </rPr>
      <t>Ejecución contractual</t>
    </r>
    <r>
      <rPr>
        <sz val="10"/>
        <rFont val="Calibri"/>
        <family val="2"/>
      </rPr>
      <t xml:space="preserve">: En el PAA se programó realizar 18 contratos para ejecutar la meta, y se realizaron 17, se cumplió la programación en el 94,44%.
</t>
    </r>
    <r>
      <rPr>
        <b/>
        <sz val="10"/>
        <rFont val="Calibri"/>
        <family val="2"/>
      </rPr>
      <t>Cumplimiento anual acumulada:</t>
    </r>
    <r>
      <rPr>
        <sz val="10"/>
        <rFont val="Calibri"/>
        <family val="2"/>
      </rPr>
      <t xml:space="preserve"> 
Se lleva un cumplimiento del 121,36% de la meta física en el cuatrienio, ya que del 25% de aprovechamiento de RCD, se ha logrado el 30,34%.  La SDA ha realizado actividades de evaluación control y seguimiento que permitieron evidenciar el aprovechamiento de 8.334.280 toneladas de Residuos de Construcción y demolición -RCD en el Distrito Capital. </t>
    </r>
  </si>
  <si>
    <t>Los resultados del seguimiento no son congruentes entre lo enviado por SEGAE y lo reportado en SEGPLAN con respecto a la forma de medición. (Para SEGAE son 25% de aprovechamientos anuales y en SEGPLAN se registra el acumulado) La ejecución de la meta física, con la ejecución presupuestal y contractual programada no es congruente.</t>
  </si>
  <si>
    <t>Revisar los datos que se debe reportar en cada uno de los informes y debe ser la misma información en todos.</t>
  </si>
  <si>
    <r>
      <rPr>
        <b/>
        <sz val="10"/>
        <rFont val="Calibri"/>
        <family val="2"/>
      </rPr>
      <t>Cumplimiento ejecución física (magnitud)</t>
    </r>
    <r>
      <rPr>
        <sz val="10"/>
        <rFont val="Calibri"/>
        <family val="2"/>
      </rPr>
      <t xml:space="preserve">: Al culminar la vigencia 2018 se cumplió con la meta de aumentar en 180 ha  las áreas con procesos de restauración ecológica participativa o conservación y/o mantenimiento en la ruralidad de Bogotana. Para la vigencia se programaron 62,5 ha: En el primer trimestre se trabajaron 12, 44 ha en  predios de la localidad de Usme, en el II trimestre 21,16 ha entre las Localidades de Santafé, Ciudad Bolívar y Usme; en el III tercer trimestre 16 ha en las Localidades de Santafé y Usme ; y en el IV trimestre se trabajaron 12,91 ha en las Localidades de Santafé, Sumapaz y Usme.
</t>
    </r>
    <r>
      <rPr>
        <b/>
        <sz val="10"/>
        <rFont val="Calibri"/>
        <family val="2"/>
      </rPr>
      <t>Ejecución Presupuestal:</t>
    </r>
    <r>
      <rPr>
        <sz val="10"/>
        <rFont val="Calibri"/>
        <family val="2"/>
      </rPr>
      <t xml:space="preserve"> Para la vigencia 2018 se programaron $1245310867 y se ejecutaron 1167484547 para una ejecución del 93,75%, lo que quiere decir que se tuvo una buena ejecución de la meta del proyecto de inversión.
</t>
    </r>
    <r>
      <rPr>
        <b/>
        <sz val="10"/>
        <rFont val="Calibri"/>
        <family val="2"/>
      </rPr>
      <t>Ejecución contractual</t>
    </r>
    <r>
      <rPr>
        <sz val="10"/>
        <rFont val="Calibri"/>
        <family val="2"/>
      </rPr>
      <t xml:space="preserve">: En el PAA se programó realizar 20 contratos para ejecutar la meta, y se realizaron 14. Lo anterior quiere decir que se cumplió la programación en el 70%.
</t>
    </r>
    <r>
      <rPr>
        <b/>
        <sz val="10"/>
        <rFont val="Calibri"/>
        <family val="2"/>
      </rPr>
      <t>Cumplimiento anual acumulada:</t>
    </r>
    <r>
      <rPr>
        <sz val="10"/>
        <rFont val="Calibri"/>
        <family val="2"/>
      </rPr>
      <t xml:space="preserve"> 
Se lleva un cumplimiento del 90% de la meta física en el cuatrienio, ya que de 200 ha programadas se lleva u cumplimiento de 180 ha.</t>
    </r>
  </si>
  <si>
    <t>Construir una casa ecológica animal</t>
  </si>
  <si>
    <t>Cumplimiento ejecución física (magnitud): El acumulado alcanzado para el cuatrienio corresponde al 40%, el cual se encuentra rezagado en un 25% por cuanto lo programado acumulado a 31/12/18 era del 65%; en la vigencia se avanzó tan solo en el 5%.
Cumplimiento presupuestal: Los recursos de la vigencia fueron comprometidos en un 99%, sin embargo los giro estuvieron por debajo del 17% de lo comprometido, así mismo  las reservas presupuestales, pasaron a pasivos exigibles en un 48% ($12.806 millones).
Cumplimiento contractual: La contratación se realizo entre el primer y el tercer trimestre.
Cumplimiento anual acumulada: Logró el 5% por cuanto lo programado para la vigencia era del 30%.</t>
  </si>
  <si>
    <t>Hay retrasos en la ejecución de las obras.  Los recursos están dispuestos pero no se avanzó en la construcción</t>
  </si>
  <si>
    <t>Retraso y/o incumplimiento en la ejecución presupuestal
Debilidades en la planeación del proyecto</t>
  </si>
  <si>
    <t>Construir y dotar un centro de recepción y rehabilitación de flora y fauna silvestre</t>
  </si>
  <si>
    <t>Cumplimiento ejecución física (magnitud): El acumulado alcanzado para el cuatrienio corresponde al 31%.  Para la vigencia 2019 se debe cumplir el 69% del total de la meta.
Cumplimiento presupuestal: Los recursos de la vigencia fueron comprometidos en un 98%, sin embargo los giro estuvieron por debajo del 17% de lo comprometido.
Cumplimiento contractual: La contratación se realizo prácticamente en el ultimo trimestre, más exactamente en diciembre.
Cumplimiento anual acumulada: Logró el 100%, por cuanto lo programado para la vigencia era del 0,22% y se alcanzó.</t>
  </si>
  <si>
    <t>Cumplimiento ejecución física: El acumulado alcanzado para el cuatrienio es del 75%
Ejecución Presupuestal: se ejecutaron a diciembre del 2018, el 91,8%
Ejecución contractual:</t>
  </si>
  <si>
    <t>Direccionamiento Estratégico</t>
  </si>
  <si>
    <t>Cumplimiento ejecución física: El acumulado alcanzado para el cuatrienio es del 100%
Ejecución Presupuestal: se ejecutaron a diciembre del 2018, el 91,8%
Ejecución contractual:</t>
  </si>
  <si>
    <t>unidad de medida</t>
  </si>
  <si>
    <t xml:space="preserve">Cumplimiento ejecución física (magnitud): 0
presupuestal y contractual: 0
Cumplimiento anual acumulada: La meta el proyecto fue reprogramada para ejecutarla en la vigencia del 2017  Las actividades de ejecución de las obras y puesta en marcha del sendero panorámico, se reprogramaron para el año 2019, una vez se tenga la licencia ambiental expedida por parte de la Autoridad Nacional de Licencias Ambientales - ANLA. La Secretaría Distrital de Ambiente radicó ante el ANLA el estudio de impacto ambiental a través del oficio con radicación ANLA No 2018174693-0-000 el 14 de Diciembre de 2018.  A través del Auto de ANLA No 08233 del 21 de diciembre de 2018,  dispuso dar  inició al trámite administrativo de la evaluación de licencia ambiental para el proyecto sendero de las mariposas. </t>
  </si>
  <si>
    <t>N.º de ciudadanos que recorren el sendero panorámico de los cerros orientales</t>
  </si>
  <si>
    <t xml:space="preserve">Cumplimiento ejecución física (magnitud):   presupuestal y contractual:
Cumplimiento anual acumulada: </t>
  </si>
  <si>
    <t>Se reporto con la observación de la meta 262</t>
  </si>
  <si>
    <t xml:space="preserve">* El cumplimiento acumulado de la metas del proyecto de inversión en relación con el tiempo transcurrido del plan de desarrollo,  es adecuado. 
* Los instrumentos aplicados por la Oficina de Participación, Educación y Localidades -OPEL ,  para realizar en la autoevaluación a las metas de los proyectos de inversión facilitan su seguimiento.
* La información reportada por la OPEL,   coincide con las evidencias revisadas en medio físico y magnético  de la ejecución del proyecto de inversión.  </t>
  </si>
  <si>
    <t xml:space="preserve">
Ejecutar el 100 % el plan de mantenimiento y sostenibilidad ecológica en 400 ha intervenidas con procesos de restauración.
Implementar 4 programas de monitoreo asociados a elementos de la Estructura Ecológica Principal .
Evaluar técnicamente el 100 % de sectores definidos (100 ha) para la gestión de declaratoria como área protegida y elementos conectores de la EEP.
Recuperar y viabilizar 115 hectáreas de suelo de protección por riesgo como uso de espacio público para la ciudad.
Recuperar, rehabilitar o restaurar 200 hectáreas nuevas en cerros orientales, ríos y quebradas, humedales, bosques, páramos o zonas de alto riesgo no mitigables que aportan a la conectividad ecológica de la región
Ejecutar 4 instrumentos institucionales con enfoque de adaptación al cambio climático
Implementar 2 proyectos de adaptación al cambio climático basado en ecosistemas
Ejecutar 100 % del plan de intervención en Parques Ecológicos Distritales de Humedal declarados.
Manejar 15 humedales mediante el desarrollo de acciones de administración.
Gestión de 100 hectáreas para la declaratoria.
Administrar y manejar 800 hectáreas de Parques Ecológicos Distritales de montaña y áreas de interés ambiental.
Adquirir 60 hectáreas en áreas protegidas y áreas de interés ambiental
Habilitar 1 espacio público de infraestructura para el disfrute ciudadano y gestionar en otras áreas de interés ambiental.
Pagar 100 % compromisos de vigencias anteriores fenecidas</t>
  </si>
  <si>
    <t>La meta física y la meta presupuesto presentan niveles de desempeño óptimos pero el porcentaje de cumplimiento del plan de contratación al cierre de la vigencia presenta rezago.</t>
  </si>
  <si>
    <t xml:space="preserve">Establecer para la vigencia 2019 una estrategia contingente que permita el logro de la magnitud física esperada </t>
  </si>
  <si>
    <t>12 - Continuar con la eficiente ejecución contractual, presupuestal y de metas físicas de los proyectos de inversión.</t>
  </si>
  <si>
    <t>11 - Se evidencia un comportamiento adecuado del proyecto de inversión frente al cumplimiento de las metas PDD</t>
  </si>
  <si>
    <t>Meta excluida</t>
  </si>
  <si>
    <r>
      <rPr>
        <b/>
        <sz val="10"/>
        <rFont val="Calibri"/>
        <family val="2"/>
      </rPr>
      <t>Cumplimiento ejecución física (magnitud):</t>
    </r>
    <r>
      <rPr>
        <sz val="10"/>
        <rFont val="Calibri"/>
        <family val="2"/>
      </rPr>
      <t xml:space="preserve"> 
El cumplimiento de la meta producto  en la  vigencia 2018 fue del 100%,  de  375.000 ciudadanos que participaron en la socialización de la política ambiental y estrategias de gestión de riesgos y cambio climático, programados, participaron 375.000 ciudadanos.  
El cumplimiento de la meta producto acumulada en lo corrido del plan de desarrollo, con fecha de corte 31 de diciembre de 2018, es del 68,80%, han participado 860.000 ciudadanos en la socialización de la política ambiental y estrategias de gestión de riesgos y cambio climático de los 1.250.000 ciudadanos establecidos en la meta. 
Ejecución contractual al 31 de diciembre de 2018: 100%,   se suscribieron y programaron 162 contratos 
Ejecución presupuestal 2018: 99, 94%, del presupuesto  asignado al proyecto de inversión en la vigencia 2018, por valor de $5.230.933.000, se ejecutó al 31 de diciembre de 2018 la suma de $5.227.880.996.
</t>
    </r>
  </si>
  <si>
    <r>
      <rPr>
        <b/>
        <sz val="10"/>
        <rFont val="Calibri"/>
        <family val="2"/>
      </rPr>
      <t>Cumplimiento ejecución física (magnitud) meta:</t>
    </r>
    <r>
      <rPr>
        <sz val="10"/>
        <rFont val="Calibri"/>
        <family val="2"/>
      </rPr>
      <t xml:space="preserve">
El cumplimiento de la meta producto programada para la  vigencia 2018,  es del 100%, se  programaran 4 instrumentos de Planeación Ambiental  y al 31 de diciembre de 2018, se ejecutaron 4. 
El cumplimiento de  la meta producto en lo corrido del plan de desarrollo, con fecha de corte 31 de diciembre de 2018, es del  57, 14%  correspondiente a 8  instrumentos de Planeación Ambiental  que incorporaron los determinantes ambientales de 14 instrumentos programados, la  cual es acorde con el periodo de tiempo transcurrido del 01/07/2016 al 30/06/2020. 
</t>
    </r>
    <r>
      <rPr>
        <b/>
        <sz val="10"/>
        <rFont val="Calibri"/>
        <family val="2"/>
      </rPr>
      <t xml:space="preserve">Ejecución presupuestal 2018: 99.17% </t>
    </r>
    <r>
      <rPr>
        <sz val="10"/>
        <rFont val="Calibri"/>
        <family val="2"/>
      </rPr>
      <t xml:space="preserve">del presupuesto  asignado al proyecto de inversión en la vigencia 2018, por valor de $2.291.350.000, se ejecutó al 31 de diciembre de 2018 la suma de $2.272.358.361
</t>
    </r>
    <r>
      <rPr>
        <b/>
        <sz val="10"/>
        <rFont val="Calibri"/>
        <family val="2"/>
      </rPr>
      <t xml:space="preserve">Ejecución contractual al 31 de diciembre de 2018: 100%,  </t>
    </r>
    <r>
      <rPr>
        <sz val="10"/>
        <rFont val="Calibri"/>
        <family val="2"/>
      </rPr>
      <t xml:space="preserve"> se suscribieron y programaron 55 contratos
</t>
    </r>
  </si>
  <si>
    <r>
      <rPr>
        <b/>
        <sz val="10"/>
        <rFont val="Calibri"/>
        <family val="2"/>
      </rPr>
      <t>Cumplimiento ejecución física (magnitud):</t>
    </r>
    <r>
      <rPr>
        <sz val="10"/>
        <rFont val="Calibri"/>
        <family val="2"/>
      </rPr>
      <t xml:space="preserve"> Durante la vigencia 2018 se logró avance de la meta física del proyecto de inversión del 30,23%; se programaron 121,87 ha nuevas  para Recuperar, rehabilitar o restaurar en cerros orientales, ríos y quebradas, humedales, bosques, páramos o zonas de alto riesgo no mitigables que aportan a la conectividad ecológica de la región y se consiguieron 36,84 ha.
</t>
    </r>
    <r>
      <rPr>
        <b/>
        <sz val="10"/>
        <rFont val="Calibri"/>
        <family val="2"/>
      </rPr>
      <t>Ejecución presupuestal:</t>
    </r>
    <r>
      <rPr>
        <sz val="10"/>
        <rFont val="Calibri"/>
        <family val="2"/>
      </rPr>
      <t xml:space="preserve"> Para la vigencia se programaron $3357392567 y se ejecutaron $3356637567, para una ejecución del 99,98%.
</t>
    </r>
    <r>
      <rPr>
        <b/>
        <sz val="10"/>
        <rFont val="Calibri"/>
        <family val="2"/>
      </rPr>
      <t>Ejecución contractual:</t>
    </r>
    <r>
      <rPr>
        <sz val="10"/>
        <rFont val="Calibri"/>
        <family val="2"/>
      </rPr>
      <t xml:space="preserve"> Durante la vigencia se programó en el PAA realizar 13 contratos y se contrataron 12 para un cumplimiento del 92,31%
</t>
    </r>
    <r>
      <rPr>
        <b/>
        <sz val="10"/>
        <rFont val="Calibri"/>
        <family val="2"/>
      </rPr>
      <t xml:space="preserve"> 
Cumplimiento anual acumulada</t>
    </r>
    <r>
      <rPr>
        <sz val="10"/>
        <rFont val="Calibri"/>
        <family val="2"/>
      </rPr>
      <t xml:space="preserve">: El avance en el acumulado del cuatrienio es del 27,49%, ya que se lleva un acumulado de 54,97 ha nuevas  para Recuperar, rehabilitar o restaurar en cerros orientales, ríos y quebradas, humedales, bosques, páramos o zonas de alto riesgo no mitigables que aportan a la conectividad ecológica de la región de las 200ha programadas.
</t>
    </r>
  </si>
  <si>
    <r>
      <rPr>
        <b/>
        <sz val="10"/>
        <rFont val="Calibri"/>
        <family val="2"/>
      </rPr>
      <t>Cumplimiento ejecución física (magnitud):</t>
    </r>
    <r>
      <rPr>
        <sz val="10"/>
        <rFont val="Calibri"/>
        <family val="2"/>
      </rPr>
      <t xml:space="preserve"> Para la vigencia 2018 se lleva un cumplimiento del 43,62% ya que se programó ejecutar el plan de mantenimiento y sostenibilidad ecológica en 183,4 ha intervenidas con procesos de restauración y se ejecutaron realmente 80 ha
</t>
    </r>
    <r>
      <rPr>
        <b/>
        <sz val="10"/>
        <rFont val="Calibri"/>
        <family val="2"/>
      </rPr>
      <t>Ejecución Presupuestal:</t>
    </r>
    <r>
      <rPr>
        <sz val="10"/>
        <rFont val="Calibri"/>
        <family val="2"/>
      </rPr>
      <t xml:space="preserve"> Para la vigencia 2018 se programaron $2092287992 y se ejecutaron $1889538815 para una ejecución del 90,31%. 
</t>
    </r>
    <r>
      <rPr>
        <b/>
        <sz val="10"/>
        <rFont val="Calibri"/>
        <family val="2"/>
      </rPr>
      <t>Ejecución contractual:</t>
    </r>
    <r>
      <rPr>
        <sz val="10"/>
        <rFont val="Calibri"/>
        <family val="2"/>
      </rPr>
      <t xml:space="preserve"> En el PAA se programó realizar 20 contratos y se suscribieron en su totalidad.
</t>
    </r>
    <r>
      <rPr>
        <b/>
        <sz val="10"/>
        <rFont val="Calibri"/>
        <family val="2"/>
      </rPr>
      <t xml:space="preserve"> 
Cumplimiento anual acumulada:</t>
    </r>
    <r>
      <rPr>
        <sz val="10"/>
        <rFont val="Calibri"/>
        <family val="2"/>
      </rPr>
      <t xml:space="preserve"> Para el cuatrienio se tiene un avance del 34,15% ya que se tiene programado ejecutar el plan de mantenimiento y sostenibilidad ecológica en 400 ha intervenidas con procesos de restauración y se han ejecutado realmente 136,6 ha
</t>
    </r>
  </si>
  <si>
    <r>
      <rPr>
        <b/>
        <sz val="10"/>
        <rFont val="Calibri"/>
        <family val="2"/>
      </rPr>
      <t>Cumplimiento ejecución física (magnitud):</t>
    </r>
    <r>
      <rPr>
        <sz val="10"/>
        <rFont val="Calibri"/>
        <family val="2"/>
      </rPr>
      <t xml:space="preserve"> Durante la vigencia 2018 se cumplió la meta en el 100%, ya que se emitieron conceptos en 40 hectáreas para la gestión de la declaratoria de nuevas áreas protegidas y elementos conectores de la EEP, de las que estaban programadas.
</t>
    </r>
    <r>
      <rPr>
        <b/>
        <sz val="10"/>
        <rFont val="Calibri"/>
        <family val="2"/>
      </rPr>
      <t>Ejecución presupuestal:</t>
    </r>
    <r>
      <rPr>
        <sz val="10"/>
        <rFont val="Calibri"/>
        <family val="2"/>
      </rPr>
      <t xml:space="preserve"> Para la vigencia 2018 se programaron $1221282958 y se ejecutaron $1192965625 para una ejecución del 97,68%
</t>
    </r>
    <r>
      <rPr>
        <b/>
        <sz val="10"/>
        <rFont val="Calibri"/>
        <family val="2"/>
      </rPr>
      <t>Ejecución contractual:</t>
    </r>
    <r>
      <rPr>
        <sz val="10"/>
        <rFont val="Calibri"/>
        <family val="2"/>
      </rPr>
      <t xml:space="preserve"> Durante la vigencia 2018 se programaron en el PAA la realización de 25 contratos y se suscribieron en su totalidad.
</t>
    </r>
    <r>
      <rPr>
        <b/>
        <sz val="10"/>
        <rFont val="Calibri"/>
        <family val="2"/>
      </rPr>
      <t>Cumplimiento anual acumulada:</t>
    </r>
    <r>
      <rPr>
        <sz val="10"/>
        <rFont val="Calibri"/>
        <family val="2"/>
      </rPr>
      <t xml:space="preserve"> En el acumulado del cuatrienio se lleva un cumplimiento del 70%, ya que se ha cumplido con el 70% en la emisión de conceptos para la gestión de la declaratoria de nuevas áreas protegidas y elementos conectores de la EEP, de las que estaban programadas.</t>
    </r>
  </si>
  <si>
    <r>
      <rPr>
        <b/>
        <sz val="10"/>
        <rFont val="Calibri"/>
        <family val="2"/>
      </rPr>
      <t>Cumplimiento ejecución física (magnitud):</t>
    </r>
    <r>
      <rPr>
        <sz val="10"/>
        <rFont val="Calibri"/>
        <family val="2"/>
      </rPr>
      <t xml:space="preserve"> Durante la vigencia 2018 se cumplió la meta en el 82,76%, ya que se programaron 40,60 ha para realizar procesos de restauración y/o recuperación en suelos de protección en riesgo no mitigables para habilitar como espacio público y se lograron  33,60 ha
</t>
    </r>
    <r>
      <rPr>
        <b/>
        <sz val="10"/>
        <rFont val="Calibri"/>
        <family val="2"/>
      </rPr>
      <t>Ejecución presupuestal:</t>
    </r>
    <r>
      <rPr>
        <sz val="10"/>
        <rFont val="Calibri"/>
        <family val="2"/>
      </rPr>
      <t xml:space="preserve"> Para la vigencia 2018 se programaron $512870202 y se ejecutaron $498299102 para una ejecución del 97,16%
</t>
    </r>
    <r>
      <rPr>
        <b/>
        <sz val="10"/>
        <rFont val="Calibri"/>
        <family val="2"/>
      </rPr>
      <t>Ejecución contractual:</t>
    </r>
    <r>
      <rPr>
        <sz val="10"/>
        <rFont val="Calibri"/>
        <family val="2"/>
      </rPr>
      <t xml:space="preserve"> Durante la vigencia 2018 se programaron en el PAA la realización de 5 contratos y se suscribieron en su totalidad.
</t>
    </r>
    <r>
      <rPr>
        <b/>
        <sz val="10"/>
        <rFont val="Calibri"/>
        <family val="2"/>
      </rPr>
      <t>Cumplimiento anual acumulada:</t>
    </r>
    <r>
      <rPr>
        <sz val="10"/>
        <rFont val="Calibri"/>
        <family val="2"/>
      </rPr>
      <t xml:space="preserve"> En el acumulado del cuatrienio se lleva un cumplimiento del 29,22%, ya que se tiene como meta  restaura y/o recuperar 115 ha en suelos de protección en riesgo no mitigables para habilitar como espacio público y se ha avanzado en 33,60 ha</t>
    </r>
  </si>
  <si>
    <r>
      <rPr>
        <b/>
        <sz val="10"/>
        <rFont val="Calibri"/>
        <family val="2"/>
      </rPr>
      <t>Cumplimiento ejecución física (magnitud):</t>
    </r>
    <r>
      <rPr>
        <sz val="10"/>
        <rFont val="Calibri"/>
        <family val="2"/>
      </rPr>
      <t xml:space="preserve"> Durante la vigencia 2018 se cumplió la meta en el 89,33%, ya que programó avanzar a 1,5 proyectos de adaptación al cambio climático formulados y se logró un avance de 1,34.
</t>
    </r>
    <r>
      <rPr>
        <b/>
        <sz val="10"/>
        <rFont val="Calibri"/>
        <family val="2"/>
      </rPr>
      <t>Ejecución presupuestal:</t>
    </r>
    <r>
      <rPr>
        <sz val="10"/>
        <rFont val="Calibri"/>
        <family val="2"/>
      </rPr>
      <t xml:space="preserve"> Para la vigencia 2018 se programaron $479933909 y se ejecutaron $465559909 para una ejecución del 97,01%
</t>
    </r>
    <r>
      <rPr>
        <b/>
        <sz val="10"/>
        <rFont val="Calibri"/>
        <family val="2"/>
      </rPr>
      <t>Ejecución contractual:</t>
    </r>
    <r>
      <rPr>
        <sz val="10"/>
        <rFont val="Calibri"/>
        <family val="2"/>
      </rPr>
      <t xml:space="preserve"> Durante la vigencia 2018 se programaron en el PAA la realización de 4 contratos y se suscribieron 3, para un cumplimiento del plan en el 75%
</t>
    </r>
    <r>
      <rPr>
        <b/>
        <sz val="10"/>
        <rFont val="Calibri"/>
        <family val="2"/>
      </rPr>
      <t>Cumplimiento anual acumulada:</t>
    </r>
    <r>
      <rPr>
        <sz val="10"/>
        <rFont val="Calibri"/>
        <family val="2"/>
      </rPr>
      <t xml:space="preserve"> En el acumulado del cuatrienio se lleva un cumplimiento del 67%, ya que se tiene como meta  formular 2 proyecto de adaptación al cambio climático y se lleva un avance de 1,34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</si>
</sst>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240A]\ * #,##0_-;\-[$$-240A]\ * #,##0_-;_-[$$-240A]\ * &quot;-&quot;??_-;_-@_-"/>
    <numFmt numFmtId="165" formatCode="_([$$-240A]\ * #,##0_);_([$$-240A]\ * \(#,##0\);_([$$-240A]\ * &quot;-&quot;??_);_(@_)"/>
    <numFmt numFmtId="166" formatCode="0.000"/>
  </numFmts>
  <fonts count="15" x14ac:knownFonts="1">
    <font>
      <sz val="11"/>
      <color theme="1"/>
      <name val="Calibri"/>
      <family val="2"/>
      <scheme val="minor"/>
    </font>
    <font>
      <sz val="10"/>
      <color rgb="FF000000"/>
      <name val="Calibri"/>
      <family val="2"/>
    </font>
    <font>
      <b/>
      <sz val="11"/>
      <color theme="1"/>
      <name val="Calibri"/>
      <family val="2"/>
      <scheme val="minor"/>
    </font>
    <font>
      <b/>
      <sz val="9"/>
      <color rgb="FF000000"/>
      <name val="Calibri"/>
      <family val="2"/>
    </font>
    <font>
      <sz val="11"/>
      <color theme="1"/>
      <name val="Calibri"/>
      <family val="2"/>
      <scheme val="minor"/>
    </font>
    <font>
      <sz val="11"/>
      <name val="Calibri"/>
      <family val="2"/>
      <scheme val="minor"/>
    </font>
    <font>
      <sz val="10"/>
      <name val="Arial"/>
      <family val="2"/>
    </font>
    <font>
      <b/>
      <sz val="9"/>
      <color indexed="81"/>
      <name val="Tahoma"/>
      <family val="2"/>
    </font>
    <font>
      <sz val="9"/>
      <color indexed="81"/>
      <name val="Tahoma"/>
      <family val="2"/>
    </font>
    <font>
      <sz val="10"/>
      <name val="Calibri"/>
      <family val="2"/>
    </font>
    <font>
      <b/>
      <sz val="10"/>
      <name val="Calibri"/>
      <family val="2"/>
    </font>
    <font>
      <sz val="10.5"/>
      <name val="Calibri"/>
      <family val="2"/>
    </font>
    <font>
      <sz val="11"/>
      <name val="Calibri"/>
      <family val="2"/>
    </font>
    <font>
      <sz val="10"/>
      <color theme="9" tint="-0.249977111117893"/>
      <name val="Calibri"/>
      <family val="2"/>
    </font>
    <font>
      <sz val="11"/>
      <color theme="9" tint="-0.249977111117893"/>
      <name val="Calibri"/>
      <family val="2"/>
      <scheme val="minor"/>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bgColor indexed="64"/>
      </patternFill>
    </fill>
    <fill>
      <patternFill patternType="solid">
        <fgColor rgb="FFFDFFCD"/>
        <bgColor indexed="64"/>
      </patternFill>
    </fill>
    <fill>
      <patternFill patternType="solid">
        <fgColor theme="6"/>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medium">
        <color indexed="64"/>
      </right>
      <top style="thin">
        <color rgb="FF000000"/>
      </top>
      <bottom/>
      <diagonal/>
    </border>
    <border>
      <left style="thin">
        <color auto="1"/>
      </left>
      <right style="medium">
        <color indexed="64"/>
      </right>
      <top style="thin">
        <color auto="1"/>
      </top>
      <bottom style="thin">
        <color auto="1"/>
      </bottom>
      <diagonal/>
    </border>
  </borders>
  <cellStyleXfs count="3">
    <xf numFmtId="0" fontId="0" fillId="0" borderId="0"/>
    <xf numFmtId="42" fontId="4" fillId="0" borderId="0" applyFont="0" applyFill="0" applyBorder="0" applyAlignment="0" applyProtection="0"/>
    <xf numFmtId="9" fontId="4" fillId="0" borderId="0" applyFont="0" applyFill="0" applyBorder="0" applyAlignment="0" applyProtection="0"/>
  </cellStyleXfs>
  <cellXfs count="75">
    <xf numFmtId="0" fontId="0" fillId="0" borderId="0" xfId="0"/>
    <xf numFmtId="0" fontId="2" fillId="0" borderId="0" xfId="0" applyFont="1"/>
    <xf numFmtId="0" fontId="3" fillId="6" borderId="1"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0" fontId="5" fillId="4" borderId="0" xfId="0" applyFont="1" applyFill="1"/>
    <xf numFmtId="0" fontId="6" fillId="4" borderId="1" xfId="0" applyFont="1" applyFill="1" applyBorder="1" applyAlignment="1">
      <alignment horizontal="justify" vertical="center" wrapText="1"/>
    </xf>
    <xf numFmtId="0" fontId="3" fillId="3" borderId="1" xfId="0" applyFont="1" applyFill="1" applyBorder="1" applyAlignment="1">
      <alignment horizontal="center" vertical="center" wrapText="1" readingOrder="1"/>
    </xf>
    <xf numFmtId="0" fontId="1" fillId="10"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10" fontId="9" fillId="4" borderId="1" xfId="0" applyNumberFormat="1" applyFont="1" applyFill="1" applyBorder="1" applyAlignment="1">
      <alignment horizontal="center" vertical="center" wrapText="1" readingOrder="1"/>
    </xf>
    <xf numFmtId="0" fontId="1" fillId="0" borderId="1" xfId="0" applyFont="1" applyFill="1" applyBorder="1" applyAlignment="1">
      <alignment horizontal="center" vertical="center" wrapText="1" readingOrder="1"/>
    </xf>
    <xf numFmtId="0" fontId="9" fillId="0" borderId="1" xfId="0" applyFont="1" applyFill="1" applyBorder="1" applyAlignment="1">
      <alignment horizontal="center" vertical="center" wrapText="1" readingOrder="1"/>
    </xf>
    <xf numFmtId="0" fontId="9" fillId="0" borderId="2" xfId="0" applyFont="1" applyBorder="1" applyAlignment="1">
      <alignment horizontal="center" vertical="top" wrapText="1" readingOrder="1"/>
    </xf>
    <xf numFmtId="0" fontId="5" fillId="0" borderId="0" xfId="0" applyFont="1"/>
    <xf numFmtId="0" fontId="9" fillId="0" borderId="1" xfId="0"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0" borderId="2" xfId="0" applyFont="1" applyBorder="1" applyAlignment="1">
      <alignment horizontal="center" vertical="center" wrapText="1" readingOrder="1"/>
    </xf>
    <xf numFmtId="0" fontId="9" fillId="2" borderId="2" xfId="0" applyFont="1" applyFill="1" applyBorder="1" applyAlignment="1">
      <alignment horizontal="center" vertical="center" wrapText="1" readingOrder="1"/>
    </xf>
    <xf numFmtId="0" fontId="9" fillId="0" borderId="7"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5" fillId="0" borderId="1" xfId="0" applyFont="1" applyBorder="1" applyAlignment="1">
      <alignment vertical="top" wrapText="1"/>
    </xf>
    <xf numFmtId="0" fontId="9" fillId="0" borderId="0" xfId="0" applyFont="1" applyFill="1" applyBorder="1" applyAlignment="1">
      <alignment horizontal="center" vertical="center" wrapText="1" readingOrder="1"/>
    </xf>
    <xf numFmtId="0" fontId="9" fillId="7" borderId="2" xfId="0" applyFont="1" applyFill="1" applyBorder="1" applyAlignment="1">
      <alignment horizontal="center" vertical="top" wrapText="1" readingOrder="1"/>
    </xf>
    <xf numFmtId="10" fontId="11" fillId="2" borderId="2" xfId="0" applyNumberFormat="1" applyFont="1" applyFill="1" applyBorder="1" applyAlignment="1">
      <alignment horizontal="center" vertical="center" wrapText="1" readingOrder="1"/>
    </xf>
    <xf numFmtId="10" fontId="9" fillId="4" borderId="11" xfId="0" applyNumberFormat="1" applyFont="1" applyFill="1" applyBorder="1" applyAlignment="1">
      <alignment horizontal="center" vertical="center" wrapText="1" readingOrder="1"/>
    </xf>
    <xf numFmtId="0" fontId="9" fillId="0" borderId="8" xfId="0" applyFont="1" applyBorder="1" applyAlignment="1">
      <alignment horizontal="left" vertical="center" wrapText="1" readingOrder="1"/>
    </xf>
    <xf numFmtId="165" fontId="5" fillId="0" borderId="1" xfId="0" applyNumberFormat="1" applyFont="1" applyFill="1" applyBorder="1" applyAlignment="1">
      <alignment horizontal="right" vertical="center"/>
    </xf>
    <xf numFmtId="0" fontId="3" fillId="6" borderId="1" xfId="0" applyFont="1" applyFill="1" applyBorder="1" applyAlignment="1">
      <alignment horizontal="center" vertical="center" wrapText="1" readingOrder="1"/>
    </xf>
    <xf numFmtId="0" fontId="13" fillId="0" borderId="2" xfId="0" applyFont="1" applyBorder="1" applyAlignment="1">
      <alignment horizontal="center" vertical="center" wrapText="1" readingOrder="1"/>
    </xf>
    <xf numFmtId="0" fontId="14" fillId="0" borderId="0" xfId="0" applyFont="1"/>
    <xf numFmtId="0" fontId="13" fillId="9" borderId="1" xfId="0" applyFont="1" applyFill="1" applyBorder="1" applyAlignment="1">
      <alignment horizontal="center" vertical="center" wrapText="1" readingOrder="1"/>
    </xf>
    <xf numFmtId="0" fontId="14" fillId="0" borderId="0" xfId="0" applyFont="1" applyAlignment="1">
      <alignment wrapText="1"/>
    </xf>
    <xf numFmtId="0" fontId="13" fillId="8" borderId="1" xfId="0" applyFont="1" applyFill="1" applyBorder="1" applyAlignment="1">
      <alignment horizontal="center" vertical="center" wrapText="1" readingOrder="1"/>
    </xf>
    <xf numFmtId="166" fontId="5" fillId="0" borderId="0" xfId="0" applyNumberFormat="1" applyFont="1"/>
    <xf numFmtId="0" fontId="13" fillId="0" borderId="1" xfId="0" applyFont="1" applyFill="1" applyBorder="1" applyAlignment="1">
      <alignment horizontal="center" vertical="center" wrapText="1" readingOrder="1"/>
    </xf>
    <xf numFmtId="0" fontId="9" fillId="2" borderId="6" xfId="0" applyFont="1" applyFill="1" applyBorder="1" applyAlignment="1">
      <alignment horizontal="center" vertical="center" wrapText="1" readingOrder="1"/>
    </xf>
    <xf numFmtId="0" fontId="9" fillId="7" borderId="6" xfId="0" applyFont="1" applyFill="1" applyBorder="1" applyAlignment="1">
      <alignment horizontal="center" vertical="top" wrapText="1" readingOrder="1"/>
    </xf>
    <xf numFmtId="10" fontId="9" fillId="4" borderId="3" xfId="0" applyNumberFormat="1" applyFont="1" applyFill="1" applyBorder="1" applyAlignment="1">
      <alignment horizontal="center" vertical="center" wrapText="1" readingOrder="1"/>
    </xf>
    <xf numFmtId="10" fontId="9" fillId="4" borderId="10" xfId="0" applyNumberFormat="1" applyFont="1" applyFill="1" applyBorder="1" applyAlignment="1">
      <alignment horizontal="center" vertical="center" wrapText="1" readingOrder="1"/>
    </xf>
    <xf numFmtId="0" fontId="9" fillId="4" borderId="1" xfId="0" applyFont="1" applyFill="1" applyBorder="1" applyAlignment="1">
      <alignment horizontal="justify" vertical="center" wrapText="1" readingOrder="1"/>
    </xf>
    <xf numFmtId="3" fontId="9" fillId="4" borderId="1" xfId="0" applyNumberFormat="1" applyFont="1" applyFill="1" applyBorder="1" applyAlignment="1">
      <alignment horizontal="center" vertical="center" wrapText="1" readingOrder="1"/>
    </xf>
    <xf numFmtId="10" fontId="11" fillId="4" borderId="1" xfId="0" applyNumberFormat="1" applyFont="1" applyFill="1" applyBorder="1" applyAlignment="1">
      <alignment horizontal="center" vertical="center" wrapText="1" readingOrder="1"/>
    </xf>
    <xf numFmtId="9" fontId="9" fillId="4" borderId="1" xfId="0" applyNumberFormat="1" applyFont="1" applyFill="1" applyBorder="1" applyAlignment="1">
      <alignment horizontal="center" vertical="center" wrapText="1" readingOrder="1"/>
    </xf>
    <xf numFmtId="0" fontId="9" fillId="4" borderId="9" xfId="0" applyFont="1" applyFill="1" applyBorder="1" applyAlignment="1">
      <alignment horizontal="center" vertical="center" wrapText="1" readingOrder="1"/>
    </xf>
    <xf numFmtId="2" fontId="9" fillId="4" borderId="1" xfId="0" applyNumberFormat="1" applyFont="1" applyFill="1" applyBorder="1" applyAlignment="1">
      <alignment horizontal="center" vertical="center" wrapText="1" readingOrder="1"/>
    </xf>
    <xf numFmtId="0" fontId="9" fillId="4" borderId="2" xfId="0" applyFont="1" applyFill="1" applyBorder="1" applyAlignment="1">
      <alignment horizontal="center" vertical="top" wrapText="1" readingOrder="1"/>
    </xf>
    <xf numFmtId="42" fontId="9" fillId="4" borderId="1" xfId="1" applyFont="1" applyFill="1" applyBorder="1" applyAlignment="1">
      <alignment horizontal="center" vertical="center" wrapText="1" readingOrder="1"/>
    </xf>
    <xf numFmtId="0" fontId="9" fillId="4" borderId="1" xfId="0" applyFont="1" applyFill="1" applyBorder="1" applyAlignment="1">
      <alignment horizontal="left" vertical="center" wrapText="1" readingOrder="1"/>
    </xf>
    <xf numFmtId="0" fontId="5" fillId="4" borderId="1" xfId="0" applyFont="1" applyFill="1" applyBorder="1"/>
    <xf numFmtId="9" fontId="9" fillId="4" borderId="1" xfId="2" applyFont="1" applyFill="1" applyBorder="1" applyAlignment="1">
      <alignment horizontal="center" vertical="center" wrapText="1" readingOrder="1"/>
    </xf>
    <xf numFmtId="164" fontId="9" fillId="4" borderId="1" xfId="0" applyNumberFormat="1" applyFont="1" applyFill="1" applyBorder="1" applyAlignment="1">
      <alignment horizontal="center" vertical="center" wrapText="1" readingOrder="1"/>
    </xf>
    <xf numFmtId="10" fontId="9" fillId="4" borderId="1" xfId="2" applyNumberFormat="1" applyFont="1" applyFill="1" applyBorder="1" applyAlignment="1">
      <alignment horizontal="center" vertical="center" wrapText="1" readingOrder="1"/>
    </xf>
    <xf numFmtId="0" fontId="10" fillId="4" borderId="1" xfId="0" applyFont="1" applyFill="1" applyBorder="1" applyAlignment="1">
      <alignment horizontal="left" vertical="center" wrapText="1" readingOrder="1"/>
    </xf>
    <xf numFmtId="0" fontId="12" fillId="4" borderId="1" xfId="0" applyFont="1" applyFill="1" applyBorder="1" applyAlignment="1">
      <alignment horizontal="center" vertical="center" wrapText="1" readingOrder="1"/>
    </xf>
    <xf numFmtId="0" fontId="9" fillId="4" borderId="2" xfId="0" applyFont="1" applyFill="1" applyBorder="1" applyAlignment="1">
      <alignment horizontal="center" vertical="center" wrapText="1" readingOrder="1"/>
    </xf>
    <xf numFmtId="10" fontId="9" fillId="4" borderId="4" xfId="0" applyNumberFormat="1"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10" fontId="9" fillId="4" borderId="2" xfId="0" applyNumberFormat="1" applyFont="1" applyFill="1" applyBorder="1" applyAlignment="1">
      <alignment horizontal="center" vertical="center" wrapText="1" readingOrder="1"/>
    </xf>
    <xf numFmtId="0" fontId="9" fillId="4" borderId="5" xfId="0" applyFont="1" applyFill="1" applyBorder="1" applyAlignment="1">
      <alignment horizontal="center" vertical="center" wrapText="1" readingOrder="1"/>
    </xf>
    <xf numFmtId="0" fontId="9" fillId="4" borderId="8" xfId="0" applyFont="1" applyFill="1" applyBorder="1" applyAlignment="1">
      <alignment horizontal="justify" vertical="justify" wrapText="1" readingOrder="1"/>
    </xf>
    <xf numFmtId="0" fontId="5" fillId="4" borderId="1" xfId="0" applyFont="1" applyFill="1" applyBorder="1" applyAlignment="1">
      <alignment vertical="top" wrapText="1"/>
    </xf>
    <xf numFmtId="0" fontId="9" fillId="4" borderId="0" xfId="0" applyFont="1" applyFill="1" applyBorder="1" applyAlignment="1">
      <alignment horizontal="center" vertical="center" wrapText="1" readingOrder="1"/>
    </xf>
    <xf numFmtId="10" fontId="11" fillId="4" borderId="4" xfId="0" applyNumberFormat="1" applyFont="1" applyFill="1" applyBorder="1" applyAlignment="1">
      <alignment horizontal="center" vertical="center" wrapText="1" readingOrder="1"/>
    </xf>
    <xf numFmtId="10" fontId="11" fillId="4" borderId="2" xfId="0" applyNumberFormat="1" applyFont="1" applyFill="1" applyBorder="1" applyAlignment="1">
      <alignment horizontal="center" vertical="center" wrapText="1" readingOrder="1"/>
    </xf>
    <xf numFmtId="0" fontId="9" fillId="4" borderId="8" xfId="0" applyFont="1" applyFill="1" applyBorder="1" applyAlignment="1">
      <alignment horizontal="justify" wrapText="1" readingOrder="1"/>
    </xf>
    <xf numFmtId="0" fontId="9" fillId="4" borderId="4" xfId="0" applyFont="1" applyFill="1" applyBorder="1" applyAlignment="1">
      <alignment horizontal="center" vertical="center" wrapText="1" readingOrder="1"/>
    </xf>
    <xf numFmtId="0" fontId="9" fillId="4" borderId="8" xfId="0" applyFont="1" applyFill="1" applyBorder="1" applyAlignment="1">
      <alignment horizontal="left" vertical="center" wrapText="1" readingOrder="1"/>
    </xf>
    <xf numFmtId="165" fontId="5" fillId="4" borderId="1" xfId="0" applyNumberFormat="1" applyFont="1" applyFill="1" applyBorder="1" applyAlignment="1">
      <alignment horizontal="right" vertical="center"/>
    </xf>
    <xf numFmtId="0" fontId="3" fillId="2" borderId="1" xfId="0" applyFont="1" applyFill="1" applyBorder="1" applyAlignment="1">
      <alignment horizontal="center" vertical="center" wrapText="1" readingOrder="1"/>
    </xf>
    <xf numFmtId="0" fontId="13" fillId="0" borderId="1" xfId="0" applyFont="1" applyFill="1" applyBorder="1" applyAlignment="1">
      <alignment horizontal="center" vertical="center" wrapText="1" readingOrder="1"/>
    </xf>
    <xf numFmtId="0" fontId="9" fillId="0" borderId="1" xfId="0" applyFont="1" applyFill="1" applyBorder="1" applyAlignment="1">
      <alignment horizontal="center" vertical="center" wrapText="1" readingOrder="1"/>
    </xf>
    <xf numFmtId="0" fontId="3" fillId="6" borderId="1" xfId="0" applyFont="1" applyFill="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cellXfs>
  <cellStyles count="3">
    <cellStyle name="Moneda [0]" xfId="1" builtinId="7"/>
    <cellStyle name="Normal" xfId="0" builtinId="0"/>
    <cellStyle name="Porcentaje" xfId="2" builtinId="5"/>
  </cellStyles>
  <dxfs count="3">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colors>
    <mruColors>
      <color rgb="FFF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9ED79-476A-4B9C-B556-A7EE4BB8B841}">
  <dimension ref="A2:AK75"/>
  <sheetViews>
    <sheetView tabSelected="1" zoomScale="80" zoomScaleNormal="80" workbookViewId="0">
      <pane xSplit="3" ySplit="3" topLeftCell="U66" activePane="bottomRight" state="frozen"/>
      <selection activeCell="B23" sqref="B23"/>
      <selection pane="topRight" activeCell="B23" sqref="B23"/>
      <selection pane="bottomLeft" activeCell="B23" sqref="B23"/>
      <selection pane="bottomRight" activeCell="Y85" sqref="Y85"/>
    </sheetView>
  </sheetViews>
  <sheetFormatPr baseColWidth="10" defaultRowHeight="14.25" customHeight="1" x14ac:dyDescent="0.25"/>
  <cols>
    <col min="1" max="1" width="16.7109375" hidden="1" customWidth="1"/>
    <col min="2" max="2" width="16.7109375" customWidth="1"/>
    <col min="3" max="3" width="6.5703125" bestFit="1" customWidth="1"/>
    <col min="4" max="4" width="42.42578125" customWidth="1"/>
    <col min="5" max="5" width="9.7109375" customWidth="1"/>
    <col min="6" max="6" width="45.140625" customWidth="1"/>
    <col min="7" max="7" width="10.7109375" customWidth="1"/>
    <col min="8" max="8" width="20.7109375" customWidth="1"/>
    <col min="9" max="9" width="19.42578125" customWidth="1"/>
    <col min="10" max="11" width="11.5703125" customWidth="1"/>
    <col min="12" max="12" width="14.42578125" customWidth="1"/>
    <col min="15" max="15" width="13" customWidth="1"/>
    <col min="16" max="16" width="16.5703125" customWidth="1"/>
    <col min="17" max="17" width="16" customWidth="1"/>
    <col min="19" max="19" width="12.28515625" customWidth="1"/>
    <col min="24" max="24" width="13.28515625" customWidth="1"/>
    <col min="25" max="25" width="38.7109375" customWidth="1"/>
    <col min="26" max="30" width="17.42578125" customWidth="1"/>
    <col min="31" max="31" width="1" hidden="1" customWidth="1"/>
    <col min="32" max="32" width="17.42578125" hidden="1" customWidth="1"/>
  </cols>
  <sheetData>
    <row r="2" spans="1:33" s="1" customFormat="1" ht="14.25" customHeight="1" x14ac:dyDescent="0.25">
      <c r="A2" s="68" t="s">
        <v>237</v>
      </c>
      <c r="B2" s="68" t="s">
        <v>103</v>
      </c>
      <c r="C2" s="68" t="s">
        <v>18</v>
      </c>
      <c r="D2" s="71" t="s">
        <v>0</v>
      </c>
      <c r="E2" s="68" t="s">
        <v>19</v>
      </c>
      <c r="F2" s="68" t="s">
        <v>20</v>
      </c>
      <c r="G2" s="68" t="s">
        <v>21</v>
      </c>
      <c r="H2" s="71" t="s">
        <v>1</v>
      </c>
      <c r="I2" s="71" t="s">
        <v>2</v>
      </c>
      <c r="J2" s="73" t="s">
        <v>102</v>
      </c>
      <c r="K2" s="73"/>
      <c r="L2" s="73"/>
      <c r="M2" s="73" t="s">
        <v>22</v>
      </c>
      <c r="N2" s="73"/>
      <c r="O2" s="73"/>
      <c r="P2" s="73"/>
      <c r="Q2" s="73"/>
      <c r="R2" s="73"/>
      <c r="S2" s="73"/>
      <c r="T2" s="73"/>
      <c r="U2" s="73"/>
      <c r="V2" s="74" t="s">
        <v>109</v>
      </c>
      <c r="W2" s="74"/>
      <c r="X2" s="74"/>
      <c r="Y2" s="74"/>
      <c r="Z2" s="74"/>
      <c r="AA2" s="74"/>
      <c r="AB2" s="74"/>
      <c r="AC2" s="74"/>
      <c r="AD2" s="74"/>
    </row>
    <row r="3" spans="1:33" s="1" customFormat="1" ht="27" customHeight="1" x14ac:dyDescent="0.25">
      <c r="A3" s="68"/>
      <c r="B3" s="68"/>
      <c r="C3" s="68"/>
      <c r="D3" s="71"/>
      <c r="E3" s="68"/>
      <c r="F3" s="68"/>
      <c r="G3" s="68"/>
      <c r="H3" s="71"/>
      <c r="I3" s="71"/>
      <c r="J3" s="6" t="s">
        <v>23</v>
      </c>
      <c r="K3" s="6" t="s">
        <v>101</v>
      </c>
      <c r="L3" s="6" t="s">
        <v>106</v>
      </c>
      <c r="M3" s="6" t="s">
        <v>23</v>
      </c>
      <c r="N3" s="6" t="s">
        <v>101</v>
      </c>
      <c r="O3" s="6" t="s">
        <v>106</v>
      </c>
      <c r="P3" s="6" t="s">
        <v>113</v>
      </c>
      <c r="Q3" s="6" t="s">
        <v>105</v>
      </c>
      <c r="R3" s="6" t="s">
        <v>106</v>
      </c>
      <c r="S3" s="6" t="s">
        <v>107</v>
      </c>
      <c r="T3" s="6" t="s">
        <v>108</v>
      </c>
      <c r="U3" s="6" t="s">
        <v>106</v>
      </c>
      <c r="V3" s="3" t="s">
        <v>110</v>
      </c>
      <c r="W3" s="3" t="s">
        <v>111</v>
      </c>
      <c r="X3" s="3" t="s">
        <v>112</v>
      </c>
      <c r="Y3" s="2" t="s">
        <v>3</v>
      </c>
      <c r="Z3" s="2" t="s">
        <v>4</v>
      </c>
      <c r="AA3" s="2" t="s">
        <v>114</v>
      </c>
      <c r="AB3" s="2" t="s">
        <v>104</v>
      </c>
      <c r="AC3" s="2" t="s">
        <v>114</v>
      </c>
      <c r="AD3" s="2" t="s">
        <v>115</v>
      </c>
      <c r="AE3" s="1" t="s">
        <v>152</v>
      </c>
      <c r="AF3" s="27" t="s">
        <v>330</v>
      </c>
    </row>
    <row r="4" spans="1:33" s="29" customFormat="1" ht="30" customHeight="1" x14ac:dyDescent="0.25">
      <c r="A4" s="30" t="s">
        <v>236</v>
      </c>
      <c r="B4" s="15" t="s">
        <v>133</v>
      </c>
      <c r="C4" s="15">
        <v>262</v>
      </c>
      <c r="D4" s="15" t="s">
        <v>134</v>
      </c>
      <c r="E4" s="15">
        <v>169</v>
      </c>
      <c r="F4" s="15" t="s">
        <v>24</v>
      </c>
      <c r="G4" s="15" t="s">
        <v>25</v>
      </c>
      <c r="H4" s="15">
        <v>980</v>
      </c>
      <c r="I4" s="15" t="s">
        <v>135</v>
      </c>
      <c r="J4" s="15">
        <v>15</v>
      </c>
      <c r="K4" s="15">
        <v>0</v>
      </c>
      <c r="L4" s="9">
        <v>0</v>
      </c>
      <c r="M4" s="15">
        <v>0</v>
      </c>
      <c r="N4" s="15">
        <v>0</v>
      </c>
      <c r="O4" s="9">
        <v>0</v>
      </c>
      <c r="P4" s="15">
        <v>0</v>
      </c>
      <c r="Q4" s="15">
        <v>0</v>
      </c>
      <c r="R4" s="9">
        <v>0</v>
      </c>
      <c r="S4" s="15">
        <v>0</v>
      </c>
      <c r="T4" s="15">
        <v>0</v>
      </c>
      <c r="U4" s="9">
        <v>0</v>
      </c>
      <c r="V4" s="9">
        <f>+O5</f>
        <v>1</v>
      </c>
      <c r="W4" s="15">
        <v>0</v>
      </c>
      <c r="X4" s="15">
        <v>0</v>
      </c>
      <c r="Y4" s="39" t="s">
        <v>331</v>
      </c>
      <c r="Z4" s="39" t="s">
        <v>331</v>
      </c>
      <c r="AA4" s="15"/>
      <c r="AB4" s="15"/>
      <c r="AC4" s="15"/>
      <c r="AD4" s="15"/>
      <c r="AE4" s="4" t="s">
        <v>153</v>
      </c>
      <c r="AF4" s="15" t="s">
        <v>244</v>
      </c>
    </row>
    <row r="5" spans="1:33" s="29" customFormat="1" ht="30" customHeight="1" x14ac:dyDescent="0.25">
      <c r="A5" s="30" t="s">
        <v>236</v>
      </c>
      <c r="B5" s="15" t="s">
        <v>133</v>
      </c>
      <c r="C5" s="15">
        <v>258</v>
      </c>
      <c r="D5" s="15" t="s">
        <v>136</v>
      </c>
      <c r="E5" s="15">
        <v>168</v>
      </c>
      <c r="F5" s="15" t="s">
        <v>332</v>
      </c>
      <c r="G5" s="15" t="s">
        <v>25</v>
      </c>
      <c r="H5" s="15">
        <v>980</v>
      </c>
      <c r="I5" s="15" t="s">
        <v>137</v>
      </c>
      <c r="J5" s="40">
        <v>250000</v>
      </c>
      <c r="K5" s="40">
        <v>53731</v>
      </c>
      <c r="L5" s="9">
        <f>+K5/J5</f>
        <v>0.214924</v>
      </c>
      <c r="M5" s="15">
        <v>24919</v>
      </c>
      <c r="N5" s="15">
        <v>24919</v>
      </c>
      <c r="O5" s="9">
        <f>+N5/M5</f>
        <v>1</v>
      </c>
      <c r="P5" s="15">
        <v>0</v>
      </c>
      <c r="Q5" s="15">
        <v>0</v>
      </c>
      <c r="R5" s="9">
        <v>0</v>
      </c>
      <c r="S5" s="15">
        <v>0</v>
      </c>
      <c r="T5" s="15">
        <v>0</v>
      </c>
      <c r="U5" s="9">
        <v>0</v>
      </c>
      <c r="V5" s="9">
        <f>+O5</f>
        <v>1</v>
      </c>
      <c r="W5" s="15">
        <v>0</v>
      </c>
      <c r="X5" s="15">
        <v>0</v>
      </c>
      <c r="Y5" s="15" t="s">
        <v>333</v>
      </c>
      <c r="Z5" s="15"/>
      <c r="AA5" s="15"/>
      <c r="AB5" s="15"/>
      <c r="AC5" s="15"/>
      <c r="AD5" s="15"/>
      <c r="AE5" s="4" t="s">
        <v>153</v>
      </c>
      <c r="AF5" s="15" t="s">
        <v>334</v>
      </c>
    </row>
    <row r="6" spans="1:33" ht="30" customHeight="1" x14ac:dyDescent="0.25">
      <c r="A6" s="7" t="s">
        <v>238</v>
      </c>
      <c r="B6" s="15" t="s">
        <v>138</v>
      </c>
      <c r="C6" s="15">
        <v>455</v>
      </c>
      <c r="D6" s="15" t="s">
        <v>59</v>
      </c>
      <c r="E6" s="15">
        <v>358</v>
      </c>
      <c r="F6" s="15" t="s">
        <v>60</v>
      </c>
      <c r="G6" s="15" t="s">
        <v>25</v>
      </c>
      <c r="H6" s="15">
        <v>981</v>
      </c>
      <c r="I6" s="15" t="s">
        <v>139</v>
      </c>
      <c r="J6" s="40">
        <v>1250000</v>
      </c>
      <c r="K6" s="40">
        <v>860000</v>
      </c>
      <c r="L6" s="41">
        <f>+K6/J6</f>
        <v>0.68799999999999994</v>
      </c>
      <c r="M6" s="40">
        <v>375000</v>
      </c>
      <c r="N6" s="40">
        <v>375000</v>
      </c>
      <c r="O6" s="41">
        <f>+N6/M6</f>
        <v>1</v>
      </c>
      <c r="P6" s="40" t="s">
        <v>140</v>
      </c>
      <c r="Q6" s="40">
        <v>5227880996</v>
      </c>
      <c r="R6" s="9" t="s">
        <v>141</v>
      </c>
      <c r="S6" s="15">
        <v>162</v>
      </c>
      <c r="T6" s="15">
        <v>162</v>
      </c>
      <c r="U6" s="9">
        <f>+T6/S6</f>
        <v>1</v>
      </c>
      <c r="V6" s="42">
        <v>1</v>
      </c>
      <c r="W6" s="15" t="s">
        <v>141</v>
      </c>
      <c r="X6" s="42">
        <v>1</v>
      </c>
      <c r="Y6" s="39" t="s">
        <v>342</v>
      </c>
      <c r="Z6" s="39" t="s">
        <v>335</v>
      </c>
      <c r="AA6" s="39" t="s">
        <v>142</v>
      </c>
      <c r="AB6" s="39" t="s">
        <v>143</v>
      </c>
      <c r="AC6" s="15" t="s">
        <v>144</v>
      </c>
      <c r="AD6" s="15" t="s">
        <v>145</v>
      </c>
      <c r="AE6" s="43" t="s">
        <v>153</v>
      </c>
      <c r="AF6" s="15" t="s">
        <v>146</v>
      </c>
    </row>
    <row r="7" spans="1:33" s="29" customFormat="1" ht="30" customHeight="1" x14ac:dyDescent="0.25">
      <c r="A7" s="30"/>
      <c r="B7" s="15" t="s">
        <v>133</v>
      </c>
      <c r="C7" s="15">
        <v>433</v>
      </c>
      <c r="D7" s="15" t="s">
        <v>5</v>
      </c>
      <c r="E7" s="15">
        <v>367</v>
      </c>
      <c r="F7" s="15" t="s">
        <v>62</v>
      </c>
      <c r="G7" s="15" t="s">
        <v>25</v>
      </c>
      <c r="H7" s="15">
        <v>1029</v>
      </c>
      <c r="I7" s="15" t="s">
        <v>147</v>
      </c>
      <c r="J7" s="15">
        <v>14</v>
      </c>
      <c r="K7" s="15">
        <v>8</v>
      </c>
      <c r="L7" s="41">
        <f>+K7/J7</f>
        <v>0.5714285714285714</v>
      </c>
      <c r="M7" s="15">
        <v>4</v>
      </c>
      <c r="N7" s="15">
        <v>4</v>
      </c>
      <c r="O7" s="41">
        <f>+N7/M7</f>
        <v>1</v>
      </c>
      <c r="P7" s="40">
        <v>2291350000</v>
      </c>
      <c r="Q7" s="40">
        <v>2272358361</v>
      </c>
      <c r="R7" s="9">
        <f>+Q7/P7</f>
        <v>0.991711594038449</v>
      </c>
      <c r="S7" s="15">
        <v>55</v>
      </c>
      <c r="T7" s="15">
        <v>55</v>
      </c>
      <c r="U7" s="9">
        <f t="shared" ref="U7:U17" si="0">+T7/S7</f>
        <v>1</v>
      </c>
      <c r="V7" s="42">
        <v>1</v>
      </c>
      <c r="W7" s="9">
        <v>0.99170000000000003</v>
      </c>
      <c r="X7" s="42">
        <v>1</v>
      </c>
      <c r="Y7" s="39" t="s">
        <v>343</v>
      </c>
      <c r="Z7" s="39" t="s">
        <v>248</v>
      </c>
      <c r="AA7" s="39" t="s">
        <v>148</v>
      </c>
      <c r="AB7" s="15" t="s">
        <v>149</v>
      </c>
      <c r="AC7" s="15" t="s">
        <v>150</v>
      </c>
      <c r="AD7" s="15" t="s">
        <v>145</v>
      </c>
      <c r="AE7" s="43" t="s">
        <v>153</v>
      </c>
      <c r="AF7" s="15" t="s">
        <v>151</v>
      </c>
      <c r="AG7" s="31" t="s">
        <v>336</v>
      </c>
    </row>
    <row r="8" spans="1:33" s="29" customFormat="1" ht="30" customHeight="1" x14ac:dyDescent="0.25">
      <c r="A8" s="34"/>
      <c r="B8" s="15" t="s">
        <v>154</v>
      </c>
      <c r="C8" s="15">
        <v>447</v>
      </c>
      <c r="D8" s="15" t="s">
        <v>9</v>
      </c>
      <c r="E8" s="15">
        <v>350</v>
      </c>
      <c r="F8" s="15" t="s">
        <v>29</v>
      </c>
      <c r="G8" s="15" t="s">
        <v>25</v>
      </c>
      <c r="H8" s="15">
        <v>979</v>
      </c>
      <c r="I8" s="39" t="s">
        <v>131</v>
      </c>
      <c r="J8" s="15">
        <v>100</v>
      </c>
      <c r="K8" s="15">
        <v>62.5</v>
      </c>
      <c r="L8" s="9">
        <v>0.625</v>
      </c>
      <c r="M8" s="15">
        <v>25</v>
      </c>
      <c r="N8" s="15">
        <v>25</v>
      </c>
      <c r="O8" s="9">
        <v>1</v>
      </c>
      <c r="P8" s="40">
        <v>3875009621</v>
      </c>
      <c r="Q8" s="40">
        <v>3642855254</v>
      </c>
      <c r="R8" s="9">
        <f t="shared" ref="R8:R17" si="1">+Q8/P8</f>
        <v>0.94008934436139813</v>
      </c>
      <c r="S8" s="15">
        <v>173</v>
      </c>
      <c r="T8" s="15">
        <v>123</v>
      </c>
      <c r="U8" s="9">
        <f t="shared" si="0"/>
        <v>0.71098265895953761</v>
      </c>
      <c r="V8" s="42">
        <v>1</v>
      </c>
      <c r="W8" s="9">
        <v>0.94010000000000005</v>
      </c>
      <c r="X8" s="9">
        <v>0.69840000000000002</v>
      </c>
      <c r="Y8" s="15" t="s">
        <v>259</v>
      </c>
      <c r="Z8" s="15" t="s">
        <v>337</v>
      </c>
      <c r="AA8" s="15" t="s">
        <v>250</v>
      </c>
      <c r="AB8" s="15" t="s">
        <v>251</v>
      </c>
      <c r="AC8" s="15" t="s">
        <v>251</v>
      </c>
      <c r="AD8" s="15"/>
      <c r="AE8" s="4" t="s">
        <v>174</v>
      </c>
      <c r="AF8" s="15"/>
    </row>
    <row r="9" spans="1:33" ht="30" customHeight="1" x14ac:dyDescent="0.25">
      <c r="A9" s="10"/>
      <c r="B9" s="15" t="s">
        <v>154</v>
      </c>
      <c r="C9" s="15">
        <v>453</v>
      </c>
      <c r="D9" s="15" t="s">
        <v>30</v>
      </c>
      <c r="E9" s="15">
        <v>356</v>
      </c>
      <c r="F9" s="15" t="s">
        <v>31</v>
      </c>
      <c r="G9" s="15" t="s">
        <v>25</v>
      </c>
      <c r="H9" s="15">
        <v>979</v>
      </c>
      <c r="I9" s="39" t="s">
        <v>30</v>
      </c>
      <c r="J9" s="15">
        <v>46000</v>
      </c>
      <c r="K9" s="15">
        <v>156</v>
      </c>
      <c r="L9" s="9">
        <v>3.3999999999999998E-3</v>
      </c>
      <c r="M9" s="15">
        <v>15000</v>
      </c>
      <c r="N9" s="15">
        <v>0</v>
      </c>
      <c r="O9" s="9">
        <v>0</v>
      </c>
      <c r="P9" s="40">
        <v>356167929</v>
      </c>
      <c r="Q9" s="40">
        <v>449082312</v>
      </c>
      <c r="R9" s="9">
        <f t="shared" si="1"/>
        <v>1.2608724015687556</v>
      </c>
      <c r="S9" s="15">
        <v>15</v>
      </c>
      <c r="T9" s="15">
        <v>2</v>
      </c>
      <c r="U9" s="9">
        <f t="shared" si="0"/>
        <v>0.13333333333333333</v>
      </c>
      <c r="V9" s="42">
        <v>0</v>
      </c>
      <c r="W9" s="9">
        <v>1.2608999999999999</v>
      </c>
      <c r="X9" s="42">
        <v>0.8</v>
      </c>
      <c r="Y9" s="15" t="s">
        <v>259</v>
      </c>
      <c r="Z9" s="15" t="s">
        <v>155</v>
      </c>
      <c r="AA9" s="15"/>
      <c r="AB9" s="15" t="s">
        <v>338</v>
      </c>
      <c r="AC9" s="15"/>
      <c r="AD9" s="15"/>
      <c r="AE9" s="4" t="s">
        <v>174</v>
      </c>
      <c r="AF9" s="15"/>
    </row>
    <row r="10" spans="1:33" s="29" customFormat="1" ht="51.75" customHeight="1" x14ac:dyDescent="0.25">
      <c r="A10" s="34"/>
      <c r="B10" s="15" t="s">
        <v>154</v>
      </c>
      <c r="C10" s="15">
        <v>446</v>
      </c>
      <c r="D10" s="15" t="s">
        <v>35</v>
      </c>
      <c r="E10" s="15">
        <v>349</v>
      </c>
      <c r="F10" s="15" t="s">
        <v>36</v>
      </c>
      <c r="G10" s="15" t="s">
        <v>25</v>
      </c>
      <c r="H10" s="15">
        <v>979</v>
      </c>
      <c r="I10" s="39" t="s">
        <v>156</v>
      </c>
      <c r="J10" s="15">
        <v>17600</v>
      </c>
      <c r="K10" s="15">
        <v>9551</v>
      </c>
      <c r="L10" s="9">
        <v>0.54269999999999996</v>
      </c>
      <c r="M10" s="15">
        <v>4750</v>
      </c>
      <c r="N10" s="15">
        <v>4102</v>
      </c>
      <c r="O10" s="9">
        <v>0.86360000000000003</v>
      </c>
      <c r="P10" s="40">
        <v>1371404184</v>
      </c>
      <c r="Q10" s="40">
        <v>1363683816</v>
      </c>
      <c r="R10" s="9">
        <f t="shared" si="1"/>
        <v>0.99437046489279191</v>
      </c>
      <c r="S10" s="15">
        <v>55</v>
      </c>
      <c r="T10" s="15">
        <v>48</v>
      </c>
      <c r="U10" s="9">
        <f t="shared" si="0"/>
        <v>0.87272727272727268</v>
      </c>
      <c r="V10" s="9">
        <v>0.86360000000000003</v>
      </c>
      <c r="W10" s="9">
        <v>0.99439999999999995</v>
      </c>
      <c r="X10" s="9">
        <v>0.87270000000000003</v>
      </c>
      <c r="Y10" s="15" t="s">
        <v>259</v>
      </c>
      <c r="Z10" s="15" t="s">
        <v>157</v>
      </c>
      <c r="AA10" s="15" t="s">
        <v>256</v>
      </c>
      <c r="AB10" s="15" t="s">
        <v>254</v>
      </c>
      <c r="AC10" s="15" t="s">
        <v>254</v>
      </c>
      <c r="AD10" s="15"/>
      <c r="AE10" s="4" t="s">
        <v>174</v>
      </c>
      <c r="AF10" s="15"/>
    </row>
    <row r="11" spans="1:33" s="29" customFormat="1" ht="30" customHeight="1" x14ac:dyDescent="0.25">
      <c r="A11" s="34"/>
      <c r="B11" s="15" t="s">
        <v>154</v>
      </c>
      <c r="C11" s="15">
        <v>443</v>
      </c>
      <c r="D11" s="15" t="s">
        <v>50</v>
      </c>
      <c r="E11" s="15">
        <v>346</v>
      </c>
      <c r="F11" s="15" t="s">
        <v>51</v>
      </c>
      <c r="G11" s="15" t="s">
        <v>25</v>
      </c>
      <c r="H11" s="15">
        <v>979</v>
      </c>
      <c r="I11" s="39" t="s">
        <v>128</v>
      </c>
      <c r="J11" s="15">
        <v>100</v>
      </c>
      <c r="K11" s="15">
        <v>62.5</v>
      </c>
      <c r="L11" s="41">
        <v>0.625</v>
      </c>
      <c r="M11" s="15">
        <v>25</v>
      </c>
      <c r="N11" s="15">
        <v>25</v>
      </c>
      <c r="O11" s="41">
        <v>1</v>
      </c>
      <c r="P11" s="40">
        <v>1576538167</v>
      </c>
      <c r="Q11" s="40">
        <v>1166429532</v>
      </c>
      <c r="R11" s="9">
        <f>+Q11/P11</f>
        <v>0.73986761400112677</v>
      </c>
      <c r="S11" s="15">
        <v>40</v>
      </c>
      <c r="T11" s="15">
        <v>35</v>
      </c>
      <c r="U11" s="9">
        <f>+T11/S11</f>
        <v>0.875</v>
      </c>
      <c r="V11" s="42">
        <v>1</v>
      </c>
      <c r="W11" s="9">
        <v>0.7399</v>
      </c>
      <c r="X11" s="44">
        <v>87.5</v>
      </c>
      <c r="Y11" s="15" t="s">
        <v>259</v>
      </c>
      <c r="Z11" s="15" t="s">
        <v>158</v>
      </c>
      <c r="AA11" s="15" t="s">
        <v>148</v>
      </c>
      <c r="AB11" s="15" t="s">
        <v>159</v>
      </c>
      <c r="AC11" s="15" t="s">
        <v>260</v>
      </c>
      <c r="AD11" s="15"/>
      <c r="AE11" s="4" t="s">
        <v>174</v>
      </c>
      <c r="AF11" s="15"/>
    </row>
    <row r="12" spans="1:33" s="29" customFormat="1" ht="30" customHeight="1" x14ac:dyDescent="0.25">
      <c r="A12" s="34"/>
      <c r="B12" s="15" t="s">
        <v>154</v>
      </c>
      <c r="C12" s="15">
        <v>445</v>
      </c>
      <c r="D12" s="15" t="s">
        <v>52</v>
      </c>
      <c r="E12" s="15">
        <v>348</v>
      </c>
      <c r="F12" s="15" t="s">
        <v>53</v>
      </c>
      <c r="G12" s="15" t="s">
        <v>25</v>
      </c>
      <c r="H12" s="15">
        <v>979</v>
      </c>
      <c r="I12" s="39" t="s">
        <v>160</v>
      </c>
      <c r="J12" s="15">
        <v>1153</v>
      </c>
      <c r="K12" s="15">
        <v>937</v>
      </c>
      <c r="L12" s="41">
        <v>0.81269999999999998</v>
      </c>
      <c r="M12" s="15">
        <v>144</v>
      </c>
      <c r="N12" s="15">
        <v>144</v>
      </c>
      <c r="O12" s="41">
        <v>1</v>
      </c>
      <c r="P12" s="40">
        <v>2398342132</v>
      </c>
      <c r="Q12" s="40">
        <v>2347036509</v>
      </c>
      <c r="R12" s="9">
        <f t="shared" si="1"/>
        <v>0.97860787987024367</v>
      </c>
      <c r="S12" s="15">
        <v>66</v>
      </c>
      <c r="T12" s="15">
        <v>52</v>
      </c>
      <c r="U12" s="9">
        <f t="shared" si="0"/>
        <v>0.78787878787878785</v>
      </c>
      <c r="V12" s="42">
        <v>1</v>
      </c>
      <c r="W12" s="9">
        <v>0.97860000000000003</v>
      </c>
      <c r="X12" s="9">
        <v>0.78790000000000004</v>
      </c>
      <c r="Y12" s="15" t="s">
        <v>259</v>
      </c>
      <c r="Z12" s="15" t="s">
        <v>161</v>
      </c>
      <c r="AA12" s="15" t="s">
        <v>250</v>
      </c>
      <c r="AB12" s="15" t="s">
        <v>254</v>
      </c>
      <c r="AC12" s="15" t="s">
        <v>254</v>
      </c>
      <c r="AD12" s="15"/>
      <c r="AE12" s="4" t="s">
        <v>174</v>
      </c>
      <c r="AF12" s="15"/>
    </row>
    <row r="13" spans="1:33" s="29" customFormat="1" ht="60" customHeight="1" x14ac:dyDescent="0.25">
      <c r="A13" s="34"/>
      <c r="B13" s="15" t="s">
        <v>154</v>
      </c>
      <c r="C13" s="15">
        <v>448</v>
      </c>
      <c r="D13" s="15" t="s">
        <v>8</v>
      </c>
      <c r="E13" s="15">
        <v>351</v>
      </c>
      <c r="F13" s="15" t="s">
        <v>54</v>
      </c>
      <c r="G13" s="15" t="s">
        <v>25</v>
      </c>
      <c r="H13" s="15">
        <v>979</v>
      </c>
      <c r="I13" s="39" t="s">
        <v>130</v>
      </c>
      <c r="J13" s="15">
        <v>100</v>
      </c>
      <c r="K13" s="9">
        <v>0.625</v>
      </c>
      <c r="L13" s="41">
        <v>0.625</v>
      </c>
      <c r="M13" s="15">
        <v>25</v>
      </c>
      <c r="N13" s="15">
        <v>25</v>
      </c>
      <c r="O13" s="41">
        <v>1</v>
      </c>
      <c r="P13" s="40">
        <v>260265533</v>
      </c>
      <c r="Q13" s="40">
        <v>260265533</v>
      </c>
      <c r="R13" s="9">
        <f t="shared" si="1"/>
        <v>1</v>
      </c>
      <c r="S13" s="15">
        <v>9</v>
      </c>
      <c r="T13" s="15">
        <v>9</v>
      </c>
      <c r="U13" s="9">
        <f t="shared" si="0"/>
        <v>1</v>
      </c>
      <c r="V13" s="42">
        <v>1</v>
      </c>
      <c r="W13" s="42">
        <v>1</v>
      </c>
      <c r="X13" s="42">
        <v>1</v>
      </c>
      <c r="Y13" s="15" t="s">
        <v>259</v>
      </c>
      <c r="Z13" s="15" t="s">
        <v>261</v>
      </c>
      <c r="AA13" s="15" t="s">
        <v>340</v>
      </c>
      <c r="AB13" s="15" t="s">
        <v>339</v>
      </c>
      <c r="AC13" s="15" t="s">
        <v>339</v>
      </c>
      <c r="AD13" s="15" t="s">
        <v>252</v>
      </c>
      <c r="AE13" s="4" t="s">
        <v>174</v>
      </c>
      <c r="AF13" s="15"/>
    </row>
    <row r="14" spans="1:33" ht="30" customHeight="1" x14ac:dyDescent="0.25">
      <c r="A14" s="10"/>
      <c r="B14" s="15" t="s">
        <v>154</v>
      </c>
      <c r="C14" s="15">
        <v>452</v>
      </c>
      <c r="D14" s="15" t="s">
        <v>57</v>
      </c>
      <c r="E14" s="15">
        <v>355</v>
      </c>
      <c r="F14" s="15" t="s">
        <v>58</v>
      </c>
      <c r="G14" s="15" t="s">
        <v>26</v>
      </c>
      <c r="H14" s="15">
        <v>979</v>
      </c>
      <c r="I14" s="39" t="s">
        <v>58</v>
      </c>
      <c r="J14" s="15">
        <v>1</v>
      </c>
      <c r="K14" s="15">
        <v>0.47</v>
      </c>
      <c r="L14" s="41">
        <v>0.47</v>
      </c>
      <c r="M14" s="15">
        <v>0.63</v>
      </c>
      <c r="N14" s="15">
        <v>0.51</v>
      </c>
      <c r="O14" s="41">
        <v>0.8095</v>
      </c>
      <c r="P14" s="40">
        <v>4679306157</v>
      </c>
      <c r="Q14" s="40">
        <v>4638890763</v>
      </c>
      <c r="R14" s="9">
        <f t="shared" si="1"/>
        <v>0.99136295154794674</v>
      </c>
      <c r="S14" s="15">
        <v>155</v>
      </c>
      <c r="T14" s="15">
        <v>143</v>
      </c>
      <c r="U14" s="9">
        <f>+T14/S14</f>
        <v>0.92258064516129035</v>
      </c>
      <c r="V14" s="9">
        <v>0.8095</v>
      </c>
      <c r="W14" s="9">
        <v>0.99139999999999995</v>
      </c>
      <c r="X14" s="9">
        <v>0.92259999999999998</v>
      </c>
      <c r="Y14" s="15" t="s">
        <v>259</v>
      </c>
      <c r="Z14" s="15" t="s">
        <v>162</v>
      </c>
      <c r="AA14" s="15"/>
      <c r="AB14" s="15"/>
      <c r="AC14" s="15"/>
      <c r="AD14" s="15"/>
      <c r="AE14" s="4" t="s">
        <v>174</v>
      </c>
      <c r="AF14" s="15"/>
    </row>
    <row r="15" spans="1:33" ht="30" customHeight="1" x14ac:dyDescent="0.25">
      <c r="A15" s="10"/>
      <c r="B15" s="15" t="s">
        <v>154</v>
      </c>
      <c r="C15" s="15">
        <v>452</v>
      </c>
      <c r="D15" s="15" t="s">
        <v>57</v>
      </c>
      <c r="E15" s="15">
        <v>355</v>
      </c>
      <c r="F15" s="15" t="s">
        <v>58</v>
      </c>
      <c r="G15" s="15" t="s">
        <v>26</v>
      </c>
      <c r="H15" s="15">
        <v>979</v>
      </c>
      <c r="I15" s="39" t="s">
        <v>163</v>
      </c>
      <c r="J15" s="15">
        <v>5</v>
      </c>
      <c r="K15" s="15">
        <v>4</v>
      </c>
      <c r="L15" s="41">
        <v>0.8</v>
      </c>
      <c r="M15" s="15">
        <v>3</v>
      </c>
      <c r="N15" s="15">
        <v>2</v>
      </c>
      <c r="O15" s="41">
        <v>0.66669999999999996</v>
      </c>
      <c r="P15" s="40">
        <v>343431081</v>
      </c>
      <c r="Q15" s="40">
        <v>82081806</v>
      </c>
      <c r="R15" s="9">
        <f>+Q15/P15</f>
        <v>0.2390051761214938</v>
      </c>
      <c r="S15" s="15">
        <v>15</v>
      </c>
      <c r="T15" s="15">
        <v>2</v>
      </c>
      <c r="U15" s="9">
        <f>+T15/S15</f>
        <v>0.13333333333333333</v>
      </c>
      <c r="V15" s="9">
        <v>0.66669999999999996</v>
      </c>
      <c r="W15" s="9">
        <v>0.23899999999999999</v>
      </c>
      <c r="X15" s="9">
        <v>0.1333</v>
      </c>
      <c r="Y15" s="15" t="s">
        <v>259</v>
      </c>
      <c r="Z15" s="15" t="s">
        <v>164</v>
      </c>
      <c r="AA15" s="15"/>
      <c r="AB15" s="15"/>
      <c r="AC15" s="15"/>
      <c r="AD15" s="15"/>
      <c r="AE15" s="4" t="s">
        <v>174</v>
      </c>
      <c r="AF15" s="15"/>
    </row>
    <row r="16" spans="1:33" ht="30" customHeight="1" x14ac:dyDescent="0.25">
      <c r="A16" s="10"/>
      <c r="B16" s="15" t="s">
        <v>154</v>
      </c>
      <c r="C16" s="15">
        <v>460</v>
      </c>
      <c r="D16" s="15" t="s">
        <v>11</v>
      </c>
      <c r="E16" s="15">
        <v>362</v>
      </c>
      <c r="F16" s="15" t="s">
        <v>61</v>
      </c>
      <c r="G16" s="15" t="s">
        <v>25</v>
      </c>
      <c r="H16" s="15">
        <v>979</v>
      </c>
      <c r="I16" s="45" t="s">
        <v>126</v>
      </c>
      <c r="J16" s="15">
        <v>130</v>
      </c>
      <c r="K16" s="15">
        <v>97</v>
      </c>
      <c r="L16" s="41">
        <v>0.92800000000000005</v>
      </c>
      <c r="M16" s="15">
        <v>11450</v>
      </c>
      <c r="N16" s="15">
        <v>12965</v>
      </c>
      <c r="O16" s="41">
        <v>1.1323000000000001</v>
      </c>
      <c r="P16" s="40">
        <v>2109336708</v>
      </c>
      <c r="Q16" s="40">
        <v>1959852320</v>
      </c>
      <c r="R16" s="9">
        <f t="shared" si="1"/>
        <v>0.92913204068698163</v>
      </c>
      <c r="S16" s="15">
        <v>136</v>
      </c>
      <c r="T16" s="15">
        <v>98</v>
      </c>
      <c r="U16" s="9">
        <f t="shared" si="0"/>
        <v>0.72058823529411764</v>
      </c>
      <c r="V16" s="9">
        <v>1.1323000000000001</v>
      </c>
      <c r="W16" s="9">
        <v>0.92910000000000004</v>
      </c>
      <c r="X16" s="9">
        <v>0.72060000000000002</v>
      </c>
      <c r="Y16" s="15" t="s">
        <v>259</v>
      </c>
      <c r="Z16" s="15"/>
      <c r="AA16" s="15"/>
      <c r="AB16" s="15"/>
      <c r="AC16" s="15"/>
      <c r="AD16" s="15"/>
      <c r="AE16" s="4" t="s">
        <v>174</v>
      </c>
      <c r="AF16" s="15"/>
    </row>
    <row r="17" spans="1:37" ht="30" customHeight="1" x14ac:dyDescent="0.25">
      <c r="A17" s="10"/>
      <c r="B17" s="15" t="s">
        <v>154</v>
      </c>
      <c r="C17" s="15">
        <v>460</v>
      </c>
      <c r="D17" s="15" t="s">
        <v>11</v>
      </c>
      <c r="E17" s="15">
        <v>362</v>
      </c>
      <c r="F17" s="15" t="s">
        <v>61</v>
      </c>
      <c r="G17" s="15" t="s">
        <v>25</v>
      </c>
      <c r="H17" s="15">
        <v>979</v>
      </c>
      <c r="I17" s="45" t="s">
        <v>165</v>
      </c>
      <c r="J17" s="15">
        <v>45000</v>
      </c>
      <c r="K17" s="15">
        <v>29650</v>
      </c>
      <c r="L17" s="41">
        <v>0.65890000000000004</v>
      </c>
      <c r="M17" s="15">
        <v>11450</v>
      </c>
      <c r="N17" s="15">
        <v>12965</v>
      </c>
      <c r="O17" s="41">
        <v>1.1323000000000001</v>
      </c>
      <c r="P17" s="40">
        <v>2109336708</v>
      </c>
      <c r="Q17" s="40">
        <v>1959852320</v>
      </c>
      <c r="R17" s="9">
        <f t="shared" si="1"/>
        <v>0.92913204068698163</v>
      </c>
      <c r="S17" s="15">
        <v>115</v>
      </c>
      <c r="T17" s="15">
        <v>95</v>
      </c>
      <c r="U17" s="9">
        <f t="shared" si="0"/>
        <v>0.82608695652173914</v>
      </c>
      <c r="V17" s="9">
        <v>1.1323000000000001</v>
      </c>
      <c r="W17" s="9">
        <v>0.92910000000000004</v>
      </c>
      <c r="X17" s="9">
        <v>0.82609999999999995</v>
      </c>
      <c r="Y17" s="15" t="s">
        <v>259</v>
      </c>
      <c r="Z17" s="15" t="s">
        <v>166</v>
      </c>
      <c r="AA17" s="15"/>
      <c r="AB17" s="15"/>
      <c r="AC17" s="15"/>
      <c r="AD17" s="15"/>
      <c r="AE17" s="4" t="s">
        <v>174</v>
      </c>
      <c r="AF17" s="15"/>
    </row>
    <row r="18" spans="1:37" s="29" customFormat="1" ht="51" customHeight="1" x14ac:dyDescent="0.25">
      <c r="A18" s="34"/>
      <c r="B18" s="15" t="s">
        <v>154</v>
      </c>
      <c r="C18" s="15">
        <v>441</v>
      </c>
      <c r="D18" s="15" t="s">
        <v>6</v>
      </c>
      <c r="E18" s="15">
        <v>463</v>
      </c>
      <c r="F18" s="15" t="s">
        <v>79</v>
      </c>
      <c r="G18" s="15" t="s">
        <v>26</v>
      </c>
      <c r="H18" s="15">
        <v>978</v>
      </c>
      <c r="I18" s="45" t="s">
        <v>132</v>
      </c>
      <c r="J18" s="15">
        <v>1</v>
      </c>
      <c r="K18" s="44">
        <v>0.53</v>
      </c>
      <c r="L18" s="41">
        <v>0.53</v>
      </c>
      <c r="M18" s="15">
        <v>0.7</v>
      </c>
      <c r="N18" s="15">
        <v>0.7</v>
      </c>
      <c r="O18" s="41">
        <v>1</v>
      </c>
      <c r="P18" s="40">
        <v>4026956533</v>
      </c>
      <c r="Q18" s="40">
        <v>4026956533</v>
      </c>
      <c r="R18" s="9">
        <f>+Q18/P18</f>
        <v>1</v>
      </c>
      <c r="S18" s="15">
        <v>164</v>
      </c>
      <c r="T18" s="15">
        <v>143</v>
      </c>
      <c r="U18" s="9">
        <f>+T18/S18</f>
        <v>0.87195121951219512</v>
      </c>
      <c r="V18" s="42">
        <v>1</v>
      </c>
      <c r="W18" s="42">
        <v>1</v>
      </c>
      <c r="X18" s="9">
        <v>0.872</v>
      </c>
      <c r="Y18" s="15" t="s">
        <v>259</v>
      </c>
      <c r="Z18" s="15" t="s">
        <v>167</v>
      </c>
      <c r="AA18" s="15" t="s">
        <v>250</v>
      </c>
      <c r="AB18" s="15" t="s">
        <v>262</v>
      </c>
      <c r="AC18" s="15" t="s">
        <v>251</v>
      </c>
      <c r="AD18" s="15" t="s">
        <v>252</v>
      </c>
      <c r="AE18" s="4" t="s">
        <v>174</v>
      </c>
      <c r="AF18" s="15"/>
    </row>
    <row r="19" spans="1:37" s="29" customFormat="1" ht="30" customHeight="1" x14ac:dyDescent="0.25">
      <c r="A19" s="69"/>
      <c r="B19" s="72" t="s">
        <v>154</v>
      </c>
      <c r="C19" s="15">
        <v>442</v>
      </c>
      <c r="D19" s="72" t="s">
        <v>80</v>
      </c>
      <c r="E19" s="15">
        <v>345</v>
      </c>
      <c r="F19" s="15" t="s">
        <v>81</v>
      </c>
      <c r="G19" s="15" t="s">
        <v>25</v>
      </c>
      <c r="H19" s="15">
        <v>979</v>
      </c>
      <c r="I19" s="45" t="s">
        <v>168</v>
      </c>
      <c r="J19" s="15">
        <v>50</v>
      </c>
      <c r="K19" s="15">
        <v>28.02</v>
      </c>
      <c r="L19" s="41">
        <v>0.56040000000000001</v>
      </c>
      <c r="M19" s="15">
        <v>12.5</v>
      </c>
      <c r="N19" s="15">
        <v>12.5</v>
      </c>
      <c r="O19" s="41">
        <v>1</v>
      </c>
      <c r="P19" s="40">
        <v>1846992538</v>
      </c>
      <c r="Q19" s="40">
        <v>1846992538</v>
      </c>
      <c r="R19" s="9">
        <f>+Q19/P19</f>
        <v>1</v>
      </c>
      <c r="S19" s="15">
        <v>12</v>
      </c>
      <c r="T19" s="15">
        <v>9</v>
      </c>
      <c r="U19" s="9">
        <f t="shared" ref="U19:U27" si="2">+T19/S19</f>
        <v>0.75</v>
      </c>
      <c r="V19" s="42">
        <v>1</v>
      </c>
      <c r="W19" s="15">
        <v>100</v>
      </c>
      <c r="X19" s="15">
        <v>75</v>
      </c>
      <c r="Y19" s="15" t="s">
        <v>259</v>
      </c>
      <c r="Z19" s="15" t="s">
        <v>169</v>
      </c>
      <c r="AA19" s="15" t="s">
        <v>250</v>
      </c>
      <c r="AB19" s="15"/>
      <c r="AC19" s="15"/>
      <c r="AD19" s="15" t="s">
        <v>252</v>
      </c>
      <c r="AE19" s="4" t="s">
        <v>174</v>
      </c>
      <c r="AF19" s="15"/>
    </row>
    <row r="20" spans="1:37" s="29" customFormat="1" ht="30" customHeight="1" x14ac:dyDescent="0.25">
      <c r="A20" s="69"/>
      <c r="B20" s="72"/>
      <c r="C20" s="15"/>
      <c r="D20" s="72"/>
      <c r="E20" s="15">
        <v>508</v>
      </c>
      <c r="F20" s="15" t="s">
        <v>82</v>
      </c>
      <c r="G20" s="15" t="s">
        <v>25</v>
      </c>
      <c r="H20" s="15">
        <v>979</v>
      </c>
      <c r="I20" s="45" t="s">
        <v>170</v>
      </c>
      <c r="J20" s="15">
        <v>50</v>
      </c>
      <c r="K20" s="15">
        <v>26.3</v>
      </c>
      <c r="L20" s="9">
        <v>0.52600000000000002</v>
      </c>
      <c r="M20" s="15">
        <v>11</v>
      </c>
      <c r="N20" s="15">
        <v>11</v>
      </c>
      <c r="O20" s="9">
        <v>1</v>
      </c>
      <c r="P20" s="40">
        <v>1106664304</v>
      </c>
      <c r="Q20" s="40">
        <v>1030316833</v>
      </c>
      <c r="R20" s="9">
        <f t="shared" ref="R20" si="3">+Q20/P20</f>
        <v>0.93101117409855483</v>
      </c>
      <c r="S20" s="15">
        <v>63</v>
      </c>
      <c r="T20" s="15">
        <v>44</v>
      </c>
      <c r="U20" s="9">
        <f t="shared" si="2"/>
        <v>0.69841269841269837</v>
      </c>
      <c r="V20" s="42">
        <v>1</v>
      </c>
      <c r="W20" s="9">
        <v>0.93100000000000005</v>
      </c>
      <c r="X20" s="9">
        <v>0.69840000000000002</v>
      </c>
      <c r="Y20" s="15" t="s">
        <v>259</v>
      </c>
      <c r="Z20" s="15" t="s">
        <v>161</v>
      </c>
      <c r="AA20" s="15" t="s">
        <v>250</v>
      </c>
      <c r="AB20" s="15"/>
      <c r="AC20" s="15"/>
      <c r="AD20" s="15" t="s">
        <v>255</v>
      </c>
      <c r="AE20" s="4" t="s">
        <v>174</v>
      </c>
      <c r="AF20" s="15"/>
    </row>
    <row r="21" spans="1:37" s="29" customFormat="1" ht="30" customHeight="1" x14ac:dyDescent="0.25">
      <c r="A21" s="69"/>
      <c r="B21" s="72"/>
      <c r="C21" s="15"/>
      <c r="D21" s="72"/>
      <c r="E21" s="15">
        <v>509</v>
      </c>
      <c r="F21" s="15" t="s">
        <v>83</v>
      </c>
      <c r="G21" s="15" t="s">
        <v>25</v>
      </c>
      <c r="H21" s="15">
        <v>979</v>
      </c>
      <c r="I21" s="45" t="s">
        <v>171</v>
      </c>
      <c r="J21" s="15">
        <v>50</v>
      </c>
      <c r="K21" s="15">
        <v>24.92</v>
      </c>
      <c r="L21" s="41">
        <v>0.49840000000000001</v>
      </c>
      <c r="M21" s="15">
        <v>13.5</v>
      </c>
      <c r="N21" s="15">
        <v>13.5</v>
      </c>
      <c r="O21" s="41">
        <v>1</v>
      </c>
      <c r="P21" s="40">
        <v>648137267</v>
      </c>
      <c r="Q21" s="40">
        <v>625662267</v>
      </c>
      <c r="R21" s="9">
        <f>+Q21/P21</f>
        <v>0.96532370356663966</v>
      </c>
      <c r="S21" s="15">
        <v>9</v>
      </c>
      <c r="T21" s="15">
        <v>9</v>
      </c>
      <c r="U21" s="9">
        <f t="shared" si="2"/>
        <v>1</v>
      </c>
      <c r="V21" s="42">
        <v>1</v>
      </c>
      <c r="W21" s="9">
        <v>0.95530000000000004</v>
      </c>
      <c r="X21" s="9">
        <v>1</v>
      </c>
      <c r="Y21" s="15" t="s">
        <v>259</v>
      </c>
      <c r="Z21" s="15"/>
      <c r="AA21" s="15" t="s">
        <v>250</v>
      </c>
      <c r="AB21" s="15" t="s">
        <v>258</v>
      </c>
      <c r="AC21" s="15"/>
      <c r="AD21" s="15" t="s">
        <v>252</v>
      </c>
      <c r="AE21" s="4" t="s">
        <v>174</v>
      </c>
      <c r="AF21" s="15"/>
    </row>
    <row r="22" spans="1:37" s="13" customFormat="1" ht="30" customHeight="1" x14ac:dyDescent="0.25">
      <c r="A22" s="11"/>
      <c r="B22" s="15" t="s">
        <v>154</v>
      </c>
      <c r="C22" s="15">
        <v>444</v>
      </c>
      <c r="D22" s="15" t="s">
        <v>84</v>
      </c>
      <c r="E22" s="15">
        <v>347</v>
      </c>
      <c r="F22" s="15" t="s">
        <v>85</v>
      </c>
      <c r="G22" s="15" t="s">
        <v>25</v>
      </c>
      <c r="H22" s="15">
        <v>979</v>
      </c>
      <c r="I22" s="45" t="s">
        <v>85</v>
      </c>
      <c r="J22" s="15">
        <v>100</v>
      </c>
      <c r="K22" s="15">
        <v>60</v>
      </c>
      <c r="L22" s="41">
        <v>0.6</v>
      </c>
      <c r="M22" s="15">
        <v>25</v>
      </c>
      <c r="N22" s="15">
        <v>25</v>
      </c>
      <c r="O22" s="41">
        <v>1</v>
      </c>
      <c r="P22" s="40"/>
      <c r="Q22" s="40"/>
      <c r="R22" s="9" t="e">
        <f t="shared" ref="R22:R27" si="4">+Q22/P22</f>
        <v>#DIV/0!</v>
      </c>
      <c r="S22" s="15"/>
      <c r="T22" s="15"/>
      <c r="U22" s="9" t="e">
        <f t="shared" si="2"/>
        <v>#DIV/0!</v>
      </c>
      <c r="V22" s="42">
        <v>1</v>
      </c>
      <c r="W22" s="15"/>
      <c r="X22" s="15"/>
      <c r="Y22" s="15" t="s">
        <v>259</v>
      </c>
      <c r="Z22" s="15"/>
      <c r="AA22" s="15"/>
      <c r="AB22" s="15"/>
      <c r="AC22" s="15"/>
      <c r="AD22" s="15"/>
      <c r="AE22" s="4" t="s">
        <v>174</v>
      </c>
      <c r="AF22" s="15"/>
    </row>
    <row r="23" spans="1:37" s="13" customFormat="1" ht="30" customHeight="1" x14ac:dyDescent="0.25">
      <c r="A23" s="70"/>
      <c r="B23" s="72" t="s">
        <v>154</v>
      </c>
      <c r="C23" s="15">
        <v>458</v>
      </c>
      <c r="D23" s="72" t="s">
        <v>86</v>
      </c>
      <c r="E23" s="15">
        <v>359</v>
      </c>
      <c r="F23" s="15" t="s">
        <v>87</v>
      </c>
      <c r="G23" s="15" t="s">
        <v>25</v>
      </c>
      <c r="H23" s="15">
        <v>979</v>
      </c>
      <c r="I23" s="45" t="s">
        <v>129</v>
      </c>
      <c r="J23" s="15">
        <v>20.12</v>
      </c>
      <c r="K23" s="15">
        <v>37.24</v>
      </c>
      <c r="L23" s="41">
        <v>1.8509</v>
      </c>
      <c r="M23" s="15">
        <v>5</v>
      </c>
      <c r="N23" s="15">
        <v>13.02</v>
      </c>
      <c r="O23" s="41">
        <v>4.024</v>
      </c>
      <c r="P23" s="40">
        <v>668603100</v>
      </c>
      <c r="Q23" s="40">
        <v>535164967</v>
      </c>
      <c r="R23" s="9">
        <f t="shared" si="4"/>
        <v>0.80042250327585973</v>
      </c>
      <c r="S23" s="15">
        <v>34</v>
      </c>
      <c r="T23" s="15">
        <v>21</v>
      </c>
      <c r="U23" s="9">
        <f t="shared" si="2"/>
        <v>0.61764705882352944</v>
      </c>
      <c r="V23" s="9">
        <v>4.024</v>
      </c>
      <c r="W23" s="9">
        <v>0.8004</v>
      </c>
      <c r="X23" s="9">
        <v>0.61760000000000004</v>
      </c>
      <c r="Y23" s="15" t="s">
        <v>259</v>
      </c>
      <c r="Z23" s="15" t="s">
        <v>172</v>
      </c>
      <c r="AA23" s="15"/>
      <c r="AB23" s="15"/>
      <c r="AC23" s="15"/>
      <c r="AD23" s="15"/>
      <c r="AE23" s="4" t="s">
        <v>174</v>
      </c>
      <c r="AF23" s="15"/>
    </row>
    <row r="24" spans="1:37" s="13" customFormat="1" ht="30" customHeight="1" x14ac:dyDescent="0.25">
      <c r="A24" s="70"/>
      <c r="B24" s="72"/>
      <c r="C24" s="15"/>
      <c r="D24" s="72"/>
      <c r="E24" s="15">
        <v>360</v>
      </c>
      <c r="F24" s="15" t="s">
        <v>88</v>
      </c>
      <c r="G24" s="15" t="s">
        <v>25</v>
      </c>
      <c r="H24" s="15">
        <v>979</v>
      </c>
      <c r="I24" s="45" t="s">
        <v>129</v>
      </c>
      <c r="J24" s="15">
        <v>10</v>
      </c>
      <c r="K24" s="15">
        <v>16.920000000000002</v>
      </c>
      <c r="L24" s="41">
        <v>1.6919999999999999</v>
      </c>
      <c r="M24" s="15">
        <v>2</v>
      </c>
      <c r="N24" s="15">
        <v>6.84</v>
      </c>
      <c r="O24" s="41">
        <v>3.42</v>
      </c>
      <c r="P24" s="40">
        <v>668603100</v>
      </c>
      <c r="Q24" s="40">
        <v>535164967</v>
      </c>
      <c r="R24" s="9">
        <f t="shared" si="4"/>
        <v>0.80042250327585973</v>
      </c>
      <c r="S24" s="15">
        <v>34</v>
      </c>
      <c r="T24" s="15">
        <v>21</v>
      </c>
      <c r="U24" s="9">
        <f t="shared" si="2"/>
        <v>0.61764705882352944</v>
      </c>
      <c r="V24" s="9">
        <v>3.42</v>
      </c>
      <c r="W24" s="9">
        <v>0.8004</v>
      </c>
      <c r="X24" s="9">
        <v>0.61780000000000002</v>
      </c>
      <c r="Y24" s="15" t="s">
        <v>259</v>
      </c>
      <c r="Z24" s="15" t="s">
        <v>173</v>
      </c>
      <c r="AA24" s="15"/>
      <c r="AB24" s="15"/>
      <c r="AC24" s="15"/>
      <c r="AD24" s="15"/>
      <c r="AE24" s="4" t="s">
        <v>174</v>
      </c>
      <c r="AF24" s="15"/>
    </row>
    <row r="25" spans="1:37" s="13" customFormat="1" ht="30" customHeight="1" x14ac:dyDescent="0.25">
      <c r="A25" s="11"/>
      <c r="B25" s="15" t="s">
        <v>154</v>
      </c>
      <c r="C25" s="15">
        <v>459</v>
      </c>
      <c r="D25" s="15" t="s">
        <v>7</v>
      </c>
      <c r="E25" s="15">
        <v>361</v>
      </c>
      <c r="F25" s="15" t="s">
        <v>89</v>
      </c>
      <c r="G25" s="15" t="s">
        <v>25</v>
      </c>
      <c r="H25" s="15">
        <v>979</v>
      </c>
      <c r="I25" s="45" t="s">
        <v>127</v>
      </c>
      <c r="J25" s="15">
        <v>27</v>
      </c>
      <c r="K25" s="15">
        <v>20.88</v>
      </c>
      <c r="L25" s="41">
        <v>0.77329999999999999</v>
      </c>
      <c r="M25" s="15">
        <v>8</v>
      </c>
      <c r="N25" s="15">
        <v>7.51</v>
      </c>
      <c r="O25" s="41">
        <v>0.93879999999999997</v>
      </c>
      <c r="P25" s="40">
        <v>648137267</v>
      </c>
      <c r="Q25" s="40">
        <v>625662267</v>
      </c>
      <c r="R25" s="9">
        <f t="shared" si="4"/>
        <v>0.96532370356663966</v>
      </c>
      <c r="S25" s="15">
        <v>25</v>
      </c>
      <c r="T25" s="15">
        <v>18</v>
      </c>
      <c r="U25" s="9">
        <f t="shared" si="2"/>
        <v>0.72</v>
      </c>
      <c r="V25" s="9">
        <v>0.93879999999999997</v>
      </c>
      <c r="W25" s="9">
        <v>0.96530000000000005</v>
      </c>
      <c r="X25" s="42">
        <v>0.72</v>
      </c>
      <c r="Y25" s="15" t="s">
        <v>259</v>
      </c>
      <c r="Z25" s="15" t="s">
        <v>263</v>
      </c>
      <c r="AA25" s="15"/>
      <c r="AB25" s="15"/>
      <c r="AC25" s="15"/>
      <c r="AD25" s="15"/>
      <c r="AE25" s="4" t="s">
        <v>174</v>
      </c>
      <c r="AF25" s="15"/>
    </row>
    <row r="26" spans="1:37" s="13" customFormat="1" ht="30" customHeight="1" x14ac:dyDescent="0.25">
      <c r="A26" s="70"/>
      <c r="B26" s="72" t="s">
        <v>154</v>
      </c>
      <c r="C26" s="15">
        <v>461</v>
      </c>
      <c r="D26" s="72" t="s">
        <v>10</v>
      </c>
      <c r="E26" s="15">
        <v>363</v>
      </c>
      <c r="F26" s="15" t="s">
        <v>90</v>
      </c>
      <c r="G26" s="15" t="s">
        <v>91</v>
      </c>
      <c r="H26" s="15">
        <v>979</v>
      </c>
      <c r="I26" s="45" t="s">
        <v>125</v>
      </c>
      <c r="J26" s="15">
        <v>49</v>
      </c>
      <c r="K26" s="15">
        <v>49</v>
      </c>
      <c r="L26" s="41">
        <v>0.54690000000000005</v>
      </c>
      <c r="M26" s="15">
        <v>49</v>
      </c>
      <c r="N26" s="15">
        <v>49</v>
      </c>
      <c r="O26" s="41">
        <v>1</v>
      </c>
      <c r="P26" s="40">
        <v>1524212122</v>
      </c>
      <c r="Q26" s="40">
        <v>1497722898</v>
      </c>
      <c r="R26" s="9">
        <f t="shared" si="4"/>
        <v>0.98262103835964643</v>
      </c>
      <c r="S26" s="15">
        <v>53</v>
      </c>
      <c r="T26" s="15">
        <v>42</v>
      </c>
      <c r="U26" s="9">
        <f t="shared" si="2"/>
        <v>0.79245283018867929</v>
      </c>
      <c r="V26" s="42">
        <v>1</v>
      </c>
      <c r="W26" s="9">
        <v>0.98260000000000003</v>
      </c>
      <c r="X26" s="15">
        <v>79.25</v>
      </c>
      <c r="Y26" s="15" t="s">
        <v>259</v>
      </c>
      <c r="Z26" s="15"/>
      <c r="AA26" s="15"/>
      <c r="AB26" s="15"/>
      <c r="AC26" s="15"/>
      <c r="AD26" s="15"/>
      <c r="AE26" s="4" t="s">
        <v>174</v>
      </c>
      <c r="AF26" s="15"/>
    </row>
    <row r="27" spans="1:37" s="13" customFormat="1" ht="30" customHeight="1" x14ac:dyDescent="0.25">
      <c r="A27" s="70"/>
      <c r="B27" s="72"/>
      <c r="C27" s="15"/>
      <c r="D27" s="72"/>
      <c r="E27" s="15">
        <v>364</v>
      </c>
      <c r="F27" s="15" t="s">
        <v>92</v>
      </c>
      <c r="G27" s="15" t="s">
        <v>91</v>
      </c>
      <c r="H27" s="15">
        <v>979</v>
      </c>
      <c r="I27" s="45" t="s">
        <v>125</v>
      </c>
      <c r="J27" s="15">
        <v>24</v>
      </c>
      <c r="K27" s="15">
        <v>24</v>
      </c>
      <c r="L27" s="41">
        <v>0.51670000000000005</v>
      </c>
      <c r="M27" s="15">
        <v>24</v>
      </c>
      <c r="N27" s="15">
        <v>24</v>
      </c>
      <c r="O27" s="41">
        <v>1</v>
      </c>
      <c r="P27" s="40">
        <v>1100456406</v>
      </c>
      <c r="Q27" s="40">
        <v>1078623343</v>
      </c>
      <c r="R27" s="9">
        <f t="shared" si="4"/>
        <v>0.98015999281665322</v>
      </c>
      <c r="S27" s="15">
        <v>53</v>
      </c>
      <c r="T27" s="15">
        <v>42</v>
      </c>
      <c r="U27" s="9">
        <f t="shared" si="2"/>
        <v>0.79245283018867929</v>
      </c>
      <c r="V27" s="42">
        <v>1</v>
      </c>
      <c r="W27" s="9">
        <v>0.98019999999999996</v>
      </c>
      <c r="X27" s="9">
        <v>0.79249999999999998</v>
      </c>
      <c r="Y27" s="15" t="s">
        <v>259</v>
      </c>
      <c r="Z27" s="15"/>
      <c r="AA27" s="15"/>
      <c r="AB27" s="15"/>
      <c r="AC27" s="15"/>
      <c r="AD27" s="15"/>
      <c r="AE27" s="4" t="s">
        <v>174</v>
      </c>
      <c r="AF27" s="15"/>
    </row>
    <row r="28" spans="1:37" s="13" customFormat="1" ht="67.5" customHeight="1" x14ac:dyDescent="0.25">
      <c r="A28" s="8"/>
      <c r="B28" s="15" t="s">
        <v>175</v>
      </c>
      <c r="C28" s="15">
        <v>437</v>
      </c>
      <c r="D28" s="15" t="s">
        <v>176</v>
      </c>
      <c r="E28" s="15">
        <v>335</v>
      </c>
      <c r="F28" s="15" t="s">
        <v>177</v>
      </c>
      <c r="G28" s="15" t="s">
        <v>26</v>
      </c>
      <c r="H28" s="15">
        <v>1132</v>
      </c>
      <c r="I28" s="45"/>
      <c r="J28" s="15">
        <v>100</v>
      </c>
      <c r="K28" s="15">
        <v>0</v>
      </c>
      <c r="L28" s="9">
        <v>0</v>
      </c>
      <c r="M28" s="15">
        <v>50</v>
      </c>
      <c r="N28" s="15">
        <v>0</v>
      </c>
      <c r="O28" s="9">
        <v>0</v>
      </c>
      <c r="P28" s="46"/>
      <c r="Q28" s="46"/>
      <c r="R28" s="9" t="e">
        <f t="shared" ref="R28:R61" si="5">+Q28/P28</f>
        <v>#DIV/0!</v>
      </c>
      <c r="S28" s="15"/>
      <c r="T28" s="15"/>
      <c r="U28" s="9" t="e">
        <f t="shared" ref="U28:U61" si="6">+T28/S28</f>
        <v>#DIV/0!</v>
      </c>
      <c r="V28" s="9"/>
      <c r="W28" s="9"/>
      <c r="X28" s="9"/>
      <c r="Y28" s="47" t="s">
        <v>264</v>
      </c>
      <c r="Z28" s="15"/>
      <c r="AA28" s="15"/>
      <c r="AB28" s="48"/>
      <c r="AC28" s="48"/>
      <c r="AD28" s="48"/>
      <c r="AE28" s="4" t="s">
        <v>233</v>
      </c>
      <c r="AF28" s="48"/>
    </row>
    <row r="29" spans="1:37" s="29" customFormat="1" ht="30" customHeight="1" x14ac:dyDescent="0.25">
      <c r="A29" s="32"/>
      <c r="B29" s="15" t="s">
        <v>175</v>
      </c>
      <c r="C29" s="15">
        <v>439</v>
      </c>
      <c r="D29" s="15" t="s">
        <v>16</v>
      </c>
      <c r="E29" s="15">
        <v>337</v>
      </c>
      <c r="F29" s="15" t="s">
        <v>241</v>
      </c>
      <c r="G29" s="15" t="s">
        <v>25</v>
      </c>
      <c r="H29" s="15">
        <v>1132</v>
      </c>
      <c r="I29" s="45"/>
      <c r="J29" s="15">
        <v>200</v>
      </c>
      <c r="K29" s="15">
        <f>6.33+11.8+36.84</f>
        <v>54.970000000000006</v>
      </c>
      <c r="L29" s="9">
        <f>+K29/J29</f>
        <v>0.27485000000000004</v>
      </c>
      <c r="M29" s="15">
        <v>121.87</v>
      </c>
      <c r="N29" s="15">
        <v>36.840000000000003</v>
      </c>
      <c r="O29" s="9">
        <f>+N29/M29</f>
        <v>0.30228932469024372</v>
      </c>
      <c r="P29" s="46">
        <v>3357392567</v>
      </c>
      <c r="Q29" s="46">
        <v>3356637567</v>
      </c>
      <c r="R29" s="9">
        <f t="shared" si="5"/>
        <v>0.99977512310969507</v>
      </c>
      <c r="S29" s="15">
        <v>13</v>
      </c>
      <c r="T29" s="15">
        <v>12</v>
      </c>
      <c r="U29" s="9">
        <f t="shared" si="6"/>
        <v>0.92307692307692313</v>
      </c>
      <c r="V29" s="9">
        <f>O29</f>
        <v>0.30228932469024372</v>
      </c>
      <c r="W29" s="9">
        <f>R29</f>
        <v>0.99977512310969507</v>
      </c>
      <c r="X29" s="9">
        <f>U29</f>
        <v>0.92307692307692313</v>
      </c>
      <c r="Y29" s="47" t="s">
        <v>344</v>
      </c>
      <c r="Z29" s="15" t="s">
        <v>178</v>
      </c>
      <c r="AA29" s="4" t="s">
        <v>256</v>
      </c>
      <c r="AB29" s="15" t="s">
        <v>265</v>
      </c>
      <c r="AC29" s="48"/>
      <c r="AD29" s="48" t="s">
        <v>255</v>
      </c>
      <c r="AE29" s="4" t="s">
        <v>233</v>
      </c>
      <c r="AF29" s="48"/>
      <c r="AG29" s="31" t="s">
        <v>266</v>
      </c>
    </row>
    <row r="30" spans="1:37" s="13" customFormat="1" ht="52.5" customHeight="1" x14ac:dyDescent="0.25">
      <c r="A30" s="8"/>
      <c r="B30" s="15" t="s">
        <v>175</v>
      </c>
      <c r="C30" s="15">
        <v>463</v>
      </c>
      <c r="D30" s="15" t="s">
        <v>27</v>
      </c>
      <c r="E30" s="15">
        <v>340</v>
      </c>
      <c r="F30" s="15" t="s">
        <v>28</v>
      </c>
      <c r="G30" s="15" t="s">
        <v>25</v>
      </c>
      <c r="H30" s="15">
        <v>1132</v>
      </c>
      <c r="I30" s="45"/>
      <c r="J30" s="15">
        <v>100</v>
      </c>
      <c r="K30" s="15">
        <v>0</v>
      </c>
      <c r="L30" s="9">
        <f>+K30/J30</f>
        <v>0</v>
      </c>
      <c r="M30" s="15">
        <v>50</v>
      </c>
      <c r="N30" s="15">
        <v>0</v>
      </c>
      <c r="O30" s="9">
        <f>+N30/M30</f>
        <v>0</v>
      </c>
      <c r="P30" s="46">
        <v>158253000</v>
      </c>
      <c r="Q30" s="46">
        <v>158253000</v>
      </c>
      <c r="R30" s="9">
        <f t="shared" si="5"/>
        <v>1</v>
      </c>
      <c r="S30" s="15">
        <v>4</v>
      </c>
      <c r="T30" s="15">
        <v>4</v>
      </c>
      <c r="U30" s="9">
        <f t="shared" si="6"/>
        <v>1</v>
      </c>
      <c r="V30" s="49">
        <v>0</v>
      </c>
      <c r="W30" s="9">
        <f>R30</f>
        <v>1</v>
      </c>
      <c r="X30" s="9">
        <f>U30</f>
        <v>1</v>
      </c>
      <c r="Y30" s="47" t="s">
        <v>267</v>
      </c>
      <c r="Z30" s="15" t="s">
        <v>179</v>
      </c>
      <c r="AA30" s="15" t="s">
        <v>180</v>
      </c>
      <c r="AB30" s="48"/>
      <c r="AC30" s="48"/>
      <c r="AD30" s="48"/>
      <c r="AE30" s="4" t="s">
        <v>233</v>
      </c>
      <c r="AF30" s="48"/>
      <c r="AK30" s="33"/>
    </row>
    <row r="31" spans="1:37" s="13" customFormat="1" ht="30" customHeight="1" x14ac:dyDescent="0.25">
      <c r="A31" s="8"/>
      <c r="B31" s="15" t="s">
        <v>175</v>
      </c>
      <c r="C31" s="15">
        <v>476</v>
      </c>
      <c r="D31" s="15" t="s">
        <v>32</v>
      </c>
      <c r="E31" s="15">
        <v>375</v>
      </c>
      <c r="F31" s="15" t="s">
        <v>33</v>
      </c>
      <c r="G31" s="15" t="s">
        <v>26</v>
      </c>
      <c r="H31" s="15">
        <v>1141</v>
      </c>
      <c r="I31" s="45"/>
      <c r="J31" s="15">
        <v>1</v>
      </c>
      <c r="K31" s="15">
        <v>0</v>
      </c>
      <c r="L31" s="9">
        <f>+K31/J31</f>
        <v>0</v>
      </c>
      <c r="M31" s="15">
        <v>0</v>
      </c>
      <c r="N31" s="15">
        <v>0</v>
      </c>
      <c r="O31" s="9">
        <v>0</v>
      </c>
      <c r="P31" s="46"/>
      <c r="Q31" s="46"/>
      <c r="R31" s="9" t="e">
        <f t="shared" si="5"/>
        <v>#DIV/0!</v>
      </c>
      <c r="S31" s="15">
        <v>0</v>
      </c>
      <c r="T31" s="15">
        <v>0</v>
      </c>
      <c r="U31" s="9">
        <v>0</v>
      </c>
      <c r="V31" s="9">
        <f>O31</f>
        <v>0</v>
      </c>
      <c r="W31" s="9" t="e">
        <f>R31</f>
        <v>#DIV/0!</v>
      </c>
      <c r="X31" s="9">
        <f>U31</f>
        <v>0</v>
      </c>
      <c r="Y31" s="47"/>
      <c r="Z31" s="47"/>
      <c r="AA31" s="15"/>
      <c r="AB31" s="15" t="s">
        <v>268</v>
      </c>
      <c r="AC31" s="48"/>
      <c r="AD31" s="48"/>
      <c r="AE31" s="4" t="s">
        <v>233</v>
      </c>
      <c r="AF31" s="48"/>
    </row>
    <row r="32" spans="1:37" s="29" customFormat="1" ht="30" customHeight="1" x14ac:dyDescent="0.25">
      <c r="A32" s="32"/>
      <c r="B32" s="15" t="s">
        <v>175</v>
      </c>
      <c r="C32" s="15">
        <v>435</v>
      </c>
      <c r="D32" s="15" t="s">
        <v>34</v>
      </c>
      <c r="E32" s="15">
        <v>333</v>
      </c>
      <c r="F32" s="15" t="s">
        <v>242</v>
      </c>
      <c r="G32" s="15" t="s">
        <v>25</v>
      </c>
      <c r="H32" s="15">
        <v>1132</v>
      </c>
      <c r="I32" s="45"/>
      <c r="J32" s="15">
        <v>400</v>
      </c>
      <c r="K32" s="15">
        <v>136.6</v>
      </c>
      <c r="L32" s="9">
        <v>0.34150000000000003</v>
      </c>
      <c r="M32" s="15">
        <v>183.4</v>
      </c>
      <c r="N32" s="15">
        <v>80</v>
      </c>
      <c r="O32" s="9">
        <v>0.43619999999999998</v>
      </c>
      <c r="P32" s="50">
        <v>2092287992</v>
      </c>
      <c r="Q32" s="50">
        <v>1889538815</v>
      </c>
      <c r="R32" s="9">
        <f t="shared" si="5"/>
        <v>0.90309690741655801</v>
      </c>
      <c r="S32" s="15">
        <v>20</v>
      </c>
      <c r="T32" s="15">
        <v>20</v>
      </c>
      <c r="U32" s="9">
        <f t="shared" si="6"/>
        <v>1</v>
      </c>
      <c r="V32" s="9">
        <f>O32</f>
        <v>0.43619999999999998</v>
      </c>
      <c r="W32" s="9">
        <f>R32</f>
        <v>0.90309690741655801</v>
      </c>
      <c r="X32" s="9">
        <f>U32</f>
        <v>1</v>
      </c>
      <c r="Y32" s="47" t="s">
        <v>345</v>
      </c>
      <c r="Z32" s="15" t="s">
        <v>249</v>
      </c>
      <c r="AA32" s="15" t="s">
        <v>269</v>
      </c>
      <c r="AB32" s="48" t="s">
        <v>181</v>
      </c>
      <c r="AC32" s="48"/>
      <c r="AD32" s="48"/>
      <c r="AE32" s="4" t="s">
        <v>233</v>
      </c>
      <c r="AF32" s="48"/>
      <c r="AG32" s="31" t="s">
        <v>266</v>
      </c>
    </row>
    <row r="33" spans="1:34" s="13" customFormat="1" ht="30" customHeight="1" x14ac:dyDescent="0.25">
      <c r="A33" s="8"/>
      <c r="B33" s="15" t="s">
        <v>175</v>
      </c>
      <c r="C33" s="15">
        <v>535</v>
      </c>
      <c r="D33" s="15" t="s">
        <v>270</v>
      </c>
      <c r="E33" s="15">
        <v>543</v>
      </c>
      <c r="F33" s="15" t="s">
        <v>39</v>
      </c>
      <c r="G33" s="15" t="s">
        <v>26</v>
      </c>
      <c r="H33" s="15">
        <v>1150</v>
      </c>
      <c r="I33" s="45"/>
      <c r="J33" s="15">
        <v>40</v>
      </c>
      <c r="K33" s="15">
        <v>18.95</v>
      </c>
      <c r="L33" s="9">
        <f>+K33/J33</f>
        <v>0.47375</v>
      </c>
      <c r="M33" s="15">
        <v>25</v>
      </c>
      <c r="N33" s="15">
        <v>18.95</v>
      </c>
      <c r="O33" s="9">
        <f t="shared" ref="O33:O41" si="7">+N33/M33</f>
        <v>0.75800000000000001</v>
      </c>
      <c r="P33" s="50">
        <v>7469889000</v>
      </c>
      <c r="Q33" s="50">
        <v>6391433325</v>
      </c>
      <c r="R33" s="9">
        <f t="shared" si="5"/>
        <v>0.85562627838244987</v>
      </c>
      <c r="S33" s="15">
        <v>34</v>
      </c>
      <c r="T33" s="15">
        <v>32</v>
      </c>
      <c r="U33" s="9">
        <f t="shared" si="6"/>
        <v>0.94117647058823528</v>
      </c>
      <c r="V33" s="51">
        <f t="shared" ref="V33:V45" si="8">O33</f>
        <v>0.75800000000000001</v>
      </c>
      <c r="W33" s="9">
        <f t="shared" ref="W33:W45" si="9">R33</f>
        <v>0.85562627838244987</v>
      </c>
      <c r="X33" s="9">
        <f t="shared" ref="X33:X45" si="10">U33</f>
        <v>0.94117647058823528</v>
      </c>
      <c r="Y33" s="47" t="s">
        <v>271</v>
      </c>
      <c r="Z33" s="15" t="s">
        <v>272</v>
      </c>
      <c r="AA33" s="15" t="s">
        <v>273</v>
      </c>
      <c r="AB33" s="48"/>
      <c r="AC33" s="48"/>
      <c r="AD33" s="48"/>
      <c r="AE33" s="4" t="s">
        <v>233</v>
      </c>
      <c r="AF33" s="48"/>
    </row>
    <row r="34" spans="1:34" s="13" customFormat="1" ht="30" customHeight="1" x14ac:dyDescent="0.25">
      <c r="A34" s="8"/>
      <c r="B34" s="15" t="s">
        <v>175</v>
      </c>
      <c r="C34" s="15"/>
      <c r="D34" s="15" t="s">
        <v>270</v>
      </c>
      <c r="E34" s="15"/>
      <c r="F34" s="15" t="s">
        <v>124</v>
      </c>
      <c r="G34" s="15"/>
      <c r="H34" s="15">
        <v>1150</v>
      </c>
      <c r="I34" s="45"/>
      <c r="J34" s="15">
        <v>100</v>
      </c>
      <c r="K34" s="15">
        <v>70</v>
      </c>
      <c r="L34" s="9">
        <f>+K34/J34</f>
        <v>0.7</v>
      </c>
      <c r="M34" s="15">
        <v>70</v>
      </c>
      <c r="N34" s="15">
        <v>70</v>
      </c>
      <c r="O34" s="9">
        <f t="shared" si="7"/>
        <v>1</v>
      </c>
      <c r="P34" s="50">
        <v>143069800</v>
      </c>
      <c r="Q34" s="50">
        <v>125402300</v>
      </c>
      <c r="R34" s="9">
        <f t="shared" si="5"/>
        <v>0.87651132524124586</v>
      </c>
      <c r="S34" s="15">
        <v>4</v>
      </c>
      <c r="T34" s="15">
        <v>3</v>
      </c>
      <c r="U34" s="9">
        <f>+T34/S34</f>
        <v>0.75</v>
      </c>
      <c r="V34" s="51">
        <f t="shared" si="8"/>
        <v>1</v>
      </c>
      <c r="W34" s="9">
        <f t="shared" si="9"/>
        <v>0.87651132524124586</v>
      </c>
      <c r="X34" s="9">
        <f t="shared" si="10"/>
        <v>0.75</v>
      </c>
      <c r="Y34" s="47" t="s">
        <v>274</v>
      </c>
      <c r="Z34" s="15" t="s">
        <v>275</v>
      </c>
      <c r="AA34" s="15" t="s">
        <v>182</v>
      </c>
      <c r="AB34" s="48"/>
      <c r="AC34" s="48"/>
      <c r="AD34" s="48"/>
      <c r="AE34" s="4" t="s">
        <v>233</v>
      </c>
      <c r="AF34" s="48"/>
    </row>
    <row r="35" spans="1:34" s="13" customFormat="1" ht="30" customHeight="1" x14ac:dyDescent="0.25">
      <c r="A35" s="8"/>
      <c r="B35" s="15" t="s">
        <v>175</v>
      </c>
      <c r="C35" s="15"/>
      <c r="D35" s="15" t="s">
        <v>270</v>
      </c>
      <c r="E35" s="15"/>
      <c r="F35" s="15" t="s">
        <v>123</v>
      </c>
      <c r="G35" s="15"/>
      <c r="H35" s="15">
        <v>1150</v>
      </c>
      <c r="I35" s="45"/>
      <c r="J35" s="15">
        <v>25</v>
      </c>
      <c r="K35" s="15">
        <v>0</v>
      </c>
      <c r="L35" s="9">
        <f>+K35/J35</f>
        <v>0</v>
      </c>
      <c r="M35" s="15">
        <v>10</v>
      </c>
      <c r="N35" s="15">
        <v>0</v>
      </c>
      <c r="O35" s="9">
        <f t="shared" si="7"/>
        <v>0</v>
      </c>
      <c r="P35" s="50">
        <v>1070899362</v>
      </c>
      <c r="Q35" s="50">
        <v>70899362</v>
      </c>
      <c r="R35" s="9">
        <f t="shared" si="5"/>
        <v>6.6205438639527367E-2</v>
      </c>
      <c r="S35" s="15">
        <v>1</v>
      </c>
      <c r="T35" s="15">
        <v>0</v>
      </c>
      <c r="U35" s="9">
        <v>0</v>
      </c>
      <c r="V35" s="51">
        <f t="shared" si="8"/>
        <v>0</v>
      </c>
      <c r="W35" s="9">
        <f t="shared" si="9"/>
        <v>6.6205438639527367E-2</v>
      </c>
      <c r="X35" s="9">
        <f t="shared" si="10"/>
        <v>0</v>
      </c>
      <c r="Y35" s="47" t="s">
        <v>276</v>
      </c>
      <c r="Z35" s="15"/>
      <c r="AA35" s="15"/>
      <c r="AB35" s="48"/>
      <c r="AC35" s="48"/>
      <c r="AD35" s="48"/>
      <c r="AE35" s="4" t="s">
        <v>233</v>
      </c>
      <c r="AF35" s="48"/>
    </row>
    <row r="36" spans="1:34" s="13" customFormat="1" ht="30" customHeight="1" x14ac:dyDescent="0.25">
      <c r="A36" s="8"/>
      <c r="B36" s="15" t="s">
        <v>175</v>
      </c>
      <c r="C36" s="15"/>
      <c r="D36" s="15" t="s">
        <v>270</v>
      </c>
      <c r="E36" s="15"/>
      <c r="F36" s="15" t="s">
        <v>183</v>
      </c>
      <c r="G36" s="15"/>
      <c r="H36" s="15">
        <v>1150</v>
      </c>
      <c r="I36" s="45"/>
      <c r="J36" s="15">
        <v>4</v>
      </c>
      <c r="K36" s="15">
        <v>0</v>
      </c>
      <c r="L36" s="9">
        <f>K36/J36</f>
        <v>0</v>
      </c>
      <c r="M36" s="15">
        <v>2.84</v>
      </c>
      <c r="N36" s="15">
        <v>0</v>
      </c>
      <c r="O36" s="9">
        <f t="shared" si="7"/>
        <v>0</v>
      </c>
      <c r="P36" s="50">
        <v>6510998226</v>
      </c>
      <c r="Q36" s="50">
        <v>5670782226</v>
      </c>
      <c r="R36" s="9">
        <f t="shared" si="5"/>
        <v>0.87095434972707975</v>
      </c>
      <c r="S36" s="15">
        <v>6</v>
      </c>
      <c r="T36" s="15">
        <v>5</v>
      </c>
      <c r="U36" s="9">
        <f t="shared" ref="U36:U41" si="11">+T36/S36</f>
        <v>0.83333333333333337</v>
      </c>
      <c r="V36" s="51">
        <f t="shared" si="8"/>
        <v>0</v>
      </c>
      <c r="W36" s="9">
        <f t="shared" si="9"/>
        <v>0.87095434972707975</v>
      </c>
      <c r="X36" s="9">
        <f t="shared" si="10"/>
        <v>0.83333333333333337</v>
      </c>
      <c r="Y36" s="47" t="s">
        <v>277</v>
      </c>
      <c r="Z36" s="15" t="s">
        <v>184</v>
      </c>
      <c r="AA36" s="15" t="s">
        <v>185</v>
      </c>
      <c r="AB36" s="48"/>
      <c r="AC36" s="48"/>
      <c r="AD36" s="48"/>
      <c r="AE36" s="4" t="s">
        <v>233</v>
      </c>
      <c r="AF36" s="48"/>
    </row>
    <row r="37" spans="1:34" s="13" customFormat="1" ht="30" customHeight="1" x14ac:dyDescent="0.25">
      <c r="A37" s="8"/>
      <c r="B37" s="15" t="s">
        <v>175</v>
      </c>
      <c r="C37" s="15"/>
      <c r="D37" s="15" t="s">
        <v>270</v>
      </c>
      <c r="E37" s="15"/>
      <c r="F37" s="15" t="s">
        <v>186</v>
      </c>
      <c r="G37" s="15"/>
      <c r="H37" s="15">
        <v>1150</v>
      </c>
      <c r="I37" s="45"/>
      <c r="J37" s="15">
        <v>5</v>
      </c>
      <c r="K37" s="15">
        <v>0</v>
      </c>
      <c r="L37" s="9">
        <f t="shared" ref="L37:L46" si="12">+K37/J37</f>
        <v>0</v>
      </c>
      <c r="M37" s="15">
        <v>3</v>
      </c>
      <c r="N37" s="15">
        <v>0</v>
      </c>
      <c r="O37" s="9">
        <f t="shared" si="7"/>
        <v>0</v>
      </c>
      <c r="P37" s="50">
        <v>274661985</v>
      </c>
      <c r="Q37" s="50">
        <v>274661985</v>
      </c>
      <c r="R37" s="9">
        <f t="shared" si="5"/>
        <v>1</v>
      </c>
      <c r="S37" s="15">
        <v>1</v>
      </c>
      <c r="T37" s="15">
        <v>1</v>
      </c>
      <c r="U37" s="9">
        <f t="shared" si="11"/>
        <v>1</v>
      </c>
      <c r="V37" s="51">
        <f t="shared" si="8"/>
        <v>0</v>
      </c>
      <c r="W37" s="9">
        <f t="shared" si="9"/>
        <v>1</v>
      </c>
      <c r="X37" s="9">
        <f t="shared" si="10"/>
        <v>1</v>
      </c>
      <c r="Y37" s="47" t="s">
        <v>278</v>
      </c>
      <c r="Z37" s="15" t="s">
        <v>187</v>
      </c>
      <c r="AA37" s="15" t="s">
        <v>279</v>
      </c>
      <c r="AB37" s="48"/>
      <c r="AC37" s="48"/>
      <c r="AD37" s="48"/>
      <c r="AE37" s="4" t="s">
        <v>233</v>
      </c>
      <c r="AF37" s="48"/>
    </row>
    <row r="38" spans="1:34" s="13" customFormat="1" ht="30" customHeight="1" x14ac:dyDescent="0.25">
      <c r="A38" s="8"/>
      <c r="B38" s="15" t="s">
        <v>175</v>
      </c>
      <c r="C38" s="15"/>
      <c r="D38" s="15" t="s">
        <v>270</v>
      </c>
      <c r="E38" s="15"/>
      <c r="F38" s="15" t="s">
        <v>280</v>
      </c>
      <c r="G38" s="15"/>
      <c r="H38" s="15">
        <v>1150</v>
      </c>
      <c r="I38" s="45"/>
      <c r="J38" s="15">
        <v>10</v>
      </c>
      <c r="K38" s="15">
        <v>4</v>
      </c>
      <c r="L38" s="9">
        <f t="shared" si="12"/>
        <v>0.4</v>
      </c>
      <c r="M38" s="15">
        <v>1</v>
      </c>
      <c r="N38" s="15">
        <v>1</v>
      </c>
      <c r="O38" s="9">
        <f t="shared" si="7"/>
        <v>1</v>
      </c>
      <c r="P38" s="50">
        <v>455227730</v>
      </c>
      <c r="Q38" s="50">
        <v>408069555</v>
      </c>
      <c r="R38" s="9">
        <f t="shared" si="5"/>
        <v>0.89640750795211888</v>
      </c>
      <c r="S38" s="15">
        <v>12</v>
      </c>
      <c r="T38" s="15">
        <v>8</v>
      </c>
      <c r="U38" s="9">
        <f t="shared" si="11"/>
        <v>0.66666666666666663</v>
      </c>
      <c r="V38" s="51">
        <f t="shared" si="8"/>
        <v>1</v>
      </c>
      <c r="W38" s="9">
        <f t="shared" si="9"/>
        <v>0.89640750795211888</v>
      </c>
      <c r="X38" s="9">
        <f t="shared" si="10"/>
        <v>0.66666666666666663</v>
      </c>
      <c r="Y38" s="52" t="s">
        <v>281</v>
      </c>
      <c r="Z38" s="15" t="s">
        <v>188</v>
      </c>
      <c r="AA38" s="15" t="s">
        <v>282</v>
      </c>
      <c r="AB38" s="48"/>
      <c r="AC38" s="48"/>
      <c r="AD38" s="48"/>
      <c r="AE38" s="4" t="s">
        <v>233</v>
      </c>
      <c r="AF38" s="48"/>
    </row>
    <row r="39" spans="1:34" s="13" customFormat="1" ht="30" customHeight="1" x14ac:dyDescent="0.25">
      <c r="A39" s="8"/>
      <c r="B39" s="15" t="s">
        <v>175</v>
      </c>
      <c r="C39" s="15"/>
      <c r="D39" s="15" t="s">
        <v>270</v>
      </c>
      <c r="E39" s="15"/>
      <c r="F39" s="15" t="s">
        <v>189</v>
      </c>
      <c r="G39" s="15"/>
      <c r="H39" s="15">
        <v>1150</v>
      </c>
      <c r="I39" s="45"/>
      <c r="J39" s="15">
        <v>80</v>
      </c>
      <c r="K39" s="15">
        <v>0</v>
      </c>
      <c r="L39" s="9">
        <f t="shared" si="12"/>
        <v>0</v>
      </c>
      <c r="M39" s="15">
        <v>49.4</v>
      </c>
      <c r="N39" s="15">
        <v>0</v>
      </c>
      <c r="O39" s="9">
        <f t="shared" si="7"/>
        <v>0</v>
      </c>
      <c r="P39" s="50">
        <v>2874249089</v>
      </c>
      <c r="Q39" s="50">
        <v>2660063142</v>
      </c>
      <c r="R39" s="9">
        <f t="shared" si="5"/>
        <v>0.92548107684204961</v>
      </c>
      <c r="S39" s="15">
        <v>7</v>
      </c>
      <c r="T39" s="15">
        <v>6</v>
      </c>
      <c r="U39" s="9">
        <f t="shared" si="11"/>
        <v>0.8571428571428571</v>
      </c>
      <c r="V39" s="51">
        <f t="shared" si="8"/>
        <v>0</v>
      </c>
      <c r="W39" s="9">
        <f t="shared" si="9"/>
        <v>0.92548107684204961</v>
      </c>
      <c r="X39" s="9">
        <f t="shared" si="10"/>
        <v>0.8571428571428571</v>
      </c>
      <c r="Y39" s="47" t="s">
        <v>283</v>
      </c>
      <c r="Z39" s="15" t="s">
        <v>190</v>
      </c>
      <c r="AA39" s="15" t="s">
        <v>191</v>
      </c>
      <c r="AB39" s="48"/>
      <c r="AC39" s="48"/>
      <c r="AD39" s="48"/>
      <c r="AE39" s="4" t="s">
        <v>233</v>
      </c>
      <c r="AF39" s="48"/>
    </row>
    <row r="40" spans="1:34" s="13" customFormat="1" ht="30" customHeight="1" x14ac:dyDescent="0.25">
      <c r="A40" s="8"/>
      <c r="B40" s="15" t="s">
        <v>175</v>
      </c>
      <c r="C40" s="15"/>
      <c r="D40" s="15" t="s">
        <v>270</v>
      </c>
      <c r="E40" s="15"/>
      <c r="F40" s="15" t="s">
        <v>192</v>
      </c>
      <c r="G40" s="15"/>
      <c r="H40" s="15">
        <v>1150</v>
      </c>
      <c r="I40" s="45"/>
      <c r="J40" s="15">
        <v>80</v>
      </c>
      <c r="K40" s="15">
        <v>70.849999999999994</v>
      </c>
      <c r="L40" s="9">
        <f t="shared" si="12"/>
        <v>0.88562499999999988</v>
      </c>
      <c r="M40" s="15">
        <v>16</v>
      </c>
      <c r="N40" s="15">
        <v>9.1</v>
      </c>
      <c r="O40" s="9">
        <f t="shared" si="7"/>
        <v>0.56874999999999998</v>
      </c>
      <c r="P40" s="50">
        <v>1646260432</v>
      </c>
      <c r="Q40" s="50">
        <v>1447100432</v>
      </c>
      <c r="R40" s="9">
        <f t="shared" si="5"/>
        <v>0.87902278635340492</v>
      </c>
      <c r="S40" s="15">
        <v>8</v>
      </c>
      <c r="T40" s="15">
        <v>6</v>
      </c>
      <c r="U40" s="9">
        <f t="shared" si="11"/>
        <v>0.75</v>
      </c>
      <c r="V40" s="51">
        <f t="shared" si="8"/>
        <v>0.56874999999999998</v>
      </c>
      <c r="W40" s="9">
        <f t="shared" si="9"/>
        <v>0.87902278635340492</v>
      </c>
      <c r="X40" s="9">
        <f t="shared" si="10"/>
        <v>0.75</v>
      </c>
      <c r="Y40" s="47" t="s">
        <v>284</v>
      </c>
      <c r="Z40" s="15" t="s">
        <v>193</v>
      </c>
      <c r="AA40" s="15" t="s">
        <v>194</v>
      </c>
      <c r="AB40" s="48"/>
      <c r="AC40" s="48"/>
      <c r="AD40" s="48"/>
      <c r="AE40" s="4" t="s">
        <v>233</v>
      </c>
      <c r="AF40" s="48"/>
    </row>
    <row r="41" spans="1:34" s="13" customFormat="1" ht="30" customHeight="1" x14ac:dyDescent="0.25">
      <c r="A41" s="8"/>
      <c r="B41" s="15" t="s">
        <v>175</v>
      </c>
      <c r="C41" s="15"/>
      <c r="D41" s="15" t="s">
        <v>270</v>
      </c>
      <c r="E41" s="15"/>
      <c r="F41" s="15" t="s">
        <v>195</v>
      </c>
      <c r="G41" s="15"/>
      <c r="H41" s="15">
        <v>1150</v>
      </c>
      <c r="I41" s="45"/>
      <c r="J41" s="15">
        <v>40</v>
      </c>
      <c r="K41" s="15">
        <v>10</v>
      </c>
      <c r="L41" s="9">
        <f t="shared" si="12"/>
        <v>0.25</v>
      </c>
      <c r="M41" s="15">
        <v>23</v>
      </c>
      <c r="N41" s="15">
        <v>8</v>
      </c>
      <c r="O41" s="9">
        <f t="shared" si="7"/>
        <v>0.34782608695652173</v>
      </c>
      <c r="P41" s="50">
        <v>335425943</v>
      </c>
      <c r="Q41" s="50">
        <v>335425943</v>
      </c>
      <c r="R41" s="9">
        <f t="shared" si="5"/>
        <v>1</v>
      </c>
      <c r="S41" s="15">
        <v>6</v>
      </c>
      <c r="T41" s="15">
        <v>3</v>
      </c>
      <c r="U41" s="9">
        <f t="shared" si="11"/>
        <v>0.5</v>
      </c>
      <c r="V41" s="51">
        <f t="shared" si="8"/>
        <v>0.34782608695652173</v>
      </c>
      <c r="W41" s="9">
        <f t="shared" si="9"/>
        <v>1</v>
      </c>
      <c r="X41" s="9">
        <f t="shared" si="10"/>
        <v>0.5</v>
      </c>
      <c r="Y41" s="47" t="s">
        <v>285</v>
      </c>
      <c r="Z41" s="15" t="s">
        <v>196</v>
      </c>
      <c r="AA41" s="15" t="s">
        <v>194</v>
      </c>
      <c r="AB41" s="48"/>
      <c r="AC41" s="48"/>
      <c r="AD41" s="48"/>
      <c r="AE41" s="4" t="s">
        <v>233</v>
      </c>
      <c r="AF41" s="48"/>
    </row>
    <row r="42" spans="1:34" s="13" customFormat="1" ht="30" customHeight="1" x14ac:dyDescent="0.25">
      <c r="A42" s="8"/>
      <c r="B42" s="15" t="s">
        <v>175</v>
      </c>
      <c r="C42" s="15">
        <v>523</v>
      </c>
      <c r="D42" s="15" t="s">
        <v>197</v>
      </c>
      <c r="E42" s="15">
        <v>530</v>
      </c>
      <c r="F42" s="15" t="s">
        <v>33</v>
      </c>
      <c r="G42" s="15"/>
      <c r="H42" s="15">
        <v>1141</v>
      </c>
      <c r="I42" s="45"/>
      <c r="J42" s="15"/>
      <c r="K42" s="15"/>
      <c r="L42" s="9"/>
      <c r="M42" s="15"/>
      <c r="N42" s="15"/>
      <c r="O42" s="9"/>
      <c r="P42" s="50"/>
      <c r="Q42" s="50"/>
      <c r="R42" s="9"/>
      <c r="S42" s="15"/>
      <c r="T42" s="15"/>
      <c r="U42" s="9"/>
      <c r="V42" s="51"/>
      <c r="W42" s="9"/>
      <c r="X42" s="9"/>
      <c r="Y42" s="47"/>
      <c r="Z42" s="15"/>
      <c r="AA42" s="15"/>
      <c r="AB42" s="48"/>
      <c r="AC42" s="48"/>
      <c r="AD42" s="48"/>
      <c r="AE42" s="4" t="s">
        <v>233</v>
      </c>
      <c r="AF42" s="48"/>
    </row>
    <row r="43" spans="1:34" s="13" customFormat="1" ht="30" customHeight="1" x14ac:dyDescent="0.25">
      <c r="A43" s="8"/>
      <c r="B43" s="15" t="s">
        <v>175</v>
      </c>
      <c r="C43" s="15">
        <v>478</v>
      </c>
      <c r="D43" s="15" t="s">
        <v>40</v>
      </c>
      <c r="E43" s="15">
        <v>377</v>
      </c>
      <c r="F43" s="15" t="s">
        <v>41</v>
      </c>
      <c r="G43" s="15" t="s">
        <v>25</v>
      </c>
      <c r="H43" s="15">
        <v>1141</v>
      </c>
      <c r="I43" s="45"/>
      <c r="J43" s="15">
        <v>500</v>
      </c>
      <c r="K43" s="15">
        <v>293</v>
      </c>
      <c r="L43" s="9">
        <f t="shared" si="12"/>
        <v>0.58599999999999997</v>
      </c>
      <c r="M43" s="15">
        <v>147</v>
      </c>
      <c r="N43" s="15">
        <v>130</v>
      </c>
      <c r="O43" s="9">
        <f>+N43/M43</f>
        <v>0.88435374149659862</v>
      </c>
      <c r="P43" s="46">
        <v>1426901368</v>
      </c>
      <c r="Q43" s="46">
        <v>1388926012</v>
      </c>
      <c r="R43" s="9">
        <f t="shared" si="5"/>
        <v>0.97338613806697249</v>
      </c>
      <c r="S43" s="15">
        <v>24</v>
      </c>
      <c r="T43" s="15">
        <v>24</v>
      </c>
      <c r="U43" s="9">
        <f t="shared" si="6"/>
        <v>1</v>
      </c>
      <c r="V43" s="9">
        <f t="shared" si="8"/>
        <v>0.88435374149659862</v>
      </c>
      <c r="W43" s="9">
        <f t="shared" si="9"/>
        <v>0.97338613806697249</v>
      </c>
      <c r="X43" s="9">
        <f t="shared" si="10"/>
        <v>1</v>
      </c>
      <c r="Y43" s="47" t="s">
        <v>286</v>
      </c>
      <c r="Z43" s="47" t="s">
        <v>198</v>
      </c>
      <c r="AA43" s="15"/>
      <c r="AB43" s="15" t="s">
        <v>199</v>
      </c>
      <c r="AC43" s="48"/>
      <c r="AD43" s="48"/>
      <c r="AE43" s="4" t="s">
        <v>233</v>
      </c>
      <c r="AF43" s="48"/>
    </row>
    <row r="44" spans="1:34" s="13" customFormat="1" ht="30" customHeight="1" x14ac:dyDescent="0.25">
      <c r="A44" s="8"/>
      <c r="B44" s="15" t="s">
        <v>175</v>
      </c>
      <c r="C44" s="15"/>
      <c r="D44" s="15" t="s">
        <v>40</v>
      </c>
      <c r="E44" s="15"/>
      <c r="F44" s="15" t="s">
        <v>200</v>
      </c>
      <c r="G44" s="15"/>
      <c r="H44" s="15">
        <v>1141</v>
      </c>
      <c r="I44" s="45"/>
      <c r="J44" s="15">
        <v>100</v>
      </c>
      <c r="K44" s="15">
        <v>58</v>
      </c>
      <c r="L44" s="9">
        <f t="shared" si="12"/>
        <v>0.57999999999999996</v>
      </c>
      <c r="M44" s="15">
        <v>60</v>
      </c>
      <c r="N44" s="15">
        <v>58</v>
      </c>
      <c r="O44" s="9">
        <f t="shared" ref="O44:O51" si="13">+N44/M44</f>
        <v>0.96666666666666667</v>
      </c>
      <c r="P44" s="46">
        <v>935996640</v>
      </c>
      <c r="Q44" s="46">
        <v>923704406</v>
      </c>
      <c r="R44" s="9">
        <f>+Q44/P44</f>
        <v>0.98686722422422368</v>
      </c>
      <c r="S44" s="15">
        <v>19</v>
      </c>
      <c r="T44" s="15">
        <v>19</v>
      </c>
      <c r="U44" s="9">
        <f>+T44/S44</f>
        <v>1</v>
      </c>
      <c r="V44" s="9">
        <f t="shared" si="8"/>
        <v>0.96666666666666667</v>
      </c>
      <c r="W44" s="9">
        <f t="shared" si="9"/>
        <v>0.98686722422422368</v>
      </c>
      <c r="X44" s="9">
        <f t="shared" si="10"/>
        <v>1</v>
      </c>
      <c r="Y44" s="47" t="s">
        <v>287</v>
      </c>
      <c r="Z44" s="47" t="s">
        <v>288</v>
      </c>
      <c r="AA44" s="15"/>
      <c r="AB44" s="48"/>
      <c r="AC44" s="48"/>
      <c r="AD44" s="48"/>
      <c r="AE44" s="4" t="s">
        <v>233</v>
      </c>
      <c r="AF44" s="48"/>
    </row>
    <row r="45" spans="1:34" s="13" customFormat="1" ht="30" customHeight="1" x14ac:dyDescent="0.25">
      <c r="A45" s="8"/>
      <c r="B45" s="15" t="s">
        <v>175</v>
      </c>
      <c r="C45" s="15"/>
      <c r="D45" s="15" t="s">
        <v>40</v>
      </c>
      <c r="E45" s="15"/>
      <c r="F45" s="15" t="s">
        <v>201</v>
      </c>
      <c r="G45" s="15"/>
      <c r="H45" s="15">
        <v>1141</v>
      </c>
      <c r="I45" s="45"/>
      <c r="J45" s="15">
        <v>100</v>
      </c>
      <c r="K45" s="15">
        <v>75</v>
      </c>
      <c r="L45" s="9">
        <f t="shared" si="12"/>
        <v>0.75</v>
      </c>
      <c r="M45" s="15">
        <v>80</v>
      </c>
      <c r="N45" s="15">
        <v>75</v>
      </c>
      <c r="O45" s="9">
        <f t="shared" si="13"/>
        <v>0.9375</v>
      </c>
      <c r="P45" s="46">
        <v>154226300</v>
      </c>
      <c r="Q45" s="46">
        <v>154226300</v>
      </c>
      <c r="R45" s="9">
        <f>+Q45/P45</f>
        <v>1</v>
      </c>
      <c r="S45" s="15">
        <v>3</v>
      </c>
      <c r="T45" s="15">
        <v>3</v>
      </c>
      <c r="U45" s="9">
        <f>+T45/S45</f>
        <v>1</v>
      </c>
      <c r="V45" s="9">
        <f t="shared" si="8"/>
        <v>0.9375</v>
      </c>
      <c r="W45" s="9">
        <f t="shared" si="9"/>
        <v>1</v>
      </c>
      <c r="X45" s="9">
        <f t="shared" si="10"/>
        <v>1</v>
      </c>
      <c r="Y45" s="47" t="s">
        <v>289</v>
      </c>
      <c r="Z45" s="47" t="s">
        <v>202</v>
      </c>
      <c r="AA45" s="15"/>
      <c r="AB45" s="48"/>
      <c r="AC45" s="48"/>
      <c r="AD45" s="48"/>
      <c r="AE45" s="4" t="s">
        <v>233</v>
      </c>
      <c r="AF45" s="48"/>
    </row>
    <row r="46" spans="1:34" s="13" customFormat="1" ht="30" customHeight="1" x14ac:dyDescent="0.25">
      <c r="A46" s="8"/>
      <c r="B46" s="15" t="s">
        <v>175</v>
      </c>
      <c r="C46" s="15">
        <v>520</v>
      </c>
      <c r="D46" s="15" t="s">
        <v>42</v>
      </c>
      <c r="E46" s="15">
        <v>527</v>
      </c>
      <c r="F46" s="15" t="s">
        <v>43</v>
      </c>
      <c r="G46" s="15" t="s">
        <v>25</v>
      </c>
      <c r="H46" s="15">
        <v>1141</v>
      </c>
      <c r="I46" s="45"/>
      <c r="J46" s="15">
        <v>15000</v>
      </c>
      <c r="K46" s="15">
        <f>1028+2427+5152.47</f>
        <v>8607.4700000000012</v>
      </c>
      <c r="L46" s="9">
        <f t="shared" si="12"/>
        <v>0.57383133333333336</v>
      </c>
      <c r="M46" s="15">
        <v>5152.47</v>
      </c>
      <c r="N46" s="15">
        <v>5152.47</v>
      </c>
      <c r="O46" s="9">
        <f t="shared" si="13"/>
        <v>1</v>
      </c>
      <c r="P46" s="46">
        <v>1096442469</v>
      </c>
      <c r="Q46" s="46">
        <v>1053840341</v>
      </c>
      <c r="R46" s="9">
        <f t="shared" si="5"/>
        <v>0.96114513145513703</v>
      </c>
      <c r="S46" s="15">
        <v>12</v>
      </c>
      <c r="T46" s="15">
        <v>12</v>
      </c>
      <c r="U46" s="9">
        <f t="shared" si="6"/>
        <v>1</v>
      </c>
      <c r="V46" s="9">
        <f>L46</f>
        <v>0.57383133333333336</v>
      </c>
      <c r="W46" s="9">
        <f>O46</f>
        <v>1</v>
      </c>
      <c r="X46" s="9">
        <f>R46</f>
        <v>0.96114513145513703</v>
      </c>
      <c r="Y46" s="47" t="s">
        <v>290</v>
      </c>
      <c r="Z46" s="15" t="s">
        <v>203</v>
      </c>
      <c r="AA46" s="15" t="s">
        <v>204</v>
      </c>
      <c r="AB46" s="15" t="s">
        <v>291</v>
      </c>
      <c r="AC46" s="48"/>
      <c r="AD46" s="48"/>
      <c r="AE46" s="4" t="s">
        <v>233</v>
      </c>
      <c r="AF46" s="48"/>
    </row>
    <row r="47" spans="1:34" s="29" customFormat="1" ht="30" customHeight="1" x14ac:dyDescent="0.25">
      <c r="A47" s="32"/>
      <c r="B47" s="15" t="s">
        <v>175</v>
      </c>
      <c r="C47" s="15">
        <v>436</v>
      </c>
      <c r="D47" s="15" t="s">
        <v>44</v>
      </c>
      <c r="E47" s="15">
        <v>334</v>
      </c>
      <c r="F47" s="15" t="s">
        <v>243</v>
      </c>
      <c r="G47" s="15" t="s">
        <v>25</v>
      </c>
      <c r="H47" s="15">
        <v>1132</v>
      </c>
      <c r="I47" s="45"/>
      <c r="J47" s="15">
        <v>100</v>
      </c>
      <c r="K47" s="15">
        <v>70</v>
      </c>
      <c r="L47" s="9">
        <f>+K47/J47</f>
        <v>0.7</v>
      </c>
      <c r="M47" s="15">
        <v>40</v>
      </c>
      <c r="N47" s="15">
        <v>40</v>
      </c>
      <c r="O47" s="41">
        <f t="shared" si="13"/>
        <v>1</v>
      </c>
      <c r="P47" s="46">
        <v>1221282958</v>
      </c>
      <c r="Q47" s="46">
        <v>1192965625</v>
      </c>
      <c r="R47" s="9">
        <f t="shared" si="5"/>
        <v>0.97681345439686385</v>
      </c>
      <c r="S47" s="15">
        <v>70</v>
      </c>
      <c r="T47" s="15">
        <v>70</v>
      </c>
      <c r="U47" s="9">
        <f t="shared" si="6"/>
        <v>1</v>
      </c>
      <c r="V47" s="9">
        <f t="shared" ref="V47:V57" si="14">O47</f>
        <v>1</v>
      </c>
      <c r="W47" s="9">
        <f t="shared" ref="W47:W57" si="15">R47</f>
        <v>0.97681345439686385</v>
      </c>
      <c r="X47" s="9">
        <f>U47</f>
        <v>1</v>
      </c>
      <c r="Y47" s="47" t="s">
        <v>346</v>
      </c>
      <c r="Z47" s="47" t="s">
        <v>205</v>
      </c>
      <c r="AA47" s="15" t="s">
        <v>250</v>
      </c>
      <c r="AB47" s="48" t="s">
        <v>251</v>
      </c>
      <c r="AC47" s="48"/>
      <c r="AD47" s="48" t="s">
        <v>252</v>
      </c>
      <c r="AE47" s="4" t="s">
        <v>233</v>
      </c>
      <c r="AF47" s="48"/>
      <c r="AG47" s="31" t="s">
        <v>266</v>
      </c>
      <c r="AH47" s="29" t="s">
        <v>253</v>
      </c>
    </row>
    <row r="48" spans="1:34" s="29" customFormat="1" ht="30" customHeight="1" x14ac:dyDescent="0.25">
      <c r="A48" s="32"/>
      <c r="B48" s="15" t="s">
        <v>175</v>
      </c>
      <c r="C48" s="15">
        <v>438</v>
      </c>
      <c r="D48" s="15" t="s">
        <v>15</v>
      </c>
      <c r="E48" s="15">
        <v>336</v>
      </c>
      <c r="F48" s="15" t="s">
        <v>45</v>
      </c>
      <c r="G48" s="15" t="s">
        <v>26</v>
      </c>
      <c r="H48" s="15">
        <v>1132</v>
      </c>
      <c r="I48" s="45"/>
      <c r="J48" s="15">
        <v>115</v>
      </c>
      <c r="K48" s="15">
        <v>33.6</v>
      </c>
      <c r="L48" s="9">
        <v>0.29220000000000002</v>
      </c>
      <c r="M48" s="15">
        <v>40.6</v>
      </c>
      <c r="N48" s="15">
        <v>33.6</v>
      </c>
      <c r="O48" s="41">
        <f t="shared" si="13"/>
        <v>0.82758620689655171</v>
      </c>
      <c r="P48" s="46">
        <v>512870202</v>
      </c>
      <c r="Q48" s="46">
        <v>498299102</v>
      </c>
      <c r="R48" s="9">
        <f>+Q48/P48</f>
        <v>0.9715891078421437</v>
      </c>
      <c r="S48" s="15">
        <v>5</v>
      </c>
      <c r="T48" s="15">
        <v>5</v>
      </c>
      <c r="U48" s="9">
        <f t="shared" si="6"/>
        <v>1</v>
      </c>
      <c r="V48" s="9">
        <f t="shared" si="14"/>
        <v>0.82758620689655171</v>
      </c>
      <c r="W48" s="9">
        <f t="shared" si="15"/>
        <v>0.9715891078421437</v>
      </c>
      <c r="X48" s="9">
        <f>U48</f>
        <v>1</v>
      </c>
      <c r="Y48" s="47" t="s">
        <v>347</v>
      </c>
      <c r="Z48" s="15" t="s">
        <v>206</v>
      </c>
      <c r="AA48" s="15" t="s">
        <v>292</v>
      </c>
      <c r="AB48" s="48" t="s">
        <v>254</v>
      </c>
      <c r="AC48" s="4"/>
      <c r="AD48" s="48" t="s">
        <v>255</v>
      </c>
      <c r="AE48" s="4" t="s">
        <v>233</v>
      </c>
      <c r="AF48" s="48"/>
      <c r="AG48" s="31" t="s">
        <v>266</v>
      </c>
    </row>
    <row r="49" spans="1:33" s="29" customFormat="1" ht="30" customHeight="1" x14ac:dyDescent="0.25">
      <c r="A49" s="32"/>
      <c r="B49" s="15" t="s">
        <v>175</v>
      </c>
      <c r="C49" s="15">
        <v>440</v>
      </c>
      <c r="D49" s="15" t="s">
        <v>46</v>
      </c>
      <c r="E49" s="15">
        <v>338</v>
      </c>
      <c r="F49" s="15" t="s">
        <v>47</v>
      </c>
      <c r="G49" s="15" t="s">
        <v>26</v>
      </c>
      <c r="H49" s="15">
        <v>1132</v>
      </c>
      <c r="I49" s="45"/>
      <c r="J49" s="15">
        <v>2</v>
      </c>
      <c r="K49" s="15">
        <v>1.34</v>
      </c>
      <c r="L49" s="9">
        <f t="shared" ref="L49:L60" si="16">+K49/J49</f>
        <v>0.67</v>
      </c>
      <c r="M49" s="15">
        <v>1.5</v>
      </c>
      <c r="N49" s="15">
        <v>1.34</v>
      </c>
      <c r="O49" s="41">
        <f t="shared" si="13"/>
        <v>0.89333333333333342</v>
      </c>
      <c r="P49" s="46">
        <v>479933909</v>
      </c>
      <c r="Q49" s="46">
        <v>465559909</v>
      </c>
      <c r="R49" s="9">
        <f t="shared" si="5"/>
        <v>0.97005004286954855</v>
      </c>
      <c r="S49" s="15">
        <v>4</v>
      </c>
      <c r="T49" s="15">
        <v>3</v>
      </c>
      <c r="U49" s="9">
        <f t="shared" si="6"/>
        <v>0.75</v>
      </c>
      <c r="V49" s="9">
        <f t="shared" si="14"/>
        <v>0.89333333333333342</v>
      </c>
      <c r="W49" s="9">
        <f t="shared" si="15"/>
        <v>0.97005004286954855</v>
      </c>
      <c r="X49" s="9">
        <f>U49</f>
        <v>0.75</v>
      </c>
      <c r="Y49" s="47" t="s">
        <v>348</v>
      </c>
      <c r="Z49" s="15" t="s">
        <v>207</v>
      </c>
      <c r="AA49" s="4" t="s">
        <v>257</v>
      </c>
      <c r="AB49" s="15" t="s">
        <v>293</v>
      </c>
      <c r="AC49" s="48"/>
      <c r="AD49" s="48" t="s">
        <v>252</v>
      </c>
      <c r="AE49" s="4" t="s">
        <v>233</v>
      </c>
      <c r="AF49" s="48"/>
      <c r="AG49" s="31" t="s">
        <v>266</v>
      </c>
    </row>
    <row r="50" spans="1:33" s="13" customFormat="1" ht="30" customHeight="1" x14ac:dyDescent="0.25">
      <c r="A50" s="8"/>
      <c r="B50" s="15" t="s">
        <v>175</v>
      </c>
      <c r="C50" s="15">
        <v>462</v>
      </c>
      <c r="D50" s="15" t="s">
        <v>13</v>
      </c>
      <c r="E50" s="15">
        <v>339</v>
      </c>
      <c r="F50" s="15" t="s">
        <v>48</v>
      </c>
      <c r="G50" s="15" t="s">
        <v>26</v>
      </c>
      <c r="H50" s="15">
        <v>1132</v>
      </c>
      <c r="I50" s="45"/>
      <c r="J50" s="15">
        <v>100</v>
      </c>
      <c r="K50" s="15">
        <v>60</v>
      </c>
      <c r="L50" s="9">
        <f t="shared" si="16"/>
        <v>0.6</v>
      </c>
      <c r="M50" s="15">
        <v>60</v>
      </c>
      <c r="N50" s="15">
        <v>60</v>
      </c>
      <c r="O50" s="41">
        <f t="shared" si="13"/>
        <v>1</v>
      </c>
      <c r="P50" s="46">
        <v>1092373164</v>
      </c>
      <c r="Q50" s="46">
        <v>1092373164</v>
      </c>
      <c r="R50" s="9">
        <f t="shared" si="5"/>
        <v>1</v>
      </c>
      <c r="S50" s="15">
        <v>4</v>
      </c>
      <c r="T50" s="15">
        <v>4</v>
      </c>
      <c r="U50" s="9">
        <f t="shared" si="6"/>
        <v>1</v>
      </c>
      <c r="V50" s="9">
        <f t="shared" si="14"/>
        <v>1</v>
      </c>
      <c r="W50" s="9">
        <f t="shared" si="15"/>
        <v>1</v>
      </c>
      <c r="X50" s="9">
        <f>W50</f>
        <v>1</v>
      </c>
      <c r="Y50" s="47" t="s">
        <v>294</v>
      </c>
      <c r="Z50" s="47" t="s">
        <v>205</v>
      </c>
      <c r="AA50" s="15"/>
      <c r="AB50" s="48"/>
      <c r="AC50" s="48"/>
      <c r="AD50" s="48"/>
      <c r="AE50" s="4" t="s">
        <v>233</v>
      </c>
      <c r="AF50" s="48"/>
    </row>
    <row r="51" spans="1:33" s="13" customFormat="1" ht="30" customHeight="1" x14ac:dyDescent="0.25">
      <c r="A51" s="8"/>
      <c r="B51" s="15" t="s">
        <v>175</v>
      </c>
      <c r="C51" s="15">
        <v>464</v>
      </c>
      <c r="D51" s="15" t="s">
        <v>14</v>
      </c>
      <c r="E51" s="15">
        <v>341</v>
      </c>
      <c r="F51" s="15" t="s">
        <v>49</v>
      </c>
      <c r="G51" s="15" t="s">
        <v>26</v>
      </c>
      <c r="H51" s="15">
        <v>1132</v>
      </c>
      <c r="I51" s="45"/>
      <c r="J51" s="15">
        <v>800</v>
      </c>
      <c r="K51" s="15">
        <v>408</v>
      </c>
      <c r="L51" s="9">
        <f t="shared" si="16"/>
        <v>0.51</v>
      </c>
      <c r="M51" s="15">
        <v>408</v>
      </c>
      <c r="N51" s="15">
        <v>408</v>
      </c>
      <c r="O51" s="41">
        <f t="shared" si="13"/>
        <v>1</v>
      </c>
      <c r="P51" s="46">
        <v>10362181694</v>
      </c>
      <c r="Q51" s="46">
        <v>9072851015</v>
      </c>
      <c r="R51" s="9">
        <f t="shared" si="5"/>
        <v>0.87557343452619063</v>
      </c>
      <c r="S51" s="15">
        <v>54</v>
      </c>
      <c r="T51" s="15">
        <v>50</v>
      </c>
      <c r="U51" s="9">
        <f t="shared" si="6"/>
        <v>0.92592592592592593</v>
      </c>
      <c r="V51" s="9">
        <f t="shared" si="14"/>
        <v>1</v>
      </c>
      <c r="W51" s="9">
        <f t="shared" si="15"/>
        <v>0.87557343452619063</v>
      </c>
      <c r="X51" s="9">
        <f t="shared" ref="X51:X57" si="17">U51</f>
        <v>0.92592592592592593</v>
      </c>
      <c r="Y51" s="47" t="s">
        <v>295</v>
      </c>
      <c r="Z51" s="47" t="s">
        <v>205</v>
      </c>
      <c r="AA51" s="15"/>
      <c r="AB51" s="48"/>
      <c r="AC51" s="48"/>
      <c r="AD51" s="48"/>
      <c r="AE51" s="4" t="s">
        <v>233</v>
      </c>
      <c r="AF51" s="48"/>
    </row>
    <row r="52" spans="1:33" s="13" customFormat="1" ht="30" customHeight="1" x14ac:dyDescent="0.25">
      <c r="A52" s="8"/>
      <c r="B52" s="15" t="s">
        <v>175</v>
      </c>
      <c r="C52" s="15">
        <v>469</v>
      </c>
      <c r="D52" s="15" t="s">
        <v>63</v>
      </c>
      <c r="E52" s="15">
        <v>368</v>
      </c>
      <c r="F52" s="15" t="s">
        <v>64</v>
      </c>
      <c r="G52" s="15" t="s">
        <v>25</v>
      </c>
      <c r="H52" s="15">
        <v>1141</v>
      </c>
      <c r="I52" s="45"/>
      <c r="J52" s="15">
        <v>25000</v>
      </c>
      <c r="K52" s="53">
        <f>6578.76+7911+1390</f>
        <v>15879.76</v>
      </c>
      <c r="L52" s="9">
        <f t="shared" si="16"/>
        <v>0.63519040000000004</v>
      </c>
      <c r="M52" s="15">
        <v>6610</v>
      </c>
      <c r="N52" s="15">
        <v>6578.76</v>
      </c>
      <c r="O52" s="41">
        <f t="shared" ref="O52:O62" si="18">+N52/M52</f>
        <v>0.99527382753403937</v>
      </c>
      <c r="P52" s="46">
        <v>551287634</v>
      </c>
      <c r="Q52" s="46">
        <v>560590634</v>
      </c>
      <c r="R52" s="9">
        <f t="shared" si="5"/>
        <v>1.0168750384123435</v>
      </c>
      <c r="S52" s="15">
        <v>14</v>
      </c>
      <c r="T52" s="15">
        <v>14</v>
      </c>
      <c r="U52" s="9">
        <f t="shared" si="6"/>
        <v>1</v>
      </c>
      <c r="V52" s="9">
        <f t="shared" si="14"/>
        <v>0.99527382753403937</v>
      </c>
      <c r="W52" s="9">
        <f t="shared" si="15"/>
        <v>1.0168750384123435</v>
      </c>
      <c r="X52" s="9">
        <f t="shared" si="17"/>
        <v>1</v>
      </c>
      <c r="Y52" s="47" t="s">
        <v>296</v>
      </c>
      <c r="Z52" s="15" t="s">
        <v>208</v>
      </c>
      <c r="AA52" s="15"/>
      <c r="AB52" s="15" t="s">
        <v>209</v>
      </c>
      <c r="AC52" s="48"/>
      <c r="AD52" s="48"/>
      <c r="AE52" s="4" t="s">
        <v>233</v>
      </c>
      <c r="AF52" s="48"/>
    </row>
    <row r="53" spans="1:33" s="13" customFormat="1" ht="30" customHeight="1" x14ac:dyDescent="0.25">
      <c r="A53" s="8"/>
      <c r="B53" s="15" t="s">
        <v>175</v>
      </c>
      <c r="C53" s="15"/>
      <c r="D53" s="15" t="s">
        <v>63</v>
      </c>
      <c r="E53" s="15"/>
      <c r="F53" s="15" t="s">
        <v>210</v>
      </c>
      <c r="G53" s="15"/>
      <c r="H53" s="15">
        <v>1141</v>
      </c>
      <c r="I53" s="45"/>
      <c r="J53" s="15">
        <v>8000</v>
      </c>
      <c r="K53" s="15">
        <f>1059+2030+1944</f>
        <v>5033</v>
      </c>
      <c r="L53" s="9">
        <f t="shared" si="16"/>
        <v>0.62912500000000005</v>
      </c>
      <c r="M53" s="15">
        <v>1941</v>
      </c>
      <c r="N53" s="15">
        <v>1944</v>
      </c>
      <c r="O53" s="41">
        <f t="shared" si="18"/>
        <v>1.0015455950540959</v>
      </c>
      <c r="P53" s="46">
        <v>232502633</v>
      </c>
      <c r="Q53" s="46">
        <v>232502633</v>
      </c>
      <c r="R53" s="9">
        <f>+Q53/P53</f>
        <v>1</v>
      </c>
      <c r="S53" s="15">
        <v>7</v>
      </c>
      <c r="T53" s="15">
        <v>7</v>
      </c>
      <c r="U53" s="9">
        <f>+T53/S53</f>
        <v>1</v>
      </c>
      <c r="V53" s="9">
        <f t="shared" si="14"/>
        <v>1.0015455950540959</v>
      </c>
      <c r="W53" s="9">
        <f t="shared" si="15"/>
        <v>1</v>
      </c>
      <c r="X53" s="9">
        <f t="shared" si="17"/>
        <v>1</v>
      </c>
      <c r="Y53" s="47" t="s">
        <v>297</v>
      </c>
      <c r="Z53" s="15" t="s">
        <v>208</v>
      </c>
      <c r="AA53" s="15"/>
      <c r="AB53" s="48"/>
      <c r="AC53" s="48"/>
      <c r="AD53" s="48"/>
      <c r="AE53" s="4" t="s">
        <v>233</v>
      </c>
      <c r="AF53" s="48"/>
    </row>
    <row r="54" spans="1:33" s="13" customFormat="1" ht="30" customHeight="1" x14ac:dyDescent="0.25">
      <c r="A54" s="8"/>
      <c r="B54" s="15" t="s">
        <v>175</v>
      </c>
      <c r="C54" s="15"/>
      <c r="D54" s="15" t="s">
        <v>63</v>
      </c>
      <c r="E54" s="15"/>
      <c r="F54" s="15" t="s">
        <v>211</v>
      </c>
      <c r="G54" s="15"/>
      <c r="H54" s="15">
        <v>1141</v>
      </c>
      <c r="I54" s="45"/>
      <c r="J54" s="15">
        <v>100</v>
      </c>
      <c r="K54" s="15">
        <v>42</v>
      </c>
      <c r="L54" s="9">
        <f t="shared" si="16"/>
        <v>0.42</v>
      </c>
      <c r="M54" s="15">
        <v>65</v>
      </c>
      <c r="N54" s="15">
        <v>42</v>
      </c>
      <c r="O54" s="41">
        <f t="shared" si="18"/>
        <v>0.64615384615384619</v>
      </c>
      <c r="P54" s="46">
        <v>115000000</v>
      </c>
      <c r="Q54" s="46">
        <v>15000000</v>
      </c>
      <c r="R54" s="9">
        <f>+Q54/P54</f>
        <v>0.13043478260869565</v>
      </c>
      <c r="S54" s="15">
        <v>2</v>
      </c>
      <c r="T54" s="15">
        <v>1</v>
      </c>
      <c r="U54" s="9">
        <f>+T54/S54</f>
        <v>0.5</v>
      </c>
      <c r="V54" s="9">
        <f t="shared" si="14"/>
        <v>0.64615384615384619</v>
      </c>
      <c r="W54" s="9">
        <f t="shared" si="15"/>
        <v>0.13043478260869565</v>
      </c>
      <c r="X54" s="9">
        <f t="shared" si="17"/>
        <v>0.5</v>
      </c>
      <c r="Y54" s="47" t="s">
        <v>298</v>
      </c>
      <c r="Z54" s="15" t="s">
        <v>212</v>
      </c>
      <c r="AA54" s="15" t="s">
        <v>299</v>
      </c>
      <c r="AB54" s="48"/>
      <c r="AC54" s="48"/>
      <c r="AD54" s="48"/>
      <c r="AE54" s="4" t="s">
        <v>233</v>
      </c>
      <c r="AF54" s="48"/>
    </row>
    <row r="55" spans="1:33" s="13" customFormat="1" ht="30" customHeight="1" x14ac:dyDescent="0.25">
      <c r="A55" s="8"/>
      <c r="B55" s="15" t="s">
        <v>175</v>
      </c>
      <c r="C55" s="15">
        <v>475</v>
      </c>
      <c r="D55" s="15" t="s">
        <v>65</v>
      </c>
      <c r="E55" s="15">
        <v>374</v>
      </c>
      <c r="F55" s="15" t="s">
        <v>66</v>
      </c>
      <c r="G55" s="15" t="s">
        <v>25</v>
      </c>
      <c r="H55" s="15">
        <v>1141</v>
      </c>
      <c r="I55" s="45"/>
      <c r="J55" s="15">
        <v>100</v>
      </c>
      <c r="K55" s="15">
        <v>50</v>
      </c>
      <c r="L55" s="9">
        <f t="shared" si="16"/>
        <v>0.5</v>
      </c>
      <c r="M55" s="15">
        <v>50</v>
      </c>
      <c r="N55" s="15">
        <v>50</v>
      </c>
      <c r="O55" s="41">
        <f t="shared" si="18"/>
        <v>1</v>
      </c>
      <c r="P55" s="46">
        <v>43010533</v>
      </c>
      <c r="Q55" s="46">
        <v>43010533</v>
      </c>
      <c r="R55" s="9">
        <f t="shared" si="5"/>
        <v>1</v>
      </c>
      <c r="S55" s="15">
        <v>2</v>
      </c>
      <c r="T55" s="15">
        <v>2</v>
      </c>
      <c r="U55" s="9">
        <f t="shared" si="6"/>
        <v>1</v>
      </c>
      <c r="V55" s="9">
        <f t="shared" si="14"/>
        <v>1</v>
      </c>
      <c r="W55" s="9">
        <f t="shared" si="15"/>
        <v>1</v>
      </c>
      <c r="X55" s="9">
        <f t="shared" si="17"/>
        <v>1</v>
      </c>
      <c r="Y55" s="47" t="s">
        <v>300</v>
      </c>
      <c r="Z55" s="47" t="s">
        <v>198</v>
      </c>
      <c r="AA55" s="15"/>
      <c r="AB55" s="48"/>
      <c r="AC55" s="48"/>
      <c r="AD55" s="48"/>
      <c r="AE55" s="4" t="s">
        <v>233</v>
      </c>
      <c r="AF55" s="48"/>
    </row>
    <row r="56" spans="1:33" s="13" customFormat="1" ht="30" customHeight="1" x14ac:dyDescent="0.25">
      <c r="A56" s="8"/>
      <c r="B56" s="15" t="s">
        <v>175</v>
      </c>
      <c r="C56" s="15">
        <v>477</v>
      </c>
      <c r="D56" s="15" t="s">
        <v>67</v>
      </c>
      <c r="E56" s="15">
        <v>376</v>
      </c>
      <c r="F56" s="15" t="s">
        <v>68</v>
      </c>
      <c r="G56" s="15" t="s">
        <v>25</v>
      </c>
      <c r="H56" s="15">
        <v>1141</v>
      </c>
      <c r="I56" s="45"/>
      <c r="J56" s="15">
        <v>20000</v>
      </c>
      <c r="K56" s="15">
        <v>13020</v>
      </c>
      <c r="L56" s="9">
        <f t="shared" si="16"/>
        <v>0.65100000000000002</v>
      </c>
      <c r="M56" s="15">
        <v>5509</v>
      </c>
      <c r="N56" s="15">
        <v>5429</v>
      </c>
      <c r="O56" s="41">
        <f t="shared" si="18"/>
        <v>0.98547830822290794</v>
      </c>
      <c r="P56" s="46">
        <v>581207892</v>
      </c>
      <c r="Q56" s="46">
        <v>581207892</v>
      </c>
      <c r="R56" s="9">
        <f t="shared" si="5"/>
        <v>1</v>
      </c>
      <c r="S56" s="15">
        <v>5</v>
      </c>
      <c r="T56" s="15">
        <v>5</v>
      </c>
      <c r="U56" s="9">
        <f t="shared" si="6"/>
        <v>1</v>
      </c>
      <c r="V56" s="9">
        <f t="shared" si="14"/>
        <v>0.98547830822290794</v>
      </c>
      <c r="W56" s="9">
        <f t="shared" si="15"/>
        <v>1</v>
      </c>
      <c r="X56" s="9">
        <f t="shared" si="17"/>
        <v>1</v>
      </c>
      <c r="Y56" s="47" t="s">
        <v>301</v>
      </c>
      <c r="Z56" s="47" t="s">
        <v>198</v>
      </c>
      <c r="AA56" s="15"/>
      <c r="AB56" s="15" t="s">
        <v>302</v>
      </c>
      <c r="AC56" s="48"/>
      <c r="AD56" s="48"/>
      <c r="AE56" s="4" t="s">
        <v>233</v>
      </c>
      <c r="AF56" s="48"/>
    </row>
    <row r="57" spans="1:33" s="13" customFormat="1" ht="30" customHeight="1" x14ac:dyDescent="0.25">
      <c r="A57" s="8"/>
      <c r="B57" s="15" t="s">
        <v>175</v>
      </c>
      <c r="C57" s="15">
        <v>521</v>
      </c>
      <c r="D57" s="15" t="s">
        <v>69</v>
      </c>
      <c r="E57" s="15">
        <v>528</v>
      </c>
      <c r="F57" s="15" t="s">
        <v>70</v>
      </c>
      <c r="G57" s="15" t="s">
        <v>25</v>
      </c>
      <c r="H57" s="15">
        <v>1141</v>
      </c>
      <c r="I57" s="45"/>
      <c r="J57" s="15">
        <v>32000</v>
      </c>
      <c r="K57" s="15">
        <f>4667+8028+7363</f>
        <v>20058</v>
      </c>
      <c r="L57" s="9">
        <f t="shared" si="16"/>
        <v>0.62681249999999999</v>
      </c>
      <c r="M57" s="15">
        <v>8204</v>
      </c>
      <c r="N57" s="15">
        <v>7363</v>
      </c>
      <c r="O57" s="41">
        <f t="shared" si="18"/>
        <v>0.89748902974158951</v>
      </c>
      <c r="P57" s="46">
        <v>649034493</v>
      </c>
      <c r="Q57" s="46">
        <v>627720677</v>
      </c>
      <c r="R57" s="9">
        <f t="shared" si="5"/>
        <v>0.96716073455282447</v>
      </c>
      <c r="S57" s="15">
        <v>13</v>
      </c>
      <c r="T57" s="15">
        <v>13</v>
      </c>
      <c r="U57" s="9">
        <f t="shared" si="6"/>
        <v>1</v>
      </c>
      <c r="V57" s="9">
        <f t="shared" si="14"/>
        <v>0.89748902974158951</v>
      </c>
      <c r="W57" s="9">
        <f t="shared" si="15"/>
        <v>0.96716073455282447</v>
      </c>
      <c r="X57" s="9">
        <f t="shared" si="17"/>
        <v>1</v>
      </c>
      <c r="Y57" s="47" t="s">
        <v>303</v>
      </c>
      <c r="Z57" s="15" t="s">
        <v>213</v>
      </c>
      <c r="AA57" s="15" t="s">
        <v>304</v>
      </c>
      <c r="AB57" s="48"/>
      <c r="AC57" s="48"/>
      <c r="AD57" s="48"/>
      <c r="AE57" s="4" t="s">
        <v>233</v>
      </c>
      <c r="AF57" s="48"/>
    </row>
    <row r="58" spans="1:33" s="13" customFormat="1" ht="30" customHeight="1" x14ac:dyDescent="0.25">
      <c r="A58" s="8"/>
      <c r="B58" s="15" t="s">
        <v>175</v>
      </c>
      <c r="C58" s="15"/>
      <c r="D58" s="15" t="s">
        <v>69</v>
      </c>
      <c r="E58" s="15"/>
      <c r="F58" s="15" t="s">
        <v>214</v>
      </c>
      <c r="G58" s="15"/>
      <c r="H58" s="15">
        <v>1141</v>
      </c>
      <c r="I58" s="45"/>
      <c r="J58" s="15">
        <v>100</v>
      </c>
      <c r="K58" s="15">
        <v>40</v>
      </c>
      <c r="L58" s="9">
        <f t="shared" si="16"/>
        <v>0.4</v>
      </c>
      <c r="M58" s="15">
        <v>60</v>
      </c>
      <c r="N58" s="15">
        <v>40</v>
      </c>
      <c r="O58" s="41">
        <f t="shared" si="18"/>
        <v>0.66666666666666663</v>
      </c>
      <c r="P58" s="46">
        <v>196569202</v>
      </c>
      <c r="Q58" s="46">
        <v>150240000</v>
      </c>
      <c r="R58" s="9">
        <f>+Q58/P58</f>
        <v>0.76431098295856137</v>
      </c>
      <c r="S58" s="15">
        <v>0</v>
      </c>
      <c r="T58" s="15">
        <v>0</v>
      </c>
      <c r="U58" s="9">
        <v>0</v>
      </c>
      <c r="V58" s="9">
        <f>+O58</f>
        <v>0.66666666666666663</v>
      </c>
      <c r="W58" s="9">
        <f>+R58</f>
        <v>0.76431098295856137</v>
      </c>
      <c r="X58" s="9">
        <f>+U58</f>
        <v>0</v>
      </c>
      <c r="Y58" s="52" t="s">
        <v>305</v>
      </c>
      <c r="Z58" s="15" t="s">
        <v>215</v>
      </c>
      <c r="AA58" s="15" t="s">
        <v>216</v>
      </c>
      <c r="AB58" s="48"/>
      <c r="AC58" s="48"/>
      <c r="AD58" s="48"/>
      <c r="AE58" s="4" t="s">
        <v>233</v>
      </c>
      <c r="AF58" s="48"/>
    </row>
    <row r="59" spans="1:33" s="13" customFormat="1" ht="30" customHeight="1" x14ac:dyDescent="0.25">
      <c r="A59" s="8"/>
      <c r="B59" s="15" t="s">
        <v>175</v>
      </c>
      <c r="C59" s="15"/>
      <c r="D59" s="15" t="s">
        <v>69</v>
      </c>
      <c r="E59" s="15"/>
      <c r="F59" s="15" t="s">
        <v>217</v>
      </c>
      <c r="G59" s="15"/>
      <c r="H59" s="15">
        <v>1141</v>
      </c>
      <c r="I59" s="45"/>
      <c r="J59" s="15">
        <v>100</v>
      </c>
      <c r="K59" s="15">
        <v>100</v>
      </c>
      <c r="L59" s="9">
        <f t="shared" si="16"/>
        <v>1</v>
      </c>
      <c r="M59" s="15">
        <v>100</v>
      </c>
      <c r="N59" s="15">
        <v>100</v>
      </c>
      <c r="O59" s="41">
        <f t="shared" si="18"/>
        <v>1</v>
      </c>
      <c r="P59" s="46">
        <v>266502069</v>
      </c>
      <c r="Q59" s="46">
        <v>257812236</v>
      </c>
      <c r="R59" s="9">
        <f>+Q59/P59</f>
        <v>0.96739299986447758</v>
      </c>
      <c r="S59" s="15">
        <v>8</v>
      </c>
      <c r="T59" s="15">
        <v>8</v>
      </c>
      <c r="U59" s="9">
        <f>+T59/S59</f>
        <v>1</v>
      </c>
      <c r="V59" s="9">
        <f t="shared" ref="V59:V67" si="19">O59</f>
        <v>1</v>
      </c>
      <c r="W59" s="9">
        <f t="shared" ref="W59:W67" si="20">R59</f>
        <v>0.96739299986447758</v>
      </c>
      <c r="X59" s="9">
        <f>U59</f>
        <v>1</v>
      </c>
      <c r="Y59" s="47" t="s">
        <v>306</v>
      </c>
      <c r="Z59" s="15" t="s">
        <v>218</v>
      </c>
      <c r="AA59" s="15"/>
      <c r="AB59" s="48"/>
      <c r="AC59" s="48"/>
      <c r="AD59" s="48"/>
      <c r="AE59" s="4" t="s">
        <v>233</v>
      </c>
      <c r="AF59" s="48"/>
    </row>
    <row r="60" spans="1:33" s="13" customFormat="1" ht="30" customHeight="1" x14ac:dyDescent="0.25">
      <c r="A60" s="8"/>
      <c r="B60" s="15" t="s">
        <v>175</v>
      </c>
      <c r="C60" s="15">
        <v>522</v>
      </c>
      <c r="D60" s="15" t="s">
        <v>71</v>
      </c>
      <c r="E60" s="15">
        <v>529</v>
      </c>
      <c r="F60" s="15" t="s">
        <v>72</v>
      </c>
      <c r="G60" s="15" t="s">
        <v>25</v>
      </c>
      <c r="H60" s="15">
        <v>1141</v>
      </c>
      <c r="I60" s="45"/>
      <c r="J60" s="15">
        <v>800</v>
      </c>
      <c r="K60" s="15">
        <v>511</v>
      </c>
      <c r="L60" s="9">
        <f t="shared" si="16"/>
        <v>0.63875000000000004</v>
      </c>
      <c r="M60" s="15">
        <v>220</v>
      </c>
      <c r="N60" s="15">
        <v>200</v>
      </c>
      <c r="O60" s="41">
        <f t="shared" si="18"/>
        <v>0.90909090909090906</v>
      </c>
      <c r="P60" s="46">
        <v>882639756</v>
      </c>
      <c r="Q60" s="46">
        <v>870034380</v>
      </c>
      <c r="R60" s="9">
        <f t="shared" si="5"/>
        <v>0.98571854948260451</v>
      </c>
      <c r="S60" s="15">
        <v>13</v>
      </c>
      <c r="T60" s="15">
        <v>13</v>
      </c>
      <c r="U60" s="9">
        <f t="shared" si="6"/>
        <v>1</v>
      </c>
      <c r="V60" s="9">
        <f t="shared" si="19"/>
        <v>0.90909090909090906</v>
      </c>
      <c r="W60" s="9">
        <f t="shared" si="20"/>
        <v>0.98571854948260451</v>
      </c>
      <c r="X60" s="9">
        <f>U60</f>
        <v>1</v>
      </c>
      <c r="Y60" s="47" t="s">
        <v>307</v>
      </c>
      <c r="Z60" s="15" t="s">
        <v>219</v>
      </c>
      <c r="AA60" s="15"/>
      <c r="AB60" s="15" t="s">
        <v>220</v>
      </c>
      <c r="AC60" s="48"/>
      <c r="AD60" s="48"/>
      <c r="AE60" s="4" t="s">
        <v>233</v>
      </c>
      <c r="AF60" s="48"/>
    </row>
    <row r="61" spans="1:33" s="13" customFormat="1" ht="30" customHeight="1" x14ac:dyDescent="0.25">
      <c r="A61" s="8"/>
      <c r="B61" s="15" t="s">
        <v>175</v>
      </c>
      <c r="C61" s="15">
        <v>468</v>
      </c>
      <c r="D61" s="15" t="s">
        <v>73</v>
      </c>
      <c r="E61" s="15">
        <v>384</v>
      </c>
      <c r="F61" s="15" t="s">
        <v>74</v>
      </c>
      <c r="G61" s="15" t="s">
        <v>25</v>
      </c>
      <c r="H61" s="15">
        <v>7517</v>
      </c>
      <c r="I61" s="45"/>
      <c r="J61" s="15">
        <v>1000</v>
      </c>
      <c r="K61" s="15">
        <v>813</v>
      </c>
      <c r="L61" s="9">
        <v>0.77300000000000002</v>
      </c>
      <c r="M61" s="15">
        <v>125</v>
      </c>
      <c r="N61" s="15">
        <v>132</v>
      </c>
      <c r="O61" s="41">
        <f t="shared" si="18"/>
        <v>1.056</v>
      </c>
      <c r="P61" s="50">
        <v>1397851420</v>
      </c>
      <c r="Q61" s="50">
        <v>1308460657</v>
      </c>
      <c r="R61" s="9">
        <f t="shared" si="5"/>
        <v>0.93605131294998434</v>
      </c>
      <c r="S61" s="15">
        <v>36</v>
      </c>
      <c r="T61" s="15">
        <v>27</v>
      </c>
      <c r="U61" s="9">
        <f t="shared" si="6"/>
        <v>0.75</v>
      </c>
      <c r="V61" s="9">
        <f t="shared" si="19"/>
        <v>1.056</v>
      </c>
      <c r="W61" s="9">
        <f t="shared" si="20"/>
        <v>0.93605131294998434</v>
      </c>
      <c r="X61" s="9">
        <f>U61</f>
        <v>0.75</v>
      </c>
      <c r="Y61" s="47" t="s">
        <v>308</v>
      </c>
      <c r="Z61" s="15" t="s">
        <v>221</v>
      </c>
      <c r="AA61" s="15" t="s">
        <v>222</v>
      </c>
      <c r="AB61" s="48"/>
      <c r="AC61" s="48"/>
      <c r="AD61" s="48"/>
      <c r="AE61" s="4" t="s">
        <v>233</v>
      </c>
      <c r="AF61" s="48"/>
    </row>
    <row r="62" spans="1:33" s="13" customFormat="1" ht="30" customHeight="1" x14ac:dyDescent="0.25">
      <c r="A62" s="8"/>
      <c r="B62" s="15" t="s">
        <v>175</v>
      </c>
      <c r="C62" s="15">
        <v>472</v>
      </c>
      <c r="D62" s="15" t="s">
        <v>93</v>
      </c>
      <c r="E62" s="15">
        <v>371</v>
      </c>
      <c r="F62" s="15" t="s">
        <v>94</v>
      </c>
      <c r="G62" s="15" t="s">
        <v>25</v>
      </c>
      <c r="H62" s="15">
        <v>1141</v>
      </c>
      <c r="I62" s="45"/>
      <c r="J62" s="15">
        <v>800000</v>
      </c>
      <c r="K62" s="15">
        <f>106549+355398+270953</f>
        <v>732900</v>
      </c>
      <c r="L62" s="9">
        <f>+K62/J62</f>
        <v>0.91612499999999997</v>
      </c>
      <c r="M62" s="15">
        <v>270953</v>
      </c>
      <c r="N62" s="15">
        <v>270953</v>
      </c>
      <c r="O62" s="41">
        <f t="shared" si="18"/>
        <v>1</v>
      </c>
      <c r="P62" s="46">
        <v>174484667</v>
      </c>
      <c r="Q62" s="46">
        <v>159974000</v>
      </c>
      <c r="R62" s="9">
        <f>+Q62/P62</f>
        <v>0.91683700780424449</v>
      </c>
      <c r="S62" s="15">
        <v>3</v>
      </c>
      <c r="T62" s="15">
        <v>3</v>
      </c>
      <c r="U62" s="9">
        <f t="shared" ref="U62:U70" si="21">+T62/S62</f>
        <v>1</v>
      </c>
      <c r="V62" s="9">
        <f t="shared" si="19"/>
        <v>1</v>
      </c>
      <c r="W62" s="9">
        <f t="shared" si="20"/>
        <v>0.91683700780424449</v>
      </c>
      <c r="X62" s="9">
        <f>U62</f>
        <v>1</v>
      </c>
      <c r="Y62" s="47" t="s">
        <v>309</v>
      </c>
      <c r="Z62" s="15" t="s">
        <v>223</v>
      </c>
      <c r="AA62" s="15"/>
      <c r="AB62" s="15" t="s">
        <v>310</v>
      </c>
      <c r="AC62" s="48"/>
      <c r="AD62" s="48"/>
      <c r="AE62" s="4" t="s">
        <v>233</v>
      </c>
      <c r="AF62" s="48"/>
    </row>
    <row r="63" spans="1:33" s="13" customFormat="1" ht="30" customHeight="1" x14ac:dyDescent="0.25">
      <c r="A63" s="8"/>
      <c r="B63" s="15" t="s">
        <v>175</v>
      </c>
      <c r="C63" s="15">
        <v>480</v>
      </c>
      <c r="D63" s="15" t="s">
        <v>95</v>
      </c>
      <c r="E63" s="15">
        <v>379</v>
      </c>
      <c r="F63" s="15" t="s">
        <v>96</v>
      </c>
      <c r="G63" s="15" t="s">
        <v>25</v>
      </c>
      <c r="H63" s="15">
        <v>1141</v>
      </c>
      <c r="I63" s="45"/>
      <c r="J63" s="15">
        <v>32000000</v>
      </c>
      <c r="K63" s="15">
        <f>4112722+11375080+11097500</f>
        <v>26585302</v>
      </c>
      <c r="L63" s="9">
        <f>+K63/J63</f>
        <v>0.83079068749999996</v>
      </c>
      <c r="M63" s="15">
        <v>11500000</v>
      </c>
      <c r="N63" s="15">
        <v>11097500</v>
      </c>
      <c r="O63" s="41">
        <f t="shared" ref="O63:O68" si="22">+N63/M63</f>
        <v>0.96499999999999997</v>
      </c>
      <c r="P63" s="46">
        <v>1065166774</v>
      </c>
      <c r="Q63" s="46">
        <v>985180674</v>
      </c>
      <c r="R63" s="9">
        <f t="shared" ref="R63:R70" si="23">+Q63/P63</f>
        <v>0.92490743989353918</v>
      </c>
      <c r="S63" s="15">
        <v>15</v>
      </c>
      <c r="T63" s="15">
        <v>14</v>
      </c>
      <c r="U63" s="9">
        <f t="shared" si="21"/>
        <v>0.93333333333333335</v>
      </c>
      <c r="V63" s="9">
        <f t="shared" si="19"/>
        <v>0.96499999999999997</v>
      </c>
      <c r="W63" s="9">
        <f t="shared" si="20"/>
        <v>0.92490743989353918</v>
      </c>
      <c r="X63" s="9">
        <f t="shared" ref="X63:X68" si="24">U63</f>
        <v>0.93333333333333335</v>
      </c>
      <c r="Y63" s="47" t="s">
        <v>311</v>
      </c>
      <c r="Z63" s="15" t="s">
        <v>224</v>
      </c>
      <c r="AA63" s="15"/>
      <c r="AB63" s="15" t="s">
        <v>312</v>
      </c>
      <c r="AC63" s="48"/>
      <c r="AD63" s="48"/>
      <c r="AE63" s="4" t="s">
        <v>233</v>
      </c>
      <c r="AF63" s="48"/>
    </row>
    <row r="64" spans="1:33" s="13" customFormat="1" ht="30" customHeight="1" x14ac:dyDescent="0.25">
      <c r="A64" s="8"/>
      <c r="B64" s="15" t="s">
        <v>175</v>
      </c>
      <c r="C64" s="15"/>
      <c r="D64" s="15" t="s">
        <v>95</v>
      </c>
      <c r="E64" s="15"/>
      <c r="F64" s="15" t="s">
        <v>225</v>
      </c>
      <c r="G64" s="15"/>
      <c r="H64" s="15">
        <v>1141</v>
      </c>
      <c r="I64" s="45"/>
      <c r="J64" s="15">
        <v>100</v>
      </c>
      <c r="K64" s="15">
        <v>100</v>
      </c>
      <c r="L64" s="9">
        <f>+K64/J64</f>
        <v>1</v>
      </c>
      <c r="M64" s="15">
        <v>100</v>
      </c>
      <c r="N64" s="15">
        <v>100</v>
      </c>
      <c r="O64" s="41">
        <f t="shared" si="22"/>
        <v>1</v>
      </c>
      <c r="P64" s="46">
        <v>126403300</v>
      </c>
      <c r="Q64" s="46">
        <v>126403300</v>
      </c>
      <c r="R64" s="9">
        <f t="shared" si="23"/>
        <v>1</v>
      </c>
      <c r="S64" s="15">
        <v>3</v>
      </c>
      <c r="T64" s="15">
        <v>3</v>
      </c>
      <c r="U64" s="9">
        <f t="shared" si="21"/>
        <v>1</v>
      </c>
      <c r="V64" s="9">
        <f t="shared" si="19"/>
        <v>1</v>
      </c>
      <c r="W64" s="9">
        <f t="shared" si="20"/>
        <v>1</v>
      </c>
      <c r="X64" s="9">
        <f t="shared" si="24"/>
        <v>1</v>
      </c>
      <c r="Y64" s="47" t="s">
        <v>313</v>
      </c>
      <c r="Z64" s="15" t="s">
        <v>226</v>
      </c>
      <c r="AA64" s="15"/>
      <c r="AB64" s="48"/>
      <c r="AC64" s="48"/>
      <c r="AD64" s="48"/>
      <c r="AE64" s="4" t="s">
        <v>233</v>
      </c>
      <c r="AF64" s="48"/>
    </row>
    <row r="65" spans="1:32" s="13" customFormat="1" ht="30" customHeight="1" x14ac:dyDescent="0.25">
      <c r="A65" s="8"/>
      <c r="B65" s="15" t="s">
        <v>175</v>
      </c>
      <c r="C65" s="15"/>
      <c r="D65" s="15" t="s">
        <v>95</v>
      </c>
      <c r="E65" s="15"/>
      <c r="F65" s="15" t="s">
        <v>227</v>
      </c>
      <c r="G65" s="15"/>
      <c r="H65" s="15">
        <v>1141</v>
      </c>
      <c r="I65" s="45"/>
      <c r="J65" s="15">
        <v>100</v>
      </c>
      <c r="K65" s="15">
        <v>100</v>
      </c>
      <c r="L65" s="9">
        <f>+K65/J65</f>
        <v>1</v>
      </c>
      <c r="M65" s="15">
        <v>100</v>
      </c>
      <c r="N65" s="15">
        <v>100</v>
      </c>
      <c r="O65" s="41">
        <f t="shared" si="22"/>
        <v>1</v>
      </c>
      <c r="P65" s="46">
        <v>929558433</v>
      </c>
      <c r="Q65" s="46">
        <v>870924733</v>
      </c>
      <c r="R65" s="9">
        <f>+Q65/P65</f>
        <v>0.93692306161887084</v>
      </c>
      <c r="S65" s="15">
        <v>22</v>
      </c>
      <c r="T65" s="15">
        <v>21</v>
      </c>
      <c r="U65" s="9">
        <f t="shared" si="21"/>
        <v>0.95454545454545459</v>
      </c>
      <c r="V65" s="9">
        <f t="shared" si="19"/>
        <v>1</v>
      </c>
      <c r="W65" s="9">
        <f t="shared" si="20"/>
        <v>0.93692306161887084</v>
      </c>
      <c r="X65" s="9">
        <f t="shared" si="24"/>
        <v>0.95454545454545459</v>
      </c>
      <c r="Y65" s="47" t="s">
        <v>314</v>
      </c>
      <c r="Z65" s="15" t="s">
        <v>226</v>
      </c>
      <c r="AA65" s="15" t="s">
        <v>228</v>
      </c>
      <c r="AB65" s="48"/>
      <c r="AC65" s="48"/>
      <c r="AD65" s="48"/>
      <c r="AE65" s="4" t="s">
        <v>233</v>
      </c>
      <c r="AF65" s="48"/>
    </row>
    <row r="66" spans="1:32" s="13" customFormat="1" ht="30" customHeight="1" x14ac:dyDescent="0.25">
      <c r="A66" s="8"/>
      <c r="B66" s="15" t="s">
        <v>175</v>
      </c>
      <c r="C66" s="15"/>
      <c r="D66" s="15" t="s">
        <v>95</v>
      </c>
      <c r="E66" s="15"/>
      <c r="F66" s="15" t="s">
        <v>229</v>
      </c>
      <c r="G66" s="15"/>
      <c r="H66" s="15">
        <v>1141</v>
      </c>
      <c r="I66" s="45"/>
      <c r="J66" s="15">
        <v>100</v>
      </c>
      <c r="K66" s="15">
        <v>30.9</v>
      </c>
      <c r="L66" s="9">
        <f>+K66/J66</f>
        <v>0.309</v>
      </c>
      <c r="M66" s="15">
        <v>70</v>
      </c>
      <c r="N66" s="15">
        <v>30.9</v>
      </c>
      <c r="O66" s="41">
        <f t="shared" si="22"/>
        <v>0.44142857142857139</v>
      </c>
      <c r="P66" s="46">
        <v>115000000</v>
      </c>
      <c r="Q66" s="46">
        <v>15000000</v>
      </c>
      <c r="R66" s="9">
        <f>+Q66/P66</f>
        <v>0.13043478260869565</v>
      </c>
      <c r="S66" s="15">
        <v>2</v>
      </c>
      <c r="T66" s="15">
        <v>1</v>
      </c>
      <c r="U66" s="9">
        <f t="shared" si="21"/>
        <v>0.5</v>
      </c>
      <c r="V66" s="9">
        <f t="shared" si="19"/>
        <v>0.44142857142857139</v>
      </c>
      <c r="W66" s="9">
        <f t="shared" si="20"/>
        <v>0.13043478260869565</v>
      </c>
      <c r="X66" s="9">
        <f t="shared" si="24"/>
        <v>0.5</v>
      </c>
      <c r="Y66" s="47" t="s">
        <v>315</v>
      </c>
      <c r="Z66" s="15" t="s">
        <v>230</v>
      </c>
      <c r="AA66" s="15" t="s">
        <v>316</v>
      </c>
      <c r="AB66" s="48"/>
      <c r="AC66" s="48"/>
      <c r="AD66" s="48"/>
      <c r="AE66" s="4" t="s">
        <v>233</v>
      </c>
      <c r="AF66" s="48"/>
    </row>
    <row r="67" spans="1:32" s="13" customFormat="1" ht="30" customHeight="1" x14ac:dyDescent="0.25">
      <c r="A67" s="8"/>
      <c r="B67" s="15" t="s">
        <v>175</v>
      </c>
      <c r="C67" s="15">
        <v>481</v>
      </c>
      <c r="D67" s="15" t="s">
        <v>97</v>
      </c>
      <c r="E67" s="15">
        <v>380</v>
      </c>
      <c r="F67" s="15" t="s">
        <v>98</v>
      </c>
      <c r="G67" s="15" t="s">
        <v>26</v>
      </c>
      <c r="H67" s="15">
        <v>1141</v>
      </c>
      <c r="I67" s="45"/>
      <c r="J67" s="15">
        <v>25</v>
      </c>
      <c r="K67" s="15">
        <v>30.34</v>
      </c>
      <c r="L67" s="9">
        <v>1.2136</v>
      </c>
      <c r="M67" s="15">
        <v>25</v>
      </c>
      <c r="N67" s="15">
        <v>30.34</v>
      </c>
      <c r="O67" s="41">
        <f t="shared" si="22"/>
        <v>1.2136</v>
      </c>
      <c r="P67" s="50">
        <v>829237903</v>
      </c>
      <c r="Q67" s="50">
        <v>804910966</v>
      </c>
      <c r="R67" s="9">
        <f t="shared" si="23"/>
        <v>0.97066350089402509</v>
      </c>
      <c r="S67" s="15">
        <v>18</v>
      </c>
      <c r="T67" s="15">
        <v>17</v>
      </c>
      <c r="U67" s="9">
        <f t="shared" si="21"/>
        <v>0.94444444444444442</v>
      </c>
      <c r="V67" s="9">
        <f t="shared" si="19"/>
        <v>1.2136</v>
      </c>
      <c r="W67" s="9">
        <f t="shared" si="20"/>
        <v>0.97066350089402509</v>
      </c>
      <c r="X67" s="9">
        <f t="shared" si="24"/>
        <v>0.94444444444444442</v>
      </c>
      <c r="Y67" s="47" t="s">
        <v>317</v>
      </c>
      <c r="Z67" s="15" t="s">
        <v>318</v>
      </c>
      <c r="AA67" s="15" t="s">
        <v>319</v>
      </c>
      <c r="AB67" s="48"/>
      <c r="AC67" s="48"/>
      <c r="AD67" s="48"/>
      <c r="AE67" s="4" t="s">
        <v>233</v>
      </c>
      <c r="AF67" s="48"/>
    </row>
    <row r="68" spans="1:32" s="13" customFormat="1" ht="30" customHeight="1" x14ac:dyDescent="0.25">
      <c r="A68" s="8"/>
      <c r="B68" s="15" t="s">
        <v>175</v>
      </c>
      <c r="C68" s="15">
        <v>467</v>
      </c>
      <c r="D68" s="15" t="s">
        <v>99</v>
      </c>
      <c r="E68" s="15">
        <v>383</v>
      </c>
      <c r="F68" s="15" t="s">
        <v>100</v>
      </c>
      <c r="G68" s="15" t="s">
        <v>26</v>
      </c>
      <c r="H68" s="15">
        <v>7517</v>
      </c>
      <c r="I68" s="45"/>
      <c r="J68" s="15">
        <v>200</v>
      </c>
      <c r="K68" s="15">
        <v>180.01</v>
      </c>
      <c r="L68" s="9">
        <f>+K68/J68</f>
        <v>0.90004999999999991</v>
      </c>
      <c r="M68" s="15">
        <v>180</v>
      </c>
      <c r="N68" s="15">
        <v>180.01</v>
      </c>
      <c r="O68" s="41">
        <f t="shared" si="22"/>
        <v>1.0000555555555555</v>
      </c>
      <c r="P68" s="50">
        <v>1245310867</v>
      </c>
      <c r="Q68" s="50">
        <v>1167484547</v>
      </c>
      <c r="R68" s="9">
        <f t="shared" si="23"/>
        <v>0.93750450424680987</v>
      </c>
      <c r="S68" s="15">
        <v>20</v>
      </c>
      <c r="T68" s="15">
        <v>14</v>
      </c>
      <c r="U68" s="9">
        <f t="shared" si="21"/>
        <v>0.7</v>
      </c>
      <c r="V68" s="9">
        <f>L68</f>
        <v>0.90004999999999991</v>
      </c>
      <c r="W68" s="9">
        <f>O68</f>
        <v>1.0000555555555555</v>
      </c>
      <c r="X68" s="9">
        <f t="shared" si="24"/>
        <v>0.7</v>
      </c>
      <c r="Y68" s="47" t="s">
        <v>320</v>
      </c>
      <c r="Z68" s="47" t="s">
        <v>231</v>
      </c>
      <c r="AA68" s="15" t="s">
        <v>232</v>
      </c>
      <c r="AB68" s="48"/>
      <c r="AC68" s="48"/>
      <c r="AD68" s="48"/>
      <c r="AE68" s="4" t="s">
        <v>233</v>
      </c>
      <c r="AF68" s="48"/>
    </row>
    <row r="69" spans="1:32" s="29" customFormat="1" ht="46.15" customHeight="1" x14ac:dyDescent="0.25">
      <c r="A69" s="28" t="s">
        <v>240</v>
      </c>
      <c r="B69" s="54" t="s">
        <v>245</v>
      </c>
      <c r="C69" s="54">
        <v>451</v>
      </c>
      <c r="D69" s="54" t="s">
        <v>37</v>
      </c>
      <c r="E69" s="54">
        <v>354</v>
      </c>
      <c r="F69" s="54" t="s">
        <v>38</v>
      </c>
      <c r="G69" s="54" t="s">
        <v>26</v>
      </c>
      <c r="H69" s="54">
        <v>1149</v>
      </c>
      <c r="I69" s="54" t="s">
        <v>321</v>
      </c>
      <c r="J69" s="54">
        <v>1</v>
      </c>
      <c r="K69" s="54">
        <v>0.4</v>
      </c>
      <c r="L69" s="55">
        <v>0.4</v>
      </c>
      <c r="M69" s="56">
        <v>0.3</v>
      </c>
      <c r="N69" s="54">
        <v>0.05</v>
      </c>
      <c r="O69" s="57">
        <f>+N69/M69</f>
        <v>0.16666666666666669</v>
      </c>
      <c r="P69" s="54">
        <v>186485347</v>
      </c>
      <c r="Q69" s="54">
        <v>184544562</v>
      </c>
      <c r="R69" s="37">
        <f t="shared" si="23"/>
        <v>0.98959282843815066</v>
      </c>
      <c r="S69" s="54">
        <v>13</v>
      </c>
      <c r="T69" s="54">
        <v>13</v>
      </c>
      <c r="U69" s="38">
        <f t="shared" si="21"/>
        <v>1</v>
      </c>
      <c r="V69" s="58">
        <v>16.670000000000002</v>
      </c>
      <c r="W69" s="54">
        <v>98.96</v>
      </c>
      <c r="X69" s="54">
        <v>100</v>
      </c>
      <c r="Y69" s="59" t="s">
        <v>322</v>
      </c>
      <c r="Z69" s="59" t="s">
        <v>323</v>
      </c>
      <c r="AA69" s="58" t="s">
        <v>324</v>
      </c>
      <c r="AB69" s="60" t="s">
        <v>116</v>
      </c>
      <c r="AC69" s="54" t="s">
        <v>117</v>
      </c>
      <c r="AD69" s="54"/>
      <c r="AE69" s="61" t="s">
        <v>234</v>
      </c>
      <c r="AF69" s="54"/>
    </row>
    <row r="70" spans="1:32" s="29" customFormat="1" ht="46.15" customHeight="1" x14ac:dyDescent="0.25">
      <c r="A70" s="28" t="s">
        <v>240</v>
      </c>
      <c r="B70" s="54" t="s">
        <v>245</v>
      </c>
      <c r="C70" s="54">
        <v>450</v>
      </c>
      <c r="D70" s="45" t="s">
        <v>55</v>
      </c>
      <c r="E70" s="54">
        <v>353</v>
      </c>
      <c r="F70" s="45" t="s">
        <v>56</v>
      </c>
      <c r="G70" s="54" t="s">
        <v>26</v>
      </c>
      <c r="H70" s="54">
        <v>1149</v>
      </c>
      <c r="I70" s="45" t="s">
        <v>325</v>
      </c>
      <c r="J70" s="54">
        <v>1</v>
      </c>
      <c r="K70" s="54">
        <v>0.31</v>
      </c>
      <c r="L70" s="62">
        <v>0.31</v>
      </c>
      <c r="M70" s="56">
        <v>0.22</v>
      </c>
      <c r="N70" s="54">
        <v>0.22</v>
      </c>
      <c r="O70" s="63">
        <f>+N70/M70</f>
        <v>1</v>
      </c>
      <c r="P70" s="54">
        <v>1706014653</v>
      </c>
      <c r="Q70" s="54">
        <v>1664441235</v>
      </c>
      <c r="R70" s="37">
        <f t="shared" si="23"/>
        <v>0.97563126557741231</v>
      </c>
      <c r="S70" s="54">
        <v>59</v>
      </c>
      <c r="T70" s="54">
        <v>59</v>
      </c>
      <c r="U70" s="38">
        <f t="shared" si="21"/>
        <v>1</v>
      </c>
      <c r="V70" s="58">
        <v>100</v>
      </c>
      <c r="W70" s="54">
        <v>97.56</v>
      </c>
      <c r="X70" s="54">
        <v>100</v>
      </c>
      <c r="Y70" s="64" t="s">
        <v>326</v>
      </c>
      <c r="Z70" s="60" t="s">
        <v>118</v>
      </c>
      <c r="AA70" s="58" t="s">
        <v>324</v>
      </c>
      <c r="AB70" s="54" t="s">
        <v>119</v>
      </c>
      <c r="AC70" s="54" t="s">
        <v>120</v>
      </c>
      <c r="AD70" s="54" t="s">
        <v>255</v>
      </c>
      <c r="AE70" s="61" t="s">
        <v>234</v>
      </c>
      <c r="AF70" s="54"/>
    </row>
    <row r="71" spans="1:32" s="29" customFormat="1" ht="46.15" customHeight="1" x14ac:dyDescent="0.25">
      <c r="A71" s="28" t="s">
        <v>240</v>
      </c>
      <c r="B71" s="54" t="s">
        <v>245</v>
      </c>
      <c r="C71" s="54">
        <v>379</v>
      </c>
      <c r="D71" s="45" t="s">
        <v>17</v>
      </c>
      <c r="E71" s="54">
        <v>411</v>
      </c>
      <c r="F71" s="45" t="s">
        <v>78</v>
      </c>
      <c r="G71" s="54" t="s">
        <v>26</v>
      </c>
      <c r="H71" s="54">
        <v>1033</v>
      </c>
      <c r="I71" s="45" t="s">
        <v>121</v>
      </c>
      <c r="J71" s="54">
        <v>100</v>
      </c>
      <c r="K71" s="54">
        <v>70</v>
      </c>
      <c r="L71" s="62">
        <f>+K71/J71</f>
        <v>0.7</v>
      </c>
      <c r="M71" s="56">
        <v>20</v>
      </c>
      <c r="N71" s="54">
        <v>5</v>
      </c>
      <c r="O71" s="63">
        <f>+N71/M71</f>
        <v>0.25</v>
      </c>
      <c r="P71" s="54">
        <v>5392090013</v>
      </c>
      <c r="Q71" s="65">
        <v>5240588317</v>
      </c>
      <c r="R71" s="9">
        <f t="shared" ref="R71:R72" si="25">+Q71/P71</f>
        <v>0.97190297349733801</v>
      </c>
      <c r="S71" s="15">
        <v>71</v>
      </c>
      <c r="T71" s="15">
        <v>58</v>
      </c>
      <c r="U71" s="24">
        <f t="shared" ref="U71" si="26">+T71/S71</f>
        <v>0.81690140845070425</v>
      </c>
      <c r="V71" s="58">
        <v>25</v>
      </c>
      <c r="W71" s="54">
        <v>97.19</v>
      </c>
      <c r="X71" s="54">
        <v>81.69</v>
      </c>
      <c r="Y71" s="66" t="s">
        <v>246</v>
      </c>
      <c r="Z71" s="60" t="s">
        <v>118</v>
      </c>
      <c r="AA71" s="58" t="s">
        <v>247</v>
      </c>
      <c r="AB71" s="54" t="s">
        <v>119</v>
      </c>
      <c r="AC71" s="54" t="s">
        <v>120</v>
      </c>
      <c r="AD71" s="54"/>
      <c r="AE71" s="61" t="s">
        <v>234</v>
      </c>
      <c r="AF71" s="54"/>
    </row>
    <row r="72" spans="1:32" s="13" customFormat="1" ht="22.15" customHeight="1" x14ac:dyDescent="0.25">
      <c r="A72" s="16" t="s">
        <v>236</v>
      </c>
      <c r="B72" s="54" t="s">
        <v>133</v>
      </c>
      <c r="C72" s="54">
        <v>70</v>
      </c>
      <c r="D72" s="45" t="s">
        <v>76</v>
      </c>
      <c r="E72" s="54">
        <v>390</v>
      </c>
      <c r="F72" s="45" t="s">
        <v>75</v>
      </c>
      <c r="G72" s="54" t="s">
        <v>25</v>
      </c>
      <c r="H72" s="54" t="s">
        <v>235</v>
      </c>
      <c r="I72" s="5" t="s">
        <v>122</v>
      </c>
      <c r="J72" s="54">
        <v>100</v>
      </c>
      <c r="K72" s="54">
        <v>53</v>
      </c>
      <c r="L72" s="63">
        <f t="shared" ref="L72:L73" si="27">K72/J72</f>
        <v>0.53</v>
      </c>
      <c r="M72" s="56">
        <v>28</v>
      </c>
      <c r="N72" s="54">
        <v>21</v>
      </c>
      <c r="O72" s="63">
        <f t="shared" ref="O72:O74" si="28">N72/M72</f>
        <v>0.75</v>
      </c>
      <c r="P72" s="67">
        <v>421302666</v>
      </c>
      <c r="Q72" s="67">
        <v>386573645</v>
      </c>
      <c r="R72" s="9">
        <f t="shared" si="25"/>
        <v>0.91756752614520598</v>
      </c>
      <c r="S72" s="15"/>
      <c r="T72" s="15"/>
      <c r="U72" s="24"/>
      <c r="V72" s="58">
        <v>75</v>
      </c>
      <c r="W72" s="54"/>
      <c r="X72" s="54"/>
      <c r="Y72" s="66" t="s">
        <v>327</v>
      </c>
      <c r="Z72" s="60"/>
      <c r="AA72" s="58" t="s">
        <v>324</v>
      </c>
      <c r="AB72" s="54" t="s">
        <v>119</v>
      </c>
      <c r="AC72" s="54" t="s">
        <v>120</v>
      </c>
      <c r="AD72" s="15"/>
      <c r="AE72" s="61"/>
      <c r="AF72" s="15"/>
    </row>
    <row r="73" spans="1:32" s="13" customFormat="1" ht="28.5" customHeight="1" x14ac:dyDescent="0.25">
      <c r="A73" s="16" t="s">
        <v>239</v>
      </c>
      <c r="B73" s="54" t="s">
        <v>328</v>
      </c>
      <c r="C73" s="54">
        <v>70</v>
      </c>
      <c r="D73" s="45" t="s">
        <v>76</v>
      </c>
      <c r="E73" s="54">
        <v>390</v>
      </c>
      <c r="F73" s="45" t="s">
        <v>75</v>
      </c>
      <c r="G73" s="54" t="s">
        <v>25</v>
      </c>
      <c r="H73" s="54" t="s">
        <v>235</v>
      </c>
      <c r="I73" s="45"/>
      <c r="J73" s="54">
        <v>100</v>
      </c>
      <c r="K73" s="54">
        <v>60</v>
      </c>
      <c r="L73" s="63">
        <f t="shared" si="27"/>
        <v>0.6</v>
      </c>
      <c r="M73" s="56">
        <v>28</v>
      </c>
      <c r="N73" s="54">
        <v>28</v>
      </c>
      <c r="O73" s="63">
        <f t="shared" si="28"/>
        <v>1</v>
      </c>
      <c r="P73" s="67">
        <v>421302666</v>
      </c>
      <c r="Q73" s="67">
        <v>386573645</v>
      </c>
      <c r="R73" s="9">
        <f t="shared" ref="R73" si="29">+Q73/P73</f>
        <v>0.91756752614520598</v>
      </c>
      <c r="S73" s="15"/>
      <c r="T73" s="15"/>
      <c r="U73" s="24"/>
      <c r="V73" s="58">
        <v>100</v>
      </c>
      <c r="W73" s="54"/>
      <c r="X73" s="54"/>
      <c r="Y73" s="66" t="s">
        <v>329</v>
      </c>
      <c r="Z73" s="60"/>
      <c r="AA73" s="58" t="s">
        <v>142</v>
      </c>
      <c r="AB73" s="54"/>
      <c r="AC73" s="15" t="s">
        <v>144</v>
      </c>
      <c r="AD73" s="15" t="s">
        <v>145</v>
      </c>
      <c r="AE73" s="61"/>
      <c r="AF73" s="15"/>
    </row>
    <row r="74" spans="1:32" s="13" customFormat="1" ht="33" customHeight="1" x14ac:dyDescent="0.25">
      <c r="A74" s="16" t="s">
        <v>239</v>
      </c>
      <c r="B74" s="16" t="s">
        <v>328</v>
      </c>
      <c r="C74" s="17">
        <v>71</v>
      </c>
      <c r="D74" s="22" t="s">
        <v>12</v>
      </c>
      <c r="E74" s="17">
        <v>391</v>
      </c>
      <c r="F74" s="12" t="s">
        <v>77</v>
      </c>
      <c r="G74" s="16" t="s">
        <v>26</v>
      </c>
      <c r="H74" s="16">
        <v>1100</v>
      </c>
      <c r="I74" s="12"/>
      <c r="J74" s="16">
        <v>90</v>
      </c>
      <c r="K74" s="16">
        <v>50</v>
      </c>
      <c r="L74" s="23">
        <f>K74/J74</f>
        <v>0.55555555555555558</v>
      </c>
      <c r="M74" s="18">
        <v>50</v>
      </c>
      <c r="N74" s="16">
        <v>50</v>
      </c>
      <c r="O74" s="23">
        <f t="shared" si="28"/>
        <v>1</v>
      </c>
      <c r="P74" s="26">
        <v>421302666</v>
      </c>
      <c r="Q74" s="26">
        <v>386573645</v>
      </c>
      <c r="R74" s="9">
        <f t="shared" ref="R74" si="30">+Q74/P74</f>
        <v>0.91756752614520598</v>
      </c>
      <c r="S74" s="14"/>
      <c r="T74" s="14"/>
      <c r="U74" s="24"/>
      <c r="V74" s="19">
        <v>100</v>
      </c>
      <c r="W74" s="16"/>
      <c r="X74" s="16"/>
      <c r="Y74" s="25" t="s">
        <v>329</v>
      </c>
      <c r="Z74" s="20"/>
      <c r="AA74" s="19" t="s">
        <v>142</v>
      </c>
      <c r="AB74" s="16"/>
      <c r="AC74" s="14" t="s">
        <v>144</v>
      </c>
      <c r="AD74" s="14" t="s">
        <v>145</v>
      </c>
      <c r="AE74" s="21"/>
      <c r="AF74" s="14"/>
    </row>
    <row r="75" spans="1:32" ht="14.25" customHeight="1" x14ac:dyDescent="0.25">
      <c r="C75" s="35">
        <v>449</v>
      </c>
      <c r="D75" s="36" t="s">
        <v>341</v>
      </c>
    </row>
  </sheetData>
  <autoFilter ref="B3:AG75" xr:uid="{4B4DDC05-4360-45E6-985D-348474495851}"/>
  <mergeCells count="21">
    <mergeCell ref="I2:I3"/>
    <mergeCell ref="J2:L2"/>
    <mergeCell ref="M2:U2"/>
    <mergeCell ref="V2:AD2"/>
    <mergeCell ref="G2:G3"/>
    <mergeCell ref="A2:A3"/>
    <mergeCell ref="A19:A21"/>
    <mergeCell ref="A23:A24"/>
    <mergeCell ref="A26:A27"/>
    <mergeCell ref="H2:H3"/>
    <mergeCell ref="B2:B3"/>
    <mergeCell ref="C2:C3"/>
    <mergeCell ref="D2:D3"/>
    <mergeCell ref="E2:E3"/>
    <mergeCell ref="F2:F3"/>
    <mergeCell ref="B23:B24"/>
    <mergeCell ref="D23:D24"/>
    <mergeCell ref="B26:B27"/>
    <mergeCell ref="D26:D27"/>
    <mergeCell ref="B19:B21"/>
    <mergeCell ref="D19:D21"/>
  </mergeCells>
  <conditionalFormatting sqref="L28:L68">
    <cfRule type="cellIs" dxfId="2" priority="1" stopIfTrue="1" operator="between">
      <formula>0.4</formula>
      <formula>0.499</formula>
    </cfRule>
    <cfRule type="cellIs" dxfId="1" priority="2" operator="greaterThanOrEqual">
      <formula>50%</formula>
    </cfRule>
    <cfRule type="cellIs" dxfId="0" priority="3" operator="between">
      <formula>0%</formula>
      <formula>0.399</formula>
    </cfRule>
  </conditionalFormatting>
  <pageMargins left="0.7" right="0.7" top="0.75" bottom="0.75" header="0.3" footer="0.3"/>
  <pageSetup paperSize="9" orientation="portrait"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FRANCISCO.ROMERO</dc:creator>
  <cp:lastModifiedBy>MARCELA.REYES</cp:lastModifiedBy>
  <cp:lastPrinted>2018-12-13T21:00:24Z</cp:lastPrinted>
  <dcterms:created xsi:type="dcterms:W3CDTF">2018-12-13T17:25:01Z</dcterms:created>
  <dcterms:modified xsi:type="dcterms:W3CDTF">2020-01-07T04:19:47Z</dcterms:modified>
</cp:coreProperties>
</file>