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C:\Users\marcela.reyes\Documents\ARCHIVO SDA\TRANSPARENCIA (nuevo)\Control\Reportes\Plan anual auditoria\Plan y programa\2019\"/>
    </mc:Choice>
  </mc:AlternateContent>
  <xr:revisionPtr revIDLastSave="0" documentId="8_{9787F20D-4D2D-44B4-B9B4-AA43A510F429}" xr6:coauthVersionLast="45" xr6:coauthVersionMax="45" xr10:uidLastSave="{00000000-0000-0000-0000-000000000000}"/>
  <bookViews>
    <workbookView showHorizontalScroll="0" showVerticalScroll="0" showSheetTabs="0" xWindow="-120" yWindow="-120" windowWidth="20730" windowHeight="11160" activeTab="1" xr2:uid="{00000000-000D-0000-FFFF-FFFF00000000}"/>
  </bookViews>
  <sheets>
    <sheet name="Hoja2" sheetId="7" r:id="rId1"/>
    <sheet name="Plan de Acción" sheetId="1" r:id="rId2"/>
    <sheet name="Hoja1" sheetId="6" r:id="rId3"/>
    <sheet name="Matriz enlaces" sheetId="4" state="hidden" r:id="rId4"/>
    <sheet name="Resumen" sheetId="5" state="hidden" r:id="rId5"/>
  </sheets>
  <definedNames>
    <definedName name="_xlnm._FilterDatabase" localSheetId="1" hidden="1">'Plan de Acción'!$A$8:$BX$202</definedName>
    <definedName name="_xlnm.Print_Area" localSheetId="3">'Matriz enlaces'!$A$1:$BE$41</definedName>
    <definedName name="_xlnm.Print_Area" localSheetId="1">'Plan de Acción'!$A$2:$AG$226</definedName>
    <definedName name="_xlnm.Print_Area" localSheetId="4">Resumen!$B$2:$I$39</definedName>
    <definedName name="_xlnm.Print_Titles" localSheetId="1">'Plan de Acción'!$7:$8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0" i="1" l="1"/>
  <c r="R11" i="1"/>
  <c r="R12" i="1"/>
  <c r="R13" i="1"/>
  <c r="R14" i="1"/>
  <c r="R15" i="1"/>
  <c r="R16" i="1"/>
  <c r="R17" i="1"/>
  <c r="F18" i="1"/>
  <c r="F19" i="1" s="1"/>
  <c r="G18" i="1"/>
  <c r="H18" i="1"/>
  <c r="I18" i="1"/>
  <c r="K18" i="1"/>
  <c r="L18" i="1"/>
  <c r="M18" i="1"/>
  <c r="N18" i="1"/>
  <c r="O18" i="1"/>
  <c r="P18" i="1"/>
  <c r="Q18" i="1"/>
  <c r="R22" i="1"/>
  <c r="R23" i="1"/>
  <c r="R24" i="1"/>
  <c r="R25" i="1"/>
  <c r="R26" i="1"/>
  <c r="R27" i="1"/>
  <c r="R28" i="1"/>
  <c r="R29" i="1"/>
  <c r="R30" i="1"/>
  <c r="R31" i="1"/>
  <c r="R32" i="1"/>
  <c r="R33" i="1"/>
  <c r="R34" i="1"/>
  <c r="R35" i="1"/>
  <c r="R36" i="1"/>
  <c r="R37" i="1"/>
  <c r="R38" i="1"/>
  <c r="F39" i="1"/>
  <c r="G39" i="1"/>
  <c r="H39" i="1"/>
  <c r="I39" i="1"/>
  <c r="J39" i="1"/>
  <c r="K39" i="1"/>
  <c r="L39" i="1"/>
  <c r="M39" i="1"/>
  <c r="N39" i="1"/>
  <c r="O39" i="1"/>
  <c r="P39" i="1"/>
  <c r="Q39" i="1"/>
  <c r="R43" i="1"/>
  <c r="R44" i="1"/>
  <c r="R45" i="1"/>
  <c r="R46" i="1"/>
  <c r="R47" i="1"/>
  <c r="R48" i="1"/>
  <c r="R49" i="1"/>
  <c r="R50" i="1"/>
  <c r="R51" i="1"/>
  <c r="R52" i="1"/>
  <c r="R53" i="1"/>
  <c r="R54" i="1"/>
  <c r="R55" i="1"/>
  <c r="R56" i="1"/>
  <c r="R57" i="1"/>
  <c r="R58" i="1"/>
  <c r="R59" i="1"/>
  <c r="R60" i="1"/>
  <c r="F61" i="1"/>
  <c r="G61" i="1"/>
  <c r="F62" i="1" s="1"/>
  <c r="H61" i="1"/>
  <c r="I61" i="1"/>
  <c r="J61" i="1"/>
  <c r="K61" i="1"/>
  <c r="L61" i="1"/>
  <c r="M61" i="1"/>
  <c r="N61" i="1"/>
  <c r="O61" i="1"/>
  <c r="P61" i="1"/>
  <c r="Q61" i="1"/>
  <c r="R65" i="1"/>
  <c r="R66" i="1"/>
  <c r="R67" i="1"/>
  <c r="R68" i="1"/>
  <c r="R69" i="1"/>
  <c r="R70" i="1"/>
  <c r="R71" i="1"/>
  <c r="R72" i="1"/>
  <c r="R73" i="1"/>
  <c r="R74" i="1"/>
  <c r="R75" i="1"/>
  <c r="R76" i="1"/>
  <c r="R77" i="1"/>
  <c r="R78" i="1"/>
  <c r="R79" i="1"/>
  <c r="R80" i="1"/>
  <c r="R81" i="1"/>
  <c r="R82" i="1"/>
  <c r="F83" i="1"/>
  <c r="F84" i="1" s="1"/>
  <c r="G83" i="1"/>
  <c r="H83" i="1"/>
  <c r="I83" i="1"/>
  <c r="J83" i="1"/>
  <c r="I84" i="1" s="1"/>
  <c r="K83" i="1"/>
  <c r="L83" i="1"/>
  <c r="L84" i="1" s="1"/>
  <c r="M83" i="1"/>
  <c r="N83" i="1"/>
  <c r="O83" i="1"/>
  <c r="P83" i="1"/>
  <c r="Q83" i="1"/>
  <c r="R87" i="1"/>
  <c r="R88" i="1"/>
  <c r="R89" i="1"/>
  <c r="R90" i="1"/>
  <c r="R91" i="1"/>
  <c r="R92" i="1"/>
  <c r="R93" i="1"/>
  <c r="R94" i="1"/>
  <c r="R95" i="1"/>
  <c r="R96" i="1"/>
  <c r="R97" i="1"/>
  <c r="R98" i="1"/>
  <c r="R99" i="1"/>
  <c r="R100" i="1"/>
  <c r="R101" i="1"/>
  <c r="R102" i="1"/>
  <c r="R103" i="1"/>
  <c r="R104" i="1"/>
  <c r="F105" i="1"/>
  <c r="G105" i="1"/>
  <c r="H105" i="1"/>
  <c r="I105" i="1"/>
  <c r="J105" i="1"/>
  <c r="K105" i="1"/>
  <c r="L105" i="1"/>
  <c r="L106" i="1" s="1"/>
  <c r="M105" i="1"/>
  <c r="N105" i="1"/>
  <c r="O105" i="1"/>
  <c r="P105" i="1"/>
  <c r="Q105" i="1"/>
  <c r="F106" i="1"/>
  <c r="R109" i="1"/>
  <c r="R110" i="1"/>
  <c r="R111" i="1"/>
  <c r="R112" i="1"/>
  <c r="R113" i="1"/>
  <c r="R114" i="1"/>
  <c r="F115" i="1"/>
  <c r="G115" i="1"/>
  <c r="H115" i="1"/>
  <c r="I115" i="1"/>
  <c r="J115" i="1"/>
  <c r="K115" i="1"/>
  <c r="L115" i="1"/>
  <c r="M115" i="1"/>
  <c r="N115" i="1"/>
  <c r="O115" i="1"/>
  <c r="P115" i="1"/>
  <c r="O116" i="1" s="1"/>
  <c r="Q115" i="1"/>
  <c r="R119" i="1"/>
  <c r="R137" i="1" s="1"/>
  <c r="R120" i="1"/>
  <c r="R121" i="1"/>
  <c r="R122" i="1"/>
  <c r="R124" i="1"/>
  <c r="R125" i="1"/>
  <c r="R126" i="1"/>
  <c r="R127" i="1"/>
  <c r="R128" i="1"/>
  <c r="R129" i="1"/>
  <c r="R130" i="1"/>
  <c r="R131" i="1"/>
  <c r="R132" i="1"/>
  <c r="R133" i="1"/>
  <c r="R134" i="1"/>
  <c r="R135" i="1"/>
  <c r="R136" i="1"/>
  <c r="F137" i="1"/>
  <c r="G137" i="1"/>
  <c r="H137" i="1"/>
  <c r="I137" i="1"/>
  <c r="J137" i="1"/>
  <c r="I138" i="1" s="1"/>
  <c r="K137" i="1"/>
  <c r="L137" i="1"/>
  <c r="M137" i="1"/>
  <c r="N137" i="1"/>
  <c r="O137" i="1"/>
  <c r="P137" i="1"/>
  <c r="O138" i="1" s="1"/>
  <c r="Q137" i="1"/>
  <c r="R141" i="1"/>
  <c r="R142" i="1"/>
  <c r="R143" i="1"/>
  <c r="R144" i="1"/>
  <c r="R146" i="1"/>
  <c r="R147" i="1"/>
  <c r="R148" i="1"/>
  <c r="R149" i="1"/>
  <c r="R150" i="1"/>
  <c r="R151" i="1"/>
  <c r="R152" i="1"/>
  <c r="R153" i="1"/>
  <c r="R154" i="1"/>
  <c r="R155" i="1"/>
  <c r="R156" i="1"/>
  <c r="R157" i="1"/>
  <c r="R158" i="1"/>
  <c r="F159" i="1"/>
  <c r="G159" i="1"/>
  <c r="H159" i="1"/>
  <c r="I159" i="1"/>
  <c r="J159" i="1"/>
  <c r="K159" i="1"/>
  <c r="L159" i="1"/>
  <c r="M159" i="1"/>
  <c r="N159" i="1"/>
  <c r="O159" i="1"/>
  <c r="P159" i="1"/>
  <c r="Q159" i="1"/>
  <c r="R163" i="1"/>
  <c r="R164" i="1"/>
  <c r="R165" i="1"/>
  <c r="R166" i="1"/>
  <c r="R167" i="1"/>
  <c r="R168" i="1"/>
  <c r="R169" i="1"/>
  <c r="R170" i="1"/>
  <c r="R171" i="1"/>
  <c r="R172" i="1"/>
  <c r="R173" i="1"/>
  <c r="R174" i="1"/>
  <c r="R175" i="1"/>
  <c r="R176" i="1"/>
  <c r="R177" i="1"/>
  <c r="F178" i="1"/>
  <c r="F179" i="1" s="1"/>
  <c r="G178" i="1"/>
  <c r="H178" i="1"/>
  <c r="I178" i="1"/>
  <c r="J178" i="1"/>
  <c r="K178" i="1"/>
  <c r="L178" i="1"/>
  <c r="L179" i="1" s="1"/>
  <c r="M178" i="1"/>
  <c r="N178" i="1"/>
  <c r="O178" i="1"/>
  <c r="P178" i="1"/>
  <c r="O179" i="1" s="1"/>
  <c r="Q178" i="1"/>
  <c r="I179" i="1"/>
  <c r="R182" i="1"/>
  <c r="R183" i="1"/>
  <c r="R184" i="1"/>
  <c r="R185" i="1"/>
  <c r="R186" i="1"/>
  <c r="R187" i="1"/>
  <c r="R188" i="1"/>
  <c r="F189" i="1"/>
  <c r="G189" i="1"/>
  <c r="H189" i="1"/>
  <c r="I189" i="1"/>
  <c r="J189" i="1"/>
  <c r="I190" i="1" s="1"/>
  <c r="K189" i="1"/>
  <c r="L189" i="1"/>
  <c r="M189" i="1"/>
  <c r="N189" i="1"/>
  <c r="O189" i="1"/>
  <c r="P189" i="1"/>
  <c r="Q189" i="1"/>
  <c r="R193" i="1"/>
  <c r="R194" i="1"/>
  <c r="R195" i="1" s="1"/>
  <c r="F195" i="1"/>
  <c r="G195" i="1"/>
  <c r="H195" i="1"/>
  <c r="I195" i="1"/>
  <c r="J195" i="1"/>
  <c r="K195" i="1"/>
  <c r="K205" i="1" s="1"/>
  <c r="L195" i="1"/>
  <c r="M195" i="1"/>
  <c r="N195" i="1"/>
  <c r="O195" i="1"/>
  <c r="P195" i="1"/>
  <c r="Q195" i="1"/>
  <c r="O196" i="1" s="1"/>
  <c r="F196" i="1"/>
  <c r="R199" i="1"/>
  <c r="F200" i="1"/>
  <c r="G200" i="1"/>
  <c r="H200" i="1"/>
  <c r="I200" i="1"/>
  <c r="J200" i="1"/>
  <c r="K200" i="1"/>
  <c r="L200" i="1"/>
  <c r="M200" i="1"/>
  <c r="N200" i="1"/>
  <c r="O200" i="1"/>
  <c r="O205" i="1" s="1"/>
  <c r="P200" i="1"/>
  <c r="R200" i="1"/>
  <c r="F201" i="1"/>
  <c r="I201" i="1" l="1"/>
  <c r="L160" i="1"/>
  <c r="F160" i="1"/>
  <c r="R160" i="1" s="1"/>
  <c r="G205" i="1"/>
  <c r="R115" i="1"/>
  <c r="O106" i="1"/>
  <c r="O19" i="1"/>
  <c r="I19" i="1"/>
  <c r="L190" i="1"/>
  <c r="R190" i="1" s="1"/>
  <c r="F190" i="1"/>
  <c r="O160" i="1"/>
  <c r="R159" i="1"/>
  <c r="L138" i="1"/>
  <c r="F138" i="1"/>
  <c r="O40" i="1"/>
  <c r="L201" i="1"/>
  <c r="R189" i="1"/>
  <c r="R39" i="1"/>
  <c r="O190" i="1"/>
  <c r="L62" i="1"/>
  <c r="L19" i="1"/>
  <c r="R19" i="1" s="1"/>
  <c r="F20" i="1" s="1"/>
  <c r="L196" i="1"/>
  <c r="R18" i="1"/>
  <c r="I160" i="1"/>
  <c r="L116" i="1"/>
  <c r="F116" i="1"/>
  <c r="O62" i="1"/>
  <c r="R62" i="1" s="1"/>
  <c r="O63" i="1" s="1"/>
  <c r="P205" i="1"/>
  <c r="O201" i="1"/>
  <c r="R178" i="1"/>
  <c r="H205" i="1"/>
  <c r="L40" i="1"/>
  <c r="F40" i="1"/>
  <c r="N205" i="1"/>
  <c r="I196" i="1"/>
  <c r="I116" i="1"/>
  <c r="R116" i="1" s="1"/>
  <c r="L117" i="1" s="1"/>
  <c r="R105" i="1"/>
  <c r="I62" i="1"/>
  <c r="I106" i="1"/>
  <c r="R83" i="1"/>
  <c r="I40" i="1"/>
  <c r="M205" i="1"/>
  <c r="R61" i="1"/>
  <c r="R179" i="1"/>
  <c r="I180" i="1" s="1"/>
  <c r="R138" i="1"/>
  <c r="F139" i="1" s="1"/>
  <c r="O180" i="1"/>
  <c r="L180" i="1"/>
  <c r="R106" i="1"/>
  <c r="F107" i="1" s="1"/>
  <c r="J205" i="1"/>
  <c r="F205" i="1"/>
  <c r="Q205" i="1"/>
  <c r="I205" i="1"/>
  <c r="O84" i="1"/>
  <c r="L205" i="1"/>
  <c r="I191" i="1" l="1"/>
  <c r="F191" i="1"/>
  <c r="O191" i="1"/>
  <c r="F161" i="1"/>
  <c r="L161" i="1"/>
  <c r="I161" i="1"/>
  <c r="R40" i="1"/>
  <c r="O41" i="1" s="1"/>
  <c r="F180" i="1"/>
  <c r="L191" i="1"/>
  <c r="O161" i="1"/>
  <c r="R196" i="1"/>
  <c r="R201" i="1"/>
  <c r="I107" i="1"/>
  <c r="L20" i="1"/>
  <c r="F117" i="1"/>
  <c r="O117" i="1"/>
  <c r="I117" i="1"/>
  <c r="O139" i="1"/>
  <c r="I139" i="1"/>
  <c r="L139" i="1"/>
  <c r="R191" i="1"/>
  <c r="F63" i="1"/>
  <c r="L63" i="1"/>
  <c r="O20" i="1"/>
  <c r="H211" i="1"/>
  <c r="L211" i="1"/>
  <c r="P211" i="1"/>
  <c r="I211" i="1"/>
  <c r="M211" i="1"/>
  <c r="Q211" i="1"/>
  <c r="O211" i="1"/>
  <c r="R205" i="1"/>
  <c r="J211" i="1"/>
  <c r="N211" i="1"/>
  <c r="G211" i="1"/>
  <c r="K211" i="1"/>
  <c r="I63" i="1"/>
  <c r="F41" i="1"/>
  <c r="O107" i="1"/>
  <c r="L41" i="1"/>
  <c r="R84" i="1"/>
  <c r="L107" i="1"/>
  <c r="R161" i="1"/>
  <c r="R180" i="1"/>
  <c r="I20" i="1"/>
  <c r="R20" i="1" s="1"/>
  <c r="I41" i="1"/>
  <c r="R107" i="1" l="1"/>
  <c r="R117" i="1"/>
  <c r="R139" i="1"/>
  <c r="F202" i="1"/>
  <c r="L202" i="1"/>
  <c r="I202" i="1"/>
  <c r="O197" i="1"/>
  <c r="F197" i="1"/>
  <c r="L197" i="1"/>
  <c r="O202" i="1"/>
  <c r="I197" i="1"/>
  <c r="I85" i="1"/>
  <c r="F85" i="1"/>
  <c r="L85" i="1"/>
  <c r="O85" i="1"/>
  <c r="R41" i="1"/>
  <c r="R63" i="1"/>
  <c r="R85" i="1" l="1"/>
  <c r="R197" i="1"/>
  <c r="R202" i="1"/>
  <c r="S178" i="1"/>
  <c r="T178" i="1"/>
  <c r="U178" i="1"/>
  <c r="V178" i="1"/>
  <c r="X178" i="1"/>
  <c r="Y178" i="1"/>
  <c r="Z178" i="1"/>
  <c r="AB178" i="1"/>
  <c r="AC178" i="1"/>
  <c r="AD178" i="1"/>
  <c r="AA178" i="1"/>
  <c r="T189" i="1" l="1"/>
  <c r="AD189" i="1"/>
  <c r="AC189" i="1"/>
  <c r="AB189" i="1"/>
  <c r="X189" i="1"/>
  <c r="W189" i="1"/>
  <c r="V189" i="1"/>
  <c r="AB190" i="1" l="1"/>
  <c r="V190" i="1"/>
  <c r="AE176" i="1" l="1"/>
  <c r="AF176" i="1" l="1"/>
  <c r="AE47" i="1"/>
  <c r="AE69" i="1"/>
  <c r="AE91" i="1"/>
  <c r="AF145" i="1"/>
  <c r="AE123" i="1"/>
  <c r="AF123" i="1" s="1"/>
  <c r="AF47" i="1" l="1"/>
  <c r="AF69" i="1"/>
  <c r="AF91" i="1"/>
  <c r="AE59" i="1" l="1"/>
  <c r="AE175" i="1" l="1"/>
  <c r="AE174" i="1"/>
  <c r="AF174" i="1" l="1"/>
  <c r="AF175" i="1"/>
  <c r="AE60" i="1" l="1"/>
  <c r="AE134" i="1" l="1"/>
  <c r="AE133" i="1" l="1"/>
  <c r="AE135" i="1" l="1"/>
  <c r="AE114" i="1" l="1"/>
  <c r="AE113" i="1"/>
  <c r="AE112" i="1"/>
  <c r="AE17" i="1" l="1"/>
  <c r="AE16" i="1"/>
  <c r="AE15" i="1"/>
  <c r="U189" i="1" l="1"/>
  <c r="AA189" i="1"/>
  <c r="Z189" i="1"/>
  <c r="Y189" i="1"/>
  <c r="S189" i="1"/>
  <c r="S190" i="1" l="1"/>
  <c r="Y190" i="1"/>
  <c r="AE58" i="1"/>
  <c r="AE177" i="1" l="1"/>
  <c r="AE167" i="1"/>
  <c r="AE157" i="1"/>
  <c r="AE156" i="1"/>
  <c r="AE155" i="1"/>
  <c r="AE102" i="1"/>
  <c r="AE101" i="1"/>
  <c r="AE103" i="1" l="1"/>
  <c r="AE80" i="1" l="1"/>
  <c r="AE82" i="1"/>
  <c r="AE81" i="1"/>
  <c r="AE79" i="1"/>
  <c r="AF167" i="1" l="1"/>
  <c r="AF114" i="1"/>
  <c r="AF113" i="1"/>
  <c r="AF177" i="1"/>
  <c r="AE182" i="1" l="1"/>
  <c r="AF182" i="1" l="1"/>
  <c r="AF17" i="1"/>
  <c r="AE23" i="1" l="1"/>
  <c r="AF23" i="1" l="1"/>
  <c r="S18" i="1"/>
  <c r="T18" i="1"/>
  <c r="U18" i="1"/>
  <c r="V18" i="1"/>
  <c r="W18" i="1"/>
  <c r="X18" i="1"/>
  <c r="Y18" i="1"/>
  <c r="Z18" i="1"/>
  <c r="AA18" i="1"/>
  <c r="AB18" i="1"/>
  <c r="AC18" i="1"/>
  <c r="AD18" i="1"/>
  <c r="AF15" i="1"/>
  <c r="AF16" i="1"/>
  <c r="AF155" i="1"/>
  <c r="AF156" i="1"/>
  <c r="AF157" i="1"/>
  <c r="AF133" i="1"/>
  <c r="AF134" i="1"/>
  <c r="AF135" i="1"/>
  <c r="AF101" i="1"/>
  <c r="AF102" i="1"/>
  <c r="AF103" i="1"/>
  <c r="AF80" i="1"/>
  <c r="AF81" i="1"/>
  <c r="AF82" i="1"/>
  <c r="AF58" i="1"/>
  <c r="AF59" i="1"/>
  <c r="AF60" i="1"/>
  <c r="AE57" i="1"/>
  <c r="AF79" i="1" l="1"/>
  <c r="AF57" i="1"/>
  <c r="AE119" i="1" l="1"/>
  <c r="AF119" i="1" l="1"/>
  <c r="D7" i="6" l="1"/>
  <c r="E5" i="6"/>
  <c r="E4" i="6"/>
  <c r="E3" i="6"/>
  <c r="E2" i="6"/>
  <c r="E6" i="6"/>
  <c r="A3" i="6"/>
  <c r="A4" i="6" s="1"/>
  <c r="A5" i="6" s="1"/>
  <c r="A6" i="6" s="1"/>
  <c r="E7" i="6" l="1"/>
  <c r="AD200" i="1"/>
  <c r="AC200" i="1"/>
  <c r="AB200" i="1"/>
  <c r="AA200" i="1"/>
  <c r="Z200" i="1"/>
  <c r="Y200" i="1"/>
  <c r="X200" i="1"/>
  <c r="W200" i="1"/>
  <c r="V200" i="1"/>
  <c r="U200" i="1"/>
  <c r="T200" i="1"/>
  <c r="S200" i="1"/>
  <c r="S195" i="1"/>
  <c r="T195" i="1"/>
  <c r="U195" i="1"/>
  <c r="V195" i="1"/>
  <c r="W195" i="1"/>
  <c r="X195" i="1"/>
  <c r="Y195" i="1"/>
  <c r="Z195" i="1"/>
  <c r="AA195" i="1"/>
  <c r="AB195" i="1"/>
  <c r="AC195" i="1"/>
  <c r="AD195" i="1"/>
  <c r="AE164" i="1"/>
  <c r="AE165" i="1"/>
  <c r="AE166" i="1"/>
  <c r="AE168" i="1"/>
  <c r="AE169" i="1"/>
  <c r="AE170" i="1"/>
  <c r="AE171" i="1"/>
  <c r="AE172" i="1"/>
  <c r="AE173" i="1"/>
  <c r="W178" i="1"/>
  <c r="AD159" i="1"/>
  <c r="AC159" i="1"/>
  <c r="AB159" i="1"/>
  <c r="AA159" i="1"/>
  <c r="Z159" i="1"/>
  <c r="Y159" i="1"/>
  <c r="X159" i="1"/>
  <c r="W159" i="1"/>
  <c r="V159" i="1"/>
  <c r="U159" i="1"/>
  <c r="T159" i="1"/>
  <c r="S159" i="1"/>
  <c r="AD137" i="1"/>
  <c r="AC137" i="1"/>
  <c r="AB137" i="1"/>
  <c r="AA137" i="1"/>
  <c r="Z137" i="1"/>
  <c r="Y137" i="1"/>
  <c r="X137" i="1"/>
  <c r="W137" i="1"/>
  <c r="V137" i="1"/>
  <c r="U137" i="1"/>
  <c r="T137" i="1"/>
  <c r="S137" i="1"/>
  <c r="AD115" i="1"/>
  <c r="AC115" i="1"/>
  <c r="AB115" i="1"/>
  <c r="AA115" i="1"/>
  <c r="Z115" i="1"/>
  <c r="Y115" i="1"/>
  <c r="X115" i="1"/>
  <c r="W115" i="1"/>
  <c r="V115" i="1"/>
  <c r="U115" i="1"/>
  <c r="T115" i="1"/>
  <c r="S115" i="1"/>
  <c r="AD105" i="1"/>
  <c r="AC105" i="1"/>
  <c r="AB105" i="1"/>
  <c r="AA105" i="1"/>
  <c r="Z105" i="1"/>
  <c r="Y105" i="1"/>
  <c r="X105" i="1"/>
  <c r="W105" i="1"/>
  <c r="V105" i="1"/>
  <c r="U105" i="1"/>
  <c r="T105" i="1"/>
  <c r="S105" i="1"/>
  <c r="AD83" i="1"/>
  <c r="AC83" i="1"/>
  <c r="AB83" i="1"/>
  <c r="AA83" i="1"/>
  <c r="Z83" i="1"/>
  <c r="Y83" i="1"/>
  <c r="X83" i="1"/>
  <c r="W83" i="1"/>
  <c r="V83" i="1"/>
  <c r="U83" i="1"/>
  <c r="T83" i="1"/>
  <c r="S83" i="1"/>
  <c r="AD61" i="1"/>
  <c r="AC61" i="1"/>
  <c r="AB61" i="1"/>
  <c r="AA61" i="1"/>
  <c r="Z61" i="1"/>
  <c r="Y61" i="1"/>
  <c r="X61" i="1"/>
  <c r="W61" i="1"/>
  <c r="V61" i="1"/>
  <c r="U61" i="1"/>
  <c r="T61" i="1"/>
  <c r="S61" i="1"/>
  <c r="AE38" i="1"/>
  <c r="AD39" i="1"/>
  <c r="AC39" i="1"/>
  <c r="AB39" i="1"/>
  <c r="AA39" i="1"/>
  <c r="Z39" i="1"/>
  <c r="Y39" i="1"/>
  <c r="X39" i="1"/>
  <c r="W39" i="1"/>
  <c r="V39" i="1"/>
  <c r="U39" i="1"/>
  <c r="T39" i="1"/>
  <c r="S39" i="1"/>
  <c r="AB205" i="1" l="1"/>
  <c r="S201" i="1"/>
  <c r="S202" i="1" s="1"/>
  <c r="AB179" i="1"/>
  <c r="AB201" i="1"/>
  <c r="AB160" i="1"/>
  <c r="AB196" i="1"/>
  <c r="AE190" i="1"/>
  <c r="V191" i="1"/>
  <c r="Y179" i="1"/>
  <c r="AB84" i="1"/>
  <c r="AB106" i="1"/>
  <c r="AB116" i="1"/>
  <c r="S196" i="1"/>
  <c r="V160" i="1"/>
  <c r="V179" i="1"/>
  <c r="Y196" i="1"/>
  <c r="V196" i="1"/>
  <c r="U205" i="1"/>
  <c r="W205" i="1"/>
  <c r="S205" i="1"/>
  <c r="S179" i="1"/>
  <c r="Z205" i="1"/>
  <c r="AC205" i="1"/>
  <c r="S160" i="1"/>
  <c r="Y160" i="1"/>
  <c r="Y191" i="1"/>
  <c r="S191" i="1"/>
  <c r="AD205" i="1"/>
  <c r="AA205" i="1"/>
  <c r="Y205" i="1"/>
  <c r="T205" i="1"/>
  <c r="V201" i="1"/>
  <c r="V205" i="1"/>
  <c r="Y201" i="1"/>
  <c r="X205" i="1"/>
  <c r="V40" i="1"/>
  <c r="S40" i="1"/>
  <c r="V62" i="1"/>
  <c r="Y62" i="1"/>
  <c r="S84" i="1"/>
  <c r="Y84" i="1"/>
  <c r="V138" i="1"/>
  <c r="Y19" i="1"/>
  <c r="S106" i="1"/>
  <c r="AB40" i="1"/>
  <c r="AB62" i="1"/>
  <c r="Y106" i="1"/>
  <c r="Y116" i="1"/>
  <c r="S138" i="1"/>
  <c r="Y138" i="1"/>
  <c r="AB19" i="1"/>
  <c r="S116" i="1"/>
  <c r="Y40" i="1"/>
  <c r="V84" i="1"/>
  <c r="V106" i="1"/>
  <c r="V116" i="1"/>
  <c r="AB138" i="1"/>
  <c r="S62" i="1"/>
  <c r="V19" i="1"/>
  <c r="S19" i="1"/>
  <c r="AE191" i="1" l="1"/>
  <c r="AB85" i="1"/>
  <c r="AF190" i="1"/>
  <c r="AE179" i="1"/>
  <c r="V107" i="1"/>
  <c r="AB191" i="1"/>
  <c r="AB139" i="1"/>
  <c r="Y107" i="1"/>
  <c r="AB63" i="1"/>
  <c r="AB107" i="1"/>
  <c r="V63" i="1"/>
  <c r="V85" i="1"/>
  <c r="AE84" i="1"/>
  <c r="AB161" i="1"/>
  <c r="V180" i="1"/>
  <c r="V202" i="1"/>
  <c r="S210" i="1"/>
  <c r="S20" i="1"/>
  <c r="T207" i="1"/>
  <c r="S207" i="1"/>
  <c r="S211" i="1"/>
  <c r="V139" i="1"/>
  <c r="AB117" i="1"/>
  <c r="V161" i="1"/>
  <c r="V197" i="1"/>
  <c r="Y161" i="1"/>
  <c r="V117" i="1"/>
  <c r="S197" i="1"/>
  <c r="S208" i="1"/>
  <c r="U207" i="1"/>
  <c r="AB202" i="1"/>
  <c r="AB180" i="1"/>
  <c r="Y139" i="1"/>
  <c r="AB197" i="1"/>
  <c r="S161" i="1"/>
  <c r="Y202" i="1"/>
  <c r="Y197" i="1"/>
  <c r="S117" i="1"/>
  <c r="S180" i="1"/>
  <c r="AE196" i="1"/>
  <c r="S41" i="1"/>
  <c r="V20" i="1"/>
  <c r="Y63" i="1"/>
  <c r="S85" i="1"/>
  <c r="AE62" i="1"/>
  <c r="AE106" i="1"/>
  <c r="AE160" i="1"/>
  <c r="AE201" i="1"/>
  <c r="Y85" i="1"/>
  <c r="V41" i="1"/>
  <c r="AE116" i="1"/>
  <c r="AB20" i="1"/>
  <c r="AE19" i="1"/>
  <c r="AE40" i="1"/>
  <c r="AB41" i="1"/>
  <c r="S139" i="1"/>
  <c r="AE138" i="1"/>
  <c r="Y20" i="1"/>
  <c r="Y117" i="1"/>
  <c r="S63" i="1"/>
  <c r="S107" i="1"/>
  <c r="Y41" i="1"/>
  <c r="AE111" i="1"/>
  <c r="AE202" i="1" l="1"/>
  <c r="AE107" i="1"/>
  <c r="AE85" i="1"/>
  <c r="AE63" i="1"/>
  <c r="AE197" i="1"/>
  <c r="AF160" i="1"/>
  <c r="AE161" i="1"/>
  <c r="AE139" i="1"/>
  <c r="AE117" i="1"/>
  <c r="AE20" i="1"/>
  <c r="AF84" i="1"/>
  <c r="AF106" i="1"/>
  <c r="AF196" i="1"/>
  <c r="AF40" i="1"/>
  <c r="AF116" i="1"/>
  <c r="AF201" i="1"/>
  <c r="AF62" i="1"/>
  <c r="AF138" i="1"/>
  <c r="AE41" i="1"/>
  <c r="AF19" i="1"/>
  <c r="AF111" i="1"/>
  <c r="AF166" i="1"/>
  <c r="A12" i="1" l="1"/>
  <c r="A16" i="1" l="1"/>
  <c r="A26" i="1" l="1"/>
  <c r="A27" i="1" s="1"/>
  <c r="A28" i="1" s="1"/>
  <c r="A29" i="1" s="1"/>
  <c r="A30" i="1" s="1"/>
  <c r="A31" i="1" s="1"/>
  <c r="A32" i="1" s="1"/>
  <c r="A33" i="1" s="1"/>
  <c r="A34" i="1" s="1"/>
  <c r="A35" i="1" s="1"/>
  <c r="A36" i="1" s="1"/>
  <c r="A17" i="1"/>
  <c r="A38" i="1" l="1"/>
  <c r="A43" i="1" s="1"/>
  <c r="A44" i="1" s="1"/>
  <c r="A45" i="1" s="1"/>
  <c r="A46" i="1" s="1"/>
  <c r="A49" i="1" s="1"/>
  <c r="A50" i="1" s="1"/>
  <c r="A51" i="1" s="1"/>
  <c r="A52" i="1" s="1"/>
  <c r="AE163" i="1"/>
  <c r="AE178" i="1" s="1"/>
  <c r="AF178" i="1" l="1"/>
  <c r="A53" i="1"/>
  <c r="AF164" i="1"/>
  <c r="AF168" i="1"/>
  <c r="AF169" i="1"/>
  <c r="AF172" i="1"/>
  <c r="AF163" i="1"/>
  <c r="AF165" i="1"/>
  <c r="AF170" i="1"/>
  <c r="AF171" i="1"/>
  <c r="AF173" i="1"/>
  <c r="AE154" i="1"/>
  <c r="A54" i="1" l="1"/>
  <c r="A55" i="1" s="1"/>
  <c r="AE158" i="1"/>
  <c r="A56" i="1" l="1"/>
  <c r="A65" i="1"/>
  <c r="A66" i="1" l="1"/>
  <c r="A67" i="1" s="1"/>
  <c r="A68" i="1" s="1"/>
  <c r="A71" i="1" s="1"/>
  <c r="A72" i="1" s="1"/>
  <c r="A73" i="1" s="1"/>
  <c r="A74" i="1" s="1"/>
  <c r="A75" i="1" s="1"/>
  <c r="A76" i="1" s="1"/>
  <c r="A77" i="1" s="1"/>
  <c r="A78" i="1" s="1"/>
  <c r="A79" i="1" s="1"/>
  <c r="AE194" i="1"/>
  <c r="AE193" i="1"/>
  <c r="AE187" i="1"/>
  <c r="A80" i="1" l="1"/>
  <c r="A82" i="1" s="1"/>
  <c r="AE195" i="1"/>
  <c r="A87" i="1" l="1"/>
  <c r="A88" i="1" s="1"/>
  <c r="A89" i="1" s="1"/>
  <c r="A90" i="1" s="1"/>
  <c r="A93" i="1" s="1"/>
  <c r="A94" i="1" s="1"/>
  <c r="A95" i="1" s="1"/>
  <c r="A96" i="1" s="1"/>
  <c r="A97" i="1" s="1"/>
  <c r="A98" i="1" s="1"/>
  <c r="A99" i="1" s="1"/>
  <c r="A100" i="1" s="1"/>
  <c r="A101" i="1" s="1"/>
  <c r="A102" i="1" s="1"/>
  <c r="A103" i="1" s="1"/>
  <c r="AF38" i="1"/>
  <c r="A104" i="1" l="1"/>
  <c r="A109" i="1" s="1"/>
  <c r="A110" i="1" s="1"/>
  <c r="A120" i="1" s="1"/>
  <c r="A121" i="1" s="1"/>
  <c r="A122" i="1" s="1"/>
  <c r="A125" i="1" s="1"/>
  <c r="A126" i="1" s="1"/>
  <c r="A127" i="1" s="1"/>
  <c r="A128" i="1" s="1"/>
  <c r="A129" i="1" s="1"/>
  <c r="A130" i="1" s="1"/>
  <c r="A131" i="1" s="1"/>
  <c r="A132" i="1" s="1"/>
  <c r="A133" i="1" s="1"/>
  <c r="A134" i="1" s="1"/>
  <c r="A135" i="1" s="1"/>
  <c r="AF187" i="1"/>
  <c r="A136" i="1" l="1"/>
  <c r="A141" i="1" s="1"/>
  <c r="A142" i="1" s="1"/>
  <c r="A143" i="1" s="1"/>
  <c r="A144" i="1" s="1"/>
  <c r="A147" i="1" s="1"/>
  <c r="A148" i="1" s="1"/>
  <c r="A149" i="1" s="1"/>
  <c r="A150" i="1" s="1"/>
  <c r="A151" i="1" s="1"/>
  <c r="A152" i="1" s="1"/>
  <c r="A153" i="1" s="1"/>
  <c r="A154" i="1" s="1"/>
  <c r="A155" i="1" s="1"/>
  <c r="A156" i="1" s="1"/>
  <c r="A157" i="1" s="1"/>
  <c r="AE11" i="1"/>
  <c r="AF193" i="1"/>
  <c r="A158" i="1" l="1"/>
  <c r="A163" i="1" s="1"/>
  <c r="A165" i="1" s="1"/>
  <c r="A166" i="1" s="1"/>
  <c r="A170" i="1" s="1"/>
  <c r="A171" i="1" s="1"/>
  <c r="A172" i="1" s="1"/>
  <c r="AF11" i="1"/>
  <c r="A173" i="1" l="1"/>
  <c r="A184" i="1" s="1"/>
  <c r="A185" i="1" s="1"/>
  <c r="A186" i="1" s="1"/>
  <c r="A187" i="1" s="1"/>
  <c r="A193" i="1" s="1"/>
  <c r="A194" i="1" s="1"/>
  <c r="A199" i="1" s="1"/>
  <c r="AF194" i="1" l="1"/>
  <c r="AF195" i="1"/>
  <c r="AE24" i="1" l="1"/>
  <c r="AE22" i="1"/>
  <c r="AE37" i="1"/>
  <c r="AE36" i="1"/>
  <c r="AE35" i="1"/>
  <c r="AE34" i="1"/>
  <c r="AE33" i="1"/>
  <c r="AE32" i="1"/>
  <c r="AE31" i="1"/>
  <c r="AE30" i="1"/>
  <c r="AE29" i="1"/>
  <c r="AE28" i="1"/>
  <c r="AE27" i="1"/>
  <c r="AE26" i="1"/>
  <c r="AE25" i="1"/>
  <c r="AE56" i="1"/>
  <c r="AE55" i="1"/>
  <c r="AE54" i="1"/>
  <c r="AE53" i="1"/>
  <c r="AE52" i="1"/>
  <c r="AE51" i="1"/>
  <c r="AE50" i="1"/>
  <c r="AE49" i="1"/>
  <c r="AE48" i="1"/>
  <c r="AE46" i="1"/>
  <c r="AE45" i="1"/>
  <c r="AE44" i="1"/>
  <c r="AE43" i="1"/>
  <c r="AE78" i="1"/>
  <c r="AE77" i="1"/>
  <c r="AE76" i="1"/>
  <c r="AE75" i="1"/>
  <c r="AE74" i="1"/>
  <c r="AE73" i="1"/>
  <c r="AE72" i="1"/>
  <c r="AE71" i="1"/>
  <c r="AE70" i="1"/>
  <c r="AE68" i="1"/>
  <c r="AE67" i="1"/>
  <c r="AE66" i="1"/>
  <c r="AE65" i="1"/>
  <c r="AE87" i="1"/>
  <c r="AE104" i="1"/>
  <c r="AE100" i="1"/>
  <c r="AE99" i="1"/>
  <c r="AE98" i="1"/>
  <c r="AE97" i="1"/>
  <c r="AE96" i="1"/>
  <c r="AE95" i="1"/>
  <c r="AE94" i="1"/>
  <c r="AE93" i="1"/>
  <c r="AE92" i="1"/>
  <c r="AE90" i="1"/>
  <c r="AE89" i="1"/>
  <c r="AE88" i="1"/>
  <c r="AE110" i="1"/>
  <c r="AE109" i="1"/>
  <c r="AE136" i="1"/>
  <c r="AE132" i="1"/>
  <c r="AE131" i="1"/>
  <c r="AE130" i="1"/>
  <c r="AE129" i="1"/>
  <c r="AE128" i="1"/>
  <c r="AE127" i="1"/>
  <c r="AE126" i="1"/>
  <c r="AE125" i="1"/>
  <c r="AE124" i="1"/>
  <c r="AE122" i="1"/>
  <c r="AE121" i="1"/>
  <c r="AE120" i="1"/>
  <c r="AE153" i="1"/>
  <c r="AE152" i="1"/>
  <c r="AE151" i="1"/>
  <c r="AE150" i="1"/>
  <c r="AE149" i="1"/>
  <c r="AE148" i="1"/>
  <c r="AE147" i="1"/>
  <c r="AE146" i="1"/>
  <c r="AE144" i="1"/>
  <c r="AE143" i="1"/>
  <c r="AE142" i="1"/>
  <c r="AE141" i="1"/>
  <c r="AE183" i="1"/>
  <c r="AE83" i="1" l="1"/>
  <c r="AE159" i="1"/>
  <c r="AE137" i="1"/>
  <c r="AE115" i="1"/>
  <c r="AE105" i="1"/>
  <c r="AE61" i="1"/>
  <c r="AE39" i="1"/>
  <c r="AF112" i="1"/>
  <c r="AF110" i="1"/>
  <c r="AF158" i="1"/>
  <c r="AF154" i="1"/>
  <c r="AF153" i="1"/>
  <c r="AF152" i="1"/>
  <c r="AF151" i="1"/>
  <c r="AF150" i="1"/>
  <c r="AF149" i="1"/>
  <c r="AF148" i="1"/>
  <c r="AF147" i="1"/>
  <c r="AF146" i="1"/>
  <c r="AF144" i="1"/>
  <c r="AF143" i="1"/>
  <c r="AF142" i="1"/>
  <c r="AF136" i="1"/>
  <c r="AF132" i="1"/>
  <c r="AF131" i="1"/>
  <c r="AF130" i="1"/>
  <c r="AF129" i="1"/>
  <c r="AF128" i="1"/>
  <c r="AF127" i="1"/>
  <c r="AF126" i="1"/>
  <c r="AF125" i="1"/>
  <c r="AF124" i="1"/>
  <c r="AF122" i="1"/>
  <c r="AF121" i="1"/>
  <c r="AF120" i="1"/>
  <c r="AF104" i="1"/>
  <c r="AF100" i="1"/>
  <c r="AF99" i="1"/>
  <c r="AF98" i="1"/>
  <c r="AF97" i="1"/>
  <c r="AF96" i="1"/>
  <c r="AF95" i="1"/>
  <c r="AF94" i="1"/>
  <c r="AF93" i="1"/>
  <c r="AF92" i="1"/>
  <c r="AF90" i="1"/>
  <c r="AF89" i="1"/>
  <c r="AF88" i="1"/>
  <c r="AF78" i="1"/>
  <c r="AF77" i="1"/>
  <c r="AF76" i="1"/>
  <c r="AF75" i="1"/>
  <c r="AF74" i="1"/>
  <c r="AF73" i="1"/>
  <c r="AF72" i="1"/>
  <c r="AF71" i="1"/>
  <c r="AF70" i="1"/>
  <c r="AF68" i="1"/>
  <c r="AF67" i="1"/>
  <c r="AF66" i="1"/>
  <c r="AF56" i="1"/>
  <c r="AF55" i="1"/>
  <c r="AF54" i="1"/>
  <c r="AF53" i="1"/>
  <c r="AF52" i="1"/>
  <c r="AF51" i="1"/>
  <c r="AF50" i="1"/>
  <c r="AF49" i="1"/>
  <c r="AF48" i="1"/>
  <c r="AF46" i="1"/>
  <c r="AF45" i="1"/>
  <c r="AF44" i="1"/>
  <c r="AF37" i="1"/>
  <c r="AF36" i="1"/>
  <c r="AF35" i="1"/>
  <c r="AF34" i="1"/>
  <c r="AF33" i="1"/>
  <c r="AF32" i="1"/>
  <c r="AF31" i="1"/>
  <c r="AF30" i="1"/>
  <c r="AF29" i="1"/>
  <c r="AF28" i="1"/>
  <c r="AF27" i="1"/>
  <c r="AF25" i="1"/>
  <c r="AF24" i="1"/>
  <c r="AF83" i="1" l="1"/>
  <c r="AF183" i="1"/>
  <c r="AF141" i="1"/>
  <c r="AF159" i="1"/>
  <c r="AF137" i="1"/>
  <c r="AF109" i="1"/>
  <c r="AF115" i="1"/>
  <c r="AF87" i="1"/>
  <c r="AF105" i="1"/>
  <c r="AF65" i="1"/>
  <c r="AF43" i="1"/>
  <c r="AF61" i="1"/>
  <c r="AF22" i="1"/>
  <c r="AF39" i="1"/>
  <c r="AF26" i="1"/>
  <c r="I30" i="5"/>
  <c r="I29" i="5"/>
  <c r="I27" i="5"/>
  <c r="I26" i="5"/>
  <c r="I24" i="5"/>
  <c r="I22" i="5"/>
  <c r="I20" i="5"/>
  <c r="I18" i="5"/>
  <c r="I16" i="5"/>
  <c r="I14" i="5"/>
  <c r="I13" i="5"/>
  <c r="I10" i="5"/>
  <c r="I8" i="5"/>
  <c r="I5" i="5"/>
  <c r="I3" i="5"/>
  <c r="S22" i="4"/>
  <c r="R22" i="4"/>
  <c r="Q22" i="4"/>
  <c r="P22" i="4"/>
  <c r="O22" i="4"/>
  <c r="N22" i="4"/>
  <c r="M22" i="4"/>
  <c r="L22" i="4"/>
  <c r="K22" i="4"/>
  <c r="J22" i="4"/>
  <c r="I22" i="4"/>
  <c r="H22" i="4"/>
  <c r="G22" i="4"/>
  <c r="F22" i="4"/>
  <c r="E22" i="4"/>
  <c r="D22" i="4"/>
  <c r="AY22" i="4"/>
  <c r="AX22" i="4"/>
  <c r="AW22" i="4"/>
  <c r="AV22" i="4"/>
  <c r="AU22" i="4"/>
  <c r="AT22" i="4"/>
  <c r="AS22" i="4"/>
  <c r="AR22" i="4"/>
  <c r="AQ22" i="4"/>
  <c r="AP22" i="4"/>
  <c r="AO22" i="4"/>
  <c r="AN22" i="4"/>
  <c r="AM22" i="4"/>
  <c r="AL22" i="4"/>
  <c r="AJ22" i="4"/>
  <c r="AI22" i="4"/>
  <c r="AH22" i="4"/>
  <c r="AG22" i="4"/>
  <c r="AF22" i="4"/>
  <c r="AE22" i="4"/>
  <c r="AD22" i="4"/>
  <c r="AC22" i="4"/>
  <c r="AB22" i="4"/>
  <c r="AA22" i="4"/>
  <c r="Z22" i="4"/>
  <c r="Y22" i="4"/>
  <c r="X22" i="4"/>
  <c r="W22" i="4"/>
  <c r="V22" i="4"/>
  <c r="AZ5" i="4"/>
  <c r="AZ6" i="4"/>
  <c r="AZ7" i="4"/>
  <c r="AZ8" i="4"/>
  <c r="AZ9" i="4"/>
  <c r="AZ10" i="4"/>
  <c r="AZ11" i="4"/>
  <c r="AZ12" i="4"/>
  <c r="AZ13" i="4"/>
  <c r="AZ14" i="4"/>
  <c r="AZ15" i="4"/>
  <c r="AZ16" i="4"/>
  <c r="AZ17" i="4"/>
  <c r="AZ18" i="4"/>
  <c r="AZ19" i="4"/>
  <c r="AZ20" i="4"/>
  <c r="AZ21" i="4"/>
  <c r="AZ4" i="4"/>
  <c r="T5" i="4"/>
  <c r="T6" i="4"/>
  <c r="T7" i="4"/>
  <c r="T8" i="4"/>
  <c r="T9" i="4"/>
  <c r="T10" i="4"/>
  <c r="T11" i="4"/>
  <c r="T12" i="4"/>
  <c r="T13" i="4"/>
  <c r="T14" i="4"/>
  <c r="T15" i="4"/>
  <c r="T16" i="4"/>
  <c r="T17" i="4"/>
  <c r="T18" i="4"/>
  <c r="T19" i="4"/>
  <c r="T20" i="4"/>
  <c r="T21" i="4"/>
  <c r="T4" i="4"/>
  <c r="AK5" i="4"/>
  <c r="AK6" i="4"/>
  <c r="AK7" i="4"/>
  <c r="AK8" i="4"/>
  <c r="AK9" i="4"/>
  <c r="AK10" i="4"/>
  <c r="AK11" i="4"/>
  <c r="AK12" i="4"/>
  <c r="BA12" i="4" s="1"/>
  <c r="AK13" i="4"/>
  <c r="AK14" i="4"/>
  <c r="AK15" i="4"/>
  <c r="AK16" i="4"/>
  <c r="BA16" i="4" s="1"/>
  <c r="AK17" i="4"/>
  <c r="AK18" i="4"/>
  <c r="AK19" i="4"/>
  <c r="AK20" i="4"/>
  <c r="AK21" i="4"/>
  <c r="AK4" i="4"/>
  <c r="BB12" i="4" l="1"/>
  <c r="BA8" i="4"/>
  <c r="BB8" i="4" s="1"/>
  <c r="BB16" i="4"/>
  <c r="BA15" i="4"/>
  <c r="BB15" i="4" s="1"/>
  <c r="BA7" i="4"/>
  <c r="BB7" i="4" s="1"/>
  <c r="BA20" i="4"/>
  <c r="BB20" i="4" s="1"/>
  <c r="BA14" i="4"/>
  <c r="BB14" i="4" s="1"/>
  <c r="BA6" i="4"/>
  <c r="BB6" i="4" s="1"/>
  <c r="BA13" i="4"/>
  <c r="BB13" i="4" s="1"/>
  <c r="BA5" i="4"/>
  <c r="BB5" i="4" s="1"/>
  <c r="BA21" i="4"/>
  <c r="BB21" i="4" s="1"/>
  <c r="BA19" i="4"/>
  <c r="BB19" i="4" s="1"/>
  <c r="BA11" i="4"/>
  <c r="BB11" i="4" s="1"/>
  <c r="BA18" i="4"/>
  <c r="BB18" i="4" s="1"/>
  <c r="BA10" i="4"/>
  <c r="BB10" i="4" s="1"/>
  <c r="BA17" i="4"/>
  <c r="BB17" i="4" s="1"/>
  <c r="BA9" i="4"/>
  <c r="BB9" i="4" s="1"/>
  <c r="BA4" i="4"/>
  <c r="BB4" i="4" s="1"/>
  <c r="AK22" i="4"/>
  <c r="AZ22" i="4"/>
  <c r="T22" i="4"/>
  <c r="BC27" i="4"/>
  <c r="BC28" i="4"/>
  <c r="BC29" i="4"/>
  <c r="BC30" i="4"/>
  <c r="BC31" i="4"/>
  <c r="BC32" i="4"/>
  <c r="BC33" i="4"/>
  <c r="BC34" i="4"/>
  <c r="BC35" i="4"/>
  <c r="BC36" i="4"/>
  <c r="BC37" i="4"/>
  <c r="BC38" i="4"/>
  <c r="BC39" i="4"/>
  <c r="BC40" i="4"/>
  <c r="BB22" i="4" l="1"/>
  <c r="AN35" i="4"/>
  <c r="AN36" i="4"/>
  <c r="AN37" i="4"/>
  <c r="AN38" i="4"/>
  <c r="AN39" i="4"/>
  <c r="AN40" i="4"/>
  <c r="S41" i="4"/>
  <c r="M41" i="4"/>
  <c r="BC26" i="4"/>
  <c r="BC41" i="4" s="1"/>
  <c r="AN27" i="4"/>
  <c r="AN28" i="4"/>
  <c r="BD28" i="4" s="1"/>
  <c r="AN29" i="4"/>
  <c r="AN30" i="4"/>
  <c r="AN31" i="4"/>
  <c r="AN32" i="4"/>
  <c r="AN33" i="4"/>
  <c r="AN34" i="4"/>
  <c r="AN26" i="4"/>
  <c r="AF41" i="4"/>
  <c r="U22" i="4"/>
  <c r="X41" i="4"/>
  <c r="AB41" i="4"/>
  <c r="AC41" i="4"/>
  <c r="AE41" i="4"/>
  <c r="AH41" i="4"/>
  <c r="AJ41" i="4"/>
  <c r="AI41" i="4"/>
  <c r="AL41" i="4"/>
  <c r="AD41" i="4"/>
  <c r="Y41" i="4"/>
  <c r="AM41" i="4"/>
  <c r="AK41" i="4"/>
  <c r="Z41" i="4"/>
  <c r="AA41" i="4"/>
  <c r="AG41" i="4"/>
  <c r="AO41" i="4"/>
  <c r="AP41" i="4"/>
  <c r="AQ41" i="4"/>
  <c r="AR41" i="4"/>
  <c r="AS41" i="4"/>
  <c r="AT41" i="4"/>
  <c r="AU41" i="4"/>
  <c r="AV41" i="4"/>
  <c r="AW41" i="4"/>
  <c r="AX41" i="4"/>
  <c r="AY41" i="4"/>
  <c r="AZ41" i="4"/>
  <c r="BA41" i="4"/>
  <c r="BB41" i="4"/>
  <c r="D41" i="4"/>
  <c r="E41" i="4"/>
  <c r="G41" i="4"/>
  <c r="F41" i="4"/>
  <c r="J41" i="4"/>
  <c r="L41" i="4"/>
  <c r="I41" i="4"/>
  <c r="N41" i="4"/>
  <c r="Q41" i="4"/>
  <c r="R41" i="4"/>
  <c r="H41" i="4"/>
  <c r="K41" i="4"/>
  <c r="P41" i="4"/>
  <c r="O41" i="4"/>
  <c r="T41" i="4"/>
  <c r="U41" i="4"/>
  <c r="W41" i="4"/>
  <c r="AN41" i="4" l="1"/>
  <c r="BD37" i="4"/>
  <c r="BD39" i="4"/>
  <c r="BD27" i="4"/>
  <c r="BD35" i="4"/>
  <c r="BD34" i="4"/>
  <c r="BD29" i="4"/>
  <c r="BD36" i="4"/>
  <c r="BD32" i="4"/>
  <c r="BD31" i="4"/>
  <c r="BD33" i="4"/>
  <c r="BD26" i="4"/>
  <c r="BD30" i="4"/>
  <c r="BD38" i="4"/>
  <c r="BD40" i="4"/>
  <c r="V31" i="4"/>
  <c r="V26" i="4"/>
  <c r="V40" i="4"/>
  <c r="V32" i="4"/>
  <c r="V33" i="4"/>
  <c r="V27" i="4"/>
  <c r="V34" i="4"/>
  <c r="V28" i="4"/>
  <c r="BE28" i="4" s="1"/>
  <c r="V35" i="4"/>
  <c r="V29" i="4"/>
  <c r="V36" i="4"/>
  <c r="V37" i="4"/>
  <c r="V38" i="4"/>
  <c r="V39" i="4"/>
  <c r="V30" i="4"/>
  <c r="V41" i="4" l="1"/>
  <c r="BD41" i="4"/>
  <c r="BE38" i="4"/>
  <c r="BE32" i="4"/>
  <c r="BE40" i="4"/>
  <c r="BE29" i="4"/>
  <c r="BE30" i="4"/>
  <c r="BE26" i="4"/>
  <c r="BE31" i="4"/>
  <c r="BE37" i="4"/>
  <c r="BE33" i="4"/>
  <c r="BE27" i="4"/>
  <c r="BE35" i="4"/>
  <c r="BE34" i="4"/>
  <c r="BE39" i="4"/>
  <c r="BE36" i="4"/>
  <c r="BA22" i="4"/>
  <c r="BE41" i="4" l="1"/>
  <c r="AA207" i="1" l="1"/>
  <c r="AE12" i="1" l="1"/>
  <c r="AE13" i="1"/>
  <c r="AE14" i="1"/>
  <c r="AE184" i="1"/>
  <c r="AE185" i="1"/>
  <c r="AE186" i="1"/>
  <c r="AE188" i="1"/>
  <c r="AE199" i="1"/>
  <c r="AE200" i="1" s="1"/>
  <c r="AE189" i="1" l="1"/>
  <c r="AF200" i="1"/>
  <c r="AF185" i="1"/>
  <c r="AF184" i="1"/>
  <c r="AF186" i="1"/>
  <c r="AF199" i="1"/>
  <c r="AF188" i="1"/>
  <c r="AF13" i="1"/>
  <c r="AF12" i="1"/>
  <c r="AF14" i="1"/>
  <c r="AD207" i="1"/>
  <c r="AC207" i="1"/>
  <c r="Z207" i="1"/>
  <c r="AF189" i="1" l="1"/>
  <c r="W207" i="1"/>
  <c r="X207" i="1"/>
  <c r="U211" i="1"/>
  <c r="V211" i="1"/>
  <c r="W211" i="1"/>
  <c r="X211" i="1"/>
  <c r="T211" i="1"/>
  <c r="AE10" i="1" l="1"/>
  <c r="AE18" i="1" s="1"/>
  <c r="AF18" i="1" l="1"/>
  <c r="AF10" i="1"/>
  <c r="AF179" i="1"/>
  <c r="AB208" i="1" l="1"/>
  <c r="AB207" i="1"/>
  <c r="Y180" i="1"/>
  <c r="AE180" i="1" s="1"/>
  <c r="AB211" i="1" l="1"/>
  <c r="AD211" i="1"/>
  <c r="AC211" i="1"/>
  <c r="Z211" i="1"/>
  <c r="Y208" i="1"/>
  <c r="Y207" i="1"/>
  <c r="AA211" i="1"/>
  <c r="Y211" i="1"/>
  <c r="Y209" i="1"/>
  <c r="V208" i="1"/>
  <c r="V207" i="1"/>
  <c r="Z212" i="1" l="1"/>
  <c r="X212" i="1"/>
  <c r="V212" i="1"/>
  <c r="AD212" i="1"/>
  <c r="AC212" i="1"/>
  <c r="S209" i="1"/>
  <c r="AA212" i="1"/>
  <c r="T212" i="1"/>
  <c r="W212" i="1"/>
  <c r="U212" i="1"/>
  <c r="AB212" i="1"/>
  <c r="Y2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DIANA.CHINCHILLA</author>
  </authors>
  <commentList>
    <comment ref="AC17" authorId="0" shapeId="0" xr:uid="{00000000-0006-0000-0100-000001000000}">
      <text>
        <r>
          <rPr>
            <b/>
            <sz val="9"/>
            <color indexed="81"/>
            <rFont val="Tahoma"/>
            <family val="2"/>
          </rPr>
          <t>DIANA.CHINCHILLA:</t>
        </r>
        <r>
          <rPr>
            <sz val="9"/>
            <color indexed="81"/>
            <rFont val="Tahoma"/>
            <family val="2"/>
          </rPr>
          <t xml:space="preserve">
DIANA.CHINCHILLA:
Ver justificación acta No. 9.</t>
        </r>
      </text>
    </comment>
    <comment ref="U30" authorId="0" shapeId="0" xr:uid="{00000000-0006-0000-0100-000002000000}">
      <text>
        <r>
          <rPr>
            <b/>
            <sz val="9"/>
            <color indexed="81"/>
            <rFont val="Tahoma"/>
            <family val="2"/>
          </rPr>
          <t>DIANA.CHINCHILLA:</t>
        </r>
        <r>
          <rPr>
            <sz val="9"/>
            <color indexed="81"/>
            <rFont val="Tahoma"/>
            <family val="2"/>
          </rPr>
          <t xml:space="preserve">
pte revisar que estaba para febrero  ¡se puede cambiar en la programación para marzo?</t>
        </r>
      </text>
    </comment>
    <comment ref="AE51" authorId="0" shapeId="0" xr:uid="{00000000-0006-0000-0100-000003000000}">
      <text>
        <r>
          <rPr>
            <b/>
            <sz val="9"/>
            <color indexed="81"/>
            <rFont val="Tahoma"/>
            <family val="2"/>
          </rPr>
          <t>DIANA.CHINCHILLA:</t>
        </r>
        <r>
          <rPr>
            <sz val="9"/>
            <color indexed="81"/>
            <rFont val="Tahoma"/>
            <family val="2"/>
          </rPr>
          <t xml:space="preserve">
no tienen  fecha de programación</t>
        </r>
      </text>
    </comment>
    <comment ref="AE52" authorId="0" shapeId="0" xr:uid="{00000000-0006-0000-0100-000004000000}">
      <text>
        <r>
          <rPr>
            <b/>
            <sz val="9"/>
            <color indexed="81"/>
            <rFont val="Tahoma"/>
            <family val="2"/>
          </rPr>
          <t>DIANA.CHINCHILLA:</t>
        </r>
        <r>
          <rPr>
            <sz val="9"/>
            <color indexed="81"/>
            <rFont val="Tahoma"/>
            <family val="2"/>
          </rPr>
          <t xml:space="preserve">
no tiene fecha de programación</t>
        </r>
      </text>
    </comment>
    <comment ref="AE53" authorId="0" shapeId="0" xr:uid="{00000000-0006-0000-0100-000005000000}">
      <text>
        <r>
          <rPr>
            <b/>
            <sz val="9"/>
            <color indexed="81"/>
            <rFont val="Tahoma"/>
            <family val="2"/>
          </rPr>
          <t>DIANA.CHINCHILLA:</t>
        </r>
        <r>
          <rPr>
            <sz val="9"/>
            <color indexed="81"/>
            <rFont val="Tahoma"/>
            <family val="2"/>
          </rPr>
          <t xml:space="preserve">
no tiene fecha de programación</t>
        </r>
      </text>
    </comment>
    <comment ref="AE55" authorId="0" shapeId="0" xr:uid="{00000000-0006-0000-0100-000006000000}">
      <text>
        <r>
          <rPr>
            <b/>
            <sz val="9"/>
            <color indexed="81"/>
            <rFont val="Tahoma"/>
            <family val="2"/>
          </rPr>
          <t>DIANA.CHINCHILLA:</t>
        </r>
        <r>
          <rPr>
            <sz val="9"/>
            <color indexed="81"/>
            <rFont val="Tahoma"/>
            <family val="2"/>
          </rPr>
          <t xml:space="preserve">
no tiene fecha de programación</t>
        </r>
      </text>
    </comment>
    <comment ref="AE56" authorId="0" shapeId="0" xr:uid="{00000000-0006-0000-0100-000007000000}">
      <text>
        <r>
          <rPr>
            <b/>
            <sz val="9"/>
            <color indexed="81"/>
            <rFont val="Tahoma"/>
            <family val="2"/>
          </rPr>
          <t>DIANA.CHINCHILLA:</t>
        </r>
        <r>
          <rPr>
            <sz val="9"/>
            <color indexed="81"/>
            <rFont val="Tahoma"/>
            <family val="2"/>
          </rPr>
          <t xml:space="preserve">
no tiene fecha de programación</t>
        </r>
      </text>
    </comment>
    <comment ref="AE57" authorId="0" shapeId="0" xr:uid="{00000000-0006-0000-0100-000008000000}">
      <text>
        <r>
          <rPr>
            <b/>
            <sz val="9"/>
            <color indexed="81"/>
            <rFont val="Tahoma"/>
            <family val="2"/>
          </rPr>
          <t>DIANA.CHINCHILLA:</t>
        </r>
        <r>
          <rPr>
            <sz val="9"/>
            <color indexed="81"/>
            <rFont val="Tahoma"/>
            <family val="2"/>
          </rPr>
          <t xml:space="preserve">
no tiene fecha de programación</t>
        </r>
      </text>
    </comment>
    <comment ref="AE59" authorId="0" shapeId="0" xr:uid="{00000000-0006-0000-0100-000009000000}">
      <text>
        <r>
          <rPr>
            <b/>
            <sz val="9"/>
            <color indexed="81"/>
            <rFont val="Tahoma"/>
            <family val="2"/>
          </rPr>
          <t>DIANA.CHINCHILLA:</t>
        </r>
        <r>
          <rPr>
            <sz val="9"/>
            <color indexed="81"/>
            <rFont val="Tahoma"/>
            <family val="2"/>
          </rPr>
          <t xml:space="preserve">
no tenia fecha de programación  hasta que se reportan las primeras en el mes de octubre ingresa seguimiento al Plan de Mejoramiento</t>
        </r>
      </text>
    </comment>
    <comment ref="AG68" authorId="0" shapeId="0" xr:uid="{00000000-0006-0000-0100-00000A000000}">
      <text>
        <r>
          <rPr>
            <b/>
            <sz val="9"/>
            <color indexed="81"/>
            <rFont val="Tahoma"/>
            <family val="2"/>
          </rPr>
          <t>DIANA.CHINCHILLA:</t>
        </r>
        <r>
          <rPr>
            <sz val="9"/>
            <color indexed="81"/>
            <rFont val="Tahoma"/>
            <family val="2"/>
          </rPr>
          <t xml:space="preserve">
En el informe programado para febrero no se tuvo ningún reporte por parte del responsable en los meses de febrero ni marzo.</t>
        </r>
      </text>
    </comment>
    <comment ref="AF79" authorId="0" shapeId="0" xr:uid="{00000000-0006-0000-0100-00000B000000}">
      <text>
        <r>
          <rPr>
            <b/>
            <sz val="9"/>
            <color indexed="81"/>
            <rFont val="Tahoma"/>
            <family val="2"/>
          </rPr>
          <t>DIANA.CHINCHILLA:</t>
        </r>
        <r>
          <rPr>
            <sz val="9"/>
            <color indexed="81"/>
            <rFont val="Tahoma"/>
            <family val="2"/>
          </rPr>
          <t xml:space="preserve">
de aca hacia abajo le inclui formula no tenian</t>
        </r>
      </text>
    </comment>
    <comment ref="T88" authorId="0" shapeId="0" xr:uid="{00000000-0006-0000-0100-00000C000000}">
      <text>
        <r>
          <rPr>
            <b/>
            <sz val="9"/>
            <color indexed="81"/>
            <rFont val="Tahoma"/>
            <family val="2"/>
          </rPr>
          <t>DIANA.CHINCHILLA:</t>
        </r>
        <r>
          <rPr>
            <sz val="9"/>
            <color indexed="81"/>
            <rFont val="Tahoma"/>
            <family val="2"/>
          </rPr>
          <t xml:space="preserve">
Ojo este informe es con corte a 31/12/2018, los demas registraran el informe con corte a 31/03/2019, el cual se realizará en abril/19.</t>
        </r>
      </text>
    </comment>
    <comment ref="T97" authorId="0" shapeId="0" xr:uid="{00000000-0006-0000-0100-00000D000000}">
      <text>
        <r>
          <rPr>
            <b/>
            <sz val="9"/>
            <color indexed="81"/>
            <rFont val="Tahoma"/>
            <family val="2"/>
          </rPr>
          <t>DIANA.CHINCHILLA:</t>
        </r>
        <r>
          <rPr>
            <sz val="9"/>
            <color indexed="81"/>
            <rFont val="Tahoma"/>
            <family val="2"/>
          </rPr>
          <t xml:space="preserve">
Ojo este informe es con corte a 31/12/2018, los demas registraran el informe con corte a 31/03/2019, el cual se realizará en abril/19.</t>
        </r>
      </text>
    </comment>
    <comment ref="T98" authorId="0" shapeId="0" xr:uid="{00000000-0006-0000-0100-00000E000000}">
      <text>
        <r>
          <rPr>
            <b/>
            <sz val="9"/>
            <color indexed="81"/>
            <rFont val="Tahoma"/>
            <family val="2"/>
          </rPr>
          <t>DIANA.CHINCHILLA:</t>
        </r>
        <r>
          <rPr>
            <sz val="9"/>
            <color indexed="81"/>
            <rFont val="Tahoma"/>
            <family val="2"/>
          </rPr>
          <t xml:space="preserve">
Ojo este informe es con corte a 31/12/2018, los demas registraran el informe con corte a 31/03/2019, el cual se realizará en abril/19.</t>
        </r>
      </text>
    </comment>
    <comment ref="W112" authorId="0" shapeId="0" xr:uid="{00000000-0006-0000-0100-00000F000000}">
      <text>
        <r>
          <rPr>
            <b/>
            <sz val="9"/>
            <color indexed="81"/>
            <rFont val="Tahoma"/>
            <family val="2"/>
          </rPr>
          <t>DIANA.CHINCHILLA:</t>
        </r>
        <r>
          <rPr>
            <sz val="9"/>
            <color indexed="81"/>
            <rFont val="Tahoma"/>
            <family val="2"/>
          </rPr>
          <t xml:space="preserve">
DE ACUERDO AL ACTA DE AUTOCONTROL N°006  SE REPROGRAMA PARA MAYO POR EL ENCARGO QUE TUVO SARITA DE SUBDIRECTORA FINANCIERA.</t>
        </r>
      </text>
    </comment>
    <comment ref="D175" authorId="0" shapeId="0" xr:uid="{00000000-0006-0000-0100-000010000000}">
      <text>
        <r>
          <rPr>
            <b/>
            <sz val="9"/>
            <color indexed="81"/>
            <rFont val="Tahoma"/>
            <family val="2"/>
          </rPr>
          <t>DIANA.CHINCHILLA:</t>
        </r>
        <r>
          <rPr>
            <sz val="9"/>
            <color indexed="81"/>
            <rFont val="Tahoma"/>
            <family val="2"/>
          </rPr>
          <t xml:space="preserve">
se incluye de acuerdo a la reunión realziada el día 15 de julio de 2019</t>
        </r>
      </text>
    </comment>
    <comment ref="D184" authorId="0" shapeId="0" xr:uid="{00000000-0006-0000-0100-000011000000}">
      <text>
        <r>
          <rPr>
            <b/>
            <sz val="9"/>
            <color indexed="81"/>
            <rFont val="Tahoma"/>
            <family val="2"/>
          </rPr>
          <t>DIANA.CHINCHILLA:</t>
        </r>
        <r>
          <rPr>
            <sz val="9"/>
            <color indexed="81"/>
            <rFont val="Tahoma"/>
            <family val="2"/>
          </rPr>
          <t xml:space="preserve">
se incluye el proceso de Metrología, monitoreo y modelación de acuerdo al acta 9.</t>
        </r>
      </text>
    </comment>
  </commentList>
</comments>
</file>

<file path=xl/sharedStrings.xml><?xml version="1.0" encoding="utf-8"?>
<sst xmlns="http://schemas.openxmlformats.org/spreadsheetml/2006/main" count="1118" uniqueCount="422">
  <si>
    <t>Responsable</t>
  </si>
  <si>
    <t>Marco</t>
  </si>
  <si>
    <t>Programación</t>
  </si>
  <si>
    <t>Ejecución</t>
  </si>
  <si>
    <t>Total</t>
  </si>
  <si>
    <t>% Avance</t>
  </si>
  <si>
    <t>Auditorías a procesos</t>
  </si>
  <si>
    <t>Julie Martínez</t>
  </si>
  <si>
    <t>Gladis Bonilla</t>
  </si>
  <si>
    <t>Oscar Hernández</t>
  </si>
  <si>
    <t>Oscar Miranda</t>
  </si>
  <si>
    <t>Norhela Gutiérrez</t>
  </si>
  <si>
    <t>Luis E. Perdomo</t>
  </si>
  <si>
    <t>Camilo Leguizamón</t>
  </si>
  <si>
    <t>Felipe Mancera</t>
  </si>
  <si>
    <t>Guillermo Delgadillo</t>
  </si>
  <si>
    <t>Unidad de medida</t>
  </si>
  <si>
    <t>OCIN</t>
  </si>
  <si>
    <t>Rodolfo Segura</t>
  </si>
  <si>
    <t>Nelson Zamudio</t>
  </si>
  <si>
    <t>Sandra Villamil</t>
  </si>
  <si>
    <t>Alix Fajardo</t>
  </si>
  <si>
    <t>Nubia Hernández</t>
  </si>
  <si>
    <t>Diego Useche</t>
  </si>
  <si>
    <t>Auditorías internas</t>
  </si>
  <si>
    <t>Mantener el archivo y TRD de la dependencia al 100%.</t>
  </si>
  <si>
    <t>Listas de asistencia</t>
  </si>
  <si>
    <t>Memorando</t>
  </si>
  <si>
    <t>Relación con entes externos</t>
  </si>
  <si>
    <t>Evidencia / Observaciones</t>
  </si>
  <si>
    <t>Descripción actividad</t>
  </si>
  <si>
    <t>Cumplimiento</t>
  </si>
  <si>
    <t>Mensual</t>
  </si>
  <si>
    <t>Trimestral</t>
  </si>
  <si>
    <t>Semestral</t>
  </si>
  <si>
    <t>Anual</t>
  </si>
  <si>
    <t>Atender oportunamente las PQRS asignadas a la dependencia.</t>
  </si>
  <si>
    <t>Luis A. Ortiz</t>
  </si>
  <si>
    <t>Dario Romero</t>
  </si>
  <si>
    <t>Memorando con informe</t>
  </si>
  <si>
    <t>Cargo</t>
  </si>
  <si>
    <t>David Bohórquez</t>
  </si>
  <si>
    <t>Dependencias</t>
  </si>
  <si>
    <t>Contratista</t>
  </si>
  <si>
    <t>Funcionario</t>
  </si>
  <si>
    <t>DGEN</t>
  </si>
  <si>
    <t>FIAB</t>
  </si>
  <si>
    <t>OTIC</t>
  </si>
  <si>
    <t>OAC</t>
  </si>
  <si>
    <t>OAP</t>
  </si>
  <si>
    <t>DGOAT</t>
  </si>
  <si>
    <t>DJUR</t>
  </si>
  <si>
    <t>DRAG</t>
  </si>
  <si>
    <t>DRAM</t>
  </si>
  <si>
    <t>DRMC</t>
  </si>
  <si>
    <t>DRBM</t>
  </si>
  <si>
    <t>DRBC</t>
  </si>
  <si>
    <t>DRCH</t>
  </si>
  <si>
    <t>DRGU</t>
  </si>
  <si>
    <t>DRRN</t>
  </si>
  <si>
    <t>DRSC</t>
  </si>
  <si>
    <t>DRSO</t>
  </si>
  <si>
    <t>DRSOA</t>
  </si>
  <si>
    <t>DRSU</t>
  </si>
  <si>
    <t>DRTE</t>
  </si>
  <si>
    <t>DRUB</t>
  </si>
  <si>
    <t>DESCA</t>
  </si>
  <si>
    <t>DCASC</t>
  </si>
  <si>
    <t>OTH</t>
  </si>
  <si>
    <t>DCDI</t>
  </si>
  <si>
    <t>DAF</t>
  </si>
  <si>
    <t>DOI</t>
  </si>
  <si>
    <t>SGEN</t>
  </si>
  <si>
    <t>DMMLA</t>
  </si>
  <si>
    <t>GES</t>
  </si>
  <si>
    <t>GSG</t>
  </si>
  <si>
    <t>GCO</t>
  </si>
  <si>
    <t>TIC</t>
  </si>
  <si>
    <t>AAM</t>
  </si>
  <si>
    <t>GAP</t>
  </si>
  <si>
    <t>OAM</t>
  </si>
  <si>
    <t>GHU</t>
  </si>
  <si>
    <t>GJU</t>
  </si>
  <si>
    <t>GCT</t>
  </si>
  <si>
    <t>GSC</t>
  </si>
  <si>
    <t>GAL</t>
  </si>
  <si>
    <t>GFI</t>
  </si>
  <si>
    <t>GDO</t>
  </si>
  <si>
    <t>GAM</t>
  </si>
  <si>
    <t>MSM</t>
  </si>
  <si>
    <t>Procesos</t>
  </si>
  <si>
    <t>X</t>
  </si>
  <si>
    <t>Asesor</t>
  </si>
  <si>
    <t>(DOI) - DIA</t>
  </si>
  <si>
    <t>Direcciones Regionales</t>
  </si>
  <si>
    <t>G I+D+I</t>
  </si>
  <si>
    <t>(OAM) - OOA</t>
  </si>
  <si>
    <t>GIA</t>
  </si>
  <si>
    <t>Sub-total Dep.</t>
  </si>
  <si>
    <t>Dependencias Nivel Central</t>
  </si>
  <si>
    <t>DLIA</t>
  </si>
  <si>
    <t>(DMMLA) - DRN</t>
  </si>
  <si>
    <t>Sub-total</t>
  </si>
  <si>
    <t>Enlace</t>
  </si>
  <si>
    <t>OAM - (OOA)</t>
  </si>
  <si>
    <t>DMMLA - (DRN)</t>
  </si>
  <si>
    <t>DOI - (DIA)</t>
  </si>
  <si>
    <t>N.A.</t>
  </si>
  <si>
    <t>No. Procesos</t>
  </si>
  <si>
    <t>No. Dependencias</t>
  </si>
  <si>
    <t>No. Direcciones Regionales</t>
  </si>
  <si>
    <t>ESTADO ACTUAL</t>
  </si>
  <si>
    <t>PROPUESTA 2018</t>
  </si>
  <si>
    <t>CRITERIOS DE ASIGNACIÓN DE ENLACES</t>
  </si>
  <si>
    <t>2. Direcciones Regionales (lejanas) asignadas a funcionarios.</t>
  </si>
  <si>
    <t>5. Cargas equitativas.</t>
  </si>
  <si>
    <t>1. Nueva estructura de Procesos y Dependencias (según Acuerdo 28 de 2017 y Memo No. 20174100298 de 11/12/2017).</t>
  </si>
  <si>
    <t>3. Coherencia entre Procesos y Dependencias (ej.: GAP y GSC con DCASC, GIA con FIAB y DOI).</t>
  </si>
  <si>
    <t>4. Antigüedad de los profesionales.</t>
  </si>
  <si>
    <t>6. A todos les quede asignado un proceso y una dependencia, para aprender de los diferentes seguimientos y evaluaciones.</t>
  </si>
  <si>
    <t>ROL</t>
  </si>
  <si>
    <t xml:space="preserve"> Auditoría al proceso de Evaluación Control y Seguimiento</t>
  </si>
  <si>
    <t>Auditoría al proceso de  Gestión Ambiental y Desarrollo Rural</t>
  </si>
  <si>
    <t>ITEM</t>
  </si>
  <si>
    <t>EVALUACIÓN Y SEGUIMIENTO</t>
  </si>
  <si>
    <t>INFORMES DE LEY</t>
  </si>
  <si>
    <t>Informe de PQR, artículo 76, Ley 1474 semestral dirigido al Secretario de la entidad.</t>
  </si>
  <si>
    <t>Proceso de Comunicaciones</t>
  </si>
  <si>
    <t>Proceso de Evaluación Control y Seguimiento</t>
  </si>
  <si>
    <t>Proceso de  Gestión Ambiental y Desarrollo Rural</t>
  </si>
  <si>
    <t>Proceso de Participación y Educación Ambiental</t>
  </si>
  <si>
    <t>Proceso de Gestión Documental</t>
  </si>
  <si>
    <t>Proceso de Gestión de Recursos Financieros</t>
  </si>
  <si>
    <t>Proceso de Gestión del Talento Humano</t>
  </si>
  <si>
    <t>Proceso Gestión de Control Disciplinario</t>
  </si>
  <si>
    <t>SEGUIMIENTOS PLAN DE MEJORAMIENTO CONTRALORIA</t>
  </si>
  <si>
    <t>SEGUIMIENTOS PLAN DE MEJORAMIENTO POR PROCESO</t>
  </si>
  <si>
    <t>Informe consolidado de plan de mejoramiento por procesos</t>
  </si>
  <si>
    <t>SEGUIMIENTOS A INDICADORES POR PROCESOS</t>
  </si>
  <si>
    <t>Proceso Direccionamiento Estratégico</t>
  </si>
  <si>
    <t>Informe consolidado de plan de mejoramiento Contraloría</t>
  </si>
  <si>
    <t>Informe consolidado evaluación a la gestión de riesgos</t>
  </si>
  <si>
    <t>EVALUACIÓN A LA GESTIÓN DE RIESGOS DE CORRUPCIÓN</t>
  </si>
  <si>
    <t>EVALUACIÓN A LA GESTIÓN DE RIESGOS DE GESTIÓN</t>
  </si>
  <si>
    <t>EVALUACIÓN A LA GESTIÓN DE RIESGOS POR PROCESOS</t>
  </si>
  <si>
    <t>SEGUIMIENTOS ESPECIALES</t>
  </si>
  <si>
    <t>Informe</t>
  </si>
  <si>
    <t>Informe
certificación</t>
  </si>
  <si>
    <t>publicación</t>
  </si>
  <si>
    <t>Oficio 
Memorando</t>
  </si>
  <si>
    <t>Oficio</t>
  </si>
  <si>
    <t>Oficio
publicación</t>
  </si>
  <si>
    <t>memorando</t>
  </si>
  <si>
    <t>Seguimiento y evaluación a mecanismos de participación ciudadana</t>
  </si>
  <si>
    <t>Memorando
Acta de reunión</t>
  </si>
  <si>
    <t xml:space="preserve">Memorando
</t>
  </si>
  <si>
    <t xml:space="preserve">Memorando
Actas </t>
  </si>
  <si>
    <t>Memorando
certificado de cargue y publicación</t>
  </si>
  <si>
    <t>Reportar resultados de aplicación de controles de riesgos de corrupción del proceso Control y Mejora  suscritos en mapa de riesgos de corrupción.</t>
  </si>
  <si>
    <t>RELACIÓN CON ENTES EXERNOS DE CONTROL</t>
  </si>
  <si>
    <t>LIDERAZGO ESTRATÉGICO</t>
  </si>
  <si>
    <t>Listas de asistencia, actas, correos, memorandos, oficios</t>
  </si>
  <si>
    <t>memorandos, actas, listas de asistencia</t>
  </si>
  <si>
    <t>Seguimiento Plan de Mejoramiento de la Contraloría</t>
  </si>
  <si>
    <t>Seguimiento Plan de mejoramiento por proceso</t>
  </si>
  <si>
    <t>Evaluación y seguimiento a indicadores por proceso</t>
  </si>
  <si>
    <t>Cargue de información en el aplicativo ISOLUCION</t>
  </si>
  <si>
    <t>Reportar los resultados de los indicadores del proceso Control y Mejora.</t>
  </si>
  <si>
    <t xml:space="preserve">TRD </t>
  </si>
  <si>
    <t>Memorandos, correos, oficios</t>
  </si>
  <si>
    <t>Reporte cargado en ISOLUCION</t>
  </si>
  <si>
    <t>Actas de Comité y listas de asistencia</t>
  </si>
  <si>
    <t>correo  electrónico</t>
  </si>
  <si>
    <t>Actas, listas de asistencia</t>
  </si>
  <si>
    <t>Revisión cuentas de cobro contratistas de la OCI.</t>
  </si>
  <si>
    <t>Forest</t>
  </si>
  <si>
    <t>Elaborar las actas que surjan de los  CCSCI</t>
  </si>
  <si>
    <t xml:space="preserve">PROYECTADO POR: </t>
  </si>
  <si>
    <t>SANDRA ESPERANZA VILLAMIL MUÑOZ
Jefe Oficina de Control Interno</t>
  </si>
  <si>
    <t>APROBADO POR:</t>
  </si>
  <si>
    <t>COMITÉ DE AUTOCONTROL OCI (FUNCIONARIOS Y CONTRATISTAS OCI), ACTA DE COMITÉ DE AUTOCONTROL No.</t>
  </si>
  <si>
    <t xml:space="preserve">Comité de Conciliaciones (Decreto 1716 de 2009). Seguimiento al Sistema de Procesos Judiciales SIPROJ. </t>
  </si>
  <si>
    <t>ROL: ENFOQUE HACIA LA PREVENCIÓN</t>
  </si>
  <si>
    <t>ROL: LIDERAZGO ESTRATÉGICO</t>
  </si>
  <si>
    <t>ROL: RELACIÓN CON ENTES EXTERNOS DE CONTROL</t>
  </si>
  <si>
    <t>Seguimiento trimestral a la implementación del nuevo marco normativo de regulación contable pública. Directiva 01 de 2017 de la Alcaldía Mayor de Bogotá. (numeral 5, trimestralmente).</t>
  </si>
  <si>
    <t>Proceso Planeación Ambiental</t>
  </si>
  <si>
    <t>Proceso de Gestión de Recursos Informáticos y Tecnológicos</t>
  </si>
  <si>
    <t>ASESORIA Y ACOMPAÑAMIENTO</t>
  </si>
  <si>
    <t>Asesoría y acompañamiento</t>
  </si>
  <si>
    <t>Memorando, Actas</t>
  </si>
  <si>
    <t>CONTROL DE CAMBIOS</t>
  </si>
  <si>
    <t>Seguimiento Especial - Sistema de Información Distrital de Empleo y Administración Pública - SIDEAP
Circular Externa 003 de 2018 - Circular Externa 006 de 2018</t>
  </si>
  <si>
    <t>Fortalecimiento de la cultura del control y del SIG</t>
  </si>
  <si>
    <t>Informes de Ley</t>
  </si>
  <si>
    <t>Seguimientos</t>
  </si>
  <si>
    <t>Evaluación y seguimiento</t>
  </si>
  <si>
    <t>Evaluación de la gestión de riesgos</t>
  </si>
  <si>
    <t>Liderazgo estratégico</t>
  </si>
  <si>
    <t>Proceso de Gestión  de Recursos Informáticos y Tecnológicos</t>
  </si>
  <si>
    <t xml:space="preserve">Reporte cargado en ISOLUCION y en Pagina web
</t>
  </si>
  <si>
    <t xml:space="preserve">Reportar los resultados en SEGPLAN en cumplimiento al proyecto de inversión 1100 </t>
  </si>
  <si>
    <t xml:space="preserve">Seguimiento Especial -  Seguimiento a pasivos exigibles y reservas </t>
  </si>
  <si>
    <t>TOTAL DE INFORMES DE LEY PROGRAMADOS Y CUMPLIDOS</t>
  </si>
  <si>
    <t>CONTRATISTAS OCI</t>
  </si>
  <si>
    <t>CEDULA</t>
  </si>
  <si>
    <t>No.</t>
  </si>
  <si>
    <t>MIGUEL ÁNGEL PARDO MATEUS</t>
  </si>
  <si>
    <t>FRANCISCO  JAVIER ROMERO QUINTERO</t>
  </si>
  <si>
    <t>SILVERIA ASPRILLA LARA</t>
  </si>
  <si>
    <t>SONIA CRISTINA TAMAYO VARGAS</t>
  </si>
  <si>
    <t>VALOR UNITARIO</t>
  </si>
  <si>
    <t>VALOR 2 MESES</t>
  </si>
  <si>
    <t>TOTALES</t>
  </si>
  <si>
    <t>MARIA ELIZABETH PEÑA  SANCHEZ</t>
  </si>
  <si>
    <t>Memorando
Publicación pagina web</t>
  </si>
  <si>
    <t>Seguimiento MECI - MIPG. (FURAG II)</t>
  </si>
  <si>
    <t>Matriz de la SDA.</t>
  </si>
  <si>
    <t>Memorando - Publicación en página web de la SDA</t>
  </si>
  <si>
    <t>Auditoría al Proceso Direccionamiento Estratégico</t>
  </si>
  <si>
    <t>Correo electrónico o plataforma Secretaría General de la Alcaldía Mayor</t>
  </si>
  <si>
    <t>Proceso Gestión Jurídica</t>
  </si>
  <si>
    <t>Rol enfoque hacía la prevención</t>
  </si>
  <si>
    <t>COMITÉ DE COORDINACIÓN DEL SISTEMA DE CONTROL INTERNO: Acta No.   de                     2019</t>
  </si>
  <si>
    <t xml:space="preserve">PLAN ANUAL DE AUDITORÍA OFICINA DE CONTROL INTERNO
SECRETARIA DISTRITAL DE AMBIENTE 
</t>
  </si>
  <si>
    <t>Auditoría al proceso gestión Contractual</t>
  </si>
  <si>
    <t>Auditoría al proceso gestión de servicio a la ciudadanía</t>
  </si>
  <si>
    <t>Auditoría a Gestión Disciplinaria</t>
  </si>
  <si>
    <t>Actas de Comité de autoevaluación OCI</t>
  </si>
  <si>
    <t>Realizar seguimiento y cargue de evidencias al plan de mejoramiento del proceso Control y Mejora presentar los avances en reuniones de autoevaluación,  sí existen acciones formuladas</t>
  </si>
  <si>
    <t>Convocar cuatro (4)  Comités Institucionales de Coordinación del Sistema de Control Interno</t>
  </si>
  <si>
    <t>Proceso Gestión Contractual</t>
  </si>
  <si>
    <t>Proceso SIG</t>
  </si>
  <si>
    <t>Proceso Gestión de servicio a la ciudadanía</t>
  </si>
  <si>
    <t>Auditoría al proceso de Gestión Administrativa</t>
  </si>
  <si>
    <t>Proceso de Gestión Administrativa</t>
  </si>
  <si>
    <t xml:space="preserve">NOTAS: 
1. El cumplimiento de este plan esta supeditado a la asignación de los recursos necesarios para ejecutarlo, así como a la disposición de las áreas para atender los procesos de auditoría en las fechas programadas.
2. Los cambios en las fechas de ejecución de este plan podrán ser realizados directamente por la jefe de la Oficina de Control Interno y quedarán documentados en las acta de autoevaluación del proceso control y mejora.
3. Las actividades programadas de seguimiento a planes de mejoramiento por proceso y suscritos ante la Contraloría dependerán de la existencia de acciones formuladas de lo contrario se diligenciará en observaciones con No Aplica.
4. La respuesta a PQRS está supeditada a las solicitudes que ingresen y que sean responsabilidad de la Oficina de Control Interno, en lo meses que no ingresen se documentará con No Aplica para este mes.
</t>
  </si>
  <si>
    <t xml:space="preserve">Reportar resultados de aplicación de controles de riesgos de gestión del proceso Control y Mejora  </t>
  </si>
  <si>
    <t>Informe consolidado de plan de Indicadores por proceso</t>
  </si>
  <si>
    <t>Evaluar la aprehensión al código de integridad</t>
  </si>
  <si>
    <t>Atender asesorías o realizar acompañamientos al proceso de Direccionamiento Estratégico y/o Planeación Ambiental y/o SIG</t>
  </si>
  <si>
    <t>Atender asesoría o realizar acompañamientos al proceso de Gestión Financiero y/o  Gestión Administrativa</t>
  </si>
  <si>
    <t>Atender asesoría o realizar acompañamientos al proceso de Participación y Educación ambiental, Gestión Documental y/o Servicio al ciudadano</t>
  </si>
  <si>
    <t>Diseño e implementación de la metodología de evaluación de la efectividad de los controles implementados en los mapas de riesgos y en los planes de mejoramiento.</t>
  </si>
  <si>
    <t>Procedimiento planes de mejoramiento por procesos actualizado</t>
  </si>
  <si>
    <t>Atender asesoría o realizar acompañamientos al proceso de Gestión Jurídica y/o Control Disciplinario y Comunicaciones</t>
  </si>
  <si>
    <t xml:space="preserve"> Realizar una prueba piloto para verificar la efectividad de las acciones implementadas para garantizar la confiabilidad de la información, luego de que se entreguen los datos de cierre de la vigencia 2018 (información cargada en SIPSE).</t>
  </si>
  <si>
    <t>Fomento de la cultura del control</t>
  </si>
  <si>
    <t>Atender los requerimientos de asesoría o acompañamiento del proceso de gestión contractual.</t>
  </si>
  <si>
    <t>Auditoría de certificación OHSAS 18001 (Decreto 1072 de 2015)</t>
  </si>
  <si>
    <t>Seguimiento Especial Estrategia de Gobierno  Digital y (Seguimiento a la implementación de la Ley 1712 de 2014 (página web, contenidos, datos abiertos, etc.).</t>
  </si>
  <si>
    <t>Realizar reuniones de autoCONTROL del proceso de Control y Mejora</t>
  </si>
  <si>
    <t>Hacer seguimiento a las respuestas a entes externos de control para verificar coherencia, pertinencia y oportunidad.</t>
  </si>
  <si>
    <t>Criterios:  Sistema Integrado de Gestión adoptado por la Entidad (ISO 9001: 2015, ISO 14001:2007, OHSAS 18001:2007, MECI-MIPG, Normatividad aplicable a la Organización).</t>
  </si>
  <si>
    <t xml:space="preserve">Objetivo del plan: Generar valor a la gestión de la Entidad, promoviendo la eficacia y efectividad en su operación, a través del ejercicio de los roles de la Oficina de Control Interno: liderazgo estratégico, enfoque hacía la prevención, evaluación de la gestión del riesgo, evaluación y seguimiento y relación con entes externos de control, en procura de la mejora continua, sostenibilidad del sistema de control interno, la adecuación del SIG al MIPG, logro de los objetivos y metas institucionales y el cumplimiento de la normatividad aplicable. </t>
  </si>
  <si>
    <t>Alcance del Plan: Inicia con la evaluación y seguimiento a la implementación, mantenimiento y mejora de los sistemas de  gestión, Modelo Integrado de PLaneación y Gestión, continua con  la asesoría y acompañamiento de las actividades de fortalecimiento de los sistemas a través del liderazgo estratégico, el enfoque hacía la prevención, sigue con el seguimiento y verificación de las recomendaciones de mejora continua y finaliza con la evaluación del cierre efectivo de las acciones formuladas en los planes de mejoramiento,  que contribuyen al fortalecimiento del Sistema Integrado de Gestión Publica.  El periodo a evaluar será en auditoría un año anterior a la fecha de inciación de la misma y en los demás lo que se encuentre en ejecución en todas las sedes, procesos, programas y proyectos de la organización.
Se revisará la idoneidad y efectividad del esquema operativo, el flujo de información y las políticas de operación y el ejercicio de la responsabilidades en la ejecución de los objetivos.</t>
  </si>
  <si>
    <t>Atender asesoría o realizar acompañamientos al proceso de Gestión Ambiental y Desarrollo Rural y/o al proceso de Gestión de Talento Humano</t>
  </si>
  <si>
    <t>Consolidar las evidencias del avance o cumplimiento de las actividades formuladas en el Plan Anual de Auditoria proceso de  Control y Mejora y elaborar las actas de los comités de autocontrol de la OCI.</t>
  </si>
  <si>
    <t>Realizar una medición de la efectividad del Plan de Mejoramiento de la Contraloría.</t>
  </si>
  <si>
    <t>Realizar una medición de la efectividad del Plan de Mejoramiento por Proceso</t>
  </si>
  <si>
    <t>Atender asesoría o realizar acompañamientos al proceso de comunicaciones y/o Evaluación, seguimiento, proceso SIG y Metrología,moitoreo y modelación.</t>
  </si>
  <si>
    <t>Proceso de Metrología, Monitoreo y Modelación</t>
  </si>
  <si>
    <t>Seguimiento al Decreto 371</t>
  </si>
  <si>
    <r>
      <t>JULIO:</t>
    </r>
    <r>
      <rPr>
        <sz val="12"/>
        <rFont val="Arial"/>
        <family val="2"/>
      </rPr>
      <t xml:space="preserve">  Mediante radicado N° 2019IE146433 del 2 de julio de 2019 del 28 de junio de 2019 se remitió el informe final. </t>
    </r>
  </si>
  <si>
    <r>
      <t xml:space="preserve">
</t>
    </r>
    <r>
      <rPr>
        <b/>
        <sz val="12"/>
        <rFont val="Arial"/>
        <family val="2"/>
      </rPr>
      <t>SEPTIEMBRE:</t>
    </r>
    <r>
      <rPr>
        <sz val="12"/>
        <rFont val="Arial"/>
        <family val="2"/>
      </rPr>
      <t xml:space="preserve"> Mediante radicado N° 2019IE222792 de 23 de septiembre de 2019 se remitió el informe final.
</t>
    </r>
  </si>
  <si>
    <r>
      <rPr>
        <sz val="12"/>
        <rFont val="Arial"/>
        <family val="2"/>
      </rPr>
      <t xml:space="preserve">
</t>
    </r>
    <r>
      <rPr>
        <b/>
        <sz val="12"/>
        <rFont val="Arial"/>
        <family val="2"/>
      </rPr>
      <t>SEPTIEMBRE:</t>
    </r>
    <r>
      <rPr>
        <sz val="12"/>
        <rFont val="Arial"/>
        <family val="2"/>
      </rPr>
      <t xml:space="preserve"> Mediante radicado N° 2019IE212045 del 12/09/19 se remitió el informe final.
</t>
    </r>
  </si>
  <si>
    <r>
      <t xml:space="preserve">NOVIEMBRE: </t>
    </r>
    <r>
      <rPr>
        <sz val="12"/>
        <rFont val="Arial"/>
        <family val="2"/>
      </rPr>
      <t xml:space="preserve">Mediante radicado N° 2019IE277317 del 28 de noviembre de 2019 se remitió el informe final.
</t>
    </r>
  </si>
  <si>
    <r>
      <rPr>
        <b/>
        <sz val="12"/>
        <rFont val="Arial"/>
        <family val="2"/>
      </rPr>
      <t>MARZO:</t>
    </r>
    <r>
      <rPr>
        <sz val="12"/>
        <rFont val="Arial"/>
        <family val="2"/>
      </rPr>
      <t xml:space="preserve"> Se realizó la públicación de la información en el aplicativo FURAG el  06 de marzo de 2019. ( Ver certificado) y se comunica a las dependencias mediante  rad icado 2019IE70315 marzo 28 de 2019.
</t>
    </r>
    <r>
      <rPr>
        <b/>
        <sz val="12"/>
        <rFont val="Arial"/>
        <family val="2"/>
      </rPr>
      <t>MARZO:</t>
    </r>
    <r>
      <rPr>
        <sz val="12"/>
        <rFont val="Arial"/>
        <family val="2"/>
      </rPr>
      <t xml:space="preserve">  se socializa  a todas las dependencias de la Secretaría Disitrtal de Ambiente los resultdos mediante el radicado N°  2019IE70315  del 28 de marzo de 2019.
</t>
    </r>
  </si>
  <si>
    <r>
      <rPr>
        <b/>
        <sz val="12"/>
        <rFont val="Arial"/>
        <family val="2"/>
      </rPr>
      <t>Enero:</t>
    </r>
    <r>
      <rPr>
        <sz val="12"/>
        <rFont val="Arial"/>
        <family val="2"/>
      </rPr>
      <t xml:space="preserve"> Se envió el Resultado Evaluación de Gestión por Dependencias vigencia 2018 mediante memorando N° 2019IE24880 del 30 de Enero de 2019.
</t>
    </r>
  </si>
  <si>
    <r>
      <rPr>
        <b/>
        <sz val="12"/>
        <rFont val="Arial"/>
        <family val="2"/>
      </rPr>
      <t>MARZO:</t>
    </r>
    <r>
      <rPr>
        <sz val="12"/>
        <rFont val="Arial"/>
        <family val="2"/>
      </rPr>
      <t xml:space="preserve"> : Se realizó la públicación de la información en el aplicativo la Dirección Nacional de Derechos de Autor de MiniHacienda ( Ver certificado).
</t>
    </r>
    <r>
      <rPr>
        <b/>
        <sz val="12"/>
        <rFont val="Arial"/>
        <family val="2"/>
      </rPr>
      <t>MARZO:</t>
    </r>
    <r>
      <rPr>
        <sz val="12"/>
        <rFont val="Arial"/>
        <family val="2"/>
      </rPr>
      <t xml:space="preserve">  Se remite "INFORME SEGUIMIENTO AL CUMPLIMIENTO NORMAS DERECHO DE AUTOR" mediante radicado N°  2019IE67835 del 26 de marzo de 2019.</t>
    </r>
  </si>
  <si>
    <r>
      <rPr>
        <b/>
        <sz val="12"/>
        <rFont val="Arial"/>
        <family val="2"/>
      </rPr>
      <t>ENERO:</t>
    </r>
    <r>
      <rPr>
        <sz val="12"/>
        <rFont val="Arial"/>
        <family val="2"/>
      </rPr>
      <t xml:space="preserve"> Se remite informe mediante memorando N° 2019IE26219 del 31 de enero de 2019.
</t>
    </r>
    <r>
      <rPr>
        <b/>
        <sz val="12"/>
        <rFont val="Arial"/>
        <family val="2"/>
      </rPr>
      <t xml:space="preserve">JULIO: </t>
    </r>
    <r>
      <rPr>
        <sz val="12"/>
        <rFont val="Arial"/>
        <family val="2"/>
      </rPr>
      <t>Se comunica el informe del primer semestre de 2019 mediante el radicado N° 2019IE172529 del 29 de julio de 2019 y se publica en la página web de la SDA, el cual se encuentra en el link http://www.ambientebogota.gov.co/c/document_library/get_file?uuid=f93c4c9b-55ee-416c-b583-18d13755d43e&amp;groupId=10157.</t>
    </r>
  </si>
  <si>
    <r>
      <rPr>
        <b/>
        <sz val="12"/>
        <rFont val="Arial"/>
        <family val="2"/>
      </rPr>
      <t>FEBRERO:</t>
    </r>
    <r>
      <rPr>
        <sz val="12"/>
        <rFont val="Arial"/>
        <family val="2"/>
      </rPr>
      <t xml:space="preserve"> se realizó el seguimiento y se comunico mediante los radicados No. 2019IE29861 del 05/02/2019  y 2019IE43823 del 21/02/2019 de las acciones de mejora incluido al proceso de direccionamiento de la entidad.
</t>
    </r>
    <r>
      <rPr>
        <b/>
        <sz val="12"/>
        <rFont val="Arial"/>
        <family val="2"/>
      </rPr>
      <t>ABRIL:</t>
    </r>
    <r>
      <rPr>
        <sz val="12"/>
        <rFont val="Arial"/>
        <family val="2"/>
      </rPr>
      <t xml:space="preserve">  mediante forest No. 2019IE85654 del 2019-04-17 se remite reporte del estado de las acciones de mejora plan de mejoramiento consolidado suscrito ante la Contraloría de Bogotá Mediante Memorando corte 31 de marzo de 2019, en el anexo se relacionan las acciones en ejeucicón a cargo del Proceso.
</t>
    </r>
    <r>
      <rPr>
        <b/>
        <sz val="12"/>
        <rFont val="Arial"/>
        <family val="2"/>
      </rPr>
      <t>JULIO:</t>
    </r>
    <r>
      <rPr>
        <sz val="12"/>
        <rFont val="Arial"/>
        <family val="2"/>
      </rPr>
      <t xml:space="preserve"> Se remite el informe consolidado mediante radicado  2019IE171874 Proc 4521963 del 29 de julio de 2019. 
</t>
    </r>
    <r>
      <rPr>
        <b/>
        <sz val="12"/>
        <rFont val="Arial"/>
        <family val="2"/>
      </rPr>
      <t>OCTUBRE:</t>
    </r>
    <r>
      <rPr>
        <sz val="12"/>
        <rFont val="Arial"/>
        <family val="2"/>
      </rPr>
      <t xml:space="preserve"> Se remitio mediante el radicado N° 2019IE255754 del 31 de octubre de 2019, el informe consolidado del Plan de Mejoramiento de la Contraloría.</t>
    </r>
  </si>
  <si>
    <r>
      <rPr>
        <b/>
        <sz val="12"/>
        <rFont val="Arial"/>
        <family val="2"/>
      </rPr>
      <t>OCTUBRE:</t>
    </r>
    <r>
      <rPr>
        <sz val="12"/>
        <rFont val="Arial"/>
        <family val="2"/>
      </rPr>
      <t xml:space="preserve"> El proceso a la fecha no cuenta con acciones en el Plan de Mejormaiento de la Contraloría.</t>
    </r>
  </si>
  <si>
    <r>
      <rPr>
        <b/>
        <sz val="12"/>
        <rFont val="Arial"/>
        <family val="2"/>
      </rPr>
      <t>OCTUBRE:</t>
    </r>
    <r>
      <rPr>
        <sz val="12"/>
        <rFont val="Arial"/>
        <family val="2"/>
      </rPr>
      <t xml:space="preserve"> El proceso Metrología, Monitoreo y Modelación no cuenta con acciones suscritas dentro del Plan de Mejoramiento Institucional.</t>
    </r>
  </si>
  <si>
    <r>
      <rPr>
        <b/>
        <sz val="12"/>
        <rFont val="Arial"/>
        <family val="2"/>
      </rPr>
      <t>ENERO:</t>
    </r>
    <r>
      <rPr>
        <sz val="12"/>
        <rFont val="Arial"/>
        <family val="2"/>
      </rPr>
      <t xml:space="preserve"> Se realiza retroalimentación y recomendaciones mediante Memorando N° 2019IE26339 del 31 de enero de 2019.
</t>
    </r>
    <r>
      <rPr>
        <b/>
        <sz val="12"/>
        <rFont val="Arial"/>
        <family val="2"/>
      </rPr>
      <t>ABRIL:</t>
    </r>
    <r>
      <rPr>
        <sz val="12"/>
        <rFont val="Arial"/>
        <family val="2"/>
      </rPr>
      <t xml:space="preserve">  se realizo el seguimiento y se comunico con  radicado N° 2019IE85654 del 17 de abril de 2019.
</t>
    </r>
    <r>
      <rPr>
        <b/>
        <sz val="12"/>
        <rFont val="Arial"/>
        <family val="2"/>
      </rPr>
      <t>OCTUBRE:</t>
    </r>
    <r>
      <rPr>
        <sz val="12"/>
        <rFont val="Arial"/>
        <family val="2"/>
      </rPr>
      <t xml:space="preserve"> Se comunica el informe de seguimiento mediante memorando interno No.  2019IE244292 de 17 de octubre de 2019.</t>
    </r>
  </si>
  <si>
    <r>
      <rPr>
        <b/>
        <sz val="12"/>
        <rFont val="Arial"/>
        <family val="2"/>
      </rPr>
      <t>ABRIL:</t>
    </r>
    <r>
      <rPr>
        <sz val="12"/>
        <rFont val="Arial"/>
        <family val="2"/>
      </rPr>
      <t xml:space="preserve">    El Proceso de Gestión Documental, no  tiene acciones para seguimiento en el  Plan de Mejoramiento de la Contraloría.
</t>
    </r>
    <r>
      <rPr>
        <b/>
        <sz val="12"/>
        <rFont val="Arial"/>
        <family val="2"/>
      </rPr>
      <t>OCTUBRE:</t>
    </r>
    <r>
      <rPr>
        <sz val="12"/>
        <rFont val="Arial"/>
        <family val="2"/>
      </rPr>
      <t xml:space="preserve">  El Proceso de Gestión Documental, no  tiene acciones para seguimiento en el  Plan de Mejoramiento de la Contraloría.</t>
    </r>
  </si>
  <si>
    <r>
      <rPr>
        <b/>
        <sz val="12"/>
        <rFont val="Arial"/>
        <family val="2"/>
      </rPr>
      <t>ABRIL:</t>
    </r>
    <r>
      <rPr>
        <sz val="12"/>
        <rFont val="Arial"/>
        <family val="2"/>
      </rPr>
      <t xml:space="preserve">   El Proceso de Gestión Documental, no  tiene acciones para seguimiento en el  Plan de Mejoramiento de la Contraloría.</t>
    </r>
  </si>
  <si>
    <r>
      <rPr>
        <b/>
        <sz val="12"/>
        <rFont val="Arial"/>
        <family val="2"/>
      </rPr>
      <t>ABRIL:</t>
    </r>
    <r>
      <rPr>
        <sz val="12"/>
        <rFont val="Arial"/>
        <family val="2"/>
      </rPr>
      <t xml:space="preserve"> El proceso a la fecha no cuenta con acciones en el Plan de Mejormaiento de la Contraloría.
</t>
    </r>
    <r>
      <rPr>
        <b/>
        <sz val="12"/>
        <rFont val="Arial"/>
        <family val="2"/>
      </rPr>
      <t>OCTUBRE:</t>
    </r>
    <r>
      <rPr>
        <sz val="12"/>
        <rFont val="Arial"/>
        <family val="2"/>
      </rPr>
      <t xml:space="preserve">  El proceso no tiene nuevas acciones en el  Plan de Mejoramiento con la Contraloría. esta a la espera de que revisen las acciones que se encuentran cumplidas, las cuales ya fueron comunicadas a Francisco Romero con los soportes.</t>
    </r>
  </si>
  <si>
    <r>
      <rPr>
        <b/>
        <sz val="12"/>
        <rFont val="Arial"/>
        <family val="2"/>
      </rPr>
      <t>FEBRERO:</t>
    </r>
    <r>
      <rPr>
        <sz val="12"/>
        <rFont val="Arial"/>
        <family val="2"/>
      </rPr>
      <t xml:space="preserve"> Se remite informe a la DGC mediante el radicado No. 2019IE39536 del 15 de febereo de 2019.
</t>
    </r>
    <r>
      <rPr>
        <b/>
        <sz val="12"/>
        <rFont val="Arial"/>
        <family val="2"/>
      </rPr>
      <t>FEBRERO:</t>
    </r>
    <r>
      <rPr>
        <sz val="12"/>
        <rFont val="Arial"/>
        <family val="2"/>
      </rPr>
      <t xml:space="preserve"> se realiza el seguimiento se comunica mediante radicados N° 2019IE30051 del 05 de febrero de 2019 y 2019IE39536 del 15 de febrero de 2019.
</t>
    </r>
    <r>
      <rPr>
        <b/>
        <sz val="12"/>
        <rFont val="Arial"/>
        <family val="2"/>
      </rPr>
      <t>ABRIL:</t>
    </r>
    <r>
      <rPr>
        <sz val="12"/>
        <rFont val="Arial"/>
        <family val="2"/>
      </rPr>
      <t xml:space="preserve"> Se remite seguimiento mediante memorando No. 2019IE85654 del 17 de abril de 2019.
</t>
    </r>
    <r>
      <rPr>
        <b/>
        <sz val="12"/>
        <rFont val="Arial"/>
        <family val="2"/>
      </rPr>
      <t>OCTUBRE:</t>
    </r>
    <r>
      <rPr>
        <sz val="12"/>
        <rFont val="Arial"/>
        <family val="2"/>
      </rPr>
      <t xml:space="preserve"> Se efectuó el seguimiento a las acciones del proceso, que vencieron en el mes de septiembre el cual se remite por correo el día 17 de octubre de 2019 para la correspondiente consolidación.</t>
    </r>
  </si>
  <si>
    <r>
      <rPr>
        <b/>
        <sz val="12"/>
        <rFont val="Arial"/>
        <family val="2"/>
      </rPr>
      <t>ABRIL:</t>
    </r>
    <r>
      <rPr>
        <sz val="12"/>
        <rFont val="Arial"/>
        <family val="2"/>
      </rPr>
      <t xml:space="preserve">  El proceso a la fecha no cuenta con acciones en el Plan de Mejormaiento de la Contraloría.</t>
    </r>
  </si>
  <si>
    <r>
      <rPr>
        <b/>
        <sz val="12"/>
        <rFont val="Arial"/>
        <family val="2"/>
      </rPr>
      <t>FEBRERO:</t>
    </r>
    <r>
      <rPr>
        <sz val="12"/>
        <rFont val="Arial"/>
        <family val="2"/>
      </rPr>
      <t xml:space="preserve"> se realiza el seguimiento y se le comunica a la Dirección de Gestión Corporativa mediante el radicado N° 2019IE39536 del 15 de febrero de 2019.
</t>
    </r>
    <r>
      <rPr>
        <b/>
        <sz val="12"/>
        <rFont val="Arial"/>
        <family val="2"/>
      </rPr>
      <t>ABRIL:</t>
    </r>
    <r>
      <rPr>
        <sz val="12"/>
        <rFont val="Arial"/>
        <family val="2"/>
      </rPr>
      <t xml:space="preserve">  Se remite el resultado del seguimiento mediante forest No. 2019IE85654 del 17 de abril de 2019 se remite reporte del estado de las acciones de mejora plan de mejoramiento consolidado suscrito ante la Contraloría de Bogotá Mediante Memorando corte 31 de marzo de 2019, en el anexo se relacionan las acciones en ejeucicón a cargo del Proceso.
</t>
    </r>
    <r>
      <rPr>
        <b/>
        <sz val="12"/>
        <rFont val="Arial"/>
        <family val="2"/>
      </rPr>
      <t>JULIO:</t>
    </r>
    <r>
      <rPr>
        <sz val="12"/>
        <rFont val="Arial"/>
        <family val="2"/>
      </rPr>
      <t xml:space="preserve"> Se remite el informe consolidado mediante radicado  2019IE171874 del 29 de julio de 2019. 
</t>
    </r>
    <r>
      <rPr>
        <b/>
        <sz val="12"/>
        <rFont val="Arial"/>
        <family val="2"/>
      </rPr>
      <t>OCTUBRE:</t>
    </r>
    <r>
      <rPr>
        <sz val="12"/>
        <rFont val="Arial"/>
        <family val="2"/>
      </rPr>
      <t xml:space="preserve"> Se remite el resultado del seguimiento mediante el radicado N° 2019IE255754 del 31 de octubre de 2019.</t>
    </r>
  </si>
  <si>
    <r>
      <rPr>
        <b/>
        <sz val="12"/>
        <rFont val="Arial"/>
        <family val="2"/>
      </rPr>
      <t>ABRIL:</t>
    </r>
    <r>
      <rPr>
        <sz val="12"/>
        <rFont val="Arial"/>
        <family val="2"/>
      </rPr>
      <t xml:space="preserve"> El proceso a la fecha no cuenta acciones en el Plan de Mejormaiento de la Contraloría de Bogotá.
</t>
    </r>
    <r>
      <rPr>
        <b/>
        <sz val="12"/>
        <rFont val="Arial"/>
        <family val="2"/>
      </rPr>
      <t>AGOSTO:</t>
    </r>
    <r>
      <rPr>
        <sz val="12"/>
        <rFont val="Arial"/>
        <family val="2"/>
      </rPr>
      <t xml:space="preserve"> El proceso a la fecha no cuenta acciones en el Plan de Mejormaiento de la Contraloría de Bogotá.
</t>
    </r>
    <r>
      <rPr>
        <b/>
        <sz val="12"/>
        <rFont val="Arial"/>
        <family val="2"/>
      </rPr>
      <t>OCTUBRE:</t>
    </r>
    <r>
      <rPr>
        <sz val="12"/>
        <rFont val="Arial"/>
        <family val="2"/>
      </rPr>
      <t xml:space="preserve">   El proceso a la fecha no cuenta acciones en el Plan de Mejormaiento de la Contraloría de Bogotá.</t>
    </r>
  </si>
  <si>
    <r>
      <rPr>
        <b/>
        <sz val="12"/>
        <rFont val="Arial"/>
        <family val="2"/>
      </rPr>
      <t xml:space="preserve">FEBRERO: </t>
    </r>
    <r>
      <rPr>
        <sz val="12"/>
        <rFont val="Arial"/>
        <family val="2"/>
      </rPr>
      <t xml:space="preserve"> Se realiza seguimiento y se comunica mediante memorando N°2019IE42865 del 20 de febrero de 2019.
</t>
    </r>
    <r>
      <rPr>
        <b/>
        <sz val="12"/>
        <rFont val="Arial"/>
        <family val="2"/>
      </rPr>
      <t>ABRIL:</t>
    </r>
    <r>
      <rPr>
        <sz val="12"/>
        <rFont val="Arial"/>
        <family val="2"/>
      </rPr>
      <t xml:space="preserve"> Se realiza el seguimiento y se comunica mediante memorando N° 2019IE91896 del 29 de abril de 2019.
</t>
    </r>
    <r>
      <rPr>
        <b/>
        <sz val="12"/>
        <rFont val="Arial"/>
        <family val="2"/>
      </rPr>
      <t>JULIO:</t>
    </r>
    <r>
      <rPr>
        <sz val="12"/>
        <rFont val="Arial"/>
        <family val="2"/>
      </rPr>
      <t xml:space="preserve">  Se realiza el seguimiento y se comunica mediante memorando N° 2019IE172570 del 29 del de julio de 2019.
</t>
    </r>
    <r>
      <rPr>
        <b/>
        <sz val="12"/>
        <rFont val="Arial"/>
        <family val="2"/>
      </rPr>
      <t xml:space="preserve">OCTUBRE: </t>
    </r>
    <r>
      <rPr>
        <sz val="12"/>
        <rFont val="Arial"/>
        <family val="2"/>
      </rPr>
      <t>Se realiza el seguimiento y se comunica mediante memorando N° 2019IE249554  el 23  de octubre de 2019.</t>
    </r>
  </si>
  <si>
    <r>
      <rPr>
        <b/>
        <sz val="12"/>
        <rFont val="Arial"/>
        <family val="2"/>
      </rPr>
      <t xml:space="preserve">MARZO: </t>
    </r>
    <r>
      <rPr>
        <sz val="12"/>
        <rFont val="Arial"/>
        <family val="2"/>
      </rPr>
      <t xml:space="preserve"> El Proceso no cuenta con acciones en el  Plan de Mejoramiento por Procesos. 
</t>
    </r>
    <r>
      <rPr>
        <b/>
        <sz val="12"/>
        <rFont val="Arial"/>
        <family val="2"/>
      </rPr>
      <t xml:space="preserve">ABRIL: </t>
    </r>
    <r>
      <rPr>
        <sz val="12"/>
        <rFont val="Arial"/>
        <family val="2"/>
      </rPr>
      <t xml:space="preserve"> El Proceso no cuenta con acciones en el  Plan de Mejoramiento por Procesos. 
</t>
    </r>
    <r>
      <rPr>
        <b/>
        <sz val="12"/>
        <rFont val="Arial"/>
        <family val="2"/>
      </rPr>
      <t>JULIO:</t>
    </r>
    <r>
      <rPr>
        <sz val="12"/>
        <rFont val="Arial"/>
        <family val="2"/>
      </rPr>
      <t xml:space="preserve">  Se remite el seguimiento mediante radicado No.2019IE166422 de 22 de julio de 2019
</t>
    </r>
    <r>
      <rPr>
        <b/>
        <sz val="12"/>
        <rFont val="Arial"/>
        <family val="2"/>
      </rPr>
      <t>OCTUBRE:</t>
    </r>
    <r>
      <rPr>
        <sz val="12"/>
        <rFont val="Arial"/>
        <family val="2"/>
      </rPr>
      <t xml:space="preserve"> Se remite el seguimiento mediante radicado No.2019IE239057 del 10 de octubre de 2019.</t>
    </r>
  </si>
  <si>
    <r>
      <rPr>
        <b/>
        <sz val="12"/>
        <rFont val="Arial"/>
        <family val="2"/>
      </rPr>
      <t>FEBRERO:</t>
    </r>
    <r>
      <rPr>
        <sz val="12"/>
        <rFont val="Arial"/>
        <family val="2"/>
      </rPr>
      <t xml:space="preserve"> Se realiza el seguimiento y se comunica mediante radicado N° 2019IE47958 del 27 de febrero de 2019. 
</t>
    </r>
    <r>
      <rPr>
        <b/>
        <sz val="12"/>
        <rFont val="Arial"/>
        <family val="2"/>
      </rPr>
      <t>ABRIL:</t>
    </r>
    <r>
      <rPr>
        <sz val="12"/>
        <rFont val="Arial"/>
        <family val="2"/>
      </rPr>
      <t xml:space="preserve"> Se realizó el seguimiento y se comunica mediante radicado N°  2019IE89159 del 24 de abril de 2019.
</t>
    </r>
    <r>
      <rPr>
        <b/>
        <sz val="12"/>
        <rFont val="Arial"/>
        <family val="2"/>
      </rPr>
      <t xml:space="preserve">JULIO: </t>
    </r>
    <r>
      <rPr>
        <sz val="12"/>
        <rFont val="Arial"/>
        <family val="2"/>
      </rPr>
      <t xml:space="preserve">Se remite el resultado del seguimiento mediante el radicado N° 2019IE170834 del 26 de julio de 2019.
</t>
    </r>
    <r>
      <rPr>
        <b/>
        <sz val="12"/>
        <rFont val="Arial"/>
        <family val="2"/>
      </rPr>
      <t>OCTUBRE: S</t>
    </r>
    <r>
      <rPr>
        <sz val="12"/>
        <rFont val="Arial"/>
        <family val="2"/>
      </rPr>
      <t>e remite el resultado del seguimiento mediante radicado N°2019IE244117 del  17 de octubre de 2019.</t>
    </r>
  </si>
  <si>
    <r>
      <rPr>
        <b/>
        <sz val="12"/>
        <rFont val="Arial"/>
        <family val="2"/>
      </rPr>
      <t>MARZO:</t>
    </r>
    <r>
      <rPr>
        <sz val="12"/>
        <rFont val="Arial"/>
        <family val="2"/>
      </rPr>
      <t xml:space="preserve">  Este proceso a la fecha no cuenta con acciones en el Plan de mejoramiento por proceso
</t>
    </r>
    <r>
      <rPr>
        <b/>
        <sz val="12"/>
        <rFont val="Arial"/>
        <family val="2"/>
      </rPr>
      <t>ABRIL:</t>
    </r>
    <r>
      <rPr>
        <sz val="12"/>
        <rFont val="Arial"/>
        <family val="2"/>
      </rPr>
      <t xml:space="preserve"> Este proceso a la fecha no cuenta con acciones en el Plan de mejoramiento por proceso.
</t>
    </r>
    <r>
      <rPr>
        <b/>
        <sz val="12"/>
        <rFont val="Arial"/>
        <family val="2"/>
      </rPr>
      <t xml:space="preserve">JULIO: </t>
    </r>
    <r>
      <rPr>
        <sz val="12"/>
        <rFont val="Arial"/>
        <family val="2"/>
      </rPr>
      <t xml:space="preserve">Este proceso a la fecha no cuenta con acciones en el Plan de mejoramiento por proceso.
</t>
    </r>
    <r>
      <rPr>
        <b/>
        <sz val="12"/>
        <rFont val="Arial"/>
        <family val="2"/>
      </rPr>
      <t>OCTUBRE:</t>
    </r>
    <r>
      <rPr>
        <sz val="12"/>
        <rFont val="Arial"/>
        <family val="2"/>
      </rPr>
      <t xml:space="preserve"> El proceso no tiene Plan de mejoramiento por procesos.</t>
    </r>
  </si>
  <si>
    <r>
      <rPr>
        <b/>
        <sz val="12"/>
        <rFont val="Arial"/>
        <family val="2"/>
      </rPr>
      <t>FEBRERO:</t>
    </r>
    <r>
      <rPr>
        <sz val="12"/>
        <rFont val="Arial"/>
        <family val="2"/>
      </rPr>
      <t xml:space="preserve"> se realizó el seguimiento y se comunico mediante el radicado N° 2019IE42633 del 20 de febrero de 2019.
</t>
    </r>
    <r>
      <rPr>
        <b/>
        <sz val="12"/>
        <rFont val="Arial"/>
        <family val="2"/>
      </rPr>
      <t>ABRIL:</t>
    </r>
    <r>
      <rPr>
        <sz val="12"/>
        <rFont val="Arial"/>
        <family val="2"/>
      </rPr>
      <t xml:space="preserve"> Se hizo revisión en ISOLUCION y este proceso no cuenta con Plan de Mejoramiento por Proceso a la fecha del seguimiento.
</t>
    </r>
    <r>
      <rPr>
        <b/>
        <sz val="12"/>
        <rFont val="Arial"/>
        <family val="2"/>
      </rPr>
      <t xml:space="preserve">JULIO: </t>
    </r>
    <r>
      <rPr>
        <sz val="12"/>
        <rFont val="Arial"/>
        <family val="2"/>
      </rPr>
      <t xml:space="preserve">Se hizo revisión en ISOLUCION y este proceso no cuenta con Plan de Mejoramiento por Proceso a la fecha del seguimiento.
</t>
    </r>
    <r>
      <rPr>
        <b/>
        <sz val="12"/>
        <rFont val="Arial"/>
        <family val="2"/>
      </rPr>
      <t>OCTUBRE:</t>
    </r>
    <r>
      <rPr>
        <sz val="12"/>
        <rFont val="Arial"/>
        <family val="2"/>
      </rPr>
      <t xml:space="preserve"> Se efectuó seguimiento al plan de mejoramiento por procesos y se comunicó el resultado mediante el radicado 2019IE244298 del 17 de octubre de 2019.</t>
    </r>
  </si>
  <si>
    <r>
      <rPr>
        <b/>
        <sz val="12"/>
        <rFont val="Arial"/>
        <family val="2"/>
      </rPr>
      <t>FEBRERO:</t>
    </r>
    <r>
      <rPr>
        <sz val="12"/>
        <rFont val="Arial"/>
        <family val="2"/>
      </rPr>
      <t xml:space="preserve"> Se realizó el seguimiento y se comunica  a la dependencia mediante el radicado N° 2019IE48758 del 28 de febrero de 2019.
</t>
    </r>
    <r>
      <rPr>
        <b/>
        <sz val="12"/>
        <rFont val="Arial"/>
        <family val="2"/>
      </rPr>
      <t>ABRIL:</t>
    </r>
    <r>
      <rPr>
        <sz val="12"/>
        <rFont val="Arial"/>
        <family val="2"/>
      </rPr>
      <t xml:space="preserve"> Se realizó el seguimiento y se comunico mediante radicado N° 2019IE91018 de 26 de abril de 2019.
</t>
    </r>
    <r>
      <rPr>
        <b/>
        <sz val="12"/>
        <rFont val="Arial"/>
        <family val="2"/>
      </rPr>
      <t>JULIO:</t>
    </r>
    <r>
      <rPr>
        <sz val="12"/>
        <rFont val="Arial"/>
        <family val="2"/>
      </rPr>
      <t xml:space="preserve"> Se realizó el seguimiento y se comunico mediante radicado N°2019IE169352 de 25 de julio de 2019.
</t>
    </r>
    <r>
      <rPr>
        <b/>
        <sz val="12"/>
        <rFont val="Arial"/>
        <family val="2"/>
      </rPr>
      <t>OCTUBRE:</t>
    </r>
    <r>
      <rPr>
        <sz val="12"/>
        <rFont val="Arial"/>
        <family val="2"/>
      </rPr>
      <t xml:space="preserve"> Se realizó el seguimiento y se comunico mediante radicado No. 2019IE239341 de 10 de octubre de 2019.
</t>
    </r>
  </si>
  <si>
    <r>
      <rPr>
        <b/>
        <sz val="12"/>
        <rFont val="Arial"/>
        <family val="2"/>
      </rPr>
      <t>FEBRERO:</t>
    </r>
    <r>
      <rPr>
        <sz val="12"/>
        <rFont val="Arial"/>
        <family val="2"/>
      </rPr>
      <t xml:space="preserve">  Se envía seguimiento mediante memorando N° 2019IE41418 del 19 de febrero de 2019.
</t>
    </r>
    <r>
      <rPr>
        <b/>
        <sz val="12"/>
        <rFont val="Arial"/>
        <family val="2"/>
      </rPr>
      <t>ABRIL:</t>
    </r>
    <r>
      <rPr>
        <sz val="12"/>
        <rFont val="Arial"/>
        <family val="2"/>
      </rPr>
      <t xml:space="preserve">  Se comunica  seguimiento mediante el radicado 2019IE90129 de 25 de abril de 2019.
</t>
    </r>
    <r>
      <rPr>
        <b/>
        <sz val="12"/>
        <rFont val="Arial"/>
        <family val="2"/>
      </rPr>
      <t>JULIO:</t>
    </r>
    <r>
      <rPr>
        <sz val="12"/>
        <rFont val="Arial"/>
        <family val="2"/>
      </rPr>
      <t xml:space="preserve">  Se comunica seguimiento mediante radicado N° 2019IE166419 de 22 de julio de 2019.
</t>
    </r>
    <r>
      <rPr>
        <b/>
        <sz val="12"/>
        <rFont val="Arial"/>
        <family val="2"/>
      </rPr>
      <t>OCTUBRE:</t>
    </r>
    <r>
      <rPr>
        <sz val="12"/>
        <rFont val="Arial"/>
        <family val="2"/>
      </rPr>
      <t xml:space="preserve"> Se comunica seguimiento mediante radicado N° 2019IE236677 de 08 de octubre de 2019.</t>
    </r>
  </si>
  <si>
    <r>
      <rPr>
        <b/>
        <sz val="12"/>
        <rFont val="Arial"/>
        <family val="2"/>
      </rPr>
      <t>FEBRERO:</t>
    </r>
    <r>
      <rPr>
        <sz val="12"/>
        <rFont val="Arial"/>
        <family val="2"/>
      </rPr>
      <t xml:space="preserve">  Se comunica seguimiento mediante el radicado N° 2019IE49555 del 27 de febrero de 2019.
</t>
    </r>
    <r>
      <rPr>
        <b/>
        <sz val="12"/>
        <rFont val="Arial"/>
        <family val="2"/>
      </rPr>
      <t>ABRIL:</t>
    </r>
    <r>
      <rPr>
        <sz val="12"/>
        <rFont val="Arial"/>
        <family val="2"/>
      </rPr>
      <t xml:space="preserve"> Se comunica el seguimiento mediante radicado N° 2019IE90121  del 25 de abril de 2019. 
</t>
    </r>
    <r>
      <rPr>
        <b/>
        <sz val="12"/>
        <rFont val="Arial"/>
        <family val="2"/>
      </rPr>
      <t xml:space="preserve">JULIO: </t>
    </r>
    <r>
      <rPr>
        <sz val="12"/>
        <rFont val="Arial"/>
        <family val="2"/>
      </rPr>
      <t xml:space="preserve">Se remite seguimiento mediante el radicado N° 2019IE165998 del 22 de julio de 2019.
</t>
    </r>
    <r>
      <rPr>
        <b/>
        <sz val="12"/>
        <rFont val="Arial"/>
        <family val="2"/>
      </rPr>
      <t>OCTUBRE:</t>
    </r>
    <r>
      <rPr>
        <sz val="12"/>
        <rFont val="Arial"/>
        <family val="2"/>
      </rPr>
      <t xml:space="preserve">  Se remite seguimiento mediante el radicado 2019IE240212 del 10 de octubre 2019.</t>
    </r>
  </si>
  <si>
    <r>
      <t xml:space="preserve">
</t>
    </r>
    <r>
      <rPr>
        <b/>
        <sz val="12"/>
        <rFont val="Arial"/>
        <family val="2"/>
      </rPr>
      <t>ABRIL:</t>
    </r>
    <r>
      <rPr>
        <sz val="12"/>
        <rFont val="Arial"/>
        <family val="2"/>
      </rPr>
      <t xml:space="preserve">  El proceso a la fecha no tiene accionesen el plan  de mejoramiento por  proceso pulbicado en el aplicativo ISOLUCIÓN.
</t>
    </r>
    <r>
      <rPr>
        <b/>
        <sz val="12"/>
        <rFont val="Arial"/>
        <family val="2"/>
      </rPr>
      <t xml:space="preserve">JULIO: </t>
    </r>
    <r>
      <rPr>
        <sz val="12"/>
        <rFont val="Arial"/>
        <family val="2"/>
      </rPr>
      <t xml:space="preserve">Se remite resultado de seguimiento mediante el radicado N°  2019IE172602 Proc 4523371 del 29 de julio de 2019. 
</t>
    </r>
    <r>
      <rPr>
        <b/>
        <sz val="12"/>
        <rFont val="Arial"/>
        <family val="2"/>
      </rPr>
      <t>OCTUBRE:</t>
    </r>
    <r>
      <rPr>
        <sz val="12"/>
        <rFont val="Arial"/>
        <family val="2"/>
      </rPr>
      <t xml:space="preserve"> Seguimiento  plan de mejoramiento  proceso   Servicio a la Ciudadanía   Memorando radicado No.  2019IE241720 Proc 4606441 Fecha: 2019-10-15</t>
    </r>
  </si>
  <si>
    <r>
      <rPr>
        <b/>
        <sz val="12"/>
        <rFont val="Arial"/>
        <family val="2"/>
      </rPr>
      <t>ABRIL:</t>
    </r>
    <r>
      <rPr>
        <sz val="12"/>
        <rFont val="Arial"/>
        <family val="2"/>
      </rPr>
      <t xml:space="preserve"> Mediante comuncacion con radicado 2019IE91964 se surtieron recomendaciones para la formulaciòn de las acciones toda vez que el proceso no cuenta con plan de mejoramiento dada su reciente incorporación en el modelo de operación institucional.
</t>
    </r>
    <r>
      <rPr>
        <b/>
        <sz val="12"/>
        <rFont val="Arial"/>
        <family val="2"/>
      </rPr>
      <t xml:space="preserve">JULIO: </t>
    </r>
    <r>
      <rPr>
        <sz val="12"/>
        <rFont val="Arial"/>
        <family val="2"/>
      </rPr>
      <t xml:space="preserve">A la fecha de seguimiento el proceso no cuenta con acciones en el Plan de Mejoramiento por haber sido incorporado recientemente a la operación institucional.
</t>
    </r>
    <r>
      <rPr>
        <b/>
        <sz val="12"/>
        <rFont val="Arial"/>
        <family val="2"/>
      </rPr>
      <t>OCTUBRE:</t>
    </r>
    <r>
      <rPr>
        <sz val="12"/>
        <rFont val="Arial"/>
        <family val="2"/>
      </rPr>
      <t xml:space="preserve"> Mediante radicado  2019IE244618 del 17 de octubre de 2019  se comunicaron los resultados del estado de ejecución y cumplimiento de las acciones establecidas en el Plan de Mejoramiento del proceso de Sistema Integrado de Gestión.</t>
    </r>
  </si>
  <si>
    <r>
      <rPr>
        <b/>
        <sz val="12"/>
        <rFont val="Arial"/>
        <family val="2"/>
      </rPr>
      <t>MARZO:</t>
    </r>
    <r>
      <rPr>
        <sz val="12"/>
        <rFont val="Arial"/>
        <family val="2"/>
      </rPr>
      <t xml:space="preserve">  Se comunico la información a los procesos de la entidad  mediante el radicado N° 2019IE72043 Proceso 4405594 Fecha: 31/03/2019. 
</t>
    </r>
    <r>
      <rPr>
        <b/>
        <sz val="12"/>
        <rFont val="Arial"/>
        <family val="2"/>
      </rPr>
      <t>MAYO:</t>
    </r>
    <r>
      <rPr>
        <sz val="12"/>
        <rFont val="Arial"/>
        <family val="2"/>
      </rPr>
      <t xml:space="preserve">  Se comunica el informe mediante el radicado N° : 2019IE112480 Proceso 4454894 Fecha: 23/05/2019.
</t>
    </r>
    <r>
      <rPr>
        <b/>
        <sz val="12"/>
        <rFont val="Arial"/>
        <family val="2"/>
      </rPr>
      <t xml:space="preserve">AGOSTO: </t>
    </r>
    <r>
      <rPr>
        <sz val="12"/>
        <rFont val="Arial"/>
        <family val="2"/>
      </rPr>
      <t xml:space="preserve">Se remite oinforme mediante el radicado N° 2019IE184764 Proceso 4536466 del 13 de agosto de 2019.
</t>
    </r>
    <r>
      <rPr>
        <b/>
        <sz val="12"/>
        <rFont val="Arial"/>
        <family val="2"/>
      </rPr>
      <t>NOVIEMBRE:</t>
    </r>
    <r>
      <rPr>
        <sz val="12"/>
        <rFont val="Arial"/>
        <family val="2"/>
      </rPr>
      <t xml:space="preserve">Informe consolidado seguimiento a indicadores de gestión por procesos, tercer trimestre de 2019. Memorando radicado No. 2019IE277510 del 28 de noviembre de 2019. 
</t>
    </r>
  </si>
  <si>
    <r>
      <rPr>
        <b/>
        <sz val="12"/>
        <rFont val="Arial"/>
        <family val="2"/>
      </rPr>
      <t>ABRIL:</t>
    </r>
    <r>
      <rPr>
        <sz val="12"/>
        <rFont val="Arial"/>
        <family val="2"/>
      </rPr>
      <t xml:space="preserve"> Se realizó el seguimiento y se comunicó mediante el radicado No.  2019IE91016 del 26 abril de 2019.
</t>
    </r>
    <r>
      <rPr>
        <b/>
        <sz val="12"/>
        <rFont val="Arial"/>
        <family val="2"/>
      </rPr>
      <t>JULIO:</t>
    </r>
    <r>
      <rPr>
        <sz val="12"/>
        <rFont val="Arial"/>
        <family val="2"/>
      </rPr>
      <t xml:space="preserve">  Se realizó el seguimiento y se comunico mediante radicado No.  2019IE172570 del 29 del de julio de 2019.
</t>
    </r>
    <r>
      <rPr>
        <b/>
        <sz val="12"/>
        <rFont val="Arial"/>
        <family val="2"/>
      </rPr>
      <t xml:space="preserve">OCTUBRE: </t>
    </r>
    <r>
      <rPr>
        <sz val="12"/>
        <rFont val="Arial"/>
        <family val="2"/>
      </rPr>
      <t xml:space="preserve">Se realizó el seguimiento y se comunico mediante radicado N° 2019IE254450 el 30 de octubre de 2019. </t>
    </r>
  </si>
  <si>
    <r>
      <rPr>
        <b/>
        <sz val="12"/>
        <rFont val="Arial"/>
        <family val="2"/>
      </rPr>
      <t xml:space="preserve">MARZO: </t>
    </r>
    <r>
      <rPr>
        <sz val="12"/>
        <rFont val="Arial"/>
        <family val="2"/>
      </rPr>
      <t xml:space="preserve">Se remite informe de evaluación y seguimiento mediante  radicado N° 2019IE63345 del 19 de marzo de  2019. </t>
    </r>
    <r>
      <rPr>
        <b/>
        <sz val="12"/>
        <rFont val="Arial"/>
        <family val="2"/>
      </rPr>
      <t xml:space="preserve">
ABRIL:</t>
    </r>
    <r>
      <rPr>
        <sz val="12"/>
        <rFont val="Arial"/>
        <family val="2"/>
      </rPr>
      <t xml:space="preserve"> Mediante correo del 27 de abril de 2019 se remitió información para el informe consolidado de indicadores para el reporte a la Alcaldía  Mayor de Bogotá.
</t>
    </r>
    <r>
      <rPr>
        <b/>
        <sz val="12"/>
        <rFont val="Arial"/>
        <family val="2"/>
      </rPr>
      <t xml:space="preserve">JUNIO: </t>
    </r>
    <r>
      <rPr>
        <sz val="12"/>
        <rFont val="Arial"/>
        <family val="2"/>
      </rPr>
      <t>Para el período anterior: En la reunión de instalación de auditoria al proceso de evaluacion, control y seguimiento nuevamente se informó sobre la desactualizaciòn de los indicadores en el aplicativo ISOLUCION, sobre lo cual la Dirección de Control Ambiental solicitó plazo para registrar y actualizar la información. Según correo del 14 de mayo de 2019 se informó que "Debido a que en el respectivo sistema se están presentando fallas para el cargue y salvedad de la información, se remitió por correo electrónico desde la Subsecretaría General y de Control Disciplinario la creación del caso número SAC-02768-P0N9, con el fin de arreglar dicho inconveniente"</t>
    </r>
    <r>
      <rPr>
        <b/>
        <sz val="12"/>
        <rFont val="Arial"/>
        <family val="2"/>
      </rPr>
      <t xml:space="preserve">
JULIO: </t>
    </r>
    <r>
      <rPr>
        <sz val="12"/>
        <rFont val="Arial"/>
        <family val="2"/>
      </rPr>
      <t xml:space="preserve">Se remite el informe mediante el radicado N° 2019IE172598 del 29 de julio de 2019.
</t>
    </r>
    <r>
      <rPr>
        <b/>
        <sz val="12"/>
        <rFont val="Arial"/>
        <family val="2"/>
      </rPr>
      <t xml:space="preserve">NOVIEMBRE: </t>
    </r>
    <r>
      <rPr>
        <sz val="12"/>
        <rFont val="Arial"/>
        <family val="2"/>
      </rPr>
      <t xml:space="preserve">Se remite informe mediante radicado No.  2019IE276762 del 28 de noviembre de 2019.
</t>
    </r>
    <r>
      <rPr>
        <b/>
        <sz val="11"/>
        <rFont val="Arial"/>
        <family val="2"/>
      </rPr>
      <t/>
    </r>
  </si>
  <si>
    <r>
      <rPr>
        <b/>
        <sz val="12"/>
        <rFont val="Arial"/>
        <family val="2"/>
      </rPr>
      <t>ABRIL:</t>
    </r>
    <r>
      <rPr>
        <sz val="12"/>
        <rFont val="Arial"/>
        <family val="2"/>
      </rPr>
      <t xml:space="preserve">  Se comunica el seguimiento mediante el radicado N° 2019IE89202 del 24 de abril.
</t>
    </r>
    <r>
      <rPr>
        <b/>
        <sz val="12"/>
        <rFont val="Arial"/>
        <family val="2"/>
      </rPr>
      <t>JULIO:</t>
    </r>
    <r>
      <rPr>
        <sz val="12"/>
        <rFont val="Arial"/>
        <family val="2"/>
      </rPr>
      <t xml:space="preserve"> Se comunica el seguimiento mediante el radicado N° 2019IE170579 de 26 de julio de 2019.
</t>
    </r>
    <r>
      <rPr>
        <b/>
        <sz val="12"/>
        <rFont val="Arial"/>
        <family val="2"/>
      </rPr>
      <t>OCTUBRE:</t>
    </r>
    <r>
      <rPr>
        <sz val="12"/>
        <rFont val="Arial"/>
        <family val="2"/>
      </rPr>
      <t xml:space="preserve"> Se comunica el seguimiento mediante el radicado N°2019IE234172 de 04 de octubre.</t>
    </r>
  </si>
  <si>
    <r>
      <rPr>
        <b/>
        <sz val="12"/>
        <rFont val="Arial"/>
        <family val="2"/>
      </rPr>
      <t>ABRIL:</t>
    </r>
    <r>
      <rPr>
        <sz val="12"/>
        <rFont val="Arial"/>
        <family val="2"/>
      </rPr>
      <t xml:space="preserve">  Se comunica mediante radicado  No. 2019IE88776 del 24 de abril 2019.
</t>
    </r>
    <r>
      <rPr>
        <b/>
        <sz val="12"/>
        <rFont val="Arial"/>
        <family val="2"/>
      </rPr>
      <t xml:space="preserve">JULIO: </t>
    </r>
    <r>
      <rPr>
        <sz val="12"/>
        <rFont val="Arial"/>
        <family val="2"/>
      </rPr>
      <t xml:space="preserve">Se comunica el seguimiento mediante  radicado N° 2019IE172938 del 30 de julio de 2019. 
</t>
    </r>
    <r>
      <rPr>
        <b/>
        <sz val="12"/>
        <rFont val="Arial"/>
        <family val="2"/>
      </rPr>
      <t>NOVIEMBRE:</t>
    </r>
    <r>
      <rPr>
        <sz val="12"/>
        <rFont val="Arial"/>
        <family val="2"/>
      </rPr>
      <t xml:space="preserve"> Se comunica el seguimiento mediante radicado No. 2019IE256713 del 01 de noviembre de 2019.</t>
    </r>
  </si>
  <si>
    <r>
      <rPr>
        <b/>
        <sz val="12"/>
        <rFont val="Arial"/>
        <family val="2"/>
      </rPr>
      <t>ABRIL:</t>
    </r>
    <r>
      <rPr>
        <sz val="12"/>
        <rFont val="Arial"/>
        <family val="2"/>
      </rPr>
      <t xml:space="preserve"> Se realizo el seguimiento  y se comunicó el resultado mediante  memorando N° 2019IE89108 del 24 de abril de 2019.
</t>
    </r>
    <r>
      <rPr>
        <b/>
        <sz val="12"/>
        <rFont val="Arial"/>
        <family val="2"/>
      </rPr>
      <t>JULIO:</t>
    </r>
    <r>
      <rPr>
        <sz val="12"/>
        <rFont val="Arial"/>
        <family val="2"/>
      </rPr>
      <t xml:space="preserve"> Se realizo el seguimiento  y se comunicó el resultado mediante  memorando N° 2019IE165971  del 22 de julio de 2019  s
</t>
    </r>
    <r>
      <rPr>
        <b/>
        <sz val="12"/>
        <rFont val="Arial"/>
        <family val="2"/>
      </rPr>
      <t>OCTUBRE:</t>
    </r>
    <r>
      <rPr>
        <sz val="12"/>
        <rFont val="Arial"/>
        <family val="2"/>
      </rPr>
      <t xml:space="preserve">  Se realizo el seguimiento  y se comunicó el resultado mediante  memorando N° 2019IE240219  del 10 de octubre  de 2019.  </t>
    </r>
  </si>
  <si>
    <r>
      <rPr>
        <b/>
        <sz val="12"/>
        <rFont val="Arial"/>
        <family val="2"/>
      </rPr>
      <t>ABRIL:</t>
    </r>
    <r>
      <rPr>
        <sz val="12"/>
        <rFont val="Arial"/>
        <family val="2"/>
      </rPr>
      <t xml:space="preserve"> Se realizó el seguimiento y se comunico mediante radicado N° 2019IE94590 del 30 de abril de 2019. 
</t>
    </r>
    <r>
      <rPr>
        <b/>
        <sz val="12"/>
        <rFont val="Arial"/>
        <family val="2"/>
      </rPr>
      <t>AGOSTO:</t>
    </r>
    <r>
      <rPr>
        <sz val="12"/>
        <rFont val="Arial"/>
        <family val="2"/>
      </rPr>
      <t xml:space="preserve"> Se realizó el seguimiento y se comunico mediante radicado N° 2019IE175818 del 1 de agosto del 2019. 
</t>
    </r>
    <r>
      <rPr>
        <b/>
        <sz val="12"/>
        <rFont val="Arial"/>
        <family val="2"/>
      </rPr>
      <t>NOVIEMBRE:</t>
    </r>
    <r>
      <rPr>
        <sz val="12"/>
        <rFont val="Arial"/>
        <family val="2"/>
      </rPr>
      <t xml:space="preserve"> Se realizó el seguimiento y se comunico mediante radicado N° 2019IE257766 del 01 de noviembre de 2019.</t>
    </r>
  </si>
  <si>
    <r>
      <rPr>
        <b/>
        <sz val="12"/>
        <rFont val="Arial"/>
        <family val="2"/>
      </rPr>
      <t>ABRIL:</t>
    </r>
    <r>
      <rPr>
        <sz val="12"/>
        <rFont val="Arial"/>
        <family val="2"/>
      </rPr>
      <t xml:space="preserve"> Se realizó el seguimiento y se comunico mediante memorando N° 2019IE89178 del 24 de abril de 2019.   
</t>
    </r>
    <r>
      <rPr>
        <b/>
        <sz val="12"/>
        <rFont val="Arial"/>
        <family val="2"/>
      </rPr>
      <t>JULIO:</t>
    </r>
    <r>
      <rPr>
        <sz val="12"/>
        <rFont val="Arial"/>
        <family val="2"/>
      </rPr>
      <t xml:space="preserve"> Se realizó el seguimiento y se comunico mediante memorando N° 2019IE156765 del 11 de julio de 2019.
</t>
    </r>
    <r>
      <rPr>
        <b/>
        <sz val="12"/>
        <rFont val="Arial"/>
        <family val="2"/>
      </rPr>
      <t>OCTUBRE:</t>
    </r>
    <r>
      <rPr>
        <sz val="12"/>
        <rFont val="Arial"/>
        <family val="2"/>
      </rPr>
      <t xml:space="preserve"> Se realizó el seguimiento y se comunico mediante memorando N° 2019IE240201 del 10 de octubre 2019. </t>
    </r>
  </si>
  <si>
    <r>
      <rPr>
        <b/>
        <sz val="12"/>
        <rFont val="Arial"/>
        <family val="2"/>
      </rPr>
      <t>ABRIL:</t>
    </r>
    <r>
      <rPr>
        <sz val="12"/>
        <rFont val="Arial"/>
        <family val="2"/>
      </rPr>
      <t xml:space="preserve"> Se realizó la evalución y el seguimiento y se comunicó mediante el radicado N° 2019IE92623 de 29 de abril de 2019.
</t>
    </r>
    <r>
      <rPr>
        <b/>
        <sz val="12"/>
        <rFont val="Arial"/>
        <family val="2"/>
      </rPr>
      <t>JULIO:</t>
    </r>
    <r>
      <rPr>
        <sz val="12"/>
        <rFont val="Arial"/>
        <family val="2"/>
      </rPr>
      <t xml:space="preserve"> Se realizó la evalución y el seguimiento y se comunicó mediante el radicado N° 2019IE166414 de 22 de julio de 2019.
</t>
    </r>
    <r>
      <rPr>
        <b/>
        <sz val="12"/>
        <rFont val="Arial"/>
        <family val="2"/>
      </rPr>
      <t>OCTUBRE:</t>
    </r>
    <r>
      <rPr>
        <sz val="12"/>
        <rFont val="Arial"/>
        <family val="2"/>
      </rPr>
      <t xml:space="preserve"> Se realizó la evalución y el seguimiento y se comunicó mediante el radicado N°  2019IE237725 de 08 de octubre de 2019.</t>
    </r>
  </si>
  <si>
    <r>
      <rPr>
        <b/>
        <sz val="12"/>
        <rFont val="Arial"/>
        <family val="2"/>
      </rPr>
      <t>ABRIL:</t>
    </r>
    <r>
      <rPr>
        <sz val="12"/>
        <rFont val="Arial"/>
        <family val="2"/>
      </rPr>
      <t xml:space="preserve"> Se realizó la evalución y el seguimiento y se comunicó mediante el radicado N°2019IE91021 del 26 de abril de 2019.
</t>
    </r>
    <r>
      <rPr>
        <b/>
        <sz val="12"/>
        <rFont val="Arial"/>
        <family val="2"/>
      </rPr>
      <t xml:space="preserve">JULIO: </t>
    </r>
    <r>
      <rPr>
        <sz val="12"/>
        <rFont val="Arial"/>
        <family val="2"/>
      </rPr>
      <t xml:space="preserve">Se realizó la evalución y el seguimiento y se comunicó mediante el radicado N° 2019IE171785  del 29 de julio de 2019.
</t>
    </r>
    <r>
      <rPr>
        <b/>
        <sz val="12"/>
        <rFont val="Arial"/>
        <family val="2"/>
      </rPr>
      <t>NOVIEMBRE:</t>
    </r>
    <r>
      <rPr>
        <sz val="12"/>
        <rFont val="Arial"/>
        <family val="2"/>
      </rPr>
      <t xml:space="preserve"> Se realizó la evalución y el seguimiento y se comunicó mediante el radicado N° 2019IE259157  del 07 de noviembre de 2019.</t>
    </r>
  </si>
  <si>
    <r>
      <rPr>
        <b/>
        <sz val="12"/>
        <rFont val="Arial"/>
        <family val="2"/>
      </rPr>
      <t>ABRIL:</t>
    </r>
    <r>
      <rPr>
        <sz val="12"/>
        <rFont val="Arial"/>
        <family val="2"/>
      </rPr>
      <t xml:space="preserve">  SSe realizó la evalución y el seguimiento y se comunicó mediante el radicado N° 2019IE94592 del 30 de abril de 2019. 2019-04-30. 
</t>
    </r>
    <r>
      <rPr>
        <b/>
        <sz val="12"/>
        <rFont val="Arial"/>
        <family val="2"/>
      </rPr>
      <t xml:space="preserve">JULIO: </t>
    </r>
    <r>
      <rPr>
        <sz val="12"/>
        <rFont val="Arial"/>
        <family val="2"/>
      </rPr>
      <t xml:space="preserve">Se remite informe al proceso de Servicio a la Ciudadanía, mediante el memorando con radicado No. 2019IE175109 del 31 de julio de 2019. 
</t>
    </r>
    <r>
      <rPr>
        <b/>
        <sz val="12"/>
        <rFont val="Arial"/>
        <family val="2"/>
      </rPr>
      <t>OCTUBRE:</t>
    </r>
    <r>
      <rPr>
        <sz val="12"/>
        <rFont val="Arial"/>
        <family val="2"/>
      </rPr>
      <t xml:space="preserve"> Se realizó la evalución y el seguimiento y se comunicó mediante el radicado N° 2019IE242602 del 15 de octubre de 2019. </t>
    </r>
  </si>
  <si>
    <r>
      <rPr>
        <b/>
        <sz val="12"/>
        <rFont val="Arial"/>
        <family val="2"/>
      </rPr>
      <t>ABRIL:</t>
    </r>
    <r>
      <rPr>
        <sz val="12"/>
        <rFont val="Arial"/>
        <family val="2"/>
      </rPr>
      <t xml:space="preserve"> Por tratarse de un proceso recientemente incorporado dentro de la operaciòn de la Secretaría Distrital de Ambiente, la evaluación y seguimiento a los indicadores del proceso no se ha realizado, hasta tanto se cuente con información en el aplicativo ISOLUCION.
</t>
    </r>
    <r>
      <rPr>
        <b/>
        <sz val="12"/>
        <rFont val="Arial"/>
        <family val="2"/>
      </rPr>
      <t>AGOSTO:</t>
    </r>
    <r>
      <rPr>
        <sz val="12"/>
        <rFont val="Arial"/>
        <family val="2"/>
      </rPr>
      <t xml:space="preserve">  Se realizó la evalución y el seguimiento y se comunicó mediante el radicado N° 2019IE183838 del 13 de agosto de 2019.</t>
    </r>
    <r>
      <rPr>
        <b/>
        <sz val="12"/>
        <rFont val="Arial"/>
        <family val="2"/>
      </rPr>
      <t xml:space="preserve">
NOVIEMBRE: </t>
    </r>
    <r>
      <rPr>
        <sz val="12"/>
        <rFont val="Arial"/>
        <family val="2"/>
      </rPr>
      <t>Se realizó la evalución y el seguimiento y se comunicó mediante el radicado N° 2019IE268323 del 18 de noviembre de 2019.</t>
    </r>
  </si>
  <si>
    <r>
      <rPr>
        <b/>
        <sz val="12"/>
        <rFont val="Arial"/>
        <family val="2"/>
      </rPr>
      <t>ABRIL:</t>
    </r>
    <r>
      <rPr>
        <sz val="12"/>
        <rFont val="Arial"/>
        <family val="2"/>
      </rPr>
      <t xml:space="preserve"> Se realizó la evalución y el seguimiento y se comunicó mediante el radicado N° 2019IE90117 del 24 de abril de 2019.
</t>
    </r>
    <r>
      <rPr>
        <b/>
        <sz val="12"/>
        <rFont val="Arial"/>
        <family val="2"/>
      </rPr>
      <t xml:space="preserve">JULIO: </t>
    </r>
    <r>
      <rPr>
        <sz val="12"/>
        <rFont val="Arial"/>
        <family val="2"/>
      </rPr>
      <t xml:space="preserve">Se realizó la evalución y el seguimiento y se comunicó mediante el radicado N° 2019IE156856 del 11 de julio de 2019.
</t>
    </r>
    <r>
      <rPr>
        <b/>
        <sz val="12"/>
        <rFont val="Arial"/>
        <family val="2"/>
      </rPr>
      <t>OCTUBRE:</t>
    </r>
    <r>
      <rPr>
        <sz val="12"/>
        <rFont val="Arial"/>
        <family val="2"/>
      </rPr>
      <t xml:space="preserve">Se realizó la evalución y el seguimiento y se comunicó mediante el radicado N° 2019IE239941 del 10 de octubre 2019. </t>
    </r>
  </si>
  <si>
    <r>
      <t xml:space="preserve">NOVIEMBRE: </t>
    </r>
    <r>
      <rPr>
        <sz val="12"/>
        <rFont val="Arial"/>
        <family val="2"/>
      </rPr>
      <t xml:space="preserve">Se comunica informe con radicado N°2019IE278817 del 30 de noviembre de 2019.
</t>
    </r>
    <r>
      <rPr>
        <b/>
        <sz val="12"/>
        <rFont val="Arial"/>
        <family val="2"/>
      </rPr>
      <t>DICIEMBRE:</t>
    </r>
    <r>
      <rPr>
        <sz val="12"/>
        <rFont val="Arial"/>
        <family val="2"/>
      </rPr>
      <t xml:space="preserve"> Se comunica el informe mediante el memorando N° 2019IE301972 del 26 de diciembre de 2019.</t>
    </r>
  </si>
  <si>
    <r>
      <rPr>
        <b/>
        <sz val="12"/>
        <rFont val="Arial"/>
        <family val="2"/>
      </rPr>
      <t>FEBRERO:</t>
    </r>
    <r>
      <rPr>
        <sz val="12"/>
        <rFont val="Arial"/>
        <family val="2"/>
      </rPr>
      <t xml:space="preserve">  Se realizaron seguimiento y el resultado se comunicó mediante radicados Nos. 2019IE35026 del 11 de febrero de 2019  y 2019IE37544 del 14 de febrero de 2019.
</t>
    </r>
    <r>
      <rPr>
        <b/>
        <sz val="12"/>
        <rFont val="Arial"/>
        <family val="2"/>
      </rPr>
      <t>MAYO:</t>
    </r>
    <r>
      <rPr>
        <sz val="12"/>
        <rFont val="Arial"/>
        <family val="2"/>
      </rPr>
      <t xml:space="preserve">Se realizó seguimiento y se comunicó resultado mediante el radicado No. 2019IE118362 del 29 de mayo de 2019.
</t>
    </r>
    <r>
      <rPr>
        <b/>
        <sz val="12"/>
        <rFont val="Arial"/>
        <family val="2"/>
      </rPr>
      <t>AGOSTO:</t>
    </r>
    <r>
      <rPr>
        <sz val="12"/>
        <rFont val="Arial"/>
        <family val="2"/>
      </rPr>
      <t xml:space="preserve">  Se remite el seguimiento de pasivos exigibles  mediante el radicado N° 2019IE188956 del 20 de agosto de 2019 y radicado 2019IE189633 del 20 de agosto de 2019.
</t>
    </r>
    <r>
      <rPr>
        <b/>
        <sz val="12"/>
        <rFont val="Arial"/>
        <family val="2"/>
      </rPr>
      <t>NOVIEMBRE:</t>
    </r>
    <r>
      <rPr>
        <sz val="12"/>
        <rFont val="Arial"/>
        <family val="2"/>
      </rPr>
      <t xml:space="preserve"> Se realizó seguimiento y se comunicó resultado mediante el radicado No. 2019IE272265 del 22 de noviembre de 2019.</t>
    </r>
  </si>
  <si>
    <r>
      <rPr>
        <b/>
        <sz val="12"/>
        <rFont val="Arial"/>
        <family val="2"/>
      </rPr>
      <t>MAYO:</t>
    </r>
    <r>
      <rPr>
        <sz val="12"/>
        <rFont val="Arial"/>
        <family val="2"/>
      </rPr>
      <t xml:space="preserve"> Se comunicó el resultado del seguimiento mediante el radicado 2019IE106597 DEL 16/05/19. NOTA. De acuerdo al acta N° 006 del 06 de mayo de 2019 de Autocontrol de la Oficina de Control Interno, se reprograma la actividad para el mes e mayo teniendo en cuenta el encargo que tuvo Sara Moyano como Subdirectora Financiera.
</t>
    </r>
    <r>
      <rPr>
        <b/>
        <sz val="12"/>
        <rFont val="Arial"/>
        <family val="2"/>
      </rPr>
      <t xml:space="preserve">OCTUBRE: </t>
    </r>
    <r>
      <rPr>
        <sz val="12"/>
        <rFont val="Arial"/>
        <family val="2"/>
      </rPr>
      <t>Se realizó el seguimiento y se comunicó el resultado mediante el radicado N° 2019IE257294 del 01 de noviembre de 2019.</t>
    </r>
  </si>
  <si>
    <r>
      <rPr>
        <b/>
        <sz val="12"/>
        <rFont val="Arial"/>
        <family val="2"/>
      </rPr>
      <t>JUNIO:</t>
    </r>
    <r>
      <rPr>
        <sz val="12"/>
        <rFont val="Arial"/>
        <family val="2"/>
      </rPr>
      <t xml:space="preserve"> Se realizo el seguimiento y se comunica mediante el radicado N° 2019IE144510 de 28 de junio de 2019.
</t>
    </r>
  </si>
  <si>
    <r>
      <t xml:space="preserve">ABRIL: </t>
    </r>
    <r>
      <rPr>
        <sz val="12"/>
        <rFont val="Arial"/>
        <family val="2"/>
      </rPr>
      <t xml:space="preserve">Se realizó la evaluación y se comunico mediante radicado N° 2019IE92607 del 29 de abril de 2019.
</t>
    </r>
    <r>
      <rPr>
        <b/>
        <sz val="12"/>
        <rFont val="Arial"/>
        <family val="2"/>
      </rPr>
      <t>SEPTIEMBRE:</t>
    </r>
    <r>
      <rPr>
        <sz val="12"/>
        <rFont val="Arial"/>
        <family val="2"/>
      </rPr>
      <t xml:space="preserve"> Se realizó la evaluación y se comunico mediante radicado N. 2019IE213535 del 13 de septiembre de 2019.</t>
    </r>
  </si>
  <si>
    <r>
      <t xml:space="preserve">MAYO: </t>
    </r>
    <r>
      <rPr>
        <sz val="12"/>
        <rFont val="Arial"/>
        <family val="2"/>
      </rPr>
      <t xml:space="preserve">Se informa que el Proceso de Comunicaciones a la fecha no cuenta con riesgos  de corrupción.
</t>
    </r>
    <r>
      <rPr>
        <b/>
        <sz val="12"/>
        <rFont val="Arial"/>
        <family val="2"/>
      </rPr>
      <t>SEPTIEMBRE:</t>
    </r>
    <r>
      <rPr>
        <sz val="12"/>
        <rFont val="Arial"/>
        <family val="2"/>
      </rPr>
      <t xml:space="preserve"> El proceso de comunicaciones a la fecha no tiene identificados riesgos de corrupción.</t>
    </r>
  </si>
  <si>
    <r>
      <rPr>
        <b/>
        <sz val="12"/>
        <rFont val="Arial"/>
        <family val="2"/>
      </rPr>
      <t>MAYO:</t>
    </r>
    <r>
      <rPr>
        <sz val="12"/>
        <rFont val="Arial"/>
        <family val="2"/>
      </rPr>
      <t xml:space="preserve"> Se realizó la evaluación y se comunica mediante radicado No. 2019IE97404 del 06 de mayo de 2019.
</t>
    </r>
    <r>
      <rPr>
        <b/>
        <sz val="12"/>
        <rFont val="Arial"/>
        <family val="2"/>
      </rPr>
      <t>AGOSTO:</t>
    </r>
    <r>
      <rPr>
        <sz val="12"/>
        <rFont val="Arial"/>
        <family val="2"/>
      </rPr>
      <t xml:space="preserve"> Se realizó la evaluación y se comunica mediante radicado No. 2019IE184531 del 13 de agosto de 2019.
</t>
    </r>
    <r>
      <rPr>
        <b/>
        <sz val="12"/>
        <rFont val="Arial"/>
        <family val="2"/>
      </rPr>
      <t>SEPTIEMBRE:</t>
    </r>
    <r>
      <rPr>
        <sz val="12"/>
        <rFont val="Arial"/>
        <family val="2"/>
      </rPr>
      <t xml:space="preserve">  Se realizó la evaluación y se comunica mediante radicado No. 2019IE216845 del 18 de septiembre de 2019.</t>
    </r>
  </si>
  <si>
    <r>
      <rPr>
        <b/>
        <sz val="12"/>
        <rFont val="Arial"/>
        <family val="2"/>
      </rPr>
      <t>SEPTIEMBRE:</t>
    </r>
    <r>
      <rPr>
        <sz val="12"/>
        <rFont val="Arial"/>
        <family val="2"/>
      </rPr>
      <t xml:space="preserve"> Mediante radicado 2019IE228770 del 30 de septiembre de 2019 se remitió el estado de la gestión de  riesgos de corrupción del proceso Metrología, Monitoreo y Modelación.</t>
    </r>
  </si>
  <si>
    <r>
      <rPr>
        <b/>
        <sz val="12"/>
        <rFont val="Arial"/>
        <family val="2"/>
      </rPr>
      <t>ABRIL:</t>
    </r>
    <r>
      <rPr>
        <sz val="12"/>
        <rFont val="Arial"/>
        <family val="2"/>
      </rPr>
      <t xml:space="preserve">  Se reporta el seguimiento realizado mediante el  radicado 2019IE90129 de 25 d abril de 2019.
</t>
    </r>
    <r>
      <rPr>
        <b/>
        <sz val="12"/>
        <rFont val="Arial"/>
        <family val="2"/>
      </rPr>
      <t>SEPTIEMBRE:</t>
    </r>
    <r>
      <rPr>
        <sz val="12"/>
        <rFont val="Arial"/>
        <family val="2"/>
      </rPr>
      <t xml:space="preserve">  Se remitio la aevalacion de controles a los riesgos con el memorando interno No.  2019IE213404 de 13 de septiembre de 2019</t>
    </r>
  </si>
  <si>
    <r>
      <rPr>
        <b/>
        <sz val="12"/>
        <rFont val="Arial"/>
        <family val="2"/>
      </rPr>
      <t>MAYO:</t>
    </r>
    <r>
      <rPr>
        <sz val="12"/>
        <rFont val="Arial"/>
        <family val="2"/>
      </rPr>
      <t xml:space="preserve"> A la fecha el proceso no tiene identificado riesgo de corrupción.
</t>
    </r>
    <r>
      <rPr>
        <b/>
        <sz val="12"/>
        <rFont val="Arial"/>
        <family val="2"/>
      </rPr>
      <t>SEPTIEMBRE:</t>
    </r>
    <r>
      <rPr>
        <sz val="12"/>
        <rFont val="Arial"/>
        <family val="2"/>
      </rPr>
      <t>Se realizó la evaluación y se comunica mediante radicado No. 2019IE213824 del 14 de septiembre de 2019.</t>
    </r>
  </si>
  <si>
    <r>
      <rPr>
        <b/>
        <sz val="12"/>
        <rFont val="Arial"/>
        <family val="2"/>
      </rPr>
      <t>ABRIL:</t>
    </r>
    <r>
      <rPr>
        <sz val="12"/>
        <rFont val="Arial"/>
        <family val="2"/>
      </rPr>
      <t xml:space="preserve"> Se realizó la evaluación y se comunica mediante radicado No 2019IE89947 del 25 de abril de 2019. 
</t>
    </r>
    <r>
      <rPr>
        <b/>
        <sz val="12"/>
        <rFont val="Arial"/>
        <family val="2"/>
      </rPr>
      <t>SEPTIEMBRE:</t>
    </r>
    <r>
      <rPr>
        <sz val="12"/>
        <rFont val="Arial"/>
        <family val="2"/>
      </rPr>
      <t xml:space="preserve">  Se realizó la evaluación y se comunica mediante radicado No 2019IE213443 de 13 de septiembre de 2019. </t>
    </r>
  </si>
  <si>
    <r>
      <rPr>
        <b/>
        <sz val="12"/>
        <rFont val="Arial"/>
        <family val="2"/>
      </rPr>
      <t>MAYO:</t>
    </r>
    <r>
      <rPr>
        <sz val="12"/>
        <rFont val="Arial"/>
        <family val="2"/>
      </rPr>
      <t xml:space="preserve"> Se realizó la evaluación y se comunica mediante radicado No. 2019IE93367 del 30 de abril de 2019.
</t>
    </r>
    <r>
      <rPr>
        <b/>
        <sz val="12"/>
        <rFont val="Arial"/>
        <family val="2"/>
      </rPr>
      <t xml:space="preserve">SEPTIEMBRE: </t>
    </r>
    <r>
      <rPr>
        <sz val="12"/>
        <rFont val="Arial"/>
        <family val="2"/>
      </rPr>
      <t xml:space="preserve"> Se realizó la evaluación y se comunica mediante radicado No: 2019IE213823 del 14 de septiembre de 2019.</t>
    </r>
  </si>
  <si>
    <r>
      <rPr>
        <b/>
        <sz val="12"/>
        <rFont val="Arial"/>
        <family val="2"/>
      </rPr>
      <t>ABRIL:</t>
    </r>
    <r>
      <rPr>
        <sz val="12"/>
        <rFont val="Arial"/>
        <family val="2"/>
      </rPr>
      <t xml:space="preserve"> Se realizó la evaluación y se comunica mediante radicado No 2019IE89173 del 24 de abril de 2019. 
</t>
    </r>
    <r>
      <rPr>
        <b/>
        <sz val="12"/>
        <rFont val="Arial"/>
        <family val="2"/>
      </rPr>
      <t>SEPTIEMBRE:</t>
    </r>
    <r>
      <rPr>
        <sz val="12"/>
        <rFont val="Arial"/>
        <family val="2"/>
      </rPr>
      <t xml:space="preserve"> Se realizó la evaluación y se comunica mediante radicado No 2019IE212900 del 13 de septiembre de 2019.</t>
    </r>
  </si>
  <si>
    <r>
      <rPr>
        <b/>
        <sz val="12"/>
        <rFont val="Arial"/>
        <family val="2"/>
      </rPr>
      <t>MAYO:</t>
    </r>
    <r>
      <rPr>
        <sz val="12"/>
        <rFont val="Arial"/>
        <family val="2"/>
      </rPr>
      <t xml:space="preserve"> Se realizó la evaluación y se comunica mediante radicado No 2019IE112083 del 22 de mayo de 2019.
</t>
    </r>
    <r>
      <rPr>
        <b/>
        <sz val="12"/>
        <rFont val="Arial"/>
        <family val="2"/>
      </rPr>
      <t>SEPTIEMBRE:</t>
    </r>
    <r>
      <rPr>
        <sz val="12"/>
        <rFont val="Arial"/>
        <family val="2"/>
      </rPr>
      <t xml:space="preserve"> El proceso a la fecha no cuenta con riesgos de corrupción.</t>
    </r>
  </si>
  <si>
    <r>
      <rPr>
        <b/>
        <sz val="12"/>
        <rFont val="Arial"/>
        <family val="2"/>
      </rPr>
      <t>MAYO:</t>
    </r>
    <r>
      <rPr>
        <sz val="12"/>
        <rFont val="Arial"/>
        <family val="2"/>
      </rPr>
      <t xml:space="preserve"> Se realizó la evaluación y se comunica mediante radicado No 2019IE112083 22 de mayo de 2019.
</t>
    </r>
    <r>
      <rPr>
        <b/>
        <sz val="12"/>
        <rFont val="Arial"/>
        <family val="2"/>
      </rPr>
      <t>SEPTIEMBRE:</t>
    </r>
    <r>
      <rPr>
        <sz val="12"/>
        <rFont val="Arial"/>
        <family val="2"/>
      </rPr>
      <t xml:space="preserve"> El proceso a la fecha no cuenta con riesgos de corrupción.</t>
    </r>
  </si>
  <si>
    <r>
      <rPr>
        <b/>
        <sz val="12"/>
        <rFont val="Arial"/>
        <family val="2"/>
      </rPr>
      <t>ABRIL:</t>
    </r>
    <r>
      <rPr>
        <sz val="12"/>
        <rFont val="Arial"/>
        <family val="2"/>
      </rPr>
      <t xml:space="preserve"> Se realiza el seguimiento y se comunica mediante radicado 2019IE92500 de 29 de abril de 2019.
</t>
    </r>
    <r>
      <rPr>
        <b/>
        <sz val="12"/>
        <rFont val="Arial"/>
        <family val="2"/>
      </rPr>
      <t>SEPTIEMBRE:</t>
    </r>
    <r>
      <rPr>
        <sz val="12"/>
        <rFont val="Arial"/>
        <family val="2"/>
      </rPr>
      <t xml:space="preserve">   Se remitio la evaluacion de controles a los riesgos con el memorando interno No.  2019IE213446 de 13 de septiembre de 2019. </t>
    </r>
  </si>
  <si>
    <r>
      <rPr>
        <b/>
        <sz val="12"/>
        <rFont val="Arial"/>
        <family val="2"/>
      </rPr>
      <t>ABRIL:</t>
    </r>
    <r>
      <rPr>
        <sz val="12"/>
        <rFont val="Arial"/>
        <family val="2"/>
      </rPr>
      <t xml:space="preserve">  Se comunica el seguimiento mediante el radicado N° 2019IE92917 de 29 de abril de 2019.
</t>
    </r>
    <r>
      <rPr>
        <b/>
        <sz val="12"/>
        <rFont val="Arial"/>
        <family val="2"/>
      </rPr>
      <t>SEPTIEMBRE:</t>
    </r>
    <r>
      <rPr>
        <sz val="12"/>
        <rFont val="Arial"/>
        <family val="2"/>
      </rPr>
      <t xml:space="preserve">   Se realizó la evaluación y se comunica mediante radicado No  20192019IE213448 de 13 de septiembre de 2019. </t>
    </r>
  </si>
  <si>
    <r>
      <t xml:space="preserve">ABRIL: </t>
    </r>
    <r>
      <rPr>
        <sz val="12"/>
        <rFont val="Arial"/>
        <family val="2"/>
      </rPr>
      <t xml:space="preserve">Se realizó la evaluación y se comunica mediante radicado No 2019IE91014 del 26 de abril de 2019.
</t>
    </r>
    <r>
      <rPr>
        <b/>
        <sz val="12"/>
        <rFont val="Arial"/>
        <family val="2"/>
      </rPr>
      <t>SEPTIEMBRE:</t>
    </r>
    <r>
      <rPr>
        <sz val="12"/>
        <rFont val="Arial"/>
        <family val="2"/>
      </rPr>
      <t xml:space="preserve"> Se realizó la evaluación y se comunica mediante radicado No. 2019IE213312 del 13 de septiembre de 2019.</t>
    </r>
  </si>
  <si>
    <r>
      <rPr>
        <b/>
        <sz val="12"/>
        <rFont val="Arial"/>
        <family val="2"/>
      </rPr>
      <t>MAYO:</t>
    </r>
    <r>
      <rPr>
        <sz val="12"/>
        <rFont val="Arial"/>
        <family val="2"/>
      </rPr>
      <t xml:space="preserve">  El proceso elaboro el mapa de riegos, sin embarto esta pendiente la  formalización por parte de la SGCD.
</t>
    </r>
    <r>
      <rPr>
        <b/>
        <sz val="12"/>
        <rFont val="Arial"/>
        <family val="2"/>
      </rPr>
      <t>SEPTIEMBRE:</t>
    </r>
    <r>
      <rPr>
        <sz val="12"/>
        <rFont val="Arial"/>
        <family val="2"/>
      </rPr>
      <t xml:space="preserve"> Se realizó la evaluación y se comunica mediante radicado No. 2019IE213445 del 13 de septiembre de 2019.</t>
    </r>
  </si>
  <si>
    <r>
      <rPr>
        <b/>
        <sz val="12"/>
        <rFont val="Arial"/>
        <family val="2"/>
      </rPr>
      <t>MAYO:</t>
    </r>
    <r>
      <rPr>
        <sz val="12"/>
        <rFont val="Arial"/>
        <family val="2"/>
      </rPr>
      <t xml:space="preserve"> Por tratarse de un proceso recientemente incorporado dentro de la operaciòn de la Secretaría Distrital de Ambiente, la evaluación de los riesgos de corrupción se circunscribió a sesiones de asesoria metodológica y acompañamiento segun registros de asistencia.
</t>
    </r>
    <r>
      <rPr>
        <b/>
        <sz val="12"/>
        <rFont val="Arial"/>
        <family val="2"/>
      </rPr>
      <t>SEPTIEMBRE:</t>
    </r>
    <r>
      <rPr>
        <sz val="12"/>
        <rFont val="Arial"/>
        <family val="2"/>
      </rPr>
      <t xml:space="preserve"> Se realizó la evaluación y se comunica mediante radicado No  2019IE229089 del 30 de septiembre de 2019. </t>
    </r>
  </si>
  <si>
    <r>
      <rPr>
        <b/>
        <sz val="12"/>
        <rFont val="Arial"/>
        <family val="2"/>
      </rPr>
      <t>ABRIL:</t>
    </r>
    <r>
      <rPr>
        <sz val="12"/>
        <rFont val="Arial"/>
        <family val="2"/>
      </rPr>
      <t xml:space="preserve"> Se realizó la evaluación y se comunica mediante radicado No 2019IE91019 del 26 de abril de 2019.
</t>
    </r>
    <r>
      <rPr>
        <b/>
        <sz val="12"/>
        <rFont val="Arial"/>
        <family val="2"/>
      </rPr>
      <t>SEPTIEMBRE:</t>
    </r>
    <r>
      <rPr>
        <sz val="12"/>
        <rFont val="Arial"/>
        <family val="2"/>
      </rPr>
      <t xml:space="preserve">e realizó la evaluación y se comunica mediante radicado No 2019IE212900 del 13 de septiembre de 2019.
</t>
    </r>
  </si>
  <si>
    <r>
      <t xml:space="preserve">No se realizó porque la política de adminsitración de riesgos y los mapas de riesgos por proceso y de corrupción fueron presentados para aprobación el 29 de enero de 2019. La primera evaluación se hará en abril de 2019.
</t>
    </r>
    <r>
      <rPr>
        <b/>
        <sz val="12"/>
        <rFont val="Arial"/>
        <family val="2"/>
      </rPr>
      <t>MAYO:</t>
    </r>
    <r>
      <rPr>
        <sz val="12"/>
        <rFont val="Arial"/>
        <family val="2"/>
      </rPr>
      <t xml:space="preserve"> Se realizó la evaluación y se comunica mediante radicado No. 2019IE101741 del 10 de mayo de 2019, el cual se encuentra alojado en el sitio WEB / banner “Transparencia y Acceso a la Información Pública” menú “Control” “Reportes Control Interno” “9. Sistema de Administración de Riesgos” “2019”.
</t>
    </r>
    <r>
      <rPr>
        <b/>
        <sz val="12"/>
        <rFont val="Arial"/>
        <family val="2"/>
      </rPr>
      <t>OCTUBRE:</t>
    </r>
    <r>
      <rPr>
        <sz val="12"/>
        <rFont val="Arial"/>
        <family val="2"/>
      </rPr>
      <t xml:space="preserve"> Se realizó la evaluación y se comunica mediante radicado No. 2019IE242605 del 15 de octubre de 2019.</t>
    </r>
  </si>
  <si>
    <r>
      <rPr>
        <b/>
        <sz val="12"/>
        <rFont val="Arial"/>
        <family val="2"/>
      </rPr>
      <t>ABRIL:</t>
    </r>
    <r>
      <rPr>
        <sz val="12"/>
        <rFont val="Arial"/>
        <family val="2"/>
      </rPr>
      <t xml:space="preserve"> Se realizó la evaluación y se comunica mediante radicado No. 2019IE92607 del 29 de abril de 2019.
</t>
    </r>
    <r>
      <rPr>
        <b/>
        <sz val="12"/>
        <rFont val="Arial"/>
        <family val="2"/>
      </rPr>
      <t>SEPTIEMBRE:</t>
    </r>
    <r>
      <rPr>
        <sz val="12"/>
        <rFont val="Arial"/>
        <family val="2"/>
      </rPr>
      <t xml:space="preserve"> Se realizó la evaluación y se comunica mediante radicado No. 2019IE213535.</t>
    </r>
  </si>
  <si>
    <r>
      <rPr>
        <b/>
        <sz val="12"/>
        <rFont val="Arial"/>
        <family val="2"/>
      </rPr>
      <t>ABRIL:</t>
    </r>
    <r>
      <rPr>
        <sz val="12"/>
        <rFont val="Arial"/>
        <family val="2"/>
      </rPr>
      <t xml:space="preserve"> Se realizó la evaluación y se comunica mediante radicado No. 2019IE82318 del 11 de abril de 2019. 
</t>
    </r>
    <r>
      <rPr>
        <b/>
        <sz val="12"/>
        <rFont val="Arial"/>
        <family val="2"/>
      </rPr>
      <t>SEPTIEMBRE:</t>
    </r>
    <r>
      <rPr>
        <sz val="12"/>
        <rFont val="Arial"/>
        <family val="2"/>
      </rPr>
      <t xml:space="preserve"> Se realizó la evaluación y se comunica mediante radicado No.2019IE213252  del 13  septiembre  de 2019.</t>
    </r>
  </si>
  <si>
    <r>
      <rPr>
        <b/>
        <sz val="12"/>
        <rFont val="Arial"/>
        <family val="2"/>
      </rPr>
      <t>MAYO:</t>
    </r>
    <r>
      <rPr>
        <sz val="12"/>
        <rFont val="Arial"/>
        <family val="2"/>
      </rPr>
      <t xml:space="preserve"> Se realizó la evaluación y se comunica mediante radicado No. 2019IE97404 del 06 de mayo de 2019.
</t>
    </r>
    <r>
      <rPr>
        <b/>
        <sz val="12"/>
        <rFont val="Arial"/>
        <family val="2"/>
      </rPr>
      <t>SEPTIEMBRE:</t>
    </r>
    <r>
      <rPr>
        <sz val="12"/>
        <rFont val="Arial"/>
        <family val="2"/>
      </rPr>
      <t xml:space="preserve"> Se realizó la evaluación y se comunica mediante radicado No. 2019IE216845 del 18 de septiembre de 2019.</t>
    </r>
  </si>
  <si>
    <r>
      <t xml:space="preserve">
</t>
    </r>
    <r>
      <rPr>
        <b/>
        <sz val="12"/>
        <rFont val="Arial"/>
        <family val="2"/>
      </rPr>
      <t>SEPTIEMBRE:</t>
    </r>
    <r>
      <rPr>
        <sz val="12"/>
        <rFont val="Arial"/>
        <family val="2"/>
      </rPr>
      <t xml:space="preserve"> Se realizó la evaluación y se comunica mediante radicado No. 2019IE228770 del 30 de septiembre de 2019 se remitió el estado de la gestión de  riesgos de gestión del proceso Metrología, Monitoreo y Modelación.</t>
    </r>
  </si>
  <si>
    <r>
      <rPr>
        <b/>
        <sz val="12"/>
        <rFont val="Arial"/>
        <family val="2"/>
      </rPr>
      <t>ABRIL:</t>
    </r>
    <r>
      <rPr>
        <sz val="12"/>
        <rFont val="Arial"/>
        <family val="2"/>
      </rPr>
      <t xml:space="preserve">  Se reporta el seguimiento realizado mediante el  radicado 2019IE90129 de 25 d abril de 2019.
</t>
    </r>
    <r>
      <rPr>
        <b/>
        <sz val="12"/>
        <rFont val="Arial"/>
        <family val="2"/>
      </rPr>
      <t>SEPTIEMBRE:</t>
    </r>
    <r>
      <rPr>
        <sz val="12"/>
        <rFont val="Arial"/>
        <family val="2"/>
      </rPr>
      <t xml:space="preserve">   Se realizó la evaluación y se comunica mediante radicado No. 2019IE213404 de 13 de septiembre de 2019.</t>
    </r>
  </si>
  <si>
    <r>
      <rPr>
        <b/>
        <sz val="12"/>
        <rFont val="Arial"/>
        <family val="2"/>
      </rPr>
      <t>ABRIL:</t>
    </r>
    <r>
      <rPr>
        <sz val="12"/>
        <rFont val="Arial"/>
        <family val="2"/>
      </rPr>
      <t xml:space="preserve"> Se realizó la evaluación y se comunica mediante radicado No. 2019IE89947 del 25 de abril de 2019. 
</t>
    </r>
    <r>
      <rPr>
        <b/>
        <sz val="12"/>
        <rFont val="Arial"/>
        <family val="2"/>
      </rPr>
      <t>SEPTIEMBRE:</t>
    </r>
    <r>
      <rPr>
        <sz val="12"/>
        <rFont val="Arial"/>
        <family val="2"/>
      </rPr>
      <t xml:space="preserve"> Se realizó la evaluación y se comunica mediante radicado No. 2019IE213443 de 13 de septiembre de 2019. </t>
    </r>
  </si>
  <si>
    <r>
      <rPr>
        <b/>
        <sz val="12"/>
        <rFont val="Arial"/>
        <family val="2"/>
      </rPr>
      <t>ABRIL:</t>
    </r>
    <r>
      <rPr>
        <sz val="12"/>
        <rFont val="Arial"/>
        <family val="2"/>
      </rPr>
      <t xml:space="preserve">   Se realizó la evaluación y se comunica mediante radicado No. 2019IE93367 del 30 de abril de 2019.
</t>
    </r>
    <r>
      <rPr>
        <b/>
        <sz val="12"/>
        <rFont val="Arial"/>
        <family val="2"/>
      </rPr>
      <t>SEPTIEMBRE:</t>
    </r>
    <r>
      <rPr>
        <sz val="12"/>
        <rFont val="Arial"/>
        <family val="2"/>
      </rPr>
      <t xml:space="preserve"> Se realizó la evaluación y se comunica mediante radicado No. 2019IE213823 del 14 de septiembre de 2019. </t>
    </r>
  </si>
  <si>
    <r>
      <rPr>
        <b/>
        <sz val="12"/>
        <rFont val="Arial"/>
        <family val="2"/>
      </rPr>
      <t>ABRIL:</t>
    </r>
    <r>
      <rPr>
        <sz val="12"/>
        <rFont val="Arial"/>
        <family val="2"/>
      </rPr>
      <t xml:space="preserve"> Se comunica el seguimiento mediante el radicado N° 2019IE89173 del 24 de abril de 2019. 
</t>
    </r>
    <r>
      <rPr>
        <b/>
        <sz val="12"/>
        <rFont val="Arial"/>
        <family val="2"/>
      </rPr>
      <t>SEPTIEMBRE:</t>
    </r>
    <r>
      <rPr>
        <sz val="12"/>
        <rFont val="Arial"/>
        <family val="2"/>
      </rPr>
      <t xml:space="preserve"> Se realizó la evaluación y se comunica mediante radicado No. 2019IE212900 del 13 de septiembre de 2019.
</t>
    </r>
  </si>
  <si>
    <r>
      <rPr>
        <b/>
        <sz val="12"/>
        <rFont val="Arial"/>
        <family val="2"/>
      </rPr>
      <t>ABRIL:</t>
    </r>
    <r>
      <rPr>
        <sz val="12"/>
        <rFont val="Arial"/>
        <family val="2"/>
      </rPr>
      <t xml:space="preserve"> Se realizo la evaluación a los riesgos de gestión del proceso de Gestión Administrativa se comunico mediante el radicado N° 2019IE93519 DEL 30/04/2019.
</t>
    </r>
    <r>
      <rPr>
        <b/>
        <sz val="12"/>
        <rFont val="Arial"/>
        <family val="2"/>
      </rPr>
      <t>SEPTIEMBRE:</t>
    </r>
    <r>
      <rPr>
        <sz val="12"/>
        <rFont val="Arial"/>
        <family val="2"/>
      </rPr>
      <t xml:space="preserve"> El Resultado de la Evaluación se comunica mediante los radicados N° 2019IE212080 Proc 4573798 Fecha: 2019-09-12, N° 2019IE212931 Proc 4572363 Fecha: 2019-09-13 </t>
    </r>
  </si>
  <si>
    <r>
      <rPr>
        <b/>
        <sz val="12"/>
        <rFont val="Arial"/>
        <family val="2"/>
      </rPr>
      <t>ABRIL:</t>
    </r>
    <r>
      <rPr>
        <sz val="12"/>
        <rFont val="Arial"/>
        <family val="2"/>
      </rPr>
      <t xml:space="preserve"> Se realizo la evaluación a los riesgos de gestión del proceso de Gestión Financiera y se comunico mediante el radicado N° 2019IE92618 DEL 29/04/2019.
</t>
    </r>
    <r>
      <rPr>
        <b/>
        <sz val="12"/>
        <rFont val="Arial"/>
        <family val="2"/>
      </rPr>
      <t>SEPTIEMBRE:</t>
    </r>
    <r>
      <rPr>
        <sz val="12"/>
        <rFont val="Arial"/>
        <family val="2"/>
      </rPr>
      <t xml:space="preserve"> : Se realizo la evaluación a los riesgos de gestión del proceso de Gestión Financiera y se comunico mediante el radicado N° 2019IE213373 Proc 4574890 Fecha: 2019-09-13. </t>
    </r>
  </si>
  <si>
    <r>
      <rPr>
        <b/>
        <sz val="12"/>
        <rFont val="Arial"/>
        <family val="2"/>
      </rPr>
      <t>ABRIL:</t>
    </r>
    <r>
      <rPr>
        <sz val="12"/>
        <rFont val="Arial"/>
        <family val="2"/>
      </rPr>
      <t xml:space="preserve">  Se realiza el seguimeinto y se comunica mediante radicado 2019IE92500 de 29 de abril de 2019.
</t>
    </r>
    <r>
      <rPr>
        <b/>
        <sz val="12"/>
        <rFont val="Arial"/>
        <family val="2"/>
      </rPr>
      <t>SEPTIEMBRE:</t>
    </r>
    <r>
      <rPr>
        <sz val="12"/>
        <rFont val="Arial"/>
        <family val="2"/>
      </rPr>
      <t xml:space="preserve">   Se remitio la aevalacion de controles a los riesgos con el memorando interno No.  2019IE213446 de 13 de septiembre de 2019. </t>
    </r>
  </si>
  <si>
    <r>
      <rPr>
        <b/>
        <sz val="12"/>
        <rFont val="Arial"/>
        <family val="2"/>
      </rPr>
      <t>ABRIL:</t>
    </r>
    <r>
      <rPr>
        <sz val="12"/>
        <rFont val="Arial"/>
        <family val="2"/>
      </rPr>
      <t xml:space="preserve"> Se comunica el seguimiento mediante el radicado N° 2019IE92917 de 29 de abril de 2019.
</t>
    </r>
    <r>
      <rPr>
        <b/>
        <sz val="12"/>
        <rFont val="Arial"/>
        <family val="2"/>
      </rPr>
      <t>SEPTIEMBRE:</t>
    </r>
    <r>
      <rPr>
        <sz val="12"/>
        <rFont val="Arial"/>
        <family val="2"/>
      </rPr>
      <t xml:space="preserve">   Se remitio la aevalacion de controles a los riesgos con el memorando interno No.  20192019IE213448 de 13 de septiembre de 2019. </t>
    </r>
  </si>
  <si>
    <r>
      <rPr>
        <b/>
        <sz val="12"/>
        <rFont val="Arial"/>
        <family val="2"/>
      </rPr>
      <t>ABRIL:</t>
    </r>
    <r>
      <rPr>
        <sz val="12"/>
        <rFont val="Arial"/>
        <family val="2"/>
      </rPr>
      <t xml:space="preserve">  se informo al proceso Gestión Contractual mediante forest No.2019IE91014 del 26-04-2019 la evaluación de los riesgos identificados.
</t>
    </r>
    <r>
      <rPr>
        <b/>
        <sz val="12"/>
        <rFont val="Arial"/>
        <family val="2"/>
      </rPr>
      <t>SEPTIEMBRE:</t>
    </r>
    <r>
      <rPr>
        <sz val="12"/>
        <rFont val="Arial"/>
        <family val="2"/>
      </rPr>
      <t xml:space="preserve"> Mediante comunicación interna forest No. 2019IE213312 se remitio resultado evaluacion riesgos al proceso de gestión contractual el 2019-09-13</t>
    </r>
  </si>
  <si>
    <r>
      <rPr>
        <b/>
        <sz val="12"/>
        <rFont val="Arial"/>
        <family val="2"/>
      </rPr>
      <t>ABRIL:</t>
    </r>
    <r>
      <rPr>
        <sz val="12"/>
        <rFont val="Arial"/>
        <family val="2"/>
      </rPr>
      <t xml:space="preserve"> Dado que el prodeso recientemente se incorporo en la operación de la entidad la actuación se ha adelantado la asesoría, metodologica y técnica correspondiente para el levantamiento de los riesgo según acta del 16 de abril de 2019.
</t>
    </r>
    <r>
      <rPr>
        <b/>
        <sz val="12"/>
        <rFont val="Arial"/>
        <family val="2"/>
      </rPr>
      <t>SEPTIEMBRE:</t>
    </r>
    <r>
      <rPr>
        <sz val="12"/>
        <rFont val="Arial"/>
        <family val="2"/>
      </rPr>
      <t>Mediante radicado No.  2019IE229089 del 30 de septiembre de 2019 se remitió la evaluación del estado de la gestión de los riesgos del proceso Sistema Integrado de Gestión.</t>
    </r>
  </si>
  <si>
    <r>
      <rPr>
        <b/>
        <sz val="12"/>
        <rFont val="Arial"/>
        <family val="2"/>
      </rPr>
      <t>ABRIL:</t>
    </r>
    <r>
      <rPr>
        <sz val="12"/>
        <rFont val="Arial"/>
        <family val="2"/>
      </rPr>
      <t xml:space="preserve"> Se informa el resultado del seguimiento mediante el memorando N° 2019IE91019 del 26/04/2019.
</t>
    </r>
    <r>
      <rPr>
        <b/>
        <sz val="12"/>
        <rFont val="Arial"/>
        <family val="2"/>
      </rPr>
      <t>SEPTIEMBRE:</t>
    </r>
    <r>
      <rPr>
        <sz val="12"/>
        <rFont val="Arial"/>
        <family val="2"/>
      </rPr>
      <t xml:space="preserve"> Mediante radicado N° 2019IE212900 del 2019-09-13 se envia Resultado del seguimiento a los riesgos de corrupción y de gestión del proceso gestion juridica.
</t>
    </r>
  </si>
  <si>
    <r>
      <t xml:space="preserve"> </t>
    </r>
    <r>
      <rPr>
        <b/>
        <sz val="12"/>
        <rFont val="Arial"/>
        <family val="2"/>
      </rPr>
      <t>MARZO:</t>
    </r>
    <r>
      <rPr>
        <sz val="12"/>
        <rFont val="Arial"/>
        <family val="2"/>
      </rPr>
      <t xml:space="preserve"> Listas de asistencia del 28 de marzo y convotaria con memorando  2019IE64749 Proc 4396100 Fecha: 2019-03-20.
</t>
    </r>
    <r>
      <rPr>
        <b/>
        <sz val="12"/>
        <rFont val="Arial"/>
        <family val="2"/>
      </rPr>
      <t xml:space="preserve">MAYO MIGUEL: </t>
    </r>
    <r>
      <rPr>
        <sz val="12"/>
        <rFont val="Arial"/>
        <family val="2"/>
      </rPr>
      <t>Para el período se adelataron sesiones de autocontrol y socialización de los resultados del FURAG con todos los procesos según radicado 2019IE110804 del 21 de mayo de 2019.</t>
    </r>
  </si>
  <si>
    <r>
      <rPr>
        <b/>
        <sz val="12"/>
        <rFont val="Arial"/>
        <family val="2"/>
      </rPr>
      <t>Enero:</t>
    </r>
    <r>
      <rPr>
        <sz val="12"/>
        <rFont val="Arial"/>
        <family val="2"/>
      </rPr>
      <t xml:space="preserve"> Se realiza reunión de autoevaluación el 18 de Enero de 2019. (Acta No. 1 de 2019)
</t>
    </r>
    <r>
      <rPr>
        <b/>
        <sz val="12"/>
        <rFont val="Arial"/>
        <family val="2"/>
      </rPr>
      <t>Febrero</t>
    </r>
    <r>
      <rPr>
        <sz val="12"/>
        <rFont val="Arial"/>
        <family val="2"/>
      </rPr>
      <t xml:space="preserve">: Se realiza reunión de autoevaluación el 21 de Febrero de 2019. (Acta No. 2 de 2019)
</t>
    </r>
    <r>
      <rPr>
        <b/>
        <sz val="12"/>
        <rFont val="Arial"/>
        <family val="2"/>
      </rPr>
      <t xml:space="preserve">Marzo: </t>
    </r>
    <r>
      <rPr>
        <sz val="12"/>
        <rFont val="Arial"/>
        <family val="2"/>
      </rPr>
      <t xml:space="preserve">Se realiza reunión de autoevaluación el día 14 de marzo de 2019 ( Acta N° 4 de 2019  (ubicación TRD-110-2-2,4 Actas de la Oficina de Control Interno Vigencia 2019). </t>
    </r>
    <r>
      <rPr>
        <b/>
        <sz val="12"/>
        <rFont val="Arial"/>
        <family val="2"/>
      </rPr>
      <t xml:space="preserve">
Abril: </t>
    </r>
    <r>
      <rPr>
        <sz val="12"/>
        <rFont val="Arial"/>
        <family val="2"/>
      </rPr>
      <t xml:space="preserve">Se realizó la reunión de autoevaluación el día 04 de abril de 2019 ( Acta N° 005) (ubicación TRD-110-2-2,4 Actas de la Oficina de Control Interno Vigencia 2019). 
</t>
    </r>
    <r>
      <rPr>
        <b/>
        <sz val="12"/>
        <rFont val="Arial"/>
        <family val="2"/>
      </rPr>
      <t xml:space="preserve">Mayo: </t>
    </r>
    <r>
      <rPr>
        <sz val="12"/>
        <rFont val="Arial"/>
        <family val="2"/>
      </rPr>
      <t xml:space="preserve">Se realizó la reunión de autoevaluación el día 06/05/2019 (Acta N° 006, ubicación TRD-110-2-2,4 Actas de la Oficina de Control Interno Vigencia 2019).
</t>
    </r>
    <r>
      <rPr>
        <b/>
        <sz val="12"/>
        <rFont val="Arial"/>
        <family val="2"/>
      </rPr>
      <t>JUNIO:</t>
    </r>
    <r>
      <rPr>
        <sz val="12"/>
        <rFont val="Arial"/>
        <family val="2"/>
      </rPr>
      <t xml:space="preserve">  Se realizó la reunión de autoevaluación el día 07/06/2019 (Acta N° 007, ubicación TRD-110-2-2,4 Actas de la Oficina de Control Interno Vigencia 2019).
</t>
    </r>
    <r>
      <rPr>
        <b/>
        <sz val="12"/>
        <rFont val="Arial"/>
        <family val="2"/>
      </rPr>
      <t>JULIO:</t>
    </r>
    <r>
      <rPr>
        <sz val="12"/>
        <rFont val="Arial"/>
        <family val="2"/>
      </rPr>
      <t xml:space="preserve"> Se realizó la reunión de autoevaluación el día 08/07/2019 (Acta N° 008, ubicación TRD-110-2-2,4 Actas de la Oficina de Control Interno Vigencia 2019).
</t>
    </r>
    <r>
      <rPr>
        <b/>
        <sz val="12"/>
        <rFont val="Arial"/>
        <family val="2"/>
      </rPr>
      <t>AGOSTO:</t>
    </r>
    <r>
      <rPr>
        <sz val="12"/>
        <rFont val="Arial"/>
        <family val="2"/>
      </rPr>
      <t xml:space="preserve"> Se realizó la reunión de autoevaluación el día 20/08/2019 (Acta N° 009, ubicación TRD-110-2-2,4 Actas de la Oficina de Control Interno Vigencia 2019). 
</t>
    </r>
    <r>
      <rPr>
        <b/>
        <sz val="12"/>
        <rFont val="Arial"/>
        <family val="2"/>
      </rPr>
      <t>SEPTIEMBRE:</t>
    </r>
    <r>
      <rPr>
        <sz val="12"/>
        <rFont val="Arial"/>
        <family val="2"/>
      </rPr>
      <t xml:space="preserve"> Se realizó la reunión de autoevaluación el día 19/09/2019 (Acta N° 010, ubicación TRD-110-2-2,4 Actas de la Oficina de Control Interno Vigencia 2019). 
</t>
    </r>
    <r>
      <rPr>
        <b/>
        <sz val="12"/>
        <rFont val="Arial"/>
        <family val="2"/>
      </rPr>
      <t>OCTUBRE:</t>
    </r>
    <r>
      <rPr>
        <sz val="12"/>
        <rFont val="Arial"/>
        <family val="2"/>
      </rPr>
      <t xml:space="preserve">  Se realizó la reunión de autoevaluación el día 17/10/2019 (Acta N° 011, ubicación TRD-110-2-2,4 Actas de la Oficina de Control Interno Vigencia 2019). 
</t>
    </r>
    <r>
      <rPr>
        <b/>
        <sz val="12"/>
        <rFont val="Arial"/>
        <family val="2"/>
      </rPr>
      <t xml:space="preserve">NOVIEMBRE: </t>
    </r>
    <r>
      <rPr>
        <sz val="12"/>
        <rFont val="Arial"/>
        <family val="2"/>
      </rPr>
      <t xml:space="preserve"> Se realizó la reunión de autoevaluación el día 7/11/2019 (Acta N° 012, ubicación TRD-110-2-2,4 Actas de la Oficina de Control Interno Vigencia 2019). 
</t>
    </r>
    <r>
      <rPr>
        <b/>
        <sz val="12"/>
        <rFont val="Arial"/>
        <family val="2"/>
      </rPr>
      <t>DICIEMBRE:</t>
    </r>
    <r>
      <rPr>
        <sz val="12"/>
        <rFont val="Arial"/>
        <family val="2"/>
      </rPr>
      <t xml:space="preserve"> Se realizó la reunión de autoevaluación el día 9/12/2019 (Acta N° 013, ubicación TRD-110-2-2,4 Actas de la Oficina de Control Interno Vigencia 2019). </t>
    </r>
  </si>
  <si>
    <r>
      <rPr>
        <b/>
        <sz val="12"/>
        <rFont val="Arial"/>
        <family val="2"/>
      </rPr>
      <t>ENERO:</t>
    </r>
    <r>
      <rPr>
        <sz val="12"/>
        <rFont val="Arial"/>
        <family val="2"/>
      </rPr>
      <t xml:space="preserve"> El mapa de riesgos fue aprobado en enero 29, el primer reporte se realizará en abril de 2019.
</t>
    </r>
    <r>
      <rPr>
        <b/>
        <sz val="12"/>
        <rFont val="Arial"/>
        <family val="2"/>
      </rPr>
      <t>ABRIL:</t>
    </r>
    <r>
      <rPr>
        <sz val="12"/>
        <rFont val="Arial"/>
        <family val="2"/>
      </rPr>
      <t xml:space="preserve"> Mediante radicado No. 2019IE80219 del 09/04/2019, se reportó el resultado del ejercicio de autocontrol sobre el mapa de riesgos del procesos de Control y Mejora. 
</t>
    </r>
    <r>
      <rPr>
        <b/>
        <sz val="12"/>
        <rFont val="Arial"/>
        <family val="2"/>
      </rPr>
      <t>AGOSTO:</t>
    </r>
    <r>
      <rPr>
        <sz val="12"/>
        <rFont val="Arial"/>
        <family val="2"/>
      </rPr>
      <t xml:space="preserve"> Mediante radicado 2019IE195902 del 27 de agosto de 2019 se remitió la versión actualizada del Mapa de Riesgos junto con los seguimientos del primer y segundo trimestre correspondientes al proceso de Control y Mejora.</t>
    </r>
    <r>
      <rPr>
        <b/>
        <sz val="12"/>
        <rFont val="Arial"/>
        <family val="2"/>
      </rPr>
      <t xml:space="preserve">
NOVIEMBRE:</t>
    </r>
    <r>
      <rPr>
        <sz val="12"/>
        <rFont val="Arial"/>
        <family val="2"/>
      </rPr>
      <t xml:space="preserve"> Mediante memorando N°  2019IE271290  del 21 de novimebre de 2019 se comunicó el tercer reporte de autoevaluación sobre el estado de gestión de los riesgos de gestión y aplicación de controles del proceso Control y Mejora.
</t>
    </r>
    <r>
      <rPr>
        <b/>
        <sz val="12"/>
        <rFont val="Arial"/>
        <family val="2"/>
      </rPr>
      <t xml:space="preserve">DICIEMBRE: </t>
    </r>
    <r>
      <rPr>
        <sz val="12"/>
        <rFont val="Arial"/>
        <family val="2"/>
      </rPr>
      <t>Mediante memorando N° 2019IE298932 del 23 de diciembre de 2019 se comunica el Cuarto Reporte Trimestral de Seguimiento al Estado de Gestión del Riesgo y Aplicación de Controles. Proceso Control y Mejora.</t>
    </r>
  </si>
  <si>
    <r>
      <rPr>
        <b/>
        <sz val="12"/>
        <rFont val="Arial"/>
        <family val="2"/>
      </rPr>
      <t>ENERO:</t>
    </r>
    <r>
      <rPr>
        <sz val="12"/>
        <rFont val="Arial"/>
        <family val="2"/>
      </rPr>
      <t xml:space="preserve"> No se cuenta con acciones abiertas de la vigencia 2018. Se tiene una acción formulada #802 para seguimiento durante la vigencia 2019.
Marzo: Se realiza reunión de autoevaluación el día 14 de marzo de 2019 ( Acta N° 4 de 2019  (ubicación TRD-110-2-2,4 Actas de la Oficina de Control Interno Vigencia 2019). 
</t>
    </r>
    <r>
      <rPr>
        <b/>
        <sz val="12"/>
        <rFont val="Arial"/>
        <family val="2"/>
      </rPr>
      <t>ABRIL:</t>
    </r>
    <r>
      <rPr>
        <sz val="12"/>
        <rFont val="Arial"/>
        <family val="2"/>
      </rPr>
      <t xml:space="preserve"> Se realizó la reunión de autoevaluación el día 04 de abril de 2019 ( Acta N° 005) (ubicación TRD-110-2-2,4 Actas de la Oficina de Control Interno Vigencia 2019).
</t>
    </r>
    <r>
      <rPr>
        <b/>
        <sz val="12"/>
        <rFont val="Arial"/>
        <family val="2"/>
      </rPr>
      <t>MAYO:</t>
    </r>
    <r>
      <rPr>
        <sz val="12"/>
        <rFont val="Arial"/>
        <family val="2"/>
      </rPr>
      <t xml:space="preserve"> Se realizó la reunión de autoevaluación el día 06 de mayo de 2019 ( Acta N° 006) (ubicación TRD-110-2-2,4 Actas de la Oficina de Control Interno Vigencia 2019).  
</t>
    </r>
    <r>
      <rPr>
        <b/>
        <sz val="12"/>
        <rFont val="Arial"/>
        <family val="2"/>
      </rPr>
      <t>JUNIO:</t>
    </r>
    <r>
      <rPr>
        <sz val="12"/>
        <rFont val="Arial"/>
        <family val="2"/>
      </rPr>
      <t xml:space="preserve">  Se realizó la reunión de autoevaluación el día 07/06/2019 (Acta N° 007, ubicación TRD-110-2-2,4 Actas de la Oficina de Control Interno Vigencia 2019).
</t>
    </r>
    <r>
      <rPr>
        <b/>
        <sz val="12"/>
        <rFont val="Arial"/>
        <family val="2"/>
      </rPr>
      <t>JULIO:</t>
    </r>
    <r>
      <rPr>
        <sz val="12"/>
        <rFont val="Arial"/>
        <family val="2"/>
      </rPr>
      <t xml:space="preserve"> Se realizó la reunión de autoevaluación el día 08/07/2019 (Acta N° 008, ubicación TRD-110-2-2,4 Actas de la Oficina de Control Interno Vigencia 2019).
</t>
    </r>
    <r>
      <rPr>
        <b/>
        <sz val="12"/>
        <rFont val="Arial"/>
        <family val="2"/>
      </rPr>
      <t>AGOSTO:</t>
    </r>
    <r>
      <rPr>
        <sz val="12"/>
        <rFont val="Arial"/>
        <family val="2"/>
      </rPr>
      <t xml:space="preserve"> Se realizó la reunión de autoevaluación el día 20/08/2019 (Acta N° 009, ubicación TRD-110-2-2,4 Actas de la Oficina de Control Interno Vigencia 2019). 
</t>
    </r>
    <r>
      <rPr>
        <b/>
        <sz val="12"/>
        <rFont val="Arial"/>
        <family val="2"/>
      </rPr>
      <t>SEPTIEMBRE:</t>
    </r>
    <r>
      <rPr>
        <sz val="12"/>
        <rFont val="Arial"/>
        <family val="2"/>
      </rPr>
      <t xml:space="preserve"> Se realizó la reunión de autoevaluación el día 19/09/2019 (Acta N° 010, ubicación TRD-110-2-2,4 Actas de la Oficina de Control Interno Vigencia 2019). 
</t>
    </r>
    <r>
      <rPr>
        <b/>
        <sz val="12"/>
        <rFont val="Arial"/>
        <family val="2"/>
      </rPr>
      <t>OCTUBRE:</t>
    </r>
    <r>
      <rPr>
        <sz val="12"/>
        <rFont val="Arial"/>
        <family val="2"/>
      </rPr>
      <t xml:space="preserve"> Se realizó la reunión de autoevaluación el día 17/10/2019 (Acta N° 011, ubicación TRD-110-2-2,4 Actas de la Oficina de Control Interno Vigencia 2019). 
</t>
    </r>
    <r>
      <rPr>
        <b/>
        <sz val="12"/>
        <rFont val="Arial"/>
        <family val="2"/>
      </rPr>
      <t xml:space="preserve">NOVIEMBRE: </t>
    </r>
    <r>
      <rPr>
        <sz val="12"/>
        <rFont val="Arial"/>
        <family val="2"/>
      </rPr>
      <t xml:space="preserve">Se realizó la reunión de autoevaluación el día 7/11/2019(Acta N° 012, ubicación TRD-110-2-2,4 Actas de la Oficina de Control Interno Vigencia 2019). 
</t>
    </r>
    <r>
      <rPr>
        <b/>
        <sz val="12"/>
        <rFont val="Arial"/>
        <family val="2"/>
      </rPr>
      <t xml:space="preserve">DICIEMBRE: </t>
    </r>
    <r>
      <rPr>
        <sz val="12"/>
        <rFont val="Arial"/>
        <family val="2"/>
      </rPr>
      <t xml:space="preserve"> Se realizó la reunión de autoevaluación el día 9/12/2019(Acta N° 013, ubicación TRD-110-2-2,4 Actas de la Oficina de Control Interno Vigencia 2019).</t>
    </r>
  </si>
  <si>
    <r>
      <t>ENERO:</t>
    </r>
    <r>
      <rPr>
        <sz val="12"/>
        <rFont val="Arial"/>
        <family val="2"/>
      </rPr>
      <t xml:space="preserve"> No se realizaron registros en el aplicativo ISOLUCION toda vez que los resultados de la auditoría fueron entregados a la Oficina de Control Interno en el mes de febrero de 2019.
</t>
    </r>
    <r>
      <rPr>
        <b/>
        <sz val="12"/>
        <rFont val="Arial"/>
        <family val="2"/>
      </rPr>
      <t>FEBRERO:</t>
    </r>
    <r>
      <rPr>
        <sz val="12"/>
        <rFont val="Arial"/>
        <family val="2"/>
      </rPr>
      <t xml:space="preserve"> En el aplicativo ISOLUCION se registraron los hallazgos resultantes de la auditoría interna junto con el análisis de causa, lo cual se evidencia en la URL http://190.27.245.106:8080/Isolucionsda/Mejoramiento/frmAccion.aspx?IdAccion=MTM1MQ==&amp;Consecutivo=ODEz.
</t>
    </r>
    <r>
      <rPr>
        <b/>
        <sz val="12"/>
        <rFont val="Arial"/>
        <family val="2"/>
      </rPr>
      <t>ABRIL:</t>
    </r>
    <r>
      <rPr>
        <sz val="12"/>
        <rFont val="Arial"/>
        <family val="2"/>
      </rPr>
      <t xml:space="preserve"> Mediante correo institucional del día 30/04/2019 se informó: que el proceso de control y mejora tiene abiertos 3 hallazgos de los cuales el día 30 de abril se reportaron avances de la siguiente manera:
1. Hallazgo No. 812:  Seguimiento proceso: Dando cumplimiento a la acción No. 1 del hallazgo No. 812 del plan de mejoramiento por procesos para el proceso de Control y Mejora, se informa que ya fue actualizada y cargada la caracerizacion del proceso en el aplicativo ISOLUCION con fecha de actualización del 16 de marzo de 2019. 
2. Hallazgo No. 813: La acción se debe  Socializar y analizar conjuntamente con todo el equipo de la Oficina de Control Interno con corte a 31 e diciembre de 2019 teniendo en cuenta  los resultados de las auditorias realizadas al proceso de Control y Mejora. 
3. Hallazgo 409: Teniendo en cuenta que la   Socializacion  de los resultados de las encuestas de percepción institucional son realizadas por la Oficina Asesora de Comunicaciones, se solicitara a la SGCD el traslado de a accion a esa oficina modificacndo el responsable y la fecha de cumplimiento. 
</t>
    </r>
    <r>
      <rPr>
        <b/>
        <sz val="12"/>
        <rFont val="Arial"/>
        <family val="2"/>
      </rPr>
      <t>JUNIO:</t>
    </r>
    <r>
      <rPr>
        <sz val="12"/>
        <rFont val="Arial"/>
        <family val="2"/>
      </rPr>
      <t xml:space="preserve"> Mediante radicado N°2019IE129724 del 12 de junio de 2019 se realizó solicitud de verificación del cumplimiento de las acciones 1 y 2 de la Auditoria Interna N° 812 del proceso Control y Mejora
</t>
    </r>
    <r>
      <rPr>
        <b/>
        <sz val="12"/>
        <rFont val="Arial"/>
        <family val="2"/>
      </rPr>
      <t>JULIO:</t>
    </r>
    <r>
      <rPr>
        <sz val="12"/>
        <rFont val="Arial"/>
        <family val="2"/>
      </rPr>
      <t xml:space="preserve"> El dia 12 y 29 de julio se realizó seguimiento en el aplicativo  Isolución. (Oportunidad de mejora No. 433).</t>
    </r>
    <r>
      <rPr>
        <b/>
        <sz val="12"/>
        <rFont val="Arial"/>
        <family val="2"/>
      </rPr>
      <t xml:space="preserve">
OCTUBRE:  </t>
    </r>
    <r>
      <rPr>
        <sz val="12"/>
        <rFont val="Arial"/>
        <family val="2"/>
      </rPr>
      <t xml:space="preserve">Se socializa el seguimiento y cargue de evidencias mediante acta de autocontrol N° 11 del 17 de octubre de 2019.
</t>
    </r>
    <r>
      <rPr>
        <b/>
        <sz val="12"/>
        <rFont val="Arial"/>
        <family val="2"/>
      </rPr>
      <t>DICIEMBRE</t>
    </r>
    <r>
      <rPr>
        <sz val="12"/>
        <rFont val="Arial"/>
        <family val="2"/>
      </rPr>
      <t xml:space="preserve">: Se realiza el seguimiento y cargue en ISOLUCION de las evidencias del Plan de mejoramiento por procesos del proceso de Control y Mejora y se socializa mediante acta N° 13 del 09 de diciembre de 2019.
</t>
    </r>
  </si>
  <si>
    <r>
      <rPr>
        <b/>
        <sz val="12"/>
        <rFont val="Arial"/>
        <family val="2"/>
      </rPr>
      <t>ENERO:</t>
    </r>
    <r>
      <rPr>
        <sz val="12"/>
        <rFont val="Arial"/>
        <family val="2"/>
      </rPr>
      <t xml:space="preserve">  se revisaron las respectivas cuentas de cobro de los contratistas de la OCI.
</t>
    </r>
    <r>
      <rPr>
        <b/>
        <sz val="12"/>
        <rFont val="Arial"/>
        <family val="2"/>
      </rPr>
      <t>FEBRERO:</t>
    </r>
    <r>
      <rPr>
        <sz val="12"/>
        <rFont val="Arial"/>
        <family val="2"/>
      </rPr>
      <t xml:space="preserve">  se revisaron las respectivas cuentas de cobro de los contratistas de la OCI por parte de la funcionaria Diana Chinchilla.
</t>
    </r>
    <r>
      <rPr>
        <b/>
        <sz val="12"/>
        <rFont val="Arial"/>
        <family val="2"/>
      </rPr>
      <t>MARZO:</t>
    </r>
    <r>
      <rPr>
        <sz val="12"/>
        <rFont val="Arial"/>
        <family val="2"/>
      </rPr>
      <t xml:space="preserve">  se revisaron las respectivas cuentas de cobro de los contratistas de la OCI, por parte de la funcionaria Diana Chinchilla del pago correspondiente al mes de febrero de 2019.
</t>
    </r>
    <r>
      <rPr>
        <b/>
        <sz val="12"/>
        <rFont val="Arial"/>
        <family val="2"/>
      </rPr>
      <t>ABRIL:</t>
    </r>
    <r>
      <rPr>
        <sz val="12"/>
        <rFont val="Arial"/>
        <family val="2"/>
      </rPr>
      <t xml:space="preserve">  Se realizó la revisión por parte de la funcionaria Diana Chinchilla de las cuentas y soportes de acuerdo a lo que aporto cada uno de los contratistas de la Oficina del mes de Marzo de 2019.
</t>
    </r>
    <r>
      <rPr>
        <b/>
        <sz val="12"/>
        <rFont val="Arial"/>
        <family val="2"/>
      </rPr>
      <t>MAYO:</t>
    </r>
    <r>
      <rPr>
        <sz val="12"/>
        <rFont val="Arial"/>
        <family val="2"/>
      </rPr>
      <t xml:space="preserve">  Se realizó la revisión por parte de la funcionaria Diana Chinchilla, de las cuentas de los contratistas de la OCI, correspondientes a las actividades ejecutadas en el mes de abril de 2019.
</t>
    </r>
    <r>
      <rPr>
        <b/>
        <sz val="12"/>
        <rFont val="Arial"/>
        <family val="2"/>
      </rPr>
      <t xml:space="preserve">JUNIO: </t>
    </r>
    <r>
      <rPr>
        <sz val="12"/>
        <rFont val="Arial"/>
        <family val="2"/>
      </rPr>
      <t xml:space="preserve">Se realizó la revisión por parte de la funcionaria Diana Chinchilla, de las cuentas de los contratistas de la OCI, correspondientes a las actividades ejecutadas en el mes de mayo de 2019.
</t>
    </r>
    <r>
      <rPr>
        <b/>
        <sz val="12"/>
        <rFont val="Arial"/>
        <family val="2"/>
      </rPr>
      <t xml:space="preserve">JULIO: </t>
    </r>
    <r>
      <rPr>
        <sz val="12"/>
        <rFont val="Arial"/>
        <family val="2"/>
      </rPr>
      <t xml:space="preserve">Se realizó la revisión por parte de la funcionaria Sara Moyano, de las cuentas de los contratistas de la OCI, correspondientes a las actividades ejecutadas en el mes de Junio de 2019.
</t>
    </r>
    <r>
      <rPr>
        <b/>
        <sz val="12"/>
        <rFont val="Arial"/>
        <family val="2"/>
      </rPr>
      <t>AGOSTO:</t>
    </r>
    <r>
      <rPr>
        <sz val="12"/>
        <rFont val="Arial"/>
        <family val="2"/>
      </rPr>
      <t xml:space="preserve">  Se realizó la revisión por parte de la funcionaria Diana Chinchilla, de las cuentas de los contratistas de la OCI, correspondientes a las actividades ejecutadas en el mes de Julio de 2019.
</t>
    </r>
    <r>
      <rPr>
        <b/>
        <sz val="12"/>
        <rFont val="Arial"/>
        <family val="2"/>
      </rPr>
      <t>SEPTIEMBRE:</t>
    </r>
    <r>
      <rPr>
        <sz val="12"/>
        <rFont val="Arial"/>
        <family val="2"/>
      </rPr>
      <t xml:space="preserve"> Se realizó la revisión por parte de la funcionaria Diana Chinchilla, de las cuentas de los contratistas de la OCI, correspondientes a las actividades ejecutadas en el mes de Agosto de 2019.
</t>
    </r>
    <r>
      <rPr>
        <b/>
        <sz val="12"/>
        <rFont val="Arial"/>
        <family val="2"/>
      </rPr>
      <t>OCTUBRE:</t>
    </r>
    <r>
      <rPr>
        <sz val="12"/>
        <rFont val="Arial"/>
        <family val="2"/>
      </rPr>
      <t xml:space="preserve">  Se realizó la revisión por parte de la funcionaria Diana Chinchilla, de las cuentas de los contratistas de la OCI, correspondientes a las actividades ejecutadas en el mes de Septiembre de 2019.
</t>
    </r>
    <r>
      <rPr>
        <b/>
        <sz val="12"/>
        <rFont val="Arial"/>
        <family val="2"/>
      </rPr>
      <t>NOVIEMBRE:</t>
    </r>
    <r>
      <rPr>
        <sz val="12"/>
        <rFont val="Arial"/>
        <family val="2"/>
      </rPr>
      <t xml:space="preserve"> Se realizó la revisión por parte de la funcionaria Diana Chinchilla, de las cuentas de los contratistas de la OCI, correspondientes a las actividades ejecutadas en el mes de Octubre de 2019.
</t>
    </r>
    <r>
      <rPr>
        <b/>
        <sz val="12"/>
        <rFont val="Arial"/>
        <family val="2"/>
      </rPr>
      <t>DICIEMBRE:</t>
    </r>
    <r>
      <rPr>
        <sz val="12"/>
        <rFont val="Arial"/>
        <family val="2"/>
      </rPr>
      <t xml:space="preserve">   Se realizó la revisión por parte de la funcionaria Diana Chinchilla, de las cuentas de los contratistas de la OCI, correspondientes a las actividades ejecutadas en el mes de Noviembre y las de diciembre de 2019.</t>
    </r>
  </si>
  <si>
    <r>
      <rPr>
        <b/>
        <sz val="12"/>
        <rFont val="Arial"/>
        <family val="2"/>
      </rPr>
      <t>ABRIL:</t>
    </r>
    <r>
      <rPr>
        <sz val="12"/>
        <rFont val="Arial"/>
        <family val="2"/>
      </rPr>
      <t xml:space="preserve"> Se diseño la metodología y se aprobó en acta de autocontrol del 04 de abril de 2019. La implementación se efectuará en la primera evaluación de riesgos que se reailizará en abril de 2019. </t>
    </r>
  </si>
  <si>
    <r>
      <rPr>
        <b/>
        <sz val="12"/>
        <rFont val="Arial"/>
        <family val="2"/>
      </rPr>
      <t>DICIEMBRE:</t>
    </r>
    <r>
      <rPr>
        <sz val="12"/>
        <rFont val="Arial"/>
        <family val="2"/>
      </rPr>
      <t xml:space="preserve"> Se comunica el seguimiento mediante radicado N° 2019IE299914 del 23 de diciembre de  2019.</t>
    </r>
  </si>
  <si>
    <r>
      <rPr>
        <b/>
        <sz val="12"/>
        <rFont val="Arial"/>
        <family val="2"/>
      </rPr>
      <t>NOVIEMBRE:</t>
    </r>
    <r>
      <rPr>
        <sz val="12"/>
        <rFont val="Arial"/>
        <family val="2"/>
      </rPr>
      <t xml:space="preserve"> Mediante radicado No. 2019IE258522 del 05 de noviembre de 2019 se emitieron recomendaciones a todos los procesos para el cumplimiento de las acciones establecidas en el Plan Anticorrupción y de Atención al Ciudadano.  
</t>
    </r>
    <r>
      <rPr>
        <b/>
        <sz val="12"/>
        <rFont val="Arial"/>
        <family val="2"/>
      </rPr>
      <t>NOVIEMBRE:</t>
    </r>
    <r>
      <rPr>
        <sz val="12"/>
        <rFont val="Arial"/>
        <family val="2"/>
      </rPr>
      <t xml:space="preserve"> Mediante el radicado N° 2019IE277188 del 28 de noviembre de 2019 Asesoría y acompañamiento mapa de riesgos proceso Gestión Ambiental y Desarrollo Rural.</t>
    </r>
  </si>
  <si>
    <r>
      <rPr>
        <b/>
        <sz val="12"/>
        <rFont val="Arial"/>
        <family val="2"/>
      </rPr>
      <t>JULIO:</t>
    </r>
    <r>
      <rPr>
        <sz val="12"/>
        <rFont val="Arial"/>
        <family val="2"/>
      </rPr>
      <t xml:space="preserve"> Mediante memorando radicado No. 2019IE152455 del 8 de julio de 2019 Se envía acta de asesorías  y acompañamiento de mayo  junio de 2019.
</t>
    </r>
    <r>
      <rPr>
        <b/>
        <sz val="12"/>
        <rFont val="Arial"/>
        <family val="2"/>
      </rPr>
      <t>NOVIEMBRE:</t>
    </r>
    <r>
      <rPr>
        <sz val="12"/>
        <rFont val="Arial"/>
        <family val="2"/>
      </rPr>
      <t xml:space="preserve">  Mediante radicado N° 2019IE269828 del 19 de noviembre de 2019 Recomendaciones contenido y término del acta de entrega cumplimiento de la Ley 951 de 2005.
</t>
    </r>
    <r>
      <rPr>
        <b/>
        <sz val="12"/>
        <rFont val="Arial"/>
        <family val="2"/>
      </rPr>
      <t>DICIEMBRE:</t>
    </r>
    <r>
      <rPr>
        <sz val="12"/>
        <rFont val="Arial"/>
        <family val="2"/>
      </rPr>
      <t xml:space="preserve"> Mediante meorando N° 2019IE296809  del 19 de diciembre de  2019 se remite Asesoría y acompañamiento en riegos de corrupción y gestión del
proceso Servicio a la Ciudadanía.</t>
    </r>
  </si>
  <si>
    <r>
      <t xml:space="preserve">110-2-2.2 - ACTAS - Actas de Comité del Sistema Integrado de Gestión y Control Interno - Actas de Comité institucional de coordinación de control interno - CICCI:
</t>
    </r>
    <r>
      <rPr>
        <b/>
        <sz val="12"/>
        <rFont val="Arial"/>
        <family val="2"/>
      </rPr>
      <t>ENERO:</t>
    </r>
    <r>
      <rPr>
        <sz val="12"/>
        <rFont val="Arial"/>
        <family val="2"/>
      </rPr>
      <t xml:space="preserve"> Acta No.001 del 29 de enero de 2019          
</t>
    </r>
    <r>
      <rPr>
        <b/>
        <sz val="12"/>
        <rFont val="Arial"/>
        <family val="2"/>
      </rPr>
      <t>MAYO:</t>
    </r>
    <r>
      <rPr>
        <sz val="12"/>
        <rFont val="Arial"/>
        <family val="2"/>
      </rPr>
      <t xml:space="preserve">   Acta No. 002 del 24 de mayo de 2019.
</t>
    </r>
    <r>
      <rPr>
        <b/>
        <sz val="12"/>
        <rFont val="Arial"/>
        <family val="2"/>
      </rPr>
      <t>JULIO:</t>
    </r>
    <r>
      <rPr>
        <sz val="12"/>
        <rFont val="Arial"/>
        <family val="2"/>
      </rPr>
      <t xml:space="preserve">  Acta N° 003 del 31 de julio de 2019.
</t>
    </r>
    <r>
      <rPr>
        <b/>
        <sz val="12"/>
        <rFont val="Arial"/>
        <family val="2"/>
      </rPr>
      <t>NOVIEMBRE:</t>
    </r>
    <r>
      <rPr>
        <sz val="12"/>
        <rFont val="Arial"/>
        <family val="2"/>
      </rPr>
      <t xml:space="preserve"> Acta N° 004 del 07 de noviembre de 2019.</t>
    </r>
  </si>
  <si>
    <r>
      <t xml:space="preserve">
</t>
    </r>
    <r>
      <rPr>
        <b/>
        <sz val="12"/>
        <rFont val="Arial"/>
        <family val="2"/>
      </rPr>
      <t>MAYO:</t>
    </r>
    <r>
      <rPr>
        <sz val="12"/>
        <rFont val="Arial"/>
        <family val="2"/>
      </rPr>
      <t xml:space="preserve"> Se remite informe mediante el radicado N°  2019IE114278 Proceso 4456150 del 24/05/2019.
</t>
    </r>
    <r>
      <rPr>
        <b/>
        <sz val="12"/>
        <rFont val="Arial"/>
        <family val="2"/>
      </rPr>
      <t>SEPTIEMBRE:</t>
    </r>
    <r>
      <rPr>
        <sz val="12"/>
        <rFont val="Arial"/>
        <family val="2"/>
      </rPr>
      <t xml:space="preserve"> Se remitió el informe del resultado de revisión de peticiones de entes de control periodo comprendido entre mayo y agosto de 2019, con memorando No.  2019IE228757 de 30 de septiembre de 2019.
</t>
    </r>
    <r>
      <rPr>
        <b/>
        <sz val="12"/>
        <rFont val="Arial"/>
        <family val="2"/>
      </rPr>
      <t>DICIEMBRE:</t>
    </r>
    <r>
      <rPr>
        <sz val="12"/>
        <rFont val="Arial"/>
        <family val="2"/>
      </rPr>
      <t xml:space="preserve"> Se remite informe a la Subdirecciópn de Recurso Hidríco y del Suelo mediante el radicado N° 2019IE282171 del 04 de diciembre de 2019.
</t>
    </r>
    <r>
      <rPr>
        <b/>
        <sz val="12"/>
        <rFont val="Arial"/>
        <family val="2"/>
      </rPr>
      <t>DICIEMBRE:</t>
    </r>
    <r>
      <rPr>
        <sz val="12"/>
        <rFont val="Arial"/>
        <family val="2"/>
      </rPr>
      <t xml:space="preserve"> Se remite informe a la Subdirección de Calidad del Aire, Auditiva y Visual mediante el radicado 2019IE285995 del 12 de diciembre de 2019.
</t>
    </r>
    <r>
      <rPr>
        <b/>
        <sz val="12"/>
        <rFont val="Arial"/>
        <family val="2"/>
      </rPr>
      <t>DICIEMBRE:</t>
    </r>
    <r>
      <rPr>
        <sz val="12"/>
        <rFont val="Arial"/>
        <family val="2"/>
      </rPr>
      <t xml:space="preserve"> Se remite informe a la Subdirección de Silvicultura, Flora y Fauna Silvestre mediante radicado N° : 2019IE301656 del 24 de diciembre de  2019.</t>
    </r>
  </si>
  <si>
    <r>
      <t xml:space="preserve">DICIEMBRE: </t>
    </r>
    <r>
      <rPr>
        <sz val="12"/>
        <rFont val="Arial"/>
        <family val="2"/>
      </rPr>
      <t xml:space="preserve">Se comunica mediante radicado N° 2019IE288273 de 11 de diciembre de 2019 Y  2019IE301658 de 24 de diciembre de 2019 la evaluación de efectividad plan de mejoramiento por procesos DPSIA.  
</t>
    </r>
    <r>
      <rPr>
        <b/>
        <sz val="12"/>
        <rFont val="Arial"/>
        <family val="2"/>
      </rPr>
      <t xml:space="preserve">DICIEMBRE: </t>
    </r>
    <r>
      <rPr>
        <sz val="12"/>
        <rFont val="Arial"/>
        <family val="2"/>
      </rPr>
      <t xml:space="preserve">Se comunica mediante los radicados N° 2019IE22506 y rad.2019IE2825152 del 4 de diciembre de 2019, el seguimiento a la efectividad de las acciones formuladas para subsanar hallazgos del Proceso de Gestión Disciplinaria y Proceso de Gestión Jurídica desde las responsabilidad de la SGCD. </t>
    </r>
  </si>
  <si>
    <r>
      <t xml:space="preserve">DICIEMBRE: </t>
    </r>
    <r>
      <rPr>
        <sz val="12"/>
        <rFont val="Arial"/>
        <family val="2"/>
      </rPr>
      <t>Se comunica mediante radicado N° 2019IE288816 de 11 de diciembre de 2019 Evaluación de efectividad de acciones cumplidas de Plan de Mejoramiento suscrito ante la Contraloría a cargo de la Dirección de Gestión Ambiental.</t>
    </r>
  </si>
  <si>
    <r>
      <t>MARZO:</t>
    </r>
    <r>
      <rPr>
        <sz val="12"/>
        <rFont val="Arial"/>
        <family val="2"/>
      </rPr>
      <t xml:space="preserve"> Las carpetas asociadas a la TRD de la Oficina de Control Interno se encuentran debidamente organizadas y archivadas de acuerdo a lo reportado por la secretaria del área.
</t>
    </r>
    <r>
      <rPr>
        <b/>
        <sz val="12"/>
        <rFont val="Arial"/>
        <family val="2"/>
      </rPr>
      <t>ABRIL:</t>
    </r>
    <r>
      <rPr>
        <sz val="12"/>
        <rFont val="Arial"/>
        <family val="2"/>
      </rPr>
      <t xml:space="preserve">  Las carpetas asociadas a la TRD de la Oficina de Control Interno se encuentran debidamente organizadas y archivadas de acuerdo a lo reportado por la secretaria del área.
</t>
    </r>
    <r>
      <rPr>
        <b/>
        <sz val="12"/>
        <rFont val="Arial"/>
        <family val="2"/>
      </rPr>
      <t>MAYO:</t>
    </r>
    <r>
      <rPr>
        <sz val="12"/>
        <rFont val="Arial"/>
        <family val="2"/>
      </rPr>
      <t xml:space="preserve">  Las carpetas asociadas a la TRD de la Oficina de Control Interno se encuentran debidamente organizadas y archivadas de acuerdo a lo reportado por la secretaria del área.
</t>
    </r>
    <r>
      <rPr>
        <b/>
        <sz val="12"/>
        <rFont val="Arial"/>
        <family val="2"/>
      </rPr>
      <t>JUNIO:</t>
    </r>
    <r>
      <rPr>
        <sz val="12"/>
        <rFont val="Arial"/>
        <family val="2"/>
      </rPr>
      <t xml:space="preserve">   Las carpetas asociadas a la TRD de la Oficina de Control Interno se encuentran debidamente organizadas y archivadas de acuerdo a lo reportado por la secretaria del área.
</t>
    </r>
    <r>
      <rPr>
        <b/>
        <sz val="12"/>
        <rFont val="Arial"/>
        <family val="2"/>
      </rPr>
      <t>JULIO:</t>
    </r>
    <r>
      <rPr>
        <sz val="12"/>
        <rFont val="Arial"/>
        <family val="2"/>
      </rPr>
      <t xml:space="preserve">  Las carpetas asociadas a la TRD de la Oficina de Control Interno se encuentran debidamente organizadas y archivadas de acuerdo a lo reportado por la secretaria del área.
</t>
    </r>
    <r>
      <rPr>
        <b/>
        <sz val="12"/>
        <rFont val="Arial"/>
        <family val="2"/>
      </rPr>
      <t xml:space="preserve">AGOSTO: </t>
    </r>
    <r>
      <rPr>
        <sz val="12"/>
        <rFont val="Arial"/>
        <family val="2"/>
      </rPr>
      <t xml:space="preserve"> Las carpetas asociadas a la TRD de la Oficina de Control Interno se encuentran debidamente organizadas y archivadas de acuerdo a lo reportado por la secretaria del área.</t>
    </r>
    <r>
      <rPr>
        <b/>
        <sz val="12"/>
        <rFont val="Arial"/>
        <family val="2"/>
      </rPr>
      <t xml:space="preserve">
SEPTIEMBRE:</t>
    </r>
    <r>
      <rPr>
        <sz val="12"/>
        <rFont val="Arial"/>
        <family val="2"/>
      </rPr>
      <t xml:space="preserve">  Las carpetas asociadas a la TRD de la Oficina de Control Interno se encuentran debidamente organizadas y archivadas de acuerdo a lo reportado por la secretaria del área.
</t>
    </r>
    <r>
      <rPr>
        <b/>
        <sz val="12"/>
        <rFont val="Arial"/>
        <family val="2"/>
      </rPr>
      <t xml:space="preserve">OCTUBRE: </t>
    </r>
    <r>
      <rPr>
        <sz val="12"/>
        <rFont val="Arial"/>
        <family val="2"/>
      </rPr>
      <t xml:space="preserve"> Las carpetas asociadas a la TRD de la Oficina de Control Interno se encuentran debidamente organizadas y archivadas de acuerdo a lo reportado por la secretaria del área.</t>
    </r>
    <r>
      <rPr>
        <b/>
        <sz val="12"/>
        <rFont val="Arial"/>
        <family val="2"/>
      </rPr>
      <t xml:space="preserve">
NOVIEMBRE:</t>
    </r>
    <r>
      <rPr>
        <sz val="12"/>
        <rFont val="Arial"/>
        <family val="2"/>
      </rPr>
      <t xml:space="preserve">  Las carpetas asociadas a la TRD de la Oficina de Control Interno se encuentran debidamente organizadas y archivadas de acuerdo a lo reportado por la secretaria del área.
</t>
    </r>
    <r>
      <rPr>
        <b/>
        <sz val="12"/>
        <rFont val="Arial"/>
        <family val="2"/>
      </rPr>
      <t>DICIEMBRE:</t>
    </r>
    <r>
      <rPr>
        <sz val="12"/>
        <rFont val="Arial"/>
        <family val="2"/>
      </rPr>
      <t xml:space="preserve">  Las carpetas asociadas a la TRD de la Oficina de Control Interno se encuentran debidamente organizadas y archivadas de acuerdo a lo reportado por la secretaria del área.</t>
    </r>
  </si>
  <si>
    <r>
      <rPr>
        <b/>
        <sz val="12"/>
        <rFont val="Arial"/>
        <family val="2"/>
      </rPr>
      <t>Enero:</t>
    </r>
    <r>
      <rPr>
        <sz val="12"/>
        <rFont val="Arial"/>
        <family val="2"/>
      </rPr>
      <t xml:space="preserve"> Se cuenta con indicadores analizados para el IV tirmestre de 2018 diligenciados en el aplicativo ISolucion y diligenciamiento del DRIVE compartido. Se realizó modificación de metas mediante memorando # 2019IE41333.
</t>
    </r>
    <r>
      <rPr>
        <b/>
        <sz val="12"/>
        <rFont val="Arial"/>
        <family val="2"/>
      </rPr>
      <t>ABRIL:</t>
    </r>
    <r>
      <rPr>
        <sz val="12"/>
        <rFont val="Arial"/>
        <family val="2"/>
      </rPr>
      <t xml:space="preserve"> Se realizo el correspondiente reporte de inidicadores correspondientes a losindicadores de la OCI, los cuales se pueden consultar por el link http://190.27.245.106:8080/Isolucionsda/Medicion/ConsultaIndicadores.aspx, actualizados corte 31-03-2019.  Reportados por ANA LUCIA.
</t>
    </r>
    <r>
      <rPr>
        <b/>
        <sz val="12"/>
        <rFont val="Arial"/>
        <family val="2"/>
      </rPr>
      <t xml:space="preserve">JULIO: </t>
    </r>
    <r>
      <rPr>
        <sz val="12"/>
        <rFont val="Arial"/>
        <family val="2"/>
      </rPr>
      <t xml:space="preserve">Se realizo el correspondiente reporte de inidicadores correspondientes a losindicadores de la OCI, los cuales se pueden consultar por el link http://190.27.245.106:8080/Isolucionsda/Medicion/ConsultaIndicadores.aspx, actualizados corte 30-06-2019.  Reportados por ANA LUCIA.
</t>
    </r>
    <r>
      <rPr>
        <b/>
        <sz val="12"/>
        <rFont val="Arial"/>
        <family val="2"/>
      </rPr>
      <t>OCTUBRE:</t>
    </r>
    <r>
      <rPr>
        <sz val="12"/>
        <rFont val="Arial"/>
        <family val="2"/>
      </rPr>
      <t xml:space="preserve"> Se reporto el avance de indicadores del proceso de control y mejora para el tercer trimestre de 2019 el cual se puede evidenciar mediante el link http://190.27.245.106:8080/Isolucionsda/Medicion/frmReportesBase.aspx?TipoAccion=Mg%3d%3d&amp;Medicion=MQ%3d%3d.
</t>
    </r>
    <r>
      <rPr>
        <b/>
        <sz val="12"/>
        <rFont val="Arial"/>
        <family val="2"/>
      </rPr>
      <t xml:space="preserve">DICIEMBRE: </t>
    </r>
    <r>
      <rPr>
        <sz val="12"/>
        <rFont val="Arial"/>
        <family val="2"/>
      </rPr>
      <t>Se reporto el avance de indicadores del proceso de control y mejora para el cuarto trimestre de 2019 el cual se puede evidenciar mediante el link http://190.27.245.106:8080/Isolucionsda/Medicion/frmReportesBase.aspx?TipoAccion=Mg%3d%3d&amp;Medicion=MQ%3d%3d.</t>
    </r>
  </si>
  <si>
    <t xml:space="preserve">Se envió un correo electronico a Veeduría Distrital y DDC el día 31/01/2019; así mismo se envió la información vía correo electrónico el día 14/02/19 para el envío del informe a la Contraloría de Bogotá. 
</t>
  </si>
  <si>
    <r>
      <rPr>
        <b/>
        <sz val="12"/>
        <rFont val="Arial"/>
        <family val="2"/>
      </rPr>
      <t>FEBRERO:</t>
    </r>
    <r>
      <rPr>
        <sz val="12"/>
        <rFont val="Arial"/>
        <family val="2"/>
      </rPr>
      <t xml:space="preserve"> Se envió estado de las acciones del PM mediante Memorando # 2019IE29861, Febrero 5 de 2019. Se envía Reporte del estado de las acciones de mejora plan de mejoramiento consolidado suscrito ante la Contraloría de Bogotá Mediante Memorando N° 2019IE43823, febrero 21 de 2019.
Informe consolidado de plan de mejoramiento Contraloría. Febrero: mediante radicados forest 2019IE32338, 2019IE32358, 2019IE32380, 2019IE32483, 2019IE32485, 2019IE32490 2019IE32557 2019IE32495, 2019IE32497 y 2019IE32352 del 07-02-2019.
</t>
    </r>
    <r>
      <rPr>
        <b/>
        <sz val="12"/>
        <rFont val="Arial"/>
        <family val="2"/>
      </rPr>
      <t>ABRIL:</t>
    </r>
    <r>
      <rPr>
        <sz val="12"/>
        <rFont val="Arial"/>
        <family val="2"/>
      </rPr>
      <t xml:space="preserve"> mediante forest No. 2019IE85654 del 17 de abril de 2019 se remite reporte del estado de las acciones de mejora plan de mejoramiento consolidado suscrito ante la Contraloría de Bogotá Mediante Memorando corte 31 de marzo de 2019.
</t>
    </r>
    <r>
      <rPr>
        <b/>
        <sz val="12"/>
        <rFont val="Arial"/>
        <family val="2"/>
      </rPr>
      <t xml:space="preserve">JULIO: </t>
    </r>
    <r>
      <rPr>
        <sz val="12"/>
        <rFont val="Arial"/>
        <family val="2"/>
      </rPr>
      <t xml:space="preserve">Se remite el informe consolidado mediante radicado N°2019IE171874 del 29 de julio de 2019. 
</t>
    </r>
    <r>
      <rPr>
        <b/>
        <sz val="12"/>
        <rFont val="Arial"/>
        <family val="2"/>
      </rPr>
      <t>OCTUBRE:</t>
    </r>
    <r>
      <rPr>
        <sz val="12"/>
        <rFont val="Arial"/>
        <family val="2"/>
      </rPr>
      <t xml:space="preserve"> Se remitio mediante el radicado N° 2019IE255754 del 31 de octubre de 2019, el informe consolidado del Plan de Mejoramiento de la Contraloría.</t>
    </r>
  </si>
  <si>
    <r>
      <t xml:space="preserve">FEBRERO: </t>
    </r>
    <r>
      <rPr>
        <sz val="12"/>
        <rFont val="Arial"/>
        <family val="2"/>
      </rPr>
      <t>Mediante correos del 25 de enero y 14 de febrero de 2019 se reportó la actualización sobre el estado de avance de las acciones del plan de mejoramiento suscrito con la Contraloría del proceso de evaluaciòn, Control y Seguimiento.</t>
    </r>
    <r>
      <rPr>
        <b/>
        <sz val="12"/>
        <rFont val="Arial"/>
        <family val="2"/>
      </rPr>
      <t xml:space="preserve">
ABRIL:</t>
    </r>
    <r>
      <rPr>
        <sz val="12"/>
        <rFont val="Arial"/>
        <family val="2"/>
      </rPr>
      <t xml:space="preserve">  Se comunicó el resultado del seguimiento mediante memorando N° 2019IE85654  del 17 de abril de  2019.
</t>
    </r>
    <r>
      <rPr>
        <b/>
        <sz val="12"/>
        <rFont val="Arial"/>
        <family val="2"/>
      </rPr>
      <t>JUNIO:</t>
    </r>
    <r>
      <rPr>
        <sz val="12"/>
        <rFont val="Arial"/>
        <family val="2"/>
      </rPr>
      <t xml:space="preserve"> Se realizó seguimiento y evaluación a las acciones del plan de mejoramiento según actas del 12 y 25 de junio de 2019. Dichas actas reposan en el archivo de gestión de la Oficina de control Interno en la TRD 110-2-2.4 actas de asesoria y acompañamiento.</t>
    </r>
    <r>
      <rPr>
        <b/>
        <sz val="12"/>
        <rFont val="Arial"/>
        <family val="2"/>
      </rPr>
      <t xml:space="preserve">
NOVIEMBRE: </t>
    </r>
    <r>
      <rPr>
        <sz val="12"/>
        <rFont val="Arial"/>
        <family val="2"/>
      </rPr>
      <t>Mediante memorando No. 2019IE263190 del 12 de noviembre de 2019  se comunicó el seguimiento.</t>
    </r>
  </si>
  <si>
    <r>
      <rPr>
        <b/>
        <sz val="12"/>
        <rFont val="Arial"/>
        <family val="2"/>
      </rPr>
      <t>FEBRERO:</t>
    </r>
    <r>
      <rPr>
        <sz val="12"/>
        <rFont val="Arial"/>
        <family val="2"/>
      </rPr>
      <t xml:space="preserve">  Memorando N° 2019IE40393 del 18 de febrero de 2019 sobre  Responsabilidades en la atención de requerimientos de entes de control.
</t>
    </r>
    <r>
      <rPr>
        <b/>
        <sz val="12"/>
        <rFont val="Arial"/>
        <family val="2"/>
      </rPr>
      <t>ABRIL:</t>
    </r>
    <r>
      <rPr>
        <sz val="12"/>
        <rFont val="Arial"/>
        <family val="2"/>
      </rPr>
      <t xml:space="preserve"> Memorando N° 2019IE94593 del  30 abril 2019,  recomendaciones resultados evaluación y seguimiento Plan de Mejoramiento por Procesos, Gestión de Riesgos por proceso – Proceso Comunicaciones.</t>
    </r>
  </si>
  <si>
    <r>
      <rPr>
        <b/>
        <sz val="12"/>
        <rFont val="Arial"/>
        <family val="2"/>
      </rPr>
      <t>MARZO:</t>
    </r>
    <r>
      <rPr>
        <sz val="12"/>
        <rFont val="Arial"/>
        <family val="2"/>
      </rPr>
      <t xml:space="preserve"> Se realizaron dos asesorías una al Proceso de Gestión Jurídica mediante el radicado N° 2019IE67583  26/03/2019 y al Proceso de Control Disciplinario radicado N° 2019IE68424 del 27/03/2019. 
</t>
    </r>
    <r>
      <rPr>
        <b/>
        <sz val="12"/>
        <rFont val="Arial"/>
        <family val="2"/>
      </rPr>
      <t xml:space="preserve">JUNIO: </t>
    </r>
    <r>
      <rPr>
        <sz val="12"/>
        <rFont val="Arial"/>
        <family val="2"/>
      </rPr>
      <t>Asesoria JURIDICA: se proyectó el rad. 2019IE127481 de respuesta a la DLA que solicitó cambio de fecha de asesoría según rad. 2019IE124081.Rad  2019IE149744 del  2019-07-04socializacion asesoria proceso de gestion juridica
Asesoria DISCIPLINARIA : mediante radicado N°  2019IE128992 del 11 de junio de 2019 se comunicó el resultado de esta asesoría y de otros procesos.</t>
    </r>
  </si>
  <si>
    <r>
      <rPr>
        <b/>
        <sz val="12"/>
        <rFont val="Arial"/>
        <family val="2"/>
      </rPr>
      <t>JUNIO:</t>
    </r>
    <r>
      <rPr>
        <sz val="12"/>
        <rFont val="Arial"/>
        <family val="2"/>
      </rPr>
      <t xml:space="preserve"> Se realizó asesoria el día 06/06/2019 y se retroalimentó al proceso mediante el radicado No. 2019IE128698 del 11 de junio de 2019.
</t>
    </r>
    <r>
      <rPr>
        <b/>
        <sz val="12"/>
        <rFont val="Arial"/>
        <family val="2"/>
      </rPr>
      <t>SEPTIEMBRE</t>
    </r>
    <r>
      <rPr>
        <sz val="12"/>
        <rFont val="Arial"/>
        <family val="2"/>
      </rPr>
      <t>: Mediante proceso  4567397 - 2019IE208089 del 9/9/19 se dan recomendaciones para la construcción del plan de mejoramiento Contraloría.</t>
    </r>
  </si>
  <si>
    <r>
      <rPr>
        <b/>
        <sz val="12"/>
        <rFont val="Arial"/>
        <family val="2"/>
      </rPr>
      <t>ABRIL:</t>
    </r>
    <r>
      <rPr>
        <sz val="12"/>
        <rFont val="Arial"/>
        <family val="2"/>
      </rPr>
      <t xml:space="preserve"> El proceso a la fecha no cuenta acciones en el PM de la Contraloría de Bogotá.
</t>
    </r>
    <r>
      <rPr>
        <b/>
        <sz val="12"/>
        <rFont val="Arial"/>
        <family val="2"/>
      </rPr>
      <t>OCTUBRE:</t>
    </r>
    <r>
      <rPr>
        <sz val="12"/>
        <rFont val="Arial"/>
        <family val="2"/>
      </rPr>
      <t>Seguimiento plan de mejoramiento suscrito con la Contraloría de Bogotá D.C, - Acciones de la Subsecretaría General y de Control Disciplinario- Proceso  Servicio a la ciudadanía, Memorando radicado No 2019IE242366 del 15 de octubre de 2019.</t>
    </r>
  </si>
  <si>
    <r>
      <t xml:space="preserve">Evaluación al Sistema de Control Interno Contable
</t>
    </r>
    <r>
      <rPr>
        <sz val="12"/>
        <rFont val="Arial"/>
        <family val="2"/>
      </rPr>
      <t xml:space="preserve">*  </t>
    </r>
    <r>
      <rPr>
        <b/>
        <u/>
        <sz val="12"/>
        <rFont val="Arial"/>
        <family val="2"/>
      </rPr>
      <t>Antes del 31 de enero</t>
    </r>
    <r>
      <rPr>
        <sz val="12"/>
        <rFont val="Arial"/>
        <family val="2"/>
      </rPr>
      <t xml:space="preserve"> a  Dirección Distrital de Contabilidad.
*  </t>
    </r>
    <r>
      <rPr>
        <b/>
        <u/>
        <sz val="12"/>
        <rFont val="Arial"/>
        <family val="2"/>
      </rPr>
      <t>Antes del 31 de enero</t>
    </r>
    <r>
      <rPr>
        <sz val="12"/>
        <rFont val="Arial"/>
        <family val="2"/>
      </rPr>
      <t xml:space="preserve"> a Veeduría Distrital.  
*  </t>
    </r>
    <r>
      <rPr>
        <b/>
        <u/>
        <sz val="12"/>
        <rFont val="Arial"/>
        <family val="2"/>
      </rPr>
      <t>Antes del 15 febrero</t>
    </r>
    <r>
      <rPr>
        <sz val="12"/>
        <rFont val="Arial"/>
        <family val="2"/>
      </rPr>
      <t xml:space="preserve"> a Contraloría de Bogotá, en formato CBN-1019 en la Rendición Cuenta Anual (Décimo primer día hábil de febrero) 
(Resoluciones 357 de 2008, 193 de 2016 y 706 de 2016 art. 16 de la Contaduría General de la Nación, Res 001 de 2015 de la Contaduría General de la Nación, en especial art 2 parágrafo 1 (Instructivo 002 del 21 de Diciembre de 2016 de la Contaduría General de la Nación, para vigencia 2017). Decreto Nacional 648 de 2017 artículo 2.2.21.4.9. literal "d".</t>
    </r>
  </si>
  <si>
    <r>
      <rPr>
        <b/>
        <sz val="12"/>
        <rFont val="Arial"/>
        <family val="2"/>
      </rPr>
      <t>FURAG - Evaluación del Sistema de Control Interno Institucional (Informe Ejecutivo Anual de Control Interno)</t>
    </r>
    <r>
      <rPr>
        <sz val="12"/>
        <rFont val="Arial"/>
        <family val="2"/>
      </rPr>
      <t xml:space="preserve">. </t>
    </r>
    <r>
      <rPr>
        <b/>
        <u/>
        <sz val="12"/>
        <rFont val="Arial"/>
        <family val="2"/>
      </rPr>
      <t>Decreto Nacional 648 de 2017 Artículos 2.2.21.4.9. literal a y Decreto 1083 de 2015 art. 2.2.21.2.5 literal "e"y  2.2.21.3.7 literal "d"</t>
    </r>
    <r>
      <rPr>
        <sz val="12"/>
        <rFont val="Arial"/>
        <family val="2"/>
      </rPr>
      <t xml:space="preserve">
(Circular Externa 003 de 2016 del DAFP, Ley 872 de 2003 art 2, Decreto Nacional 153 de 2007, Resoluciones 011 de 2014 y 004 de 2016 de la Contraloría de Bogotá, ley 489 de 1998). Circular Externa 100-22-2016 DAFP 
* Antes del 28 de febrero a:
-Consejo Asesor del Gobierno Nacional en materia de Control Interno.
-Contraloría de Bogotá, en formato CBN-1022 con la Rendición Cuenta Anual.
DEROGADO POR EL DECRETO 1499 DE 2017, ARTÍCULO 2.2.23.1 Y 2.2.23.3 DECRETO 1083 DE 2015, ARÍCULO 2.2.21.2.5.
</t>
    </r>
  </si>
  <si>
    <r>
      <rPr>
        <b/>
        <sz val="12"/>
        <rFont val="Arial"/>
        <family val="2"/>
      </rPr>
      <t>Evaluación Institucional a la Gestión por Dependencias</t>
    </r>
    <r>
      <rPr>
        <sz val="12"/>
        <rFont val="Arial"/>
        <family val="2"/>
      </rPr>
      <t xml:space="preserve">  
(Ley 909 de 2004 art. 39, Decreto Nacional 1227 de 2005, art. 52 y siguientes, Circular 004 del 2005 del DAFP, Acuerdos de la CNSC 565 de 2016  y  816 de 2016. Decreto Nacional 648 de 2017 artículo 2.2.21.4.9. literal e.
* </t>
    </r>
    <r>
      <rPr>
        <b/>
        <u/>
        <sz val="12"/>
        <rFont val="Arial"/>
        <family val="2"/>
      </rPr>
      <t>Antes del 30 de enero</t>
    </r>
    <r>
      <rPr>
        <sz val="12"/>
        <rFont val="Arial"/>
        <family val="2"/>
      </rPr>
      <t xml:space="preserve"> a representante legal y jefes de dependencias.</t>
    </r>
  </si>
  <si>
    <r>
      <rPr>
        <b/>
        <sz val="12"/>
        <rFont val="Arial"/>
        <family val="2"/>
      </rPr>
      <t>Seguimiento y Control de Acciones de Plan Anticorrupción y Atención al Ciudadano</t>
    </r>
    <r>
      <rPr>
        <sz val="12"/>
        <rFont val="Arial"/>
        <family val="2"/>
      </rPr>
      <t xml:space="preserve">
* Los cortes son: </t>
    </r>
    <r>
      <rPr>
        <b/>
        <u/>
        <sz val="12"/>
        <rFont val="Arial"/>
        <family val="2"/>
      </rPr>
      <t>abril 30, agosto 31 y diciembre 31</t>
    </r>
    <r>
      <rPr>
        <sz val="12"/>
        <rFont val="Arial"/>
        <family val="2"/>
      </rPr>
      <t xml:space="preserve">, en enero a representante legal 
*Se publicará dentro de los diez primeros días de enero, mayo y septiembre en página web de la entidad.  (según </t>
    </r>
    <r>
      <rPr>
        <b/>
        <u/>
        <sz val="12"/>
        <rFont val="Arial"/>
        <family val="2"/>
      </rPr>
      <t>"Estrategias para la Construcción del Plan Anticorrupción y de Atención al Ciudadano pág.. 13</t>
    </r>
    <r>
      <rPr>
        <sz val="12"/>
        <rFont val="Arial"/>
        <family val="2"/>
      </rPr>
      <t xml:space="preserve">,           
</t>
    </r>
    <r>
      <rPr>
        <b/>
        <u/>
        <sz val="12"/>
        <rFont val="Arial"/>
        <family val="2"/>
      </rPr>
      <t>Ley 1474 de 2011, art. 73, Decreto 2641 de 2012, art. 5 Anexo Numeral VI, Directiva 005 de 2013 de Alcaldía Mayor de Bogotá D.C., Decreto Nacional 1081 de 2015 artículo 2.1.4.5 y siguientes, modificado por decreto nacional 124 de 2016 art. 1 . Circular 37 de 2015 Dirección Distrital de Desarrollo Institucional de la Secretaria General de la Alcaldía Mayor de Bogotá) (Ley 1712 de 2014 literal G del Artículo  9) Guía para la Gestión del Riesgo de Corrupción 2015 del DAFP</t>
    </r>
    <r>
      <rPr>
        <sz val="12"/>
        <rFont val="Arial"/>
        <family val="2"/>
      </rPr>
      <t xml:space="preserve">
Según los lineamientos contenidos en el artículo 73 de la Ley 1474 de 2011, el Mapa de Riesgos de Corrupción hace parte o es un componente del Plan Anticorrupción y de Atención al Ciudadano.</t>
    </r>
  </si>
  <si>
    <r>
      <t xml:space="preserve">Seguimiento a Verificación, Recomendaciones y Resultados sobre Cumplimiento de normas en materia de Derechos de Autor sobre Software (Directivas Presidenciales 01 de 1999 y 02 de 2002, Circular 004 de 2006 DAFP - Consejo Asesor del Gobierno Nacional en Materia de Control Interno, Circulares 12 de 2007 y 17 de 2011  de la Unidad Administrativa Especial Dirección Nacional de Derecho de Autor). Decreto Nacional 648 de 2017 artículo 2.2.21.4.9. literal f.
* A Representante Legal y Unidad Administrativa Especial: Dirección Nacional de Derechos de Autor (Tercer viernes de marzo: </t>
    </r>
    <r>
      <rPr>
        <u/>
        <sz val="12"/>
        <rFont val="Arial"/>
        <family val="2"/>
      </rPr>
      <t>Antes de 16 marzo de 2018</t>
    </r>
    <r>
      <rPr>
        <sz val="12"/>
        <rFont val="Arial"/>
        <family val="2"/>
      </rPr>
      <t>).</t>
    </r>
  </si>
  <si>
    <r>
      <rPr>
        <b/>
        <sz val="12"/>
        <rFont val="Arial"/>
        <family val="2"/>
      </rPr>
      <t>Seguimiento a Directrices para Prevenir Conductas Irregulares sobre Incumplimiento de Manuales de Funciones y de Procedimientos y Pérdida de Elementos y Documentos Públicos</t>
    </r>
    <r>
      <rPr>
        <sz val="12"/>
        <rFont val="Arial"/>
        <family val="2"/>
      </rPr>
      <t xml:space="preserve"> (Directiva 03 de 2013 de Alcaldía Mayor de Bogotá, Decreto Distrital 654 de 2011 artículo 73). 
*A Secretaria técnica del Subcomité de Asuntos disciplinarios del Distrito Capital Dirección Distrital de Asuntos Disciplinarios.</t>
    </r>
    <r>
      <rPr>
        <u/>
        <sz val="12"/>
        <rFont val="Arial"/>
        <family val="2"/>
      </rPr>
      <t xml:space="preserve"> Antes del 15 de mayo y antes del 15 de noviembre</t>
    </r>
    <r>
      <rPr>
        <sz val="12"/>
        <rFont val="Arial"/>
        <family val="2"/>
      </rPr>
      <t>.</t>
    </r>
  </si>
  <si>
    <r>
      <rPr>
        <b/>
        <sz val="12"/>
        <rFont val="Arial"/>
        <family val="2"/>
      </rPr>
      <t>Seguimiento al Estado de Control Interno de esta entidad - Informe Pormenorizado</t>
    </r>
    <r>
      <rPr>
        <sz val="12"/>
        <rFont val="Arial"/>
        <family val="2"/>
      </rPr>
      <t xml:space="preserve"> (Debilidades y fortalezas por Subsistema).  </t>
    </r>
    <r>
      <rPr>
        <b/>
        <u/>
        <sz val="12"/>
        <rFont val="Arial"/>
        <family val="2"/>
      </rPr>
      <t xml:space="preserve">Decreto Nacional 648 de 2017 Artículo 2.2.21.4.9. literal b , Ley 1474 de 2011, art. 9). </t>
    </r>
    <r>
      <rPr>
        <sz val="12"/>
        <rFont val="Arial"/>
        <family val="2"/>
      </rPr>
      <t xml:space="preserve">
* Publicar en página web institucional: </t>
    </r>
    <r>
      <rPr>
        <b/>
        <u/>
        <sz val="12"/>
        <rFont val="Arial"/>
        <family val="2"/>
      </rPr>
      <t>10 de marzo, 10 de julio y 10 de nov</t>
    </r>
    <r>
      <rPr>
        <sz val="12"/>
        <rFont val="Arial"/>
        <family val="2"/>
      </rPr>
      <t>.</t>
    </r>
  </si>
  <si>
    <r>
      <t>Seguimiento a la</t>
    </r>
    <r>
      <rPr>
        <b/>
        <sz val="12"/>
        <rFont val="Arial"/>
        <family val="2"/>
      </rPr>
      <t xml:space="preserve"> Caja Menor de la Entidad -</t>
    </r>
    <r>
      <rPr>
        <sz val="12"/>
        <rFont val="Arial"/>
        <family val="2"/>
      </rPr>
      <t xml:space="preserve"> arqueos sorpresivos y periódicos (Decreto Distrital 061 de 2007 a cambio del Decreto Nacional 1068 de 2015)</t>
    </r>
  </si>
  <si>
    <r>
      <rPr>
        <b/>
        <sz val="12"/>
        <rFont val="Arial"/>
        <family val="2"/>
      </rPr>
      <t xml:space="preserve">Seguimiento a la Austeridad en el Gasto
</t>
    </r>
    <r>
      <rPr>
        <sz val="12"/>
        <rFont val="Arial"/>
        <family val="2"/>
      </rPr>
      <t xml:space="preserve">Decreto Nacional 1068 de 2015  artículos 2.8.4.8.1, 2.8.4.8.2 y 2.8.4.3.1.4 (compiló Decretos Nacionales 1737, 1738 de 1998 y 984 de 2012, Decreto Nacional 648 de 2017 artículo 2.2.21.4.9. literal H.. Incluir:
*Seguimiento a Contratos o convenios con terceros para la administración de recursos 
*Seguimiento a Pago de Conciliaciones Judiciales
* Trimestral a representante legal. </t>
    </r>
  </si>
  <si>
    <r>
      <rPr>
        <b/>
        <sz val="12"/>
        <rFont val="Arial"/>
        <family val="2"/>
      </rPr>
      <t xml:space="preserve">Avance de la ejecución del Plan Anual de Auditoría </t>
    </r>
    <r>
      <rPr>
        <sz val="12"/>
        <rFont val="Arial"/>
        <family val="2"/>
      </rPr>
      <t xml:space="preserve">
*Fechas de corte de la Información: 30 de junio y 31 de diciembre , ante el Comité Institucional de Coordinación de Control Interno
* Fechas de presentación: </t>
    </r>
    <r>
      <rPr>
        <b/>
        <u/>
        <sz val="12"/>
        <rFont val="Arial"/>
        <family val="2"/>
      </rPr>
      <t>a más tardar el 31 de julio y 31 de enero, respectivamente
(Decreto Distrital 215 de 2017 Art 1 Parágrafo 2)</t>
    </r>
  </si>
  <si>
    <r>
      <rPr>
        <b/>
        <sz val="12"/>
        <rFont val="Arial"/>
        <family val="2"/>
      </rPr>
      <t>Informe de seguimiento y recomendaciones orientadas al cumplimiento de las metas del Plan de Desarrollo a cargo de la entidad,</t>
    </r>
    <r>
      <rPr>
        <sz val="12"/>
        <rFont val="Arial"/>
        <family val="2"/>
      </rPr>
      <t xml:space="preserve"> el cual hará parte integral del Plan Anual de Auditoria y será reportado a la Secretaría General, a través de la Dirección Distrital de Desarrollo Institucional, de manera trimestral dentro de cada vigencia. 
*Se presentarán </t>
    </r>
    <r>
      <rPr>
        <b/>
        <sz val="12"/>
        <rFont val="Arial"/>
        <family val="2"/>
      </rPr>
      <t>a más tardar el 30 de abril, el 31 de julio, el 31 de octubre, y el 31 de enero</t>
    </r>
    <r>
      <rPr>
        <sz val="12"/>
        <rFont val="Arial"/>
        <family val="2"/>
      </rPr>
      <t xml:space="preserve">, respectivamente.                                  
*Se pondrá a consideración del Comité Institucional de Coordinación de Control Interno o quien haga sus veces para la toma de las acciones correspondientes.
*La Dirección Distrital de Desarrollo Institucional de la Secretaría General consolidará y analizará los informes 
</t>
    </r>
    <r>
      <rPr>
        <b/>
        <sz val="12"/>
        <rFont val="Arial"/>
        <family val="2"/>
      </rPr>
      <t xml:space="preserve"> (Decreto Distrital 215 de 2017 Art 3)</t>
    </r>
  </si>
  <si>
    <r>
      <rPr>
        <b/>
        <sz val="12"/>
        <rFont val="Arial"/>
        <family val="2"/>
      </rPr>
      <t xml:space="preserve">Seguimiento a la implementación y sostenibilidad del Sistema Integrado de Gestión - SIG. 
</t>
    </r>
    <r>
      <rPr>
        <sz val="12"/>
        <rFont val="Arial"/>
        <family val="2"/>
      </rPr>
      <t xml:space="preserve">*Reportar los resultados de la ejecución de las auditorías programadas para tal fin, en el instrumento y bajo la metodología establecida.
*Se darán a conocer </t>
    </r>
    <r>
      <rPr>
        <b/>
        <sz val="12"/>
        <rFont val="Arial"/>
        <family val="2"/>
      </rPr>
      <t>al representante legal y  Comités Institucionales de Coordinación de Control Interno</t>
    </r>
    <r>
      <rPr>
        <sz val="12"/>
        <rFont val="Arial"/>
        <family val="2"/>
      </rPr>
      <t>, para adoptar las medidas y acciones de mejora que correspondan.</t>
    </r>
    <r>
      <rPr>
        <b/>
        <sz val="12"/>
        <rFont val="Arial"/>
        <family val="2"/>
      </rPr>
      <t xml:space="preserve">
 *</t>
    </r>
    <r>
      <rPr>
        <sz val="12"/>
        <rFont val="Arial"/>
        <family val="2"/>
      </rPr>
      <t>La Dirección Distrital de Desarrollo Institucional consolidará y analizará c</t>
    </r>
    <r>
      <rPr>
        <b/>
        <sz val="12"/>
        <rFont val="Arial"/>
        <family val="2"/>
      </rPr>
      <t>on corte a 30 de junio y 31 de diciembre</t>
    </r>
    <r>
      <rPr>
        <sz val="12"/>
        <rFont val="Arial"/>
        <family val="2"/>
      </rPr>
      <t xml:space="preserve"> la información de cada vigencia reportada respecto del seguimiento a la implementación y sostenibilidad del Sistema Integrado de Gestión - SIG en el Distrito, de acuerdo con las normas que regulan la materia. 
El resultado de este ejercicio contendrá las conclusiones y recomendaciones respecto de la implementación y sostenibilidad del  SIG a nivel Distrital, las cuales deberán ser implementadas por los líderes de proceso en lo que corresponda.</t>
    </r>
    <r>
      <rPr>
        <b/>
        <sz val="12"/>
        <rFont val="Arial"/>
        <family val="2"/>
      </rPr>
      <t xml:space="preserve">
 (Decreto Distrital 215 de 2017 Art 4)</t>
    </r>
    <r>
      <rPr>
        <sz val="12"/>
        <rFont val="Arial"/>
        <family val="2"/>
      </rPr>
      <t xml:space="preserve">
</t>
    </r>
    <r>
      <rPr>
        <b/>
        <sz val="8"/>
        <rFont val="Calibri"/>
        <family val="2"/>
      </rPr>
      <t/>
    </r>
  </si>
  <si>
    <r>
      <rPr>
        <b/>
        <sz val="12"/>
        <rFont val="Arial"/>
        <family val="2"/>
      </rPr>
      <t>Seguimiento al Plan de Mejoramiento Contraloría de Bogotá para Informe Anual de Rendición de la Cuenta</t>
    </r>
    <r>
      <rPr>
        <sz val="12"/>
        <rFont val="Arial"/>
        <family val="2"/>
      </rPr>
      <t xml:space="preserve"> 
Decreto Distrital 943 de 2014 anexo pág. 86 y siguientes(Res</t>
    </r>
    <r>
      <rPr>
        <i/>
        <sz val="12"/>
        <rFont val="Arial"/>
        <family val="2"/>
      </rPr>
      <t>oluciones 11 de 2014</t>
    </r>
    <r>
      <rPr>
        <sz val="12"/>
        <rFont val="Arial"/>
        <family val="2"/>
      </rPr>
      <t xml:space="preserve">, 069 de 2015 y 04 de 2016 de Contraloría de Bogotá). Decreto Nacional 648 de 2017 artículo 2.2.21.4.9. literal I.
* Envío a Representante Legal y Contraloría de Bogotá D.C.
* Rendición de la Cuenta Anual, con corte a 31 de diciembre: Décimo primer día hábil de febrero a Contraloría de Bogotá (15 febrero de 2018). Consolidación y transmisión de informes de Rendición de la cuenta anual de cada uno de los procesos.
</t>
    </r>
    <r>
      <rPr>
        <b/>
        <sz val="8"/>
        <rFont val="Calibri"/>
        <family val="2"/>
      </rPr>
      <t/>
    </r>
  </si>
  <si>
    <r>
      <rPr>
        <b/>
        <sz val="12"/>
        <rFont val="Arial"/>
        <family val="2"/>
      </rPr>
      <t>FEBRERO:</t>
    </r>
    <r>
      <rPr>
        <sz val="12"/>
        <rFont val="Arial"/>
        <family val="2"/>
      </rPr>
      <t xml:space="preserve"> se realizo el seguimiento y se encontró que el proceso de Direccionamiento Estratégico no cuenta con acciones en ejecución, ni vencidas a la fecha de corte.
</t>
    </r>
    <r>
      <rPr>
        <b/>
        <sz val="12"/>
        <rFont val="Arial"/>
        <family val="2"/>
      </rPr>
      <t>ABRIL:</t>
    </r>
    <r>
      <rPr>
        <sz val="12"/>
        <rFont val="Arial"/>
        <family val="2"/>
      </rPr>
      <t xml:space="preserve">  Mediante forest No. 2019IE91895 del 29 de abril de 2019 se remite el seguimiento.
</t>
    </r>
    <r>
      <rPr>
        <b/>
        <sz val="12"/>
        <rFont val="Arial"/>
        <family val="2"/>
      </rPr>
      <t xml:space="preserve">JULIO: </t>
    </r>
    <r>
      <rPr>
        <sz val="12"/>
        <rFont val="Arial"/>
        <family val="2"/>
      </rPr>
      <t xml:space="preserve">Se remite el seguimiento mientras el radicado N°2019IE173545 del 30 de julio de 2019.
</t>
    </r>
    <r>
      <rPr>
        <b/>
        <sz val="12"/>
        <rFont val="Arial"/>
        <family val="2"/>
      </rPr>
      <t>OCTUBRE:</t>
    </r>
    <r>
      <rPr>
        <sz val="12"/>
        <rFont val="Arial"/>
        <family val="2"/>
      </rPr>
      <t xml:space="preserve"> Mediante el Forest N° 2019IE254459 del 30 de octubre de 2019, se envía el seguimiento respectivo. </t>
    </r>
  </si>
  <si>
    <r>
      <rPr>
        <b/>
        <sz val="12"/>
        <rFont val="Arial"/>
        <family val="2"/>
      </rPr>
      <t>ABRIL:</t>
    </r>
    <r>
      <rPr>
        <sz val="12"/>
        <rFont val="Arial"/>
        <family val="2"/>
      </rPr>
      <t xml:space="preserve"> Se comunica el seguimiento mediante el radicado N° 2019IE91952 del 29 de abril de 2019.
</t>
    </r>
    <r>
      <rPr>
        <b/>
        <sz val="12"/>
        <rFont val="Arial"/>
        <family val="2"/>
      </rPr>
      <t xml:space="preserve">JULIO: </t>
    </r>
    <r>
      <rPr>
        <sz val="12"/>
        <rFont val="Arial"/>
        <family val="2"/>
      </rPr>
      <t xml:space="preserve">Se comunica el seguimiento mediante el radicado N°  2019IE172741 del 30 de Julio de 2019. 
</t>
    </r>
    <r>
      <rPr>
        <b/>
        <sz val="12"/>
        <rFont val="Arial"/>
        <family val="2"/>
      </rPr>
      <t>AGOSTO:</t>
    </r>
    <r>
      <rPr>
        <sz val="12"/>
        <rFont val="Arial"/>
        <family val="2"/>
      </rPr>
      <t xml:space="preserve"> Se realizó revisión, seguimiento y registro en el aplicativo ISOLUCION del estado de avance de las acciones a los hallazgos con códigos No. 515, 516, 517, 561, 639, 800, 807, 801, 765, 798, 797, 795, 793, 744, 653, 812 y 744. Mediante radicado No. 2019IE184340 del 13 de agosto de 2019 se registraron las notas de mejora en el aplicativo ISOLUCION para el proceso de Metrología, Monitoreo y Modelación y Evaluación, 
</t>
    </r>
    <r>
      <rPr>
        <b/>
        <sz val="12"/>
        <rFont val="Arial"/>
        <family val="2"/>
      </rPr>
      <t xml:space="preserve">OCTUBRE: </t>
    </r>
    <r>
      <rPr>
        <sz val="12"/>
        <rFont val="Arial"/>
        <family val="2"/>
      </rPr>
      <t>Mediante radicado  2019IE256392 del 31 de octubre de 2019 se comunicaron los resultados del seguimiento.</t>
    </r>
  </si>
  <si>
    <r>
      <rPr>
        <b/>
        <sz val="12"/>
        <rFont val="Arial"/>
        <family val="2"/>
      </rPr>
      <t>AGOSTO:</t>
    </r>
    <r>
      <rPr>
        <sz val="12"/>
        <rFont val="Arial"/>
        <family val="2"/>
      </rPr>
      <t xml:space="preserve"> Mediante radicado N° 2019IE193541 del 26 de agosto de 2019 se registraron los hallazgos para el cargue de las acciones correspondientes al proceso de Metrología. Monitoreo y Modelación. Mediante radicado No. 2019IE184340 del 13 de agosto de 2019 se registraron las notas de mejora en el aplicativo ISOLUCION.
</t>
    </r>
    <r>
      <rPr>
        <b/>
        <sz val="12"/>
        <rFont val="Arial"/>
        <family val="2"/>
      </rPr>
      <t>OCTUBRE:</t>
    </r>
    <r>
      <rPr>
        <sz val="12"/>
        <rFont val="Arial"/>
        <family val="2"/>
      </rPr>
      <t xml:space="preserve">  Mediante radicado 2019IE256392 del 31 de octubre de 2019 se comunicaron los resultados del estado de ejecución y cumplimiento de las acciones establecidas en el Plan de Mejoramiento del proceso de Metrología, Monitoreo y Modelación.</t>
    </r>
  </si>
  <si>
    <r>
      <rPr>
        <b/>
        <sz val="12"/>
        <rFont val="Arial"/>
        <family val="2"/>
      </rPr>
      <t>ABRIL:</t>
    </r>
    <r>
      <rPr>
        <sz val="12"/>
        <rFont val="Arial"/>
        <family val="2"/>
      </rPr>
      <t xml:space="preserve"> Se realizó la evalución y el seguimiento y se comunicó mediante el radicado N° 2019IE91022 del 26 de abril de 2019.
</t>
    </r>
    <r>
      <rPr>
        <b/>
        <sz val="12"/>
        <rFont val="Arial"/>
        <family val="2"/>
      </rPr>
      <t>JULIO:</t>
    </r>
    <r>
      <rPr>
        <sz val="12"/>
        <rFont val="Arial"/>
        <family val="2"/>
      </rPr>
      <t xml:space="preserve"> Se realizó la evalución y el seguimiento y se comunicó mediante el radicado N° 2019IE169471 de 25 de julio de 2019.
</t>
    </r>
    <r>
      <rPr>
        <b/>
        <sz val="12"/>
        <rFont val="Arial"/>
        <family val="2"/>
      </rPr>
      <t>OCTUBRE:</t>
    </r>
    <r>
      <rPr>
        <sz val="12"/>
        <rFont val="Arial"/>
        <family val="2"/>
      </rPr>
      <t xml:space="preserve"> Se realizó la evalución y el seguimiento y se comunicó mediante el radicado N°2019IE239059 de 10 de octubre de 2019.</t>
    </r>
  </si>
  <si>
    <r>
      <rPr>
        <b/>
        <sz val="12"/>
        <rFont val="Arial"/>
        <family val="2"/>
      </rPr>
      <t>ENERO:</t>
    </r>
    <r>
      <rPr>
        <sz val="12"/>
        <rFont val="Arial"/>
        <family val="2"/>
      </rPr>
      <t xml:space="preserve"> Se realiza entrega de información sobre cumplimiento de las actividades por parte de la OCI, para consolidar informa de ejecución del
 proyecto 1100 se remite el 9 de enero de 2019.
</t>
    </r>
    <r>
      <rPr>
        <b/>
        <sz val="12"/>
        <rFont val="Arial"/>
        <family val="2"/>
      </rPr>
      <t>ABRIL:</t>
    </r>
    <r>
      <rPr>
        <sz val="12"/>
        <rFont val="Arial"/>
        <family val="2"/>
      </rPr>
      <t xml:space="preserve"> Se  realiza reporte de seguimiento de las acciones de cumplimiento de gestión, inversión y  actividades del Proyecto 1100  que son responsabilidd del la OCI, entregado al responsable de consolidar en la Subsecretaría General y de Control Disciplinario por medio de correo electrónico: miércoles 3 abr. de 2019 a las  12:44, enviado por Diana Chinchilla
enviado a paola.moreno@ambientebogota.gov.co.
</t>
    </r>
    <r>
      <rPr>
        <b/>
        <sz val="12"/>
        <rFont val="Arial"/>
        <family val="2"/>
      </rPr>
      <t xml:space="preserve">JULIO: </t>
    </r>
    <r>
      <rPr>
        <sz val="12"/>
        <rFont val="Arial"/>
        <family val="2"/>
      </rPr>
      <t xml:space="preserve">Se  realiza reporte de seguimiento de las acciones de cumplimiento de gestión, inversión y  actividades del Proyecto 1100  que son responsabilidd del la OCI, entregado al responsable de consolidar en la Subsecretaría General y de Control Disciplinario por medio de correo electrónico: Jueves 20 de junio de 2019 a las  14:17pm, enviado por Ana Lucia Bacares  a paola.moreno@ambientebogota.gov.co
</t>
    </r>
    <r>
      <rPr>
        <b/>
        <sz val="12"/>
        <rFont val="Arial"/>
        <family val="2"/>
      </rPr>
      <t>SEPTIEMBRE:</t>
    </r>
    <r>
      <rPr>
        <sz val="12"/>
        <rFont val="Arial"/>
        <family val="2"/>
      </rPr>
      <t xml:space="preserve"> Se envio correo electronico el día 25 de septiembre de 2019, a la SGCD con el reporte de SEGPLAN de las acciones correspondientes a la Oficina de Control Interno en cumplimiento de la meta proyecto de inversion 1100.</t>
    </r>
    <r>
      <rPr>
        <b/>
        <sz val="12"/>
        <rFont val="Arial"/>
        <family val="2"/>
      </rPr>
      <t xml:space="preserve">
DICIEMBRE:</t>
    </r>
    <r>
      <rPr>
        <sz val="12"/>
        <rFont val="Arial"/>
        <family val="2"/>
      </rPr>
      <t>Se envio correo electronico el día 25 de septiembre de 2019, a la SGCD con el reporte de SEGPLAN de las acciones correspondientes a la Oficina de Control Interno en cumplimiento de la meta proyecto de inversion 1100.</t>
    </r>
  </si>
  <si>
    <r>
      <rPr>
        <b/>
        <sz val="12"/>
        <rFont val="Arial"/>
        <family val="2"/>
      </rPr>
      <t>ENERO:</t>
    </r>
    <r>
      <rPr>
        <sz val="12"/>
        <rFont val="Arial"/>
        <family val="2"/>
      </rPr>
      <t xml:space="preserve"> Se realiza entrega del seguimiento realizado al riesgo de corrupción, se entrega informe para consolidar (Pantallazo Enero 16 de 2019).
</t>
    </r>
    <r>
      <rPr>
        <b/>
        <sz val="12"/>
        <rFont val="Arial"/>
        <family val="2"/>
      </rPr>
      <t>ABRIL:</t>
    </r>
    <r>
      <rPr>
        <sz val="12"/>
        <rFont val="Arial"/>
        <family val="2"/>
      </rPr>
      <t xml:space="preserve"> Mediante radicado No. 2019IE80219 del 09/04/2019,  se reportó el resultado del ejercicio de autocontrol sobre el mapa de riesgos del procesos de Control y Mejora. 
</t>
    </r>
    <r>
      <rPr>
        <b/>
        <sz val="12"/>
        <rFont val="Arial"/>
        <family val="2"/>
      </rPr>
      <t>AGOSTO:</t>
    </r>
    <r>
      <rPr>
        <sz val="12"/>
        <rFont val="Arial"/>
        <family val="2"/>
      </rPr>
      <t xml:space="preserve"> Mediante radicado 2019IE195902 del 27 de agosto de 2019 se remitió la versión actualizada del Mapa de Riesgos junto con los seguimientos del primer y segundo trimestre correspondientes al proceso de Control y Mejora.
</t>
    </r>
    <r>
      <rPr>
        <b/>
        <sz val="12"/>
        <rFont val="Arial"/>
        <family val="2"/>
      </rPr>
      <t>NOVIEMBRE:</t>
    </r>
    <r>
      <rPr>
        <sz val="12"/>
        <rFont val="Arial"/>
        <family val="2"/>
      </rPr>
      <t xml:space="preserve"> Mediante memorando interno No. 2019IE271290 del 21 de noviembre de  2019 se comunicó el tercer reporte de autoevaluación sobre el estado de gestión de los riesgos de gestión y aplicación de controles del proceso Control y Mejora.
</t>
    </r>
    <r>
      <rPr>
        <b/>
        <sz val="12"/>
        <rFont val="Arial"/>
        <family val="2"/>
      </rPr>
      <t>DICIEMBRE:</t>
    </r>
    <r>
      <rPr>
        <sz val="12"/>
        <rFont val="Arial"/>
        <family val="2"/>
      </rPr>
      <t xml:space="preserve"> Mediante memorando N° 2019IE298932 del 23 de diciembre de 2019 se comunica el Cuarto Reporte Trimestral de Seguimiento al Estado de Gestión del Riesgo y Aplicación de Controles. Proceso Control y Mejora.</t>
    </r>
  </si>
  <si>
    <r>
      <rPr>
        <b/>
        <sz val="12"/>
        <rFont val="Arial"/>
        <family val="2"/>
      </rPr>
      <t>ENERO:</t>
    </r>
    <r>
      <rPr>
        <sz val="12"/>
        <rFont val="Arial"/>
        <family val="2"/>
      </rPr>
      <t xml:space="preserve">  Se cuenta con Acta sobre visita realizada por la Contraloría sobre el seguimiento al Derecho de Petición No 2937 de 2018.
</t>
    </r>
    <r>
      <rPr>
        <b/>
        <sz val="12"/>
        <rFont val="Arial"/>
        <family val="2"/>
      </rPr>
      <t>FEBRERO:</t>
    </r>
    <r>
      <rPr>
        <sz val="12"/>
        <rFont val="Arial"/>
        <family val="2"/>
      </rPr>
      <t xml:space="preserve"> Mediante memorando radicado 2019IE28626S se  atendió  oportunamente la  petición realizada por la Contraloría de Bogotá D.C radicado en la SDA con No. 2019IE28549 asignada a  la OCI. 
</t>
    </r>
    <r>
      <rPr>
        <b/>
        <sz val="12"/>
        <rFont val="Arial"/>
        <family val="2"/>
      </rPr>
      <t xml:space="preserve">MARZO: </t>
    </r>
    <r>
      <rPr>
        <sz val="12"/>
        <rFont val="Arial"/>
        <family val="2"/>
      </rPr>
      <t xml:space="preserve">Se da repuesta al radicado N° 2019ER48019 mediante el oficio N° 2019EE49589 del 13 de marzo de 2019, a la señora Sandra Galindo con copia a la Fiscalia Genral de la Nación, Personería de Bogotá y Contraloria de Bogotá.
</t>
    </r>
    <r>
      <rPr>
        <b/>
        <sz val="12"/>
        <rFont val="Arial"/>
        <family val="2"/>
      </rPr>
      <t>ABRIL:</t>
    </r>
    <r>
      <rPr>
        <sz val="12"/>
        <rFont val="Arial"/>
        <family val="2"/>
      </rPr>
      <t xml:space="preserve">  Se da respuesta a los radicados 2019ER79013 Y 2019ER79019 mediante el radicado N° 2019EE82508 Proceso: 4413791 del 11 de abril de 2019.
</t>
    </r>
    <r>
      <rPr>
        <b/>
        <sz val="12"/>
        <rFont val="Arial"/>
        <family val="2"/>
      </rPr>
      <t>ABRIL:</t>
    </r>
    <r>
      <rPr>
        <sz val="12"/>
        <rFont val="Arial"/>
        <family val="2"/>
      </rPr>
      <t xml:space="preserve">  Se da respuesta a la Fiscalia dentro de términos mediante el radicado N° 2019EE82508 del 11 de abril de 2019.
</t>
    </r>
    <r>
      <rPr>
        <b/>
        <sz val="12"/>
        <rFont val="Arial"/>
        <family val="2"/>
      </rPr>
      <t>MAYO:</t>
    </r>
    <r>
      <rPr>
        <sz val="12"/>
        <rFont val="Arial"/>
        <family val="2"/>
      </rPr>
      <t xml:space="preserve"> Se atendio requerimiento de la Contraloría mediante el radicado 2019IE99890 del 8/05/19 (Respuesta al radicado No. 2019ER97587 solicitud información Contraloría de Bogotá.
</t>
    </r>
    <r>
      <rPr>
        <b/>
        <sz val="12"/>
        <rFont val="Arial"/>
        <family val="2"/>
      </rPr>
      <t>JUNIO:</t>
    </r>
    <r>
      <rPr>
        <sz val="12"/>
        <rFont val="Arial"/>
        <family val="2"/>
      </rPr>
      <t xml:space="preserve"> Se atendió  respuesta al requerimiento  de la Personería Delegada para la Protección del Ambiente y Asuntos Agrarios y Rurales SINPROC 617350-2019,  con  los radicados  2019IE139147 del 21 de junio 2019 y Radicados: 2019EE130314, 2019EE133331717 y 2019 2019EE140560 del 12, 13 y 25 de junio de 2019 respectivamente.
</t>
    </r>
    <r>
      <rPr>
        <b/>
        <sz val="12"/>
        <rFont val="Arial"/>
        <family val="2"/>
      </rPr>
      <t>JULIO:</t>
    </r>
    <r>
      <rPr>
        <sz val="12"/>
        <rFont val="Arial"/>
        <family val="2"/>
      </rPr>
      <t xml:space="preserve"> Se atendio respuesta al radicado N°2019ER139375 - Procuraduria General de la Nación - Solicitud de información Ley 1712. 
</t>
    </r>
    <r>
      <rPr>
        <b/>
        <sz val="12"/>
        <rFont val="Arial"/>
        <family val="2"/>
      </rPr>
      <t>AGOSTO:</t>
    </r>
    <r>
      <rPr>
        <sz val="12"/>
        <rFont val="Arial"/>
        <family val="2"/>
      </rPr>
      <t xml:space="preserve"> Análisis y traslado del radicado 2019ER181212 del 09 de agosto de 2019, según radicados No. 2019IE187940 del 16 de agosto de 2019 y 2019IE188909 del 20 de agosto de 2019 para la formulación de las acciones correspondientes.</t>
    </r>
    <r>
      <rPr>
        <b/>
        <sz val="12"/>
        <rFont val="Arial"/>
        <family val="2"/>
      </rPr>
      <t xml:space="preserve">
SEPTIEMBRE: </t>
    </r>
    <r>
      <rPr>
        <sz val="12"/>
        <rFont val="Arial"/>
        <family val="2"/>
      </rPr>
      <t xml:space="preserve">Para este mes no fue asignada ninguna PQRS a la OCI.
</t>
    </r>
    <r>
      <rPr>
        <b/>
        <sz val="12"/>
        <rFont val="Arial"/>
        <family val="2"/>
      </rPr>
      <t>OCTUBRE</t>
    </r>
    <r>
      <rPr>
        <sz val="12"/>
        <rFont val="Arial"/>
        <family val="2"/>
      </rPr>
      <t xml:space="preserve">: Se dio respuesta al radicado N° 2019ER221800 mediante el oficio No. 2019EE236643 del  08 de  octubre de 2019.
</t>
    </r>
    <r>
      <rPr>
        <b/>
        <sz val="12"/>
        <rFont val="Arial"/>
        <family val="2"/>
      </rPr>
      <t>NOVIEMBRE:</t>
    </r>
    <r>
      <rPr>
        <sz val="12"/>
        <rFont val="Arial"/>
        <family val="2"/>
      </rPr>
      <t xml:space="preserve"> Se da respuesta a solicitud 2019IE271309 del funcionario JOSÉ HERNÁN GARAVITO CALDERÓN, de la SCAAV, según radicado Forest SDA No. 2019ER265973 y  radicado 2019EE272175 del 21 de noviembre de 2019.
</t>
    </r>
    <r>
      <rPr>
        <b/>
        <sz val="12"/>
        <rFont val="Arial"/>
        <family val="2"/>
      </rPr>
      <t>DICIEMBRE:</t>
    </r>
    <r>
      <rPr>
        <sz val="12"/>
        <rFont val="Arial"/>
        <family val="2"/>
      </rPr>
      <t xml:space="preserve"> Preparación y remisión de respuesta al requerimiento de la Veeduría Distrital  sobre informe de investigación sumaria expediente No. 201950033309900008E cursada mediante radicado No. 2019ER275691 del 27 de noviembre de 2019 y atendida mediante radicado No. 2019EE287430 del 10 de diciembre de 2019.</t>
    </r>
    <r>
      <rPr>
        <b/>
        <sz val="11"/>
        <rFont val="Arial"/>
        <family val="2"/>
      </rPr>
      <t/>
    </r>
  </si>
  <si>
    <r>
      <rPr>
        <b/>
        <sz val="12"/>
        <rFont val="Arial"/>
        <family val="2"/>
      </rPr>
      <t>ABRIL</t>
    </r>
    <r>
      <rPr>
        <sz val="12"/>
        <rFont val="Arial"/>
        <family val="2"/>
      </rPr>
      <t xml:space="preserve">: se realizaron asesorias al proceso SIG actas que reposan en el archivo de gestión de la Oficina de Control Interno se encuentra en la carpeta de la Dependencia  Actas:  Actas de la Oficina de Control Interno  ACTAS DE ASESORIA Y ACOMPAÑAMIENTO, Código 110. 
</t>
    </r>
    <r>
      <rPr>
        <b/>
        <sz val="12"/>
        <rFont val="Arial"/>
        <family val="2"/>
      </rPr>
      <t>AGOSTO:</t>
    </r>
    <r>
      <rPr>
        <sz val="12"/>
        <rFont val="Arial"/>
        <family val="2"/>
      </rPr>
      <t xml:space="preserve"> Mediante radicados 2019IE200137 y 2019IE200274 del 30 de agosto de 2019 se realizó seguimiento, asesoría, acompañamiento y revisión de la formulación de las acciones correctivas para el tratamiento de los hallazgos resultantes de la Auditoria de Regularidad Vigencia 2018 PAD 2018  correspondientes a la Subdirección de Calidad del Aire, Audita y Visual y Dirección de Control Ambiental.
</t>
    </r>
    <r>
      <rPr>
        <b/>
        <sz val="12"/>
        <rFont val="Arial"/>
        <family val="2"/>
      </rPr>
      <t>AGOSTO</t>
    </r>
    <r>
      <rPr>
        <sz val="12"/>
        <rFont val="Arial"/>
        <family val="2"/>
      </rPr>
      <t>: Asesoría para la realización de los análisis de causas y establecimiento de acciones para el tratamiento de los hallazgos resultantes de la Auditoría de Regularidad Vigencia 2018 PAD 2019, según planilla de asistencia del 27 de agosto de 2019 y radicado 2019IE199046 del 29 de agosto de 2019</t>
    </r>
    <r>
      <rPr>
        <b/>
        <sz val="12"/>
        <rFont val="Arial"/>
        <family val="2"/>
      </rPr>
      <t xml:space="preserve">.
OCTUBRE: </t>
    </r>
    <r>
      <rPr>
        <sz val="12"/>
        <rFont val="Arial"/>
        <family val="2"/>
      </rPr>
      <t xml:space="preserve">Mediante radicado N° 2019IE231959 del 03 de octubre de 2019, se remitieron las actas de sesoria y seguimiento a mapasa de riesgos, plan de mejoramiento por proceso y plan de mejoramiento Institucional.
</t>
    </r>
    <r>
      <rPr>
        <b/>
        <sz val="12"/>
        <rFont val="Arial"/>
        <family val="2"/>
      </rPr>
      <t>NOVIEMBRE:</t>
    </r>
    <r>
      <rPr>
        <sz val="12"/>
        <rFont val="Arial"/>
        <family val="2"/>
      </rPr>
      <t xml:space="preserve"> Mediante radicado No. 2019IE258522 del 05 de noviembre de 2019 se emitieron recomendaciones a todos los procesos para el cumplimiento de las acciones establecidas en el Plan Anticorrupción y de Atención al Ciudadano.
</t>
    </r>
    <r>
      <rPr>
        <b/>
        <sz val="12"/>
        <rFont val="Arial"/>
        <family val="2"/>
      </rPr>
      <t>NOVIEMBRE:</t>
    </r>
    <r>
      <rPr>
        <sz val="12"/>
        <rFont val="Arial"/>
        <family val="2"/>
      </rPr>
      <t xml:space="preserve"> Mediante comunicación No.2019IE264735 del 13/11/2019 se remitieron las actas resultantes de actividades de asesoría y acompañamiento al proceso Metrología, Monitoreo y Modelación. 
</t>
    </r>
    <r>
      <rPr>
        <b/>
        <sz val="12"/>
        <rFont val="Arial"/>
        <family val="2"/>
      </rPr>
      <t>DICIEMBRE:</t>
    </r>
    <r>
      <rPr>
        <sz val="12"/>
        <rFont val="Arial"/>
        <family val="2"/>
      </rPr>
      <t xml:space="preserve"> Mediante radicado No. 2019IE296229 del 19 de diciembre de 2019 se remitieron observaciones, asesoría y recomendaciones a la propuesta del plan de acción PIGA 2020.</t>
    </r>
  </si>
  <si>
    <r>
      <rPr>
        <b/>
        <sz val="12"/>
        <rFont val="Arial"/>
        <family val="2"/>
      </rPr>
      <t>Recursos:</t>
    </r>
    <r>
      <rPr>
        <sz val="12"/>
        <rFont val="Arial"/>
        <family val="2"/>
      </rPr>
      <t xml:space="preserve">
- Humanos:  Equipo de trabajo de la Oficina de Control interno
- Tecnológicos: Equipos de computo, sistemas de información , sistemas de redes y correo electrónico de la entidad.
- Logísticos: Transporte.</t>
    </r>
  </si>
  <si>
    <r>
      <rPr>
        <b/>
        <sz val="12"/>
        <rFont val="Arial"/>
        <family val="2"/>
      </rPr>
      <t xml:space="preserve">AGOSTO:  </t>
    </r>
    <r>
      <rPr>
        <sz val="12"/>
        <rFont val="Arial"/>
        <family val="2"/>
      </rPr>
      <t>Mediante radicado N° 2019IE198774 del 29 de agosto de 2019 se remitió el informe final.</t>
    </r>
  </si>
  <si>
    <r>
      <t>SEPTIEMBRE:</t>
    </r>
    <r>
      <rPr>
        <sz val="12"/>
        <rFont val="Arial"/>
        <family val="2"/>
      </rPr>
      <t xml:space="preserve"> Mediante radicado N° 2019IE216644 del 07 de septiembre de 2019 se remitió el informe final.</t>
    </r>
    <r>
      <rPr>
        <b/>
        <sz val="12"/>
        <rFont val="Arial"/>
        <family val="2"/>
      </rPr>
      <t xml:space="preserve">
</t>
    </r>
  </si>
  <si>
    <r>
      <t>OCTUBRE:</t>
    </r>
    <r>
      <rPr>
        <sz val="12"/>
        <rFont val="Arial"/>
        <family val="2"/>
      </rPr>
      <t xml:space="preserve">  Mediante radicado N° 2019IE234983 del 04 de octubre de 2019 se remitió el informe final. </t>
    </r>
  </si>
  <si>
    <r>
      <rPr>
        <b/>
        <sz val="12"/>
        <rFont val="Arial"/>
        <family val="2"/>
      </rPr>
      <t>DICIEMBRE:</t>
    </r>
    <r>
      <rPr>
        <sz val="12"/>
        <rFont val="Arial"/>
        <family val="2"/>
      </rPr>
      <t xml:space="preserve"> Mediante radicado N° 2019IE290035 del 12 de diciembre de  2019 se remitió el informe final.</t>
    </r>
  </si>
  <si>
    <r>
      <t xml:space="preserve">NOVIEMBRE: </t>
    </r>
    <r>
      <rPr>
        <sz val="12"/>
        <rFont val="Arial"/>
        <family val="2"/>
      </rPr>
      <t>Mediante Radicado N° 2019IE266178 del  14 de noviembre de 2019 se oficializó el seguimiento con destino a la Dirección de Gestión Corporativa y Subdirección Contractual.</t>
    </r>
  </si>
  <si>
    <r>
      <rPr>
        <b/>
        <sz val="12"/>
        <rFont val="Arial"/>
        <family val="2"/>
      </rPr>
      <t>Febrero:</t>
    </r>
    <r>
      <rPr>
        <sz val="12"/>
        <rFont val="Arial"/>
        <family val="2"/>
      </rPr>
      <t xml:space="preserve"> Se realizan recomendaciones mediante memorando # 2019IE42869 del 20 de febrero de 2019.
</t>
    </r>
    <r>
      <rPr>
        <b/>
        <sz val="12"/>
        <rFont val="Arial"/>
        <family val="2"/>
      </rPr>
      <t>Marzo:</t>
    </r>
    <r>
      <rPr>
        <sz val="12"/>
        <rFont val="Arial"/>
        <family val="2"/>
      </rPr>
      <t xml:space="preserve"> Se realizó el seguimiento y se comunico mediante radicado N° 2019IE49971  del  01 de marzo de 2019. 
</t>
    </r>
    <r>
      <rPr>
        <b/>
        <sz val="12"/>
        <rFont val="Arial"/>
        <family val="2"/>
      </rPr>
      <t>ABRIL</t>
    </r>
    <r>
      <rPr>
        <sz val="12"/>
        <rFont val="Arial"/>
        <family val="2"/>
      </rPr>
      <t xml:space="preserve">: Se realizó el seguimiento y se comunico mediante radicado N° 2019IE94596 del 30 de abril de 2019.
</t>
    </r>
    <r>
      <rPr>
        <b/>
        <sz val="12"/>
        <rFont val="Arial"/>
        <family val="2"/>
      </rPr>
      <t xml:space="preserve">AGOSTO: </t>
    </r>
    <r>
      <rPr>
        <sz val="12"/>
        <rFont val="Arial"/>
        <family val="2"/>
      </rPr>
      <t xml:space="preserve">Se realizó el seguimiento y se comunico mediante radicados N°2019IE200182 y 2019IE200925 del 30 de agosto de 2019.
</t>
    </r>
    <r>
      <rPr>
        <b/>
        <sz val="12"/>
        <rFont val="Arial"/>
        <family val="2"/>
      </rPr>
      <t xml:space="preserve">NOVIEMBRE: </t>
    </r>
    <r>
      <rPr>
        <sz val="12"/>
        <rFont val="Arial"/>
        <family val="2"/>
      </rPr>
      <t>Se realizó el seguimiento y se comunico mediante el radicado N° 2019IE278315 del 29 de noviembre de 2019.</t>
    </r>
  </si>
  <si>
    <r>
      <rPr>
        <b/>
        <sz val="12"/>
        <rFont val="Arial"/>
        <family val="2"/>
      </rPr>
      <t>Enero:</t>
    </r>
    <r>
      <rPr>
        <sz val="12"/>
        <rFont val="Arial"/>
        <family val="2"/>
      </rPr>
      <t xml:space="preserve"> Se realizó seguimiento y verificación de la evidencia del cumplimiento de las acciones formuladas para la vigencia 2018. Se encuentra publicado en la página web institucional 
http://www.ambientebogota.gov.co/web/transparencia/plan-anticorrupcion-y-de-atencion-al-ciudadano/-/document_library_display/yTv5/view/7284135
Se realizó retroalimentación por medio del Memorando N° 2019IE12829 del  17 de enero de 2019.
</t>
    </r>
    <r>
      <rPr>
        <b/>
        <sz val="12"/>
        <rFont val="Arial"/>
        <family val="2"/>
      </rPr>
      <t>Mayo:</t>
    </r>
    <r>
      <rPr>
        <sz val="12"/>
        <rFont val="Arial"/>
        <family val="2"/>
      </rPr>
      <t xml:space="preserve"> Se realizó el seguimiento y consolidación de los avances del plan anticorrupciòn y de atencion al ciudadano segun radicado N°  2019IE101741  del 10 de mayo de 2019, el cual se encuentra publicado n el sitio WEB de la Secretaría, banner Plan Anticorrupción y Atención al Ciudadano / PAAC 2019. De igual forma se realizó presentación para el Comité Institucional de Coordinación de Control Interno. Mediante radicado No. 2019IE112083 se realizó informe consolidado de evaluacion y seguimiento al estado de los riesgos de corrupción.
</t>
    </r>
    <r>
      <rPr>
        <b/>
        <sz val="12"/>
        <rFont val="Arial"/>
        <family val="2"/>
      </rPr>
      <t xml:space="preserve">SEPTIEMBRE: </t>
    </r>
    <r>
      <rPr>
        <sz val="12"/>
        <rFont val="Arial"/>
        <family val="2"/>
      </rPr>
      <t xml:space="preserve">Se comunico mediante radicado N° 2019IE213546 del 13 de septiembre de 2019. el seguimiento al PAAC el cual fue consolidado y publicado en el sitio web www.ambientebogota.gov.co botón "Plan Anticorrupción y de Atención al Ciudadano” carpeta “0. PAAC 2019” subcarpeta “2. Seguimientos” “Segundo Cuatrimestre”, según radicado 
</t>
    </r>
  </si>
  <si>
    <r>
      <rPr>
        <b/>
        <sz val="12"/>
        <rFont val="Arial"/>
        <family val="2"/>
      </rPr>
      <t>MAYO:</t>
    </r>
    <r>
      <rPr>
        <sz val="12"/>
        <rFont val="Arial"/>
        <family val="2"/>
      </rPr>
      <t xml:space="preserve"> Se remite a la Alcaldía Mayor de Bogotá el informe mediante radicado N° 2019EE103980 del 13 de mayo de 2019 y  se socializo en la SDA mediante memorando N° 2019IE115633 del 27 de mayo de 2019. 
</t>
    </r>
    <r>
      <rPr>
        <b/>
        <sz val="12"/>
        <rFont val="Arial"/>
        <family val="2"/>
      </rPr>
      <t xml:space="preserve">NOVIEMBRE:  </t>
    </r>
    <r>
      <rPr>
        <sz val="12"/>
        <rFont val="Arial"/>
        <family val="2"/>
      </rPr>
      <t>Mediante radicado N° 2019EE263496 del 12 de noviembre de 2019 se oficializó el informe al Director Distrital de Asuntos Disciplinarios de la Secretaria Técnica del Subcomité de Asuntos Disciplinarios del Distrito Capital y  con radicado N° 2019IE264111 del 13 de noviembre e 2019, se comunicó a la DGC y a SC.</t>
    </r>
  </si>
  <si>
    <r>
      <rPr>
        <b/>
        <sz val="12"/>
        <rFont val="Arial"/>
        <family val="2"/>
      </rPr>
      <t>MARZO:</t>
    </r>
    <r>
      <rPr>
        <sz val="12"/>
        <rFont val="Arial"/>
        <family val="2"/>
      </rPr>
      <t xml:space="preserve"> Se público en la página Web de la Entidad Link de Transparencia Informes de Control.
http://www.ambientebogota.gov.co/web/transparencia/informes-de-gestion-evaluacion-y-auditoria
</t>
    </r>
    <r>
      <rPr>
        <b/>
        <sz val="12"/>
        <rFont val="Arial"/>
        <family val="2"/>
      </rPr>
      <t>JULIO:</t>
    </r>
    <r>
      <rPr>
        <sz val="12"/>
        <rFont val="Arial"/>
        <family val="2"/>
      </rPr>
      <t xml:space="preserve"> l informe pormenorizado del SCI fue comunicado mediante forest N° 2019IE157735 del 12 de julio de 2019 y publicado en la pagina web de la SDA.
</t>
    </r>
    <r>
      <rPr>
        <b/>
        <sz val="12"/>
        <rFont val="Arial"/>
        <family val="2"/>
      </rPr>
      <t xml:space="preserve">NOVIEMBRE: </t>
    </r>
    <r>
      <rPr>
        <sz val="12"/>
        <rFont val="Arial"/>
        <family val="2"/>
      </rPr>
      <t>Se remite informe pormenorizado mediante radicado N° 2019IE263998 del 12 de noviembre de 2019.</t>
    </r>
  </si>
  <si>
    <r>
      <t xml:space="preserve">NOVIEMBRE: </t>
    </r>
    <r>
      <rPr>
        <sz val="12"/>
        <rFont val="Arial"/>
        <family val="2"/>
      </rPr>
      <t>Se comunicó resultado del seguimiento mediante el radicado No. 2019IE274496 del 26 de noviembre de 2019.</t>
    </r>
  </si>
  <si>
    <r>
      <rPr>
        <b/>
        <sz val="12"/>
        <rFont val="Arial"/>
        <family val="2"/>
      </rPr>
      <t>ENERO:</t>
    </r>
    <r>
      <rPr>
        <sz val="12"/>
        <rFont val="Arial"/>
        <family val="2"/>
      </rPr>
      <t xml:space="preserve"> Se comunica el seguimiento  mediante radicado No. 2019IE35012 del 11 de febrero de 2019.
</t>
    </r>
    <r>
      <rPr>
        <b/>
        <sz val="12"/>
        <rFont val="Arial"/>
        <family val="2"/>
      </rPr>
      <t>MAYO:</t>
    </r>
    <r>
      <rPr>
        <sz val="12"/>
        <rFont val="Arial"/>
        <family val="2"/>
      </rPr>
      <t xml:space="preserve">  Se remite el informe mediante radicado N° 2019IE100719 del 09 de mayo de 2019. 
</t>
    </r>
    <r>
      <rPr>
        <b/>
        <sz val="12"/>
        <rFont val="Arial"/>
        <family val="2"/>
      </rPr>
      <t>JULIO:</t>
    </r>
    <r>
      <rPr>
        <sz val="12"/>
        <rFont val="Arial"/>
        <family val="2"/>
      </rPr>
      <t xml:space="preserve"> Se remite el informe mediante el radicado N° 2019IE170901 del 26 de julio de 2019.
</t>
    </r>
    <r>
      <rPr>
        <b/>
        <sz val="12"/>
        <rFont val="Arial"/>
        <family val="2"/>
      </rPr>
      <t>OCTUBRE:</t>
    </r>
    <r>
      <rPr>
        <sz val="12"/>
        <rFont val="Arial"/>
        <family val="2"/>
      </rPr>
      <t xml:space="preserve"> Se remite informe mediante radicado No.: 2019IE255797 del 31 de octubre de 2019.</t>
    </r>
  </si>
  <si>
    <r>
      <rPr>
        <b/>
        <sz val="12"/>
        <rFont val="Arial"/>
        <family val="2"/>
      </rPr>
      <t>ENERO:</t>
    </r>
    <r>
      <rPr>
        <sz val="12"/>
        <rFont val="Arial"/>
        <family val="2"/>
      </rPr>
      <t xml:space="preserve"> Se realizó presentación con resultado del PAA al finalizar la vigencia 2018. Se presentó en comité CICCI el 29 de Enero de 2019. Acta de CICCI de 29 de enero de 2019.
</t>
    </r>
    <r>
      <rPr>
        <b/>
        <sz val="12"/>
        <rFont val="Arial"/>
        <family val="2"/>
      </rPr>
      <t xml:space="preserve">JULIO: </t>
    </r>
    <r>
      <rPr>
        <sz val="12"/>
        <rFont val="Arial"/>
        <family val="2"/>
      </rPr>
      <t xml:space="preserve">Se convocó al comité CICCI mediante el radicado N° 2019IE168583del 24 de julio de 2019. 
</t>
    </r>
  </si>
  <si>
    <r>
      <rPr>
        <b/>
        <sz val="12"/>
        <rFont val="Arial"/>
        <family val="2"/>
      </rPr>
      <t>Enero:</t>
    </r>
    <r>
      <rPr>
        <sz val="12"/>
        <rFont val="Arial"/>
        <family val="2"/>
      </rPr>
      <t xml:space="preserve"> Se realiza cargue de la información de las metas plan de desarrollo en el aplicativo de la Secretaría General de la Alcaldía (Pantallazo de envío Febrero 1  de 2019).
</t>
    </r>
    <r>
      <rPr>
        <b/>
        <sz val="12"/>
        <rFont val="Arial"/>
        <family val="2"/>
      </rPr>
      <t>ABRIL:</t>
    </r>
    <r>
      <rPr>
        <sz val="12"/>
        <rFont val="Arial"/>
        <family val="2"/>
      </rPr>
      <t xml:space="preserve">  Se realiza cargue de la información de las metas plan de desarrollo en el aplicativo de la Secretaría General de la Alcaldía DDI. Soporte reposa en el archivo de Gestión Documental de la OCI  Carpeta seguimieto Segplan Decreto 215 de 2017.
</t>
    </r>
    <r>
      <rPr>
        <b/>
        <sz val="12"/>
        <rFont val="Arial"/>
        <family val="2"/>
      </rPr>
      <t>SEPTIEMBRE:</t>
    </r>
    <r>
      <rPr>
        <sz val="12"/>
        <rFont val="Arial"/>
        <family val="2"/>
      </rPr>
      <t xml:space="preserve">  Se realiza cargue de la información de las metas plan de desarrollo en el aplicativo de la Secretaría General de la Alcaldía DDI el día 31 de julio de 2019. El  Soporte reposa en el archivo de Gestión Documental de la OCI  Carpeta seguimieto Segplan Decreto 215 de 2017  y se comunicó mediante radicado N° 2019IE195423 del 27 de agosto de 2019.
</t>
    </r>
    <r>
      <rPr>
        <b/>
        <sz val="12"/>
        <rFont val="Arial"/>
        <family val="2"/>
      </rPr>
      <t xml:space="preserve">NOVIEMBRE: </t>
    </r>
    <r>
      <rPr>
        <sz val="12"/>
        <rFont val="Arial"/>
        <family val="2"/>
      </rPr>
      <t>Se remite el seguimiento a las depedencias con memorando N° 2019IE260532  del 06 de noviembre de 2019.</t>
    </r>
    <r>
      <rPr>
        <b/>
        <sz val="12"/>
        <rFont val="Arial"/>
        <family val="2"/>
      </rPr>
      <t xml:space="preserve">
</t>
    </r>
  </si>
  <si>
    <r>
      <rPr>
        <b/>
        <sz val="12"/>
        <rFont val="Arial"/>
        <family val="2"/>
      </rPr>
      <t>ENERO:</t>
    </r>
    <r>
      <rPr>
        <sz val="12"/>
        <rFont val="Arial"/>
        <family val="2"/>
      </rPr>
      <t xml:space="preserve"> Se remite el seguimiento mediante el radicado N° 2019IE26339 del 31 de enero de 2019.
</t>
    </r>
    <r>
      <rPr>
        <b/>
        <sz val="12"/>
        <rFont val="Arial"/>
        <family val="2"/>
      </rPr>
      <t>JULIO:</t>
    </r>
    <r>
      <rPr>
        <sz val="12"/>
        <rFont val="Arial"/>
        <family val="2"/>
      </rPr>
      <t xml:space="preserve"> El  informe de  seguimiento a la implementación y sostenibilidad del Sistema Integrado de Gestión - SIG, programado para el mes de julio de 2019, no es necesario realizarlo de acuerdo con la consulta efectuada  el 12 de julio de 2019, donde se corroboró que fue </t>
    </r>
    <r>
      <rPr>
        <b/>
        <sz val="12"/>
        <rFont val="Arial"/>
        <family val="2"/>
      </rPr>
      <t>Derogado tacitamente por el Decreto 591 de 2018 arítculo 3.</t>
    </r>
    <r>
      <rPr>
        <sz val="12"/>
        <rFont val="Arial"/>
        <family val="2"/>
      </rPr>
      <t xml:space="preserve">
</t>
    </r>
  </si>
  <si>
    <r>
      <rPr>
        <b/>
        <sz val="12"/>
        <rFont val="Arial"/>
        <family val="2"/>
      </rPr>
      <t>FEBRERO:</t>
    </r>
    <r>
      <rPr>
        <sz val="12"/>
        <rFont val="Arial"/>
        <family val="2"/>
      </rPr>
      <t xml:space="preserve"> Se envió informes consolidados por medio de SIVICOF,  Se cuenta con Certificación de envío de Febrero 15 de 2019 </t>
    </r>
  </si>
  <si>
    <r>
      <rPr>
        <b/>
        <sz val="12"/>
        <rFont val="Arial"/>
        <family val="2"/>
      </rPr>
      <t>JULIO:</t>
    </r>
    <r>
      <rPr>
        <sz val="12"/>
        <rFont val="Arial"/>
        <family val="2"/>
      </rPr>
      <t xml:space="preserve"> Se comunica el informe mientras el radicado N° 2019IE175112  del 31 de julio de 2019.
</t>
    </r>
    <r>
      <rPr>
        <b/>
        <sz val="11"/>
        <color theme="1"/>
        <rFont val="Arial"/>
        <family val="2"/>
      </rPr>
      <t/>
    </r>
  </si>
  <si>
    <r>
      <rPr>
        <b/>
        <sz val="12"/>
        <rFont val="Arial"/>
        <family val="2"/>
      </rPr>
      <t>ABRIL:</t>
    </r>
    <r>
      <rPr>
        <sz val="12"/>
        <rFont val="Arial"/>
        <family val="2"/>
      </rPr>
      <t xml:space="preserve"> A la fecha de corte 31 de marzo de 2019, el  proceso asignado, no presentaba acciones en el Plan de Mejoramiento de la Contraloría.
</t>
    </r>
    <r>
      <rPr>
        <b/>
        <sz val="12"/>
        <rFont val="Arial"/>
        <family val="2"/>
      </rPr>
      <t>OCTUBRE:</t>
    </r>
    <r>
      <rPr>
        <sz val="12"/>
        <rFont val="Arial"/>
        <family val="2"/>
      </rPr>
      <t xml:space="preserve">  El Proceso de  de Participación y Educación Ambiental,  no  tiene acciones para seguimiento en el  Plan de Mejoramiento de la Contraloría.</t>
    </r>
  </si>
  <si>
    <r>
      <rPr>
        <b/>
        <sz val="12"/>
        <rFont val="Arial"/>
        <family val="2"/>
      </rPr>
      <t>Marzo:</t>
    </r>
    <r>
      <rPr>
        <sz val="12"/>
        <rFont val="Arial"/>
        <family val="2"/>
      </rPr>
      <t xml:space="preserve"> Se realizo el seguimiento  y se comunico el resultado mediante los memorandos N° 2019IE70622 y 2019IE70768 del  29 de marzo de 2019. 
</t>
    </r>
    <r>
      <rPr>
        <b/>
        <sz val="12"/>
        <rFont val="Arial"/>
        <family val="2"/>
      </rPr>
      <t>Abril:</t>
    </r>
    <r>
      <rPr>
        <sz val="12"/>
        <rFont val="Arial"/>
        <family val="2"/>
      </rPr>
      <t xml:space="preserve"> Se realizó consolidado  y se comunicó el resultado mediante los memorando N° 2019IE85654 del 17 de abril de 2019 y se notificó el cumplimiento eficaz de la  acción No.5 del Hallazgo 3.1.1.1 mediante Radicado N° 2019IE77138 del 05 de abril de 2019.
</t>
    </r>
    <r>
      <rPr>
        <b/>
        <sz val="12"/>
        <rFont val="Arial"/>
        <family val="2"/>
      </rPr>
      <t>OCTUBRE:</t>
    </r>
    <r>
      <rPr>
        <sz val="12"/>
        <rFont val="Arial"/>
        <family val="2"/>
      </rPr>
      <t xml:space="preserve"> Se remitio mediante el radicado N° 2019IE255754 del 31 de octubre de 2019, el informe consolidado del Plan de Mejoramiento de la Contraloría.</t>
    </r>
  </si>
  <si>
    <r>
      <rPr>
        <b/>
        <sz val="12"/>
        <rFont val="Arial"/>
        <family val="2"/>
      </rPr>
      <t>MARZO:</t>
    </r>
    <r>
      <rPr>
        <sz val="12"/>
        <rFont val="Arial"/>
        <family val="2"/>
      </rPr>
      <t xml:space="preserve"> Se remite el informe consolidado mediante radicado N° 2019IE71153 del 29 de marzo de 2019.
</t>
    </r>
    <r>
      <rPr>
        <b/>
        <sz val="12"/>
        <rFont val="Arial"/>
        <family val="2"/>
      </rPr>
      <t>MAYO:</t>
    </r>
    <r>
      <rPr>
        <sz val="12"/>
        <rFont val="Arial"/>
        <family val="2"/>
      </rPr>
      <t xml:space="preserve"> Se remite el informe consolidado mediante radicado N° 2019IE97213 del 4 de mayo de 2019.
</t>
    </r>
    <r>
      <rPr>
        <b/>
        <sz val="12"/>
        <rFont val="Arial"/>
        <family val="2"/>
      </rPr>
      <t>JULIO:</t>
    </r>
    <r>
      <rPr>
        <sz val="12"/>
        <rFont val="Arial"/>
        <family val="2"/>
      </rPr>
      <t xml:space="preserve"> Se remite el informe consolidado mediante el radicado N° 2019IE172625 del 29 de julio de 2019. 
</t>
    </r>
    <r>
      <rPr>
        <b/>
        <sz val="12"/>
        <rFont val="Arial"/>
        <family val="2"/>
      </rPr>
      <t>NOVIEMBRE:</t>
    </r>
    <r>
      <rPr>
        <sz val="12"/>
        <rFont val="Arial"/>
        <family val="2"/>
      </rPr>
      <t xml:space="preserve"> Se remite el informe consolidado mediante radicado No. 2019IE260533 del 06 de noviembre de 2019. Publicado en el sitio web www.ambientebogota.gov.co banner  sitio web de la Secretaria, banner “Transparencia y acceso a la información pública” botón “Control” menú “Reportes de Control Interno” submenú “Planes de Mejoramiento”, “2019”.</t>
    </r>
  </si>
  <si>
    <r>
      <rPr>
        <b/>
        <sz val="12"/>
        <rFont val="Arial"/>
        <family val="2"/>
      </rPr>
      <t>ENERO:</t>
    </r>
    <r>
      <rPr>
        <sz val="12"/>
        <rFont val="Arial"/>
        <family val="2"/>
      </rPr>
      <t xml:space="preserve">  Solicitud de reprogramación de fecha de cumplimiento aprobada mediante Memorando N° 2019IE05413del 9 de enero de 2019.
</t>
    </r>
    <r>
      <rPr>
        <b/>
        <sz val="12"/>
        <rFont val="Arial"/>
        <family val="2"/>
      </rPr>
      <t>FEBRERO:</t>
    </r>
    <r>
      <rPr>
        <sz val="12"/>
        <rFont val="Arial"/>
        <family val="2"/>
      </rPr>
      <t xml:space="preserve"> Envío de reprogramación fechas a Subsecretaría mediante memorando # 2019IE41429 del 19 de febrero de 2019.
</t>
    </r>
    <r>
      <rPr>
        <b/>
        <sz val="12"/>
        <rFont val="Arial"/>
        <family val="2"/>
      </rPr>
      <t>ABRIL:</t>
    </r>
    <r>
      <rPr>
        <sz val="12"/>
        <rFont val="Arial"/>
        <family val="2"/>
      </rPr>
      <t xml:space="preserve">  Se remite informe Seguimiento mediante el radicado 2019IE89204 de 24 de abril de 2019.
</t>
    </r>
    <r>
      <rPr>
        <b/>
        <sz val="12"/>
        <rFont val="Arial"/>
        <family val="2"/>
      </rPr>
      <t>JULIO:</t>
    </r>
    <r>
      <rPr>
        <sz val="12"/>
        <rFont val="Arial"/>
        <family val="2"/>
      </rPr>
      <t xml:space="preserve"> Se remite informe Seguimiento mediante el radicado 2019IE169463 de 25 de julio de 2019.</t>
    </r>
    <r>
      <rPr>
        <b/>
        <sz val="12"/>
        <rFont val="Arial"/>
        <family val="2"/>
      </rPr>
      <t xml:space="preserve">
OCTUBRE: </t>
    </r>
    <r>
      <rPr>
        <sz val="12"/>
        <rFont val="Arial"/>
        <family val="2"/>
      </rPr>
      <t>se remite seguimiento mediante radicado N° 2019IE234172  de 04 de octubre de 2019.</t>
    </r>
  </si>
  <si>
    <r>
      <rPr>
        <b/>
        <sz val="12"/>
        <rFont val="Arial"/>
        <family val="2"/>
      </rPr>
      <t>FEBRERO:</t>
    </r>
    <r>
      <rPr>
        <sz val="12"/>
        <rFont val="Arial"/>
        <family val="2"/>
      </rPr>
      <t xml:space="preserve">  El cierre de acciones formuladas se realizó mediante memorando 2019IE17060 del 23 de enero de 2019.
</t>
    </r>
    <r>
      <rPr>
        <b/>
        <sz val="12"/>
        <rFont val="Arial"/>
        <family val="2"/>
      </rPr>
      <t>ABRIL:</t>
    </r>
    <r>
      <rPr>
        <sz val="12"/>
        <rFont val="Arial"/>
        <family val="2"/>
      </rPr>
      <t xml:space="preserve"> El proceso a la fecha no cuenta con acciones en el Plan de Mejoramiento de la Contraloría de Bogotá.
</t>
    </r>
    <r>
      <rPr>
        <b/>
        <sz val="12"/>
        <rFont val="Arial"/>
        <family val="2"/>
      </rPr>
      <t xml:space="preserve">JULIO: </t>
    </r>
    <r>
      <rPr>
        <sz val="12"/>
        <rFont val="Arial"/>
        <family val="2"/>
      </rPr>
      <t xml:space="preserve">Se remite el seguimiento  mediante el radicado N° 2019IE172173 del 29 de julio de 2019. 
</t>
    </r>
    <r>
      <rPr>
        <b/>
        <sz val="12"/>
        <rFont val="Arial"/>
        <family val="2"/>
      </rPr>
      <t>OCTUBRE:</t>
    </r>
    <r>
      <rPr>
        <sz val="12"/>
        <rFont val="Arial"/>
        <family val="2"/>
      </rPr>
      <t xml:space="preserve"> Se remite el seguimiento  mediante radicado No. 2019IE241733 del 15 de octubre de 2019.  </t>
    </r>
  </si>
  <si>
    <r>
      <rPr>
        <b/>
        <sz val="12"/>
        <rFont val="Arial"/>
        <family val="2"/>
      </rPr>
      <t>FEBRERO:</t>
    </r>
    <r>
      <rPr>
        <sz val="12"/>
        <rFont val="Arial"/>
        <family val="2"/>
      </rPr>
      <t xml:space="preserve">  Se realiza el seguimiento y se comunica mediante radicado N°2019IE41393 del 19 de febrero de 2019.
</t>
    </r>
    <r>
      <rPr>
        <b/>
        <sz val="12"/>
        <rFont val="Arial"/>
        <family val="2"/>
      </rPr>
      <t>ABRIL:</t>
    </r>
    <r>
      <rPr>
        <sz val="12"/>
        <rFont val="Arial"/>
        <family val="2"/>
      </rPr>
      <t xml:space="preserve"> Se realiza el seguimiento y se comunica radicado No. 2019IE89195 del 24 de abril de 2019. 
</t>
    </r>
    <r>
      <rPr>
        <b/>
        <sz val="12"/>
        <rFont val="Arial"/>
        <family val="2"/>
      </rPr>
      <t>JULIO:</t>
    </r>
    <r>
      <rPr>
        <sz val="12"/>
        <rFont val="Arial"/>
        <family val="2"/>
      </rPr>
      <t xml:space="preserve"> Se comuncia el seguimien mediante los memorandos con radicados N° 2019IE168035 y 2019IE168029 del 24 de julio de 2019 y 2019IE174494 del 31 de julio de 2019.
</t>
    </r>
    <r>
      <rPr>
        <b/>
        <sz val="12"/>
        <rFont val="Arial"/>
        <family val="2"/>
      </rPr>
      <t>OCTUBRE:</t>
    </r>
    <r>
      <rPr>
        <sz val="12"/>
        <rFont val="Arial"/>
        <family val="2"/>
      </rPr>
      <t xml:space="preserve">  Se realiza el seguimiento y se comunica mediante radicado No. 2019IE239066 del 10 de octubre de  2019. </t>
    </r>
  </si>
  <si>
    <r>
      <rPr>
        <b/>
        <sz val="12"/>
        <rFont val="Arial"/>
        <family val="2"/>
      </rPr>
      <t>FEBRERO:</t>
    </r>
    <r>
      <rPr>
        <sz val="12"/>
        <rFont val="Arial"/>
        <family val="2"/>
      </rPr>
      <t xml:space="preserve">  "El proceso no tiene acciones formuladas en este periodo" 
Evidencia correo institucional del 01/03/2019 de la Doctora Sandra Esperanza Villamil Muñoz.
</t>
    </r>
    <r>
      <rPr>
        <b/>
        <sz val="12"/>
        <rFont val="Arial"/>
        <family val="2"/>
      </rPr>
      <t>ABRIL:</t>
    </r>
    <r>
      <rPr>
        <sz val="12"/>
        <rFont val="Arial"/>
        <family val="2"/>
      </rPr>
      <t xml:space="preserve">  se informo al proceso Gestión Contractual mediante forest No.2019IE91897 del 29-04-2019 no cuenta con acciones en el plan de mejoramiento.
</t>
    </r>
    <r>
      <rPr>
        <b/>
        <sz val="12"/>
        <rFont val="Arial"/>
        <family val="2"/>
      </rPr>
      <t>JULIO:</t>
    </r>
    <r>
      <rPr>
        <sz val="12"/>
        <rFont val="Arial"/>
        <family val="2"/>
      </rPr>
      <t xml:space="preserve"> Se remite el resultado de seguimiento  mediante el radicado N° 2019IE171785 Proc 4520135 del 29 de julio de 2019. 
</t>
    </r>
    <r>
      <rPr>
        <b/>
        <sz val="12"/>
        <rFont val="Arial"/>
        <family val="2"/>
      </rPr>
      <t>SEPTIEMBRE:</t>
    </r>
    <r>
      <rPr>
        <sz val="12"/>
        <rFont val="Arial"/>
        <family val="2"/>
      </rPr>
      <t xml:space="preserve"> Se remite información mediante forest No. 2019IE219306 del 19 de Septiembre de 2019, para que los procesos dispongan la información para el seguimiento de las acciones de los planes de mejoramiento, para reallizar seguimiento con corte 30-09-2019.</t>
    </r>
    <r>
      <rPr>
        <b/>
        <u/>
        <sz val="12"/>
        <rFont val="Arial"/>
        <family val="2"/>
      </rPr>
      <t xml:space="preserve">
</t>
    </r>
    <r>
      <rPr>
        <b/>
        <sz val="12"/>
        <rFont val="Arial"/>
        <family val="2"/>
      </rPr>
      <t>OCTUBRE:</t>
    </r>
    <r>
      <rPr>
        <sz val="12"/>
        <rFont val="Arial"/>
        <family val="2"/>
      </rPr>
      <t xml:space="preserve"> El proceso a la fecha no tiene acciones formuladas.</t>
    </r>
  </si>
  <si>
    <r>
      <rPr>
        <b/>
        <sz val="12"/>
        <rFont val="Arial"/>
        <family val="2"/>
      </rPr>
      <t>FEBRERO:</t>
    </r>
    <r>
      <rPr>
        <sz val="12"/>
        <rFont val="Arial"/>
        <family val="2"/>
      </rPr>
      <t xml:space="preserve"> Se realizó el seguimiento y se comunico mediante memorando N°2019IE43508 del 21 de febrero de 2019.</t>
    </r>
    <r>
      <rPr>
        <b/>
        <sz val="12"/>
        <rFont val="Arial"/>
        <family val="2"/>
      </rPr>
      <t xml:space="preserve"> 
ABRIL:</t>
    </r>
    <r>
      <rPr>
        <sz val="12"/>
        <rFont val="Arial"/>
        <family val="2"/>
      </rPr>
      <t xml:space="preserve"> Se realizó el seguimiento y se comunico mediante radicado N°  2019IE94591 del 30 de abril de 2019.
</t>
    </r>
    <r>
      <rPr>
        <b/>
        <sz val="12"/>
        <rFont val="Arial"/>
        <family val="2"/>
      </rPr>
      <t>JULIO:</t>
    </r>
    <r>
      <rPr>
        <sz val="12"/>
        <rFont val="Arial"/>
        <family val="2"/>
      </rPr>
      <t xml:space="preserve"> Se remite el seguimiento mientras el radicado N° 2019IE173545 Proc 4521975 del 30 de julio de  2019.  
</t>
    </r>
    <r>
      <rPr>
        <b/>
        <sz val="12"/>
        <rFont val="Arial"/>
        <family val="2"/>
      </rPr>
      <t>NOVIEMBRE:</t>
    </r>
    <r>
      <rPr>
        <sz val="12"/>
        <rFont val="Arial"/>
        <family val="2"/>
      </rPr>
      <t xml:space="preserve"> Se remite el informe al proceso mediante el radicado N° 2019IE259225  del 07 de noviembre de 2019.</t>
    </r>
  </si>
  <si>
    <r>
      <rPr>
        <b/>
        <sz val="12"/>
        <rFont val="Arial"/>
        <family val="2"/>
      </rPr>
      <t>AGOSTO:</t>
    </r>
    <r>
      <rPr>
        <sz val="12"/>
        <rFont val="Arial"/>
        <family val="2"/>
      </rPr>
      <t xml:space="preserve"> Se realizo la evaluación y seguimiento  y se comunica mediante radicado No. 2019IE180684 del 09 de agosto de 2019 .</t>
    </r>
    <r>
      <rPr>
        <b/>
        <sz val="12"/>
        <rFont val="Arial"/>
        <family val="2"/>
      </rPr>
      <t xml:space="preserve">
NOVIEMBRE: </t>
    </r>
    <r>
      <rPr>
        <sz val="12"/>
        <rFont val="Arial"/>
        <family val="2"/>
      </rPr>
      <t>MSe realizo la evaluación y seguimiento  y se comunica mediante radicado No.  2019IE268459 del 18 de noviembre de 2019 se comunicó el estado de los indicadores del proceso.</t>
    </r>
  </si>
  <si>
    <r>
      <rPr>
        <b/>
        <sz val="12"/>
        <rFont val="Arial"/>
        <family val="2"/>
      </rPr>
      <t>FEBRERO:</t>
    </r>
    <r>
      <rPr>
        <sz val="12"/>
        <rFont val="Arial"/>
        <family val="2"/>
      </rPr>
      <t xml:space="preserve">  se realizó el seguimiento respectivo el cual se comunicó mediante memorando N° 2019IE30544 del 05 de febrero de 2019.
</t>
    </r>
    <r>
      <rPr>
        <b/>
        <sz val="12"/>
        <rFont val="Arial"/>
        <family val="2"/>
      </rPr>
      <t>ABRIL:</t>
    </r>
    <r>
      <rPr>
        <sz val="12"/>
        <rFont val="Arial"/>
        <family val="2"/>
      </rPr>
      <t xml:space="preserve"> Se realizó el seguimiento  y se comunicó mediante el radicado N° 2019IE84102 del  15 de abril de 2019.
</t>
    </r>
    <r>
      <rPr>
        <b/>
        <sz val="12"/>
        <rFont val="Arial"/>
        <family val="2"/>
      </rPr>
      <t>JULIO: S</t>
    </r>
    <r>
      <rPr>
        <sz val="12"/>
        <rFont val="Arial"/>
        <family val="2"/>
      </rPr>
      <t xml:space="preserve">e realizó el seguimiento y se comunicó mediante el radicado No. 2019IE170896 del 26 de julio de 2019.
</t>
    </r>
    <r>
      <rPr>
        <b/>
        <sz val="12"/>
        <rFont val="Arial"/>
        <family val="2"/>
      </rPr>
      <t>OCTUBRE:</t>
    </r>
    <r>
      <rPr>
        <sz val="12"/>
        <rFont val="Arial"/>
        <family val="2"/>
      </rPr>
      <t xml:space="preserve"> Se realizó el seguimiento y se comunicó el resultado mediante el radicado No. 2019IE242603 del 15/ de octubre de 2019.</t>
    </r>
  </si>
  <si>
    <r>
      <rPr>
        <b/>
        <sz val="12"/>
        <rFont val="Arial"/>
        <family val="2"/>
      </rPr>
      <t>FEBRERO:</t>
    </r>
    <r>
      <rPr>
        <sz val="12"/>
        <rFont val="Arial"/>
        <family val="2"/>
      </rPr>
      <t xml:space="preserve">  se realizó el seguimiento y se comunicó mediante memorando N° 2019IE31545 del 06 de febrero de 2019.
</t>
    </r>
    <r>
      <rPr>
        <b/>
        <sz val="12"/>
        <rFont val="Arial"/>
        <family val="2"/>
      </rPr>
      <t>ABRIL:</t>
    </r>
    <r>
      <rPr>
        <sz val="12"/>
        <rFont val="Arial"/>
        <family val="2"/>
      </rPr>
      <t xml:space="preserve"> Se realizó el seguimiento respectivo y se comunicó mediante el radicado N° 2019IE91023 del 26 de abril de 2019.
</t>
    </r>
    <r>
      <rPr>
        <b/>
        <sz val="12"/>
        <rFont val="Arial"/>
        <family val="2"/>
      </rPr>
      <t xml:space="preserve">JULIO: </t>
    </r>
    <r>
      <rPr>
        <sz val="12"/>
        <rFont val="Arial"/>
        <family val="2"/>
      </rPr>
      <t xml:space="preserve">Se realizó el seguimiento  y se comunicó mediante el radicado No. 2019IE169714 del 25 de julio de 2019 y radicado N°  2019IE171996 del 29 de julio 2019.
</t>
    </r>
    <r>
      <rPr>
        <b/>
        <sz val="12"/>
        <rFont val="Arial"/>
        <family val="2"/>
      </rPr>
      <t>OCTUBRE:</t>
    </r>
    <r>
      <rPr>
        <sz val="12"/>
        <rFont val="Arial"/>
        <family val="2"/>
      </rPr>
      <t xml:space="preserve"> Se efectuó seguimiento y se comunicó el resultado mediante el radicado No. 2019IE242266 del 15 de octubre de 2019.</t>
    </r>
  </si>
  <si>
    <r>
      <rPr>
        <b/>
        <sz val="12"/>
        <rFont val="Arial"/>
        <family val="2"/>
      </rPr>
      <t>JUNIO:</t>
    </r>
    <r>
      <rPr>
        <sz val="12"/>
        <rFont val="Arial"/>
        <family val="2"/>
      </rPr>
      <t xml:space="preserve"> Se realiza el seguimiento y se comunica mediante el radicado 2019IE124973 del 06 de junio de 2019.</t>
    </r>
  </si>
  <si>
    <r>
      <t>MAYO: s</t>
    </r>
    <r>
      <rPr>
        <sz val="12"/>
        <rFont val="Arial"/>
        <family val="2"/>
      </rPr>
      <t>e remite informe mediante el radicado N° 2019IE117117 del 28 de mayo de 2019.</t>
    </r>
    <r>
      <rPr>
        <b/>
        <sz val="12"/>
        <rFont val="Arial"/>
        <family val="2"/>
      </rPr>
      <t xml:space="preserve">
</t>
    </r>
  </si>
  <si>
    <r>
      <t>ENERO:</t>
    </r>
    <r>
      <rPr>
        <sz val="12"/>
        <rFont val="Arial"/>
        <family val="2"/>
      </rPr>
      <t>Se publicó el consolidado de los riesgos el día 16 de enero de 2019 en la ruta http://www.ambientebogota.gov.co/web/transparencia/plan-anticorrupcion-y-de-atencion-al-ciudadano/-/document_library_display/yTv5/view/7284147/25375?_110_INSTANCE_yTv5_redirect=http%3A%2F%2Fwww.ambientebogota.gov.co%2Fweb%2Ftransparencia%2Fplan-anticorrupcion-y-de-atencion-al-ciudadano%2F-%2Fdocument_library_display%2FyTv5%2Fview%2F7284147.</t>
    </r>
    <r>
      <rPr>
        <b/>
        <sz val="12"/>
        <rFont val="Arial"/>
        <family val="2"/>
      </rPr>
      <t xml:space="preserve">
MAYO: </t>
    </r>
    <r>
      <rPr>
        <sz val="12"/>
        <rFont val="Arial"/>
        <family val="2"/>
      </rPr>
      <t xml:space="preserve">Se remite informe mediante el radicado N° 2019IE101741 del 10 de mayo de 2019. Mediante radicado No. 2019IE112083 del 22/05/2019,  se realizó informe consolidado de evaluacion y seguimiento al estado de los riesgos de corrupción  el cual se encuentra publicado en el sitio WEB de la Secretaría, banner Plan Anticorrupción y Atención al Ciudadano / PAAC 2019. De igual forma se realizó presentación para el Comité Institucional de Coordinación de Control Interno. </t>
    </r>
    <r>
      <rPr>
        <b/>
        <sz val="12"/>
        <rFont val="Arial"/>
        <family val="2"/>
      </rPr>
      <t xml:space="preserve">
SEPTIEMBRE:</t>
    </r>
    <r>
      <rPr>
        <sz val="12"/>
        <rFont val="Arial"/>
        <family val="2"/>
      </rPr>
      <t xml:space="preserve"> Se realiza el informe consolidado el cual se comunica mediante el radicado N° 2019IE213546  del 13 de septiembre de 2019 el cual también fue publicado junto con el mapa de riesgos y su seguimiento en el sitio web www.ambientebogota.gov.co botón "Plan Anticorrupción y de Atención al Ciudadano” carpeta “0. PAAC 2019” subcarpeta “2. Seguimientos” “Segundo Cuatrimestre”.</t>
    </r>
  </si>
  <si>
    <r>
      <rPr>
        <b/>
        <sz val="12"/>
        <rFont val="Arial"/>
        <family val="2"/>
      </rPr>
      <t>ABRIL:</t>
    </r>
    <r>
      <rPr>
        <sz val="12"/>
        <rFont val="Arial"/>
        <family val="2"/>
      </rPr>
      <t xml:space="preserve"> Se realizó la evaluación y se comunica mediante radicado No. 2019IE94600 del 30 de abril de 2019.
</t>
    </r>
    <r>
      <rPr>
        <b/>
        <sz val="12"/>
        <rFont val="Arial"/>
        <family val="2"/>
      </rPr>
      <t>SEPTIEMBRE:</t>
    </r>
    <r>
      <rPr>
        <sz val="12"/>
        <rFont val="Arial"/>
        <family val="2"/>
      </rPr>
      <t xml:space="preserve"> Se realizó la evaluación y se comunica mediante radicado No. 2019IE213824 del 14 de septiembre de 2019.</t>
    </r>
  </si>
  <si>
    <t>Proceso de Gestión Financiera</t>
  </si>
  <si>
    <r>
      <t>ABRIL:</t>
    </r>
    <r>
      <rPr>
        <sz val="12"/>
        <rFont val="Arial"/>
        <family val="2"/>
      </rPr>
      <t xml:space="preserve"> El proceso por ser nuevo, al 31 de marzo de 2019, no presenta mapa de riesgos aprobado, por  lo tanto, la Evaluación de los riesgos de gestión y corrupción del  proceso de Sevicio a la Ciudanía, queda pendiente hasta tanto, se apuebe el mapa de riesgos.  
</t>
    </r>
    <r>
      <rPr>
        <b/>
        <sz val="12"/>
        <rFont val="Arial"/>
        <family val="2"/>
      </rPr>
      <t>SEPTIEMBRE:</t>
    </r>
    <r>
      <rPr>
        <sz val="12"/>
        <rFont val="Arial"/>
        <family val="2"/>
      </rPr>
      <t xml:space="preserve"> Informe resultado evaluación mapa de riesgo del proceso Servicio a la Ciudadanía, segundo cuatrimestre vigencia 2019.Radicado No..  2019IE213445 Proc 4573916 Fecha: 2019-09-13</t>
    </r>
  </si>
  <si>
    <r>
      <t xml:space="preserve">
MAYO: </t>
    </r>
    <r>
      <rPr>
        <sz val="12"/>
        <rFont val="Arial"/>
        <family val="2"/>
      </rPr>
      <t xml:space="preserve">Se realizó asesoria al proceso de Direccionamiento estratégico mediante acta con número de radicado 2019IE120599 del 31 de mayo de 2019.
</t>
    </r>
    <r>
      <rPr>
        <b/>
        <sz val="12"/>
        <rFont val="Arial"/>
        <family val="2"/>
      </rPr>
      <t xml:space="preserve">MAYO: </t>
    </r>
    <r>
      <rPr>
        <sz val="12"/>
        <rFont val="Arial"/>
        <family val="2"/>
      </rPr>
      <t xml:space="preserve">Mediante radicado 2019IE120599 del 31 de mayo de 2019 se realizó asesoría a los enlaces responsables proceso de Direccionamiento Estratégico en riesgos de gestión y corrupción, se dio a conocer la metodología del DAFP.
</t>
    </r>
    <r>
      <rPr>
        <b/>
        <sz val="12"/>
        <rFont val="Arial"/>
        <family val="2"/>
      </rPr>
      <t>NOVIEMBRE:</t>
    </r>
    <r>
      <rPr>
        <sz val="12"/>
        <rFont val="Arial"/>
        <family val="2"/>
      </rPr>
      <t xml:space="preserve"> Se realiza asesoria y se comunica al proceso las recomendaciones para el ajuste de la caracterización del proceso, mediante radicado N° 2019IE278157 Proceso 4649718 del 29 de noviembre de  2019.</t>
    </r>
  </si>
  <si>
    <r>
      <rPr>
        <b/>
        <sz val="12"/>
        <rFont val="Arial"/>
        <family val="2"/>
      </rPr>
      <t>ENERO:</t>
    </r>
    <r>
      <rPr>
        <sz val="12"/>
        <rFont val="Arial"/>
        <family val="2"/>
      </rPr>
      <t xml:space="preserve"> Se cuenta con Acta del 29 de enero de 2019 se convocó con radicado N° 2019IE13848. Ubicación Actas de Comité Institucional de Coordinación de Control Interno - CICCI 110-2-2.2
</t>
    </r>
    <r>
      <rPr>
        <b/>
        <sz val="12"/>
        <rFont val="Arial"/>
        <family val="2"/>
      </rPr>
      <t>ABRIL:</t>
    </r>
    <r>
      <rPr>
        <sz val="12"/>
        <rFont val="Arial"/>
        <family val="2"/>
      </rPr>
      <t xml:space="preserve"> No se cito a Comité Institucional de Coordinación del Sistema de Control Interno teniendo en cuenta que los informes se encontraban en proceso de elaboración.</t>
    </r>
    <r>
      <rPr>
        <b/>
        <sz val="12"/>
        <rFont val="Arial"/>
        <family val="2"/>
      </rPr>
      <t xml:space="preserve">
MAYO:</t>
    </r>
    <r>
      <rPr>
        <sz val="12"/>
        <rFont val="Arial"/>
        <family val="2"/>
      </rPr>
      <t xml:space="preserve"> Se convocó mediante radicado 2019IE109045 de fecha 20/05/2019 con alcance mediante radicado 2019IE113406 de fecha 24 de mayo de 2019.
</t>
    </r>
    <r>
      <rPr>
        <b/>
        <sz val="12"/>
        <rFont val="Arial"/>
        <family val="2"/>
      </rPr>
      <t xml:space="preserve">JULIO: </t>
    </r>
    <r>
      <rPr>
        <sz val="12"/>
        <rFont val="Arial"/>
        <family val="2"/>
      </rPr>
      <t xml:space="preserve">De acuerdo a la reunión de autocontrol de la oficina de Control Interno llevada a cabo el día 15 de julio de 2019, se decide cambiar las fechas programadas mientras se finalizan comunicaciones y los informes a los procesos, con el fin de poder presentar resultados consolidados al comité.
quedando el comité que se encontraba programado para el mes de Julio se ralizará en el mes de agosto de 2019, y el repogrmado para el mes de octubre se traslada para el mes de noviembre de 2019.   
</t>
    </r>
    <r>
      <rPr>
        <b/>
        <sz val="12"/>
        <rFont val="Arial"/>
        <family val="2"/>
      </rPr>
      <t>JULIO:</t>
    </r>
    <r>
      <rPr>
        <sz val="12"/>
        <rFont val="Arial"/>
        <family val="2"/>
      </rPr>
      <t xml:space="preserve"> Se convocó a comité mediante el radicado N° 2019IE168583 del 24 de julio de 2019.
</t>
    </r>
    <r>
      <rPr>
        <b/>
        <sz val="12"/>
        <rFont val="Arial"/>
        <family val="2"/>
      </rPr>
      <t>NOVIEMBRE:</t>
    </r>
    <r>
      <rPr>
        <sz val="12"/>
        <rFont val="Arial"/>
        <family val="2"/>
      </rPr>
      <t xml:space="preserve"> Se convocó al comité mediante el radicado N° 2019IE257785 del 01 de noviembre de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</si>
</sst>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240A]\ * #,##0_-;\-[$$-240A]\ * #,##0_-;_-[$$-240A]\ * &quot;-&quot;??_-;_-@_-"/>
  </numFmts>
  <fonts count="17" x14ac:knownFonts="1">
    <font>
      <sz val="11"/>
      <color theme="1"/>
      <name val="Arial"/>
      <family val="2"/>
    </font>
    <font>
      <b/>
      <sz val="11"/>
      <color theme="1"/>
      <name val="Arial"/>
      <family val="2"/>
    </font>
    <font>
      <sz val="11"/>
      <color theme="1"/>
      <name val="Arial"/>
      <family val="2"/>
    </font>
    <font>
      <sz val="10"/>
      <name val="Arial"/>
      <family val="2"/>
    </font>
    <font>
      <b/>
      <sz val="12"/>
      <name val="Arial"/>
      <family val="2"/>
    </font>
    <font>
      <sz val="10"/>
      <color theme="1"/>
      <name val="Arial"/>
      <family val="2"/>
    </font>
    <font>
      <b/>
      <sz val="11"/>
      <color rgb="FFFF0000"/>
      <name val="Arial"/>
      <family val="2"/>
    </font>
    <font>
      <b/>
      <sz val="12"/>
      <color theme="1"/>
      <name val="Arial"/>
      <family val="2"/>
    </font>
    <font>
      <sz val="12"/>
      <color theme="1"/>
      <name val="Arial"/>
      <family val="2"/>
    </font>
    <font>
      <sz val="12"/>
      <name val="Arial"/>
      <family val="2"/>
    </font>
    <font>
      <b/>
      <sz val="8"/>
      <name val="Calibri"/>
      <family val="2"/>
    </font>
    <font>
      <b/>
      <sz val="11"/>
      <name val="Arial"/>
      <family val="2"/>
    </font>
    <font>
      <sz val="9"/>
      <color indexed="81"/>
      <name val="Tahoma"/>
      <family val="2"/>
    </font>
    <font>
      <b/>
      <sz val="9"/>
      <color indexed="81"/>
      <name val="Tahoma"/>
      <family val="2"/>
    </font>
    <font>
      <b/>
      <u/>
      <sz val="12"/>
      <name val="Arial"/>
      <family val="2"/>
    </font>
    <font>
      <u/>
      <sz val="12"/>
      <name val="Arial"/>
      <family val="2"/>
    </font>
    <font>
      <i/>
      <sz val="12"/>
      <name val="Arial"/>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FFCC99"/>
        <bgColor indexed="64"/>
      </patternFill>
    </fill>
    <fill>
      <patternFill patternType="solid">
        <fgColor theme="9" tint="0.79998168889431442"/>
        <bgColor indexed="64"/>
      </patternFill>
    </fill>
  </fills>
  <borders count="5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theme="1"/>
      </bottom>
      <diagonal/>
    </border>
    <border>
      <left style="thin">
        <color theme="0" tint="-0.499984740745262"/>
      </left>
      <right style="thin">
        <color theme="1"/>
      </right>
      <top style="thin">
        <color theme="0" tint="-0.499984740745262"/>
      </top>
      <bottom style="thin">
        <color theme="1"/>
      </bottom>
      <diagonal/>
    </border>
    <border>
      <left style="thin">
        <color theme="1"/>
      </left>
      <right style="thin">
        <color theme="1"/>
      </right>
      <top style="thin">
        <color theme="0" tint="-0.499984740745262"/>
      </top>
      <bottom style="thin">
        <color theme="0" tint="-0.499984740745262"/>
      </bottom>
      <diagonal/>
    </border>
    <border>
      <left style="thin">
        <color theme="1"/>
      </left>
      <right style="thin">
        <color theme="0" tint="-0.499984740745262"/>
      </right>
      <top/>
      <bottom style="thin">
        <color theme="0" tint="-0.499984740745262"/>
      </bottom>
      <diagonal/>
    </border>
    <border>
      <left style="thin">
        <color theme="0" tint="-0.499984740745262"/>
      </left>
      <right style="thin">
        <color theme="1"/>
      </right>
      <top/>
      <bottom style="thin">
        <color theme="0" tint="-0.499984740745262"/>
      </bottom>
      <diagonal/>
    </border>
    <border>
      <left style="thin">
        <color theme="1"/>
      </left>
      <right style="thin">
        <color theme="0" tint="-0.499984740745262"/>
      </right>
      <top style="thin">
        <color theme="0" tint="-0.499984740745262"/>
      </top>
      <bottom/>
      <diagonal/>
    </border>
    <border>
      <left style="thin">
        <color theme="0" tint="-0.499984740745262"/>
      </left>
      <right style="thin">
        <color theme="1"/>
      </right>
      <top style="thin">
        <color theme="0" tint="-0.499984740745262"/>
      </top>
      <bottom/>
      <diagonal/>
    </border>
    <border>
      <left style="thin">
        <color theme="1"/>
      </left>
      <right style="thin">
        <color theme="1"/>
      </right>
      <top style="thin">
        <color theme="0" tint="-0.499984740745262"/>
      </top>
      <bottom/>
      <diagonal/>
    </border>
    <border>
      <left style="thin">
        <color theme="1"/>
      </left>
      <right style="thin">
        <color theme="1"/>
      </right>
      <top/>
      <bottom style="thin">
        <color theme="0" tint="-0.499984740745262"/>
      </bottom>
      <diagonal/>
    </border>
    <border>
      <left style="thin">
        <color indexed="64"/>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1"/>
      </right>
      <top style="thin">
        <color indexed="64"/>
      </top>
      <bottom/>
      <diagonal/>
    </border>
    <border>
      <left style="thin">
        <color theme="1"/>
      </left>
      <right style="thin">
        <color theme="0" tint="-0.499984740745262"/>
      </right>
      <top style="thin">
        <color indexed="64"/>
      </top>
      <bottom/>
      <diagonal/>
    </border>
    <border>
      <left style="thin">
        <color theme="1"/>
      </left>
      <right style="thin">
        <color theme="1"/>
      </right>
      <top style="thin">
        <color indexed="64"/>
      </top>
      <bottom style="thin">
        <color theme="0" tint="-0.499984740745262"/>
      </bottom>
      <diagonal/>
    </border>
    <border>
      <left style="thin">
        <color theme="1"/>
      </left>
      <right style="thin">
        <color indexed="64"/>
      </right>
      <top style="thin">
        <color indexed="64"/>
      </top>
      <bottom style="thin">
        <color theme="0" tint="-0.499984740745262"/>
      </bottom>
      <diagonal/>
    </border>
    <border>
      <left style="thin">
        <color indexed="64"/>
      </left>
      <right style="thin">
        <color theme="0" tint="-0.499984740745262"/>
      </right>
      <top/>
      <bottom style="thin">
        <color indexed="64"/>
      </bottom>
      <diagonal/>
    </border>
    <border>
      <left style="thin">
        <color theme="0" tint="-0.499984740745262"/>
      </left>
      <right style="thin">
        <color theme="0" tint="-0.499984740745262"/>
      </right>
      <top/>
      <bottom style="thin">
        <color indexed="64"/>
      </bottom>
      <diagonal/>
    </border>
    <border>
      <left style="thin">
        <color theme="0" tint="-0.499984740745262"/>
      </left>
      <right style="thin">
        <color theme="1"/>
      </right>
      <top/>
      <bottom style="thin">
        <color indexed="64"/>
      </bottom>
      <diagonal/>
    </border>
    <border>
      <left style="thin">
        <color theme="1"/>
      </left>
      <right style="thin">
        <color theme="0" tint="-0.499984740745262"/>
      </right>
      <top/>
      <bottom style="thin">
        <color indexed="64"/>
      </bottom>
      <diagonal/>
    </border>
    <border>
      <left style="thin">
        <color theme="1"/>
      </left>
      <right style="thin">
        <color theme="1"/>
      </right>
      <top style="thin">
        <color theme="0" tint="-0.499984740745262"/>
      </top>
      <bottom style="thin">
        <color indexed="64"/>
      </bottom>
      <diagonal/>
    </border>
    <border>
      <left style="thin">
        <color theme="1"/>
      </left>
      <right style="thin">
        <color indexed="64"/>
      </right>
      <top style="thin">
        <color theme="0" tint="-0.499984740745262"/>
      </top>
      <bottom style="thin">
        <color indexed="64"/>
      </bottom>
      <diagonal/>
    </border>
    <border>
      <left style="thin">
        <color theme="0" tint="-0.499984740745262"/>
      </left>
      <right style="thin">
        <color theme="1"/>
      </right>
      <top style="thin">
        <color indexed="64"/>
      </top>
      <bottom style="thin">
        <color indexed="64"/>
      </bottom>
      <diagonal/>
    </border>
    <border>
      <left style="thin">
        <color theme="1"/>
      </left>
      <right style="thin">
        <color theme="0" tint="-0.499984740745262"/>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9" fontId="2" fillId="0" borderId="0" applyFont="0" applyFill="0" applyBorder="0" applyAlignment="0" applyProtection="0"/>
    <xf numFmtId="9" fontId="3" fillId="0" borderId="0" applyFont="0" applyFill="0" applyBorder="0" applyAlignment="0" applyProtection="0"/>
    <xf numFmtId="0" fontId="3" fillId="0" borderId="0"/>
  </cellStyleXfs>
  <cellXfs count="196">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5" fillId="5"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5" borderId="15" xfId="0" applyFont="1" applyFill="1" applyBorder="1" applyAlignment="1">
      <alignment horizontal="center" vertical="center"/>
    </xf>
    <xf numFmtId="0" fontId="1" fillId="3" borderId="16" xfId="0" applyFont="1" applyFill="1" applyBorder="1" applyAlignment="1">
      <alignment horizontal="center" vertical="center"/>
    </xf>
    <xf numFmtId="0" fontId="5" fillId="4" borderId="15" xfId="0" applyFont="1" applyFill="1" applyBorder="1" applyAlignment="1">
      <alignment horizontal="center" vertical="center"/>
    </xf>
    <xf numFmtId="0" fontId="5" fillId="2" borderId="15" xfId="0" applyFont="1" applyFill="1" applyBorder="1" applyAlignment="1">
      <alignment horizontal="center" vertical="center"/>
    </xf>
    <xf numFmtId="0" fontId="1" fillId="3" borderId="19" xfId="0" applyFont="1" applyFill="1" applyBorder="1" applyAlignment="1">
      <alignment horizontal="center" vertical="center"/>
    </xf>
    <xf numFmtId="0" fontId="0" fillId="5" borderId="15" xfId="0" applyFill="1" applyBorder="1" applyAlignment="1">
      <alignment vertical="center"/>
    </xf>
    <xf numFmtId="0" fontId="0" fillId="5" borderId="16" xfId="0" applyFill="1" applyBorder="1" applyAlignment="1">
      <alignment horizontal="center" vertical="center"/>
    </xf>
    <xf numFmtId="0" fontId="0" fillId="4" borderId="15" xfId="0" applyFill="1" applyBorder="1" applyAlignment="1">
      <alignment vertical="center"/>
    </xf>
    <xf numFmtId="0" fontId="0" fillId="4" borderId="16" xfId="0" applyFill="1" applyBorder="1" applyAlignment="1">
      <alignment horizontal="center" vertical="center"/>
    </xf>
    <xf numFmtId="0" fontId="0" fillId="7" borderId="17" xfId="0" applyFill="1" applyBorder="1" applyAlignment="1">
      <alignment vertical="center"/>
    </xf>
    <xf numFmtId="0" fontId="0" fillId="7" borderId="18" xfId="0" applyFill="1" applyBorder="1" applyAlignment="1">
      <alignment horizontal="center" vertical="center"/>
    </xf>
    <xf numFmtId="0" fontId="0" fillId="2" borderId="15" xfId="0" applyFill="1" applyBorder="1" applyAlignment="1">
      <alignment vertical="center"/>
    </xf>
    <xf numFmtId="0" fontId="0" fillId="2" borderId="16" xfId="0" applyFill="1" applyBorder="1" applyAlignment="1">
      <alignment horizontal="center" vertical="center"/>
    </xf>
    <xf numFmtId="0" fontId="5" fillId="7" borderId="22" xfId="0" applyFont="1" applyFill="1" applyBorder="1" applyAlignment="1">
      <alignment horizontal="center" vertical="center"/>
    </xf>
    <xf numFmtId="0" fontId="5" fillId="7" borderId="2"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4" xfId="0" applyFont="1" applyFill="1" applyBorder="1" applyAlignment="1">
      <alignment horizontal="center" vertical="center"/>
    </xf>
    <xf numFmtId="0" fontId="5" fillId="5" borderId="20" xfId="0" applyFont="1" applyFill="1" applyBorder="1" applyAlignment="1">
      <alignment horizontal="center" vertical="center"/>
    </xf>
    <xf numFmtId="0" fontId="5" fillId="5" borderId="3"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32" xfId="0" applyFont="1" applyFill="1" applyBorder="1" applyAlignment="1">
      <alignment horizontal="center" vertical="center" textRotation="90" wrapText="1"/>
    </xf>
    <xf numFmtId="0" fontId="1" fillId="3" borderId="33" xfId="0" applyFont="1" applyFill="1" applyBorder="1" applyAlignment="1">
      <alignment horizontal="center" vertical="center" textRotation="90" wrapText="1"/>
    </xf>
    <xf numFmtId="0" fontId="1" fillId="3" borderId="34" xfId="0" applyFont="1" applyFill="1" applyBorder="1" applyAlignment="1">
      <alignment vertical="center" textRotation="90"/>
    </xf>
    <xf numFmtId="0" fontId="1" fillId="3" borderId="35" xfId="0" applyFont="1" applyFill="1" applyBorder="1" applyAlignment="1">
      <alignment horizontal="center" vertical="center" textRotation="90" wrapText="1"/>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41" xfId="0" applyFont="1" applyFill="1" applyBorder="1" applyAlignment="1">
      <alignment horizontal="center" vertical="center"/>
    </xf>
    <xf numFmtId="0" fontId="6" fillId="3" borderId="33" xfId="0" applyFont="1" applyFill="1" applyBorder="1" applyAlignment="1">
      <alignment horizontal="center" vertical="center" textRotation="90" wrapText="1"/>
    </xf>
    <xf numFmtId="0" fontId="7" fillId="8" borderId="10" xfId="0" applyFont="1" applyFill="1" applyBorder="1" applyAlignment="1">
      <alignment horizontal="center" vertical="center" wrapText="1"/>
    </xf>
    <xf numFmtId="0" fontId="8" fillId="2" borderId="0" xfId="0" applyFont="1" applyFill="1" applyAlignment="1">
      <alignment vertical="center" wrapText="1"/>
    </xf>
    <xf numFmtId="0" fontId="8" fillId="2" borderId="10"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8" fillId="2" borderId="0" xfId="0" applyFont="1" applyFill="1" applyAlignment="1">
      <alignment vertical="center"/>
    </xf>
    <xf numFmtId="0" fontId="8" fillId="2" borderId="0" xfId="0" applyFont="1" applyFill="1" applyAlignment="1">
      <alignment horizontal="center" vertical="center" wrapText="1"/>
    </xf>
    <xf numFmtId="0" fontId="7" fillId="8" borderId="10" xfId="0" applyFont="1" applyFill="1" applyBorder="1" applyAlignment="1">
      <alignment horizontal="center" vertical="center" textRotation="90" wrapText="1"/>
    </xf>
    <xf numFmtId="0" fontId="1" fillId="3" borderId="20" xfId="0" applyFont="1" applyFill="1" applyBorder="1" applyAlignment="1">
      <alignment horizontal="center" vertical="center"/>
    </xf>
    <xf numFmtId="0" fontId="1" fillId="3" borderId="4" xfId="0" applyFont="1" applyFill="1" applyBorder="1" applyAlignment="1">
      <alignment horizontal="center" vertical="center"/>
    </xf>
    <xf numFmtId="0" fontId="8" fillId="2" borderId="0" xfId="0" applyFont="1" applyFill="1" applyAlignment="1">
      <alignment horizontal="left" vertical="center" wrapText="1"/>
    </xf>
    <xf numFmtId="0" fontId="9" fillId="0" borderId="48" xfId="0" applyFont="1" applyFill="1" applyBorder="1" applyAlignment="1">
      <alignment horizontal="left" vertical="center" wrapText="1"/>
    </xf>
    <xf numFmtId="0" fontId="1" fillId="0" borderId="10" xfId="0" applyFont="1" applyBorder="1" applyAlignment="1">
      <alignment horizontal="center"/>
    </xf>
    <xf numFmtId="0" fontId="5" fillId="0" borderId="10" xfId="0" applyFont="1" applyBorder="1" applyAlignment="1">
      <alignment horizontal="center"/>
    </xf>
    <xf numFmtId="0" fontId="5" fillId="0" borderId="10" xfId="0" applyFont="1" applyBorder="1"/>
    <xf numFmtId="167" fontId="5" fillId="0" borderId="10" xfId="0" applyNumberFormat="1" applyFont="1" applyBorder="1" applyAlignment="1">
      <alignment horizontal="center" vertical="center"/>
    </xf>
    <xf numFmtId="3" fontId="5" fillId="0" borderId="10" xfId="0" applyNumberFormat="1" applyFont="1" applyBorder="1" applyAlignment="1">
      <alignment horizontal="center" vertical="center"/>
    </xf>
    <xf numFmtId="167" fontId="0" fillId="0" borderId="10" xfId="0" applyNumberFormat="1" applyBorder="1" applyAlignment="1">
      <alignment vertical="center"/>
    </xf>
    <xf numFmtId="16" fontId="4" fillId="4" borderId="10" xfId="0" applyNumberFormat="1" applyFont="1" applyFill="1" applyBorder="1" applyAlignment="1">
      <alignment horizontal="center" vertical="center" textRotation="90" wrapText="1"/>
    </xf>
    <xf numFmtId="0" fontId="9" fillId="0" borderId="0" xfId="0" applyFont="1" applyFill="1" applyAlignment="1">
      <alignment vertical="center" wrapText="1"/>
    </xf>
    <xf numFmtId="0" fontId="9" fillId="0" borderId="10" xfId="0" applyFont="1" applyFill="1" applyBorder="1" applyAlignment="1">
      <alignment horizontal="center" vertical="center" wrapText="1"/>
    </xf>
    <xf numFmtId="0" fontId="4" fillId="0" borderId="0" xfId="0" applyFont="1" applyFill="1" applyAlignment="1">
      <alignment vertical="center" wrapText="1"/>
    </xf>
    <xf numFmtId="0" fontId="9" fillId="2" borderId="0" xfId="0" applyFont="1" applyFill="1" applyAlignment="1">
      <alignment vertical="center" wrapText="1"/>
    </xf>
    <xf numFmtId="0" fontId="9" fillId="0" borderId="0" xfId="0" applyFont="1" applyFill="1" applyBorder="1" applyAlignment="1">
      <alignment horizontal="center"/>
    </xf>
    <xf numFmtId="0" fontId="9" fillId="0" borderId="0" xfId="0" applyFont="1" applyFill="1" applyBorder="1" applyAlignment="1">
      <alignment vertical="center" wrapText="1"/>
    </xf>
    <xf numFmtId="0" fontId="9" fillId="0" borderId="10" xfId="0" applyFont="1" applyFill="1" applyBorder="1" applyAlignment="1">
      <alignment horizontal="left" vertical="center" wrapText="1"/>
    </xf>
    <xf numFmtId="0" fontId="9" fillId="0" borderId="10" xfId="0" applyFont="1" applyFill="1" applyBorder="1" applyAlignment="1">
      <alignment horizontal="justify" vertical="center" wrapText="1"/>
    </xf>
    <xf numFmtId="0" fontId="9" fillId="0" borderId="10" xfId="0" applyFont="1" applyFill="1" applyBorder="1" applyAlignment="1">
      <alignment vertical="center" wrapText="1"/>
    </xf>
    <xf numFmtId="0" fontId="4" fillId="0" borderId="10" xfId="0" applyFont="1" applyFill="1" applyBorder="1" applyAlignment="1">
      <alignment horizontal="center" vertical="center" wrapText="1"/>
    </xf>
    <xf numFmtId="3" fontId="4" fillId="0" borderId="10" xfId="0" applyNumberFormat="1" applyFont="1" applyFill="1" applyBorder="1" applyAlignment="1">
      <alignment horizontal="center" vertical="center" wrapText="1"/>
    </xf>
    <xf numFmtId="164" fontId="9" fillId="0" borderId="10" xfId="1" applyNumberFormat="1" applyFont="1" applyFill="1" applyBorder="1" applyAlignment="1">
      <alignment horizontal="center" vertical="center" wrapText="1"/>
    </xf>
    <xf numFmtId="0" fontId="9" fillId="0" borderId="10" xfId="2" applyNumberFormat="1" applyFont="1" applyFill="1" applyBorder="1" applyAlignment="1">
      <alignment horizontal="left" vertical="center" wrapText="1"/>
    </xf>
    <xf numFmtId="0" fontId="4" fillId="0" borderId="10" xfId="2" applyNumberFormat="1" applyFont="1" applyFill="1" applyBorder="1" applyAlignment="1">
      <alignment horizontal="left" vertical="center" wrapText="1"/>
    </xf>
    <xf numFmtId="0" fontId="9" fillId="0" borderId="48" xfId="0" applyFont="1" applyFill="1" applyBorder="1" applyAlignment="1">
      <alignment horizontal="center" vertical="center" wrapText="1"/>
    </xf>
    <xf numFmtId="0" fontId="4" fillId="0" borderId="10" xfId="0" applyFont="1" applyFill="1" applyBorder="1" applyAlignment="1">
      <alignment vertical="center" wrapText="1"/>
    </xf>
    <xf numFmtId="0" fontId="9" fillId="0" borderId="47" xfId="0" applyFont="1" applyFill="1" applyBorder="1" applyAlignment="1">
      <alignment horizontal="center" vertical="center" wrapText="1"/>
    </xf>
    <xf numFmtId="0" fontId="9" fillId="0" borderId="48" xfId="0" applyFont="1" applyFill="1" applyBorder="1" applyAlignment="1">
      <alignment horizontal="justify" vertical="center" wrapText="1"/>
    </xf>
    <xf numFmtId="0" fontId="9" fillId="0" borderId="48" xfId="0" applyFont="1" applyFill="1" applyBorder="1" applyAlignment="1">
      <alignment vertical="center" wrapText="1"/>
    </xf>
    <xf numFmtId="0" fontId="9" fillId="0" borderId="49" xfId="2" applyNumberFormat="1" applyFont="1" applyFill="1" applyBorder="1" applyAlignment="1">
      <alignment horizontal="left" vertical="center" wrapText="1"/>
    </xf>
    <xf numFmtId="9" fontId="4" fillId="0" borderId="10" xfId="1"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 xfId="0" applyFont="1" applyFill="1" applyBorder="1" applyAlignment="1">
      <alignment horizontal="center" vertical="center" wrapText="1"/>
    </xf>
    <xf numFmtId="9" fontId="9" fillId="0" borderId="10" xfId="1" applyFont="1" applyFill="1" applyBorder="1" applyAlignment="1">
      <alignment horizontal="center" vertical="center" wrapText="1"/>
    </xf>
    <xf numFmtId="3" fontId="9" fillId="0" borderId="10" xfId="0" applyNumberFormat="1" applyFont="1" applyFill="1" applyBorder="1" applyAlignment="1">
      <alignment horizontal="center" vertical="center" wrapText="1"/>
    </xf>
    <xf numFmtId="0" fontId="4" fillId="0" borderId="49" xfId="0" applyFont="1" applyFill="1" applyBorder="1" applyAlignment="1">
      <alignment vertical="center" wrapText="1"/>
    </xf>
    <xf numFmtId="166" fontId="4" fillId="0" borderId="10" xfId="0" applyNumberFormat="1" applyFont="1" applyFill="1" applyBorder="1" applyAlignment="1">
      <alignment horizontal="center" vertical="center" wrapText="1"/>
    </xf>
    <xf numFmtId="0" fontId="4" fillId="0" borderId="10" xfId="0" applyFont="1" applyFill="1" applyBorder="1"/>
    <xf numFmtId="0" fontId="9" fillId="0" borderId="10" xfId="0" applyFont="1" applyFill="1" applyBorder="1"/>
    <xf numFmtId="0" fontId="9" fillId="0" borderId="10" xfId="0" applyFont="1" applyFill="1" applyBorder="1" applyAlignment="1">
      <alignment horizontal="center" vertical="center"/>
    </xf>
    <xf numFmtId="0" fontId="4" fillId="0" borderId="10" xfId="0" applyFont="1" applyFill="1" applyBorder="1" applyAlignment="1">
      <alignment horizontal="left" vertical="center" wrapText="1"/>
    </xf>
    <xf numFmtId="3" fontId="11" fillId="0" borderId="10" xfId="0" applyNumberFormat="1" applyFont="1" applyFill="1" applyBorder="1" applyAlignment="1">
      <alignment horizontal="center" vertical="center" wrapText="1"/>
    </xf>
    <xf numFmtId="0" fontId="9" fillId="0" borderId="49" xfId="0" applyFont="1" applyFill="1" applyBorder="1" applyAlignment="1">
      <alignment horizontal="left" vertical="center" wrapText="1"/>
    </xf>
    <xf numFmtId="164" fontId="9" fillId="0" borderId="48" xfId="1" applyNumberFormat="1" applyFont="1" applyFill="1" applyBorder="1" applyAlignment="1">
      <alignment horizontal="center" vertical="center" wrapText="1"/>
    </xf>
    <xf numFmtId="0" fontId="4" fillId="0" borderId="49" xfId="2" applyNumberFormat="1" applyFont="1" applyFill="1" applyBorder="1" applyAlignment="1">
      <alignment horizontal="left" vertical="center" wrapText="1"/>
    </xf>
    <xf numFmtId="0" fontId="4" fillId="0" borderId="10" xfId="0" applyFont="1" applyFill="1" applyBorder="1" applyAlignment="1">
      <alignment horizontal="justify" vertical="center" wrapText="1"/>
    </xf>
    <xf numFmtId="0" fontId="9" fillId="2" borderId="0" xfId="0" applyFont="1" applyFill="1" applyAlignment="1">
      <alignment horizontal="left" vertical="center" wrapText="1"/>
    </xf>
    <xf numFmtId="0" fontId="4" fillId="2" borderId="0" xfId="0" applyFont="1" applyFill="1" applyAlignment="1">
      <alignment vertical="center" wrapText="1"/>
    </xf>
    <xf numFmtId="0" fontId="9" fillId="3" borderId="10" xfId="0" applyFont="1" applyFill="1" applyBorder="1" applyAlignment="1">
      <alignment vertical="center" wrapText="1"/>
    </xf>
    <xf numFmtId="0" fontId="4" fillId="4" borderId="10" xfId="0" applyFont="1" applyFill="1" applyBorder="1" applyAlignment="1">
      <alignment horizontal="center" vertical="center" textRotation="90" wrapText="1"/>
    </xf>
    <xf numFmtId="16" fontId="4" fillId="10" borderId="10" xfId="0" applyNumberFormat="1" applyFont="1" applyFill="1" applyBorder="1" applyAlignment="1">
      <alignment horizontal="center" vertical="center" textRotation="90" wrapText="1"/>
    </xf>
    <xf numFmtId="0" fontId="4" fillId="10" borderId="10" xfId="0" applyFont="1" applyFill="1" applyBorder="1" applyAlignment="1">
      <alignment horizontal="center" vertical="center" textRotation="90" wrapText="1"/>
    </xf>
    <xf numFmtId="0" fontId="4" fillId="7" borderId="10" xfId="0" applyFont="1" applyFill="1" applyBorder="1" applyAlignment="1">
      <alignment horizontal="center" vertical="center" wrapText="1"/>
    </xf>
    <xf numFmtId="0" fontId="4" fillId="3" borderId="10" xfId="0" applyFont="1" applyFill="1" applyBorder="1" applyAlignment="1">
      <alignment horizontal="center" vertical="center" wrapText="1"/>
    </xf>
    <xf numFmtId="165" fontId="9" fillId="0" borderId="10" xfId="0" applyNumberFormat="1" applyFont="1" applyFill="1" applyBorder="1" applyAlignment="1">
      <alignment horizontal="center" vertical="center" wrapText="1"/>
    </xf>
    <xf numFmtId="0" fontId="9" fillId="0" borderId="0" xfId="0" applyFont="1" applyFill="1"/>
    <xf numFmtId="0" fontId="9" fillId="0" borderId="49" xfId="0" applyFont="1" applyFill="1" applyBorder="1" applyAlignment="1">
      <alignment vertical="center" wrapText="1"/>
    </xf>
    <xf numFmtId="0" fontId="9" fillId="0" borderId="48" xfId="1" applyNumberFormat="1" applyFont="1" applyFill="1" applyBorder="1" applyAlignment="1">
      <alignment horizontal="center" vertical="center" wrapText="1"/>
    </xf>
    <xf numFmtId="0" fontId="4" fillId="0" borderId="10" xfId="0" applyFont="1" applyFill="1" applyBorder="1" applyAlignment="1">
      <alignment wrapText="1"/>
    </xf>
    <xf numFmtId="0" fontId="4" fillId="0" borderId="0" xfId="0" applyFont="1" applyFill="1" applyBorder="1" applyAlignment="1">
      <alignment wrapText="1"/>
    </xf>
    <xf numFmtId="0" fontId="9" fillId="0" borderId="10" xfId="0" applyFont="1" applyFill="1" applyBorder="1" applyAlignment="1">
      <alignment horizontal="center"/>
    </xf>
    <xf numFmtId="0" fontId="9" fillId="0" borderId="0" xfId="0" applyFont="1" applyFill="1" applyAlignment="1">
      <alignment horizontal="center" vertical="center" wrapText="1"/>
    </xf>
    <xf numFmtId="0" fontId="9" fillId="2" borderId="0" xfId="0" applyFont="1" applyFill="1" applyAlignment="1">
      <alignment horizontal="center" vertical="center" wrapText="1"/>
    </xf>
    <xf numFmtId="9" fontId="4" fillId="2" borderId="10" xfId="1" applyFont="1" applyFill="1" applyBorder="1" applyAlignment="1">
      <alignment horizontal="center" vertical="center" wrapText="1"/>
    </xf>
    <xf numFmtId="9" fontId="9" fillId="2" borderId="10" xfId="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10" fontId="9" fillId="2" borderId="0" xfId="1" applyNumberFormat="1" applyFont="1" applyFill="1" applyBorder="1" applyAlignment="1">
      <alignment horizontal="center" vertical="center" wrapText="1"/>
    </xf>
    <xf numFmtId="0" fontId="9" fillId="6" borderId="5" xfId="0" applyFont="1" applyFill="1" applyBorder="1" applyAlignment="1">
      <alignment vertical="center"/>
    </xf>
    <xf numFmtId="0" fontId="9" fillId="6" borderId="9" xfId="0" applyFont="1" applyFill="1" applyBorder="1" applyAlignment="1">
      <alignment vertical="center" wrapText="1"/>
    </xf>
    <xf numFmtId="0" fontId="4" fillId="6" borderId="8" xfId="0" applyFont="1" applyFill="1" applyBorder="1" applyAlignment="1">
      <alignment vertical="center" wrapText="1"/>
    </xf>
    <xf numFmtId="9" fontId="9" fillId="2" borderId="1" xfId="1"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9" fontId="9" fillId="2" borderId="1" xfId="1" applyFont="1" applyFill="1" applyBorder="1" applyAlignment="1">
      <alignment horizontal="center" vertical="center" wrapText="1"/>
    </xf>
    <xf numFmtId="0" fontId="4" fillId="2" borderId="0" xfId="0" applyFont="1" applyFill="1" applyAlignment="1">
      <alignment horizontal="left" vertical="center" wrapText="1"/>
    </xf>
    <xf numFmtId="0" fontId="9" fillId="7" borderId="10" xfId="0" applyFont="1" applyFill="1" applyBorder="1" applyAlignment="1">
      <alignment vertical="center" wrapText="1"/>
    </xf>
    <xf numFmtId="0" fontId="4" fillId="2" borderId="10" xfId="0" applyFont="1" applyFill="1" applyBorder="1" applyAlignment="1">
      <alignment horizontal="center" vertical="center" wrapText="1"/>
    </xf>
    <xf numFmtId="0" fontId="9" fillId="2" borderId="10" xfId="0" applyFont="1" applyFill="1" applyBorder="1" applyAlignment="1">
      <alignment horizontal="left" vertical="top" wrapText="1"/>
    </xf>
    <xf numFmtId="0" fontId="9" fillId="2" borderId="0" xfId="0" applyFont="1" applyFill="1" applyAlignment="1">
      <alignment horizontal="left" vertical="center" wrapText="1"/>
    </xf>
    <xf numFmtId="0" fontId="9" fillId="2" borderId="0" xfId="0" applyFont="1" applyFill="1" applyAlignment="1">
      <alignment horizontal="left" wrapText="1"/>
    </xf>
    <xf numFmtId="10" fontId="9" fillId="2" borderId="5" xfId="1" applyNumberFormat="1" applyFont="1" applyFill="1" applyBorder="1" applyAlignment="1">
      <alignment horizontal="center" vertical="center" wrapText="1"/>
    </xf>
    <xf numFmtId="10" fontId="9" fillId="2" borderId="9" xfId="1" applyNumberFormat="1" applyFont="1" applyFill="1" applyBorder="1" applyAlignment="1">
      <alignment horizontal="center" vertical="center" wrapText="1"/>
    </xf>
    <xf numFmtId="10" fontId="9" fillId="2" borderId="8" xfId="1" applyNumberFormat="1" applyFont="1" applyFill="1" applyBorder="1" applyAlignment="1">
      <alignment horizontal="center" vertical="center" wrapText="1"/>
    </xf>
    <xf numFmtId="0" fontId="4" fillId="5" borderId="5"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8"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8" xfId="0" applyFont="1" applyFill="1" applyBorder="1" applyAlignment="1">
      <alignment horizontal="center" vertical="center"/>
    </xf>
    <xf numFmtId="10" fontId="9" fillId="2" borderId="1" xfId="1" applyNumberFormat="1" applyFont="1" applyFill="1" applyBorder="1" applyAlignment="1">
      <alignment horizontal="center" vertical="center" wrapText="1"/>
    </xf>
    <xf numFmtId="0" fontId="4" fillId="2" borderId="47" xfId="0" applyFont="1" applyFill="1" applyBorder="1" applyAlignment="1">
      <alignment horizontal="center" vertical="justify" wrapText="1"/>
    </xf>
    <xf numFmtId="0" fontId="4" fillId="2" borderId="48" xfId="0" applyFont="1" applyFill="1" applyBorder="1" applyAlignment="1">
      <alignment horizontal="center" vertical="justify" wrapText="1"/>
    </xf>
    <xf numFmtId="0" fontId="4" fillId="2" borderId="49" xfId="0" applyFont="1" applyFill="1" applyBorder="1" applyAlignment="1">
      <alignment horizontal="center" vertical="justify" wrapText="1"/>
    </xf>
    <xf numFmtId="0" fontId="9" fillId="2" borderId="47" xfId="0" applyFont="1" applyFill="1" applyBorder="1" applyAlignment="1">
      <alignment horizontal="left" vertical="center" wrapText="1"/>
    </xf>
    <xf numFmtId="0" fontId="9" fillId="2" borderId="48" xfId="0" applyFont="1" applyFill="1" applyBorder="1" applyAlignment="1">
      <alignment horizontal="left" vertical="center" wrapText="1"/>
    </xf>
    <xf numFmtId="0" fontId="9" fillId="2" borderId="49" xfId="0" applyFont="1" applyFill="1" applyBorder="1" applyAlignment="1">
      <alignment horizontal="left" vertical="center" wrapText="1"/>
    </xf>
    <xf numFmtId="0" fontId="4" fillId="9" borderId="47" xfId="0" applyFont="1" applyFill="1" applyBorder="1" applyAlignment="1">
      <alignment horizontal="center" vertical="center" wrapText="1"/>
    </xf>
    <xf numFmtId="0" fontId="4" fillId="9" borderId="48" xfId="0" applyFont="1" applyFill="1" applyBorder="1" applyAlignment="1">
      <alignment horizontal="center" vertical="center" wrapText="1"/>
    </xf>
    <xf numFmtId="0" fontId="4" fillId="9" borderId="49" xfId="0" applyFont="1" applyFill="1" applyBorder="1" applyAlignment="1">
      <alignment horizontal="center" vertical="center" wrapText="1"/>
    </xf>
    <xf numFmtId="9" fontId="9" fillId="0" borderId="47" xfId="1" applyFont="1" applyFill="1" applyBorder="1" applyAlignment="1">
      <alignment horizontal="center" vertical="center" wrapText="1"/>
    </xf>
    <xf numFmtId="9" fontId="9" fillId="0" borderId="48" xfId="1" applyFont="1" applyFill="1" applyBorder="1" applyAlignment="1">
      <alignment horizontal="center" vertical="center" wrapText="1"/>
    </xf>
    <xf numFmtId="9" fontId="9" fillId="0" borderId="49" xfId="1" applyFont="1" applyFill="1" applyBorder="1" applyAlignment="1">
      <alignment horizontal="center" vertical="center" wrapText="1"/>
    </xf>
    <xf numFmtId="9" fontId="9" fillId="0" borderId="10" xfId="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4" borderId="47" xfId="0" applyFont="1" applyFill="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4" fillId="10" borderId="10" xfId="0" applyFont="1" applyFill="1" applyBorder="1" applyAlignment="1">
      <alignment horizontal="center" vertical="center"/>
    </xf>
    <xf numFmtId="3" fontId="9" fillId="0" borderId="47" xfId="0" applyNumberFormat="1" applyFont="1" applyFill="1" applyBorder="1" applyAlignment="1">
      <alignment horizontal="center" vertical="center" wrapText="1"/>
    </xf>
    <xf numFmtId="3" fontId="9" fillId="0" borderId="48" xfId="0" applyNumberFormat="1" applyFont="1" applyFill="1" applyBorder="1" applyAlignment="1">
      <alignment horizontal="center" vertical="center" wrapText="1"/>
    </xf>
    <xf numFmtId="3" fontId="9" fillId="0" borderId="49" xfId="0" applyNumberFormat="1" applyFont="1" applyFill="1" applyBorder="1" applyAlignment="1">
      <alignment horizontal="center" vertical="center" wrapText="1"/>
    </xf>
    <xf numFmtId="3" fontId="9" fillId="0" borderId="10" xfId="0" applyNumberFormat="1" applyFont="1" applyFill="1" applyBorder="1" applyAlignment="1">
      <alignment horizontal="center" vertical="center" wrapText="1"/>
    </xf>
    <xf numFmtId="165" fontId="9" fillId="0" borderId="10" xfId="0" applyNumberFormat="1" applyFont="1" applyFill="1" applyBorder="1" applyAlignment="1">
      <alignment horizontal="center" vertical="center" wrapText="1"/>
    </xf>
    <xf numFmtId="165" fontId="9" fillId="0" borderId="47" xfId="0" applyNumberFormat="1" applyFont="1" applyFill="1" applyBorder="1" applyAlignment="1">
      <alignment horizontal="center" vertical="center" wrapText="1"/>
    </xf>
    <xf numFmtId="165" fontId="9" fillId="0" borderId="48" xfId="0" applyNumberFormat="1" applyFont="1" applyFill="1" applyBorder="1" applyAlignment="1">
      <alignment horizontal="center" vertical="center" wrapText="1"/>
    </xf>
    <xf numFmtId="165" fontId="9" fillId="0" borderId="49" xfId="0" applyNumberFormat="1" applyFont="1" applyFill="1" applyBorder="1" applyAlignment="1">
      <alignment horizontal="center" vertical="center" wrapText="1"/>
    </xf>
    <xf numFmtId="9" fontId="9" fillId="2" borderId="10" xfId="1" applyFont="1" applyFill="1" applyBorder="1" applyAlignment="1">
      <alignment horizontal="center" vertical="center" wrapText="1"/>
    </xf>
    <xf numFmtId="9" fontId="9" fillId="2" borderId="48" xfId="1" applyFont="1" applyFill="1" applyBorder="1" applyAlignment="1">
      <alignment horizontal="center" vertical="center" wrapText="1"/>
    </xf>
    <xf numFmtId="9" fontId="9" fillId="2" borderId="49" xfId="1" applyFont="1" applyFill="1" applyBorder="1" applyAlignment="1">
      <alignment horizontal="center" vertical="center" wrapText="1"/>
    </xf>
    <xf numFmtId="0" fontId="4" fillId="4" borderId="5"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9" fontId="9" fillId="2" borderId="47" xfId="1" applyFont="1" applyFill="1" applyBorder="1" applyAlignment="1">
      <alignment horizontal="center" vertical="center" wrapText="1"/>
    </xf>
    <xf numFmtId="0" fontId="0" fillId="0" borderId="10" xfId="0" applyBorder="1" applyAlignment="1">
      <alignment horizontal="center" vertical="center"/>
    </xf>
    <xf numFmtId="0" fontId="1" fillId="3" borderId="30" xfId="0" applyFont="1" applyFill="1" applyBorder="1" applyAlignment="1">
      <alignment horizontal="center" vertical="center" textRotation="90"/>
    </xf>
    <xf numFmtId="0" fontId="1" fillId="3" borderId="36" xfId="0" applyFont="1" applyFill="1" applyBorder="1" applyAlignment="1">
      <alignment horizontal="center" vertical="center" textRotation="90"/>
    </xf>
    <xf numFmtId="0" fontId="1" fillId="3" borderId="31" xfId="0" applyFont="1" applyFill="1" applyBorder="1" applyAlignment="1">
      <alignment horizontal="center" vertical="center" textRotation="90"/>
    </xf>
    <xf numFmtId="0" fontId="1" fillId="3" borderId="37" xfId="0" applyFont="1" applyFill="1" applyBorder="1" applyAlignment="1">
      <alignment horizontal="center" vertical="center" textRotation="90"/>
    </xf>
    <xf numFmtId="0" fontId="1" fillId="3" borderId="11"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6"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0"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5" fillId="2" borderId="12" xfId="0" applyFont="1" applyFill="1" applyBorder="1" applyAlignment="1">
      <alignment horizontal="justify" vertical="center"/>
    </xf>
    <xf numFmtId="0" fontId="5" fillId="2" borderId="13" xfId="0" applyFont="1" applyFill="1" applyBorder="1" applyAlignment="1">
      <alignment horizontal="justify" vertical="center"/>
    </xf>
    <xf numFmtId="0" fontId="5" fillId="2" borderId="14" xfId="0" applyFont="1" applyFill="1" applyBorder="1" applyAlignment="1">
      <alignment horizontal="justify" vertical="center"/>
    </xf>
    <xf numFmtId="0" fontId="7" fillId="3" borderId="10" xfId="0" applyFont="1" applyFill="1" applyBorder="1" applyAlignment="1">
      <alignment horizontal="left" vertical="center"/>
    </xf>
    <xf numFmtId="0" fontId="5" fillId="2" borderId="43" xfId="0" applyFont="1" applyFill="1" applyBorder="1" applyAlignment="1">
      <alignment horizontal="justify" vertical="center"/>
    </xf>
    <xf numFmtId="0" fontId="5" fillId="2" borderId="44" xfId="0" applyFont="1" applyFill="1" applyBorder="1" applyAlignment="1">
      <alignment horizontal="justify" vertical="center"/>
    </xf>
    <xf numFmtId="0" fontId="5" fillId="2" borderId="42" xfId="0" applyFont="1" applyFill="1" applyBorder="1" applyAlignment="1">
      <alignment horizontal="justify" vertical="center"/>
    </xf>
    <xf numFmtId="0" fontId="5" fillId="2" borderId="45" xfId="0" applyFont="1" applyFill="1" applyBorder="1" applyAlignment="1">
      <alignment horizontal="justify" vertical="center"/>
    </xf>
    <xf numFmtId="0" fontId="5" fillId="2" borderId="0" xfId="0" applyFont="1" applyFill="1" applyBorder="1" applyAlignment="1">
      <alignment horizontal="justify" vertical="center"/>
    </xf>
    <xf numFmtId="0" fontId="5" fillId="2" borderId="46" xfId="0" applyFont="1" applyFill="1" applyBorder="1" applyAlignment="1">
      <alignment horizontal="justify" vertical="center"/>
    </xf>
  </cellXfs>
  <cellStyles count="4">
    <cellStyle name="Normal" xfId="0" builtinId="0"/>
    <cellStyle name="Normal 2" xfId="3" xr:uid="{00000000-0005-0000-0000-000001000000}"/>
    <cellStyle name="Porcentaje" xfId="1" builtinId="5"/>
    <cellStyle name="Porcentual 2" xfId="2" xr:uid="{00000000-0005-0000-0000-000003000000}"/>
  </cellStyles>
  <dxfs count="0"/>
  <tableStyles count="0" defaultTableStyle="TableStyleMedium2" defaultPivotStyle="PivotStyleLight16"/>
  <colors>
    <mruColors>
      <color rgb="FFFFCC99"/>
      <color rgb="FFAFE9E8"/>
      <color rgb="FFCC99FF"/>
      <color rgb="FF99CCFF"/>
      <color rgb="FFFF3399"/>
      <color rgb="FFFF5050"/>
      <color rgb="FFFFFF66"/>
      <color rgb="FF66FFFF"/>
      <color rgb="FFFFCC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8" sqref="D8"/>
    </sheetView>
  </sheetViews>
  <sheetFormatPr baseColWidth="10" defaultRowHeight="14.2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T227"/>
  <sheetViews>
    <sheetView tabSelected="1" zoomScale="59" zoomScaleNormal="59" workbookViewId="0">
      <pane xSplit="5" ySplit="9" topLeftCell="S192" activePane="bottomRight" state="frozen"/>
      <selection pane="topRight" activeCell="G1" sqref="G1"/>
      <selection pane="bottomLeft" activeCell="A10" sqref="A10"/>
      <selection pane="bottomRight" activeCell="S10" sqref="S10"/>
    </sheetView>
  </sheetViews>
  <sheetFormatPr baseColWidth="10" defaultColWidth="20.375" defaultRowHeight="15.75" x14ac:dyDescent="0.2"/>
  <cols>
    <col min="1" max="1" width="7" style="60" customWidth="1"/>
    <col min="2" max="2" width="20.375" style="110" hidden="1" customWidth="1"/>
    <col min="3" max="3" width="14.75" style="110" customWidth="1"/>
    <col min="4" max="4" width="28.625" style="60" customWidth="1"/>
    <col min="5" max="5" width="9.375" style="110" customWidth="1"/>
    <col min="6" max="6" width="5" style="60" hidden="1" customWidth="1"/>
    <col min="7" max="7" width="4.375" style="60" hidden="1" customWidth="1"/>
    <col min="8" max="16" width="5.25" style="60" hidden="1" customWidth="1"/>
    <col min="17" max="17" width="7.125" style="60" hidden="1" customWidth="1"/>
    <col min="18" max="18" width="7.375" style="95" hidden="1" customWidth="1"/>
    <col min="19" max="19" width="5" style="60" customWidth="1"/>
    <col min="20" max="20" width="6.75" style="60" customWidth="1"/>
    <col min="21" max="21" width="6.5" style="60" customWidth="1"/>
    <col min="22" max="22" width="6.75" style="60" customWidth="1"/>
    <col min="23" max="24" width="5.25" style="60" customWidth="1"/>
    <col min="25" max="25" width="6.625" style="60" customWidth="1"/>
    <col min="26" max="26" width="9.75" style="60" customWidth="1"/>
    <col min="27" max="27" width="14.75" style="60" customWidth="1"/>
    <col min="28" max="28" width="5.25" style="60" customWidth="1"/>
    <col min="29" max="29" width="6.625" style="60" customWidth="1"/>
    <col min="30" max="30" width="6.125" style="60" customWidth="1"/>
    <col min="31" max="31" width="7.625" style="60" customWidth="1"/>
    <col min="32" max="32" width="9.5" style="60" customWidth="1"/>
    <col min="33" max="33" width="43.5" style="60" customWidth="1"/>
    <col min="34" max="34" width="39.125" style="60" customWidth="1"/>
    <col min="35" max="16384" width="20.375" style="60"/>
  </cols>
  <sheetData>
    <row r="2" spans="1:34" ht="35.25" customHeight="1" x14ac:dyDescent="0.2">
      <c r="A2" s="138" t="s">
        <v>224</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40"/>
      <c r="AH2" s="59"/>
    </row>
    <row r="3" spans="1:34" ht="70.5" hidden="1" customHeight="1" x14ac:dyDescent="0.2">
      <c r="A3" s="141" t="s">
        <v>254</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3"/>
      <c r="AH3" s="95"/>
    </row>
    <row r="4" spans="1:34" ht="60" hidden="1" customHeight="1" x14ac:dyDescent="0.2">
      <c r="A4" s="141" t="s">
        <v>255</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3"/>
      <c r="AH4" s="95"/>
    </row>
    <row r="5" spans="1:34" ht="39.75" hidden="1" customHeight="1" x14ac:dyDescent="0.2">
      <c r="A5" s="141" t="s">
        <v>253</v>
      </c>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3"/>
      <c r="AH5" s="95"/>
    </row>
    <row r="6" spans="1:34" ht="78.75" hidden="1" customHeight="1" x14ac:dyDescent="0.2">
      <c r="A6" s="141" t="s">
        <v>386</v>
      </c>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3"/>
      <c r="AH6" s="95"/>
    </row>
    <row r="7" spans="1:34" ht="15.75" customHeight="1" x14ac:dyDescent="0.2">
      <c r="A7" s="152" t="s">
        <v>123</v>
      </c>
      <c r="B7" s="152" t="s">
        <v>1</v>
      </c>
      <c r="C7" s="152" t="s">
        <v>120</v>
      </c>
      <c r="D7" s="152" t="s">
        <v>30</v>
      </c>
      <c r="E7" s="152" t="s">
        <v>16</v>
      </c>
      <c r="F7" s="154" t="s">
        <v>2</v>
      </c>
      <c r="G7" s="155"/>
      <c r="H7" s="155"/>
      <c r="I7" s="155"/>
      <c r="J7" s="155"/>
      <c r="K7" s="155"/>
      <c r="L7" s="155"/>
      <c r="M7" s="155"/>
      <c r="N7" s="155"/>
      <c r="O7" s="155"/>
      <c r="P7" s="155"/>
      <c r="Q7" s="155"/>
      <c r="R7" s="156"/>
      <c r="S7" s="157" t="s">
        <v>3</v>
      </c>
      <c r="T7" s="157"/>
      <c r="U7" s="157"/>
      <c r="V7" s="157"/>
      <c r="W7" s="157"/>
      <c r="X7" s="157"/>
      <c r="Y7" s="157"/>
      <c r="Z7" s="157"/>
      <c r="AA7" s="157"/>
      <c r="AB7" s="157"/>
      <c r="AC7" s="157"/>
      <c r="AD7" s="157"/>
      <c r="AE7" s="157"/>
      <c r="AF7" s="123"/>
      <c r="AG7" s="96"/>
      <c r="AH7" s="59"/>
    </row>
    <row r="8" spans="1:34" ht="69.75" customHeight="1" x14ac:dyDescent="0.2">
      <c r="A8" s="153"/>
      <c r="B8" s="153"/>
      <c r="C8" s="153"/>
      <c r="D8" s="153"/>
      <c r="E8" s="153"/>
      <c r="F8" s="56">
        <v>43101</v>
      </c>
      <c r="G8" s="56">
        <v>43132</v>
      </c>
      <c r="H8" s="56">
        <v>43160</v>
      </c>
      <c r="I8" s="56">
        <v>42826</v>
      </c>
      <c r="J8" s="56">
        <v>43221</v>
      </c>
      <c r="K8" s="56">
        <v>43252</v>
      </c>
      <c r="L8" s="56">
        <v>43282</v>
      </c>
      <c r="M8" s="56">
        <v>43313</v>
      </c>
      <c r="N8" s="56">
        <v>43344</v>
      </c>
      <c r="O8" s="56">
        <v>43374</v>
      </c>
      <c r="P8" s="56">
        <v>43405</v>
      </c>
      <c r="Q8" s="56">
        <v>43435</v>
      </c>
      <c r="R8" s="97" t="s">
        <v>4</v>
      </c>
      <c r="S8" s="98">
        <v>43101</v>
      </c>
      <c r="T8" s="98">
        <v>43132</v>
      </c>
      <c r="U8" s="98">
        <v>43160</v>
      </c>
      <c r="V8" s="98">
        <v>43191</v>
      </c>
      <c r="W8" s="98">
        <v>43221</v>
      </c>
      <c r="X8" s="98">
        <v>43252</v>
      </c>
      <c r="Y8" s="98">
        <v>43282</v>
      </c>
      <c r="Z8" s="98">
        <v>43313</v>
      </c>
      <c r="AA8" s="98">
        <v>43344</v>
      </c>
      <c r="AB8" s="98">
        <v>43374</v>
      </c>
      <c r="AC8" s="98">
        <v>43405</v>
      </c>
      <c r="AD8" s="98">
        <v>43435</v>
      </c>
      <c r="AE8" s="99" t="s">
        <v>4</v>
      </c>
      <c r="AF8" s="100" t="s">
        <v>5</v>
      </c>
      <c r="AG8" s="101" t="s">
        <v>29</v>
      </c>
      <c r="AH8" s="59"/>
    </row>
    <row r="9" spans="1:34" ht="37.5" customHeight="1" x14ac:dyDescent="0.2">
      <c r="A9" s="144" t="s">
        <v>124</v>
      </c>
      <c r="B9" s="145"/>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6"/>
      <c r="AH9" s="59"/>
    </row>
    <row r="10" spans="1:34" s="57" customFormat="1" ht="127.5" customHeight="1" x14ac:dyDescent="0.2">
      <c r="A10" s="58">
        <v>1</v>
      </c>
      <c r="B10" s="58" t="s">
        <v>6</v>
      </c>
      <c r="C10" s="58" t="s">
        <v>24</v>
      </c>
      <c r="D10" s="63" t="s">
        <v>219</v>
      </c>
      <c r="E10" s="58" t="s">
        <v>39</v>
      </c>
      <c r="F10" s="82"/>
      <c r="G10" s="82"/>
      <c r="H10" s="82"/>
      <c r="I10" s="82"/>
      <c r="J10" s="82"/>
      <c r="K10" s="82">
        <v>1</v>
      </c>
      <c r="L10" s="82"/>
      <c r="M10" s="82"/>
      <c r="N10" s="82"/>
      <c r="O10" s="102"/>
      <c r="P10" s="82"/>
      <c r="Q10" s="82"/>
      <c r="R10" s="67">
        <f t="shared" ref="R10:R16" si="0">IFERROR(SUM(F10:Q10),"")</f>
        <v>1</v>
      </c>
      <c r="S10" s="82"/>
      <c r="T10" s="82"/>
      <c r="U10" s="82"/>
      <c r="V10" s="82"/>
      <c r="W10" s="82"/>
      <c r="X10" s="82">
        <v>1</v>
      </c>
      <c r="Y10" s="82"/>
      <c r="Z10" s="82"/>
      <c r="AA10" s="102"/>
      <c r="AB10" s="102"/>
      <c r="AC10" s="82"/>
      <c r="AD10" s="82"/>
      <c r="AE10" s="58">
        <f t="shared" ref="AE10:AE17" si="1">IFERROR(SUM(S10:AD10),"")</f>
        <v>1</v>
      </c>
      <c r="AF10" s="68">
        <f t="shared" ref="AF10:AF17" si="2">IF(AND(R10=0,AE10=0),"",IF(IFERROR(AE10/R10,"")&gt;100%,100%,IFERROR(AE10/R10,"")))</f>
        <v>1</v>
      </c>
      <c r="AG10" s="72" t="s">
        <v>263</v>
      </c>
      <c r="AH10" s="59"/>
    </row>
    <row r="11" spans="1:34" s="57" customFormat="1" ht="198" customHeight="1" x14ac:dyDescent="0.2">
      <c r="A11" s="58">
        <v>2</v>
      </c>
      <c r="B11" s="58" t="s">
        <v>6</v>
      </c>
      <c r="C11" s="58" t="s">
        <v>24</v>
      </c>
      <c r="D11" s="63" t="s">
        <v>121</v>
      </c>
      <c r="E11" s="58" t="s">
        <v>39</v>
      </c>
      <c r="F11" s="82"/>
      <c r="G11" s="82"/>
      <c r="H11" s="82"/>
      <c r="I11" s="82"/>
      <c r="J11" s="82"/>
      <c r="K11" s="82">
        <v>1</v>
      </c>
      <c r="L11" s="82"/>
      <c r="M11" s="82"/>
      <c r="N11" s="82"/>
      <c r="O11" s="82"/>
      <c r="P11" s="82"/>
      <c r="Q11" s="82"/>
      <c r="R11" s="67">
        <f t="shared" si="0"/>
        <v>1</v>
      </c>
      <c r="S11" s="82"/>
      <c r="T11" s="82"/>
      <c r="U11" s="82"/>
      <c r="V11" s="82"/>
      <c r="W11" s="82"/>
      <c r="X11" s="102"/>
      <c r="Y11" s="82"/>
      <c r="Z11" s="82">
        <v>1</v>
      </c>
      <c r="AA11" s="82"/>
      <c r="AB11" s="82"/>
      <c r="AC11" s="82"/>
      <c r="AD11" s="82"/>
      <c r="AE11" s="58">
        <f t="shared" si="1"/>
        <v>1</v>
      </c>
      <c r="AF11" s="68">
        <f t="shared" si="2"/>
        <v>1</v>
      </c>
      <c r="AG11" s="65" t="s">
        <v>387</v>
      </c>
    </row>
    <row r="12" spans="1:34" s="57" customFormat="1" ht="236.25" customHeight="1" x14ac:dyDescent="0.2">
      <c r="A12" s="58">
        <f t="shared" ref="A12:A17" si="3">+A11+1</f>
        <v>3</v>
      </c>
      <c r="B12" s="58" t="s">
        <v>6</v>
      </c>
      <c r="C12" s="58" t="s">
        <v>24</v>
      </c>
      <c r="D12" s="63" t="s">
        <v>122</v>
      </c>
      <c r="E12" s="58" t="s">
        <v>39</v>
      </c>
      <c r="F12" s="82"/>
      <c r="G12" s="82"/>
      <c r="H12" s="82"/>
      <c r="I12" s="82"/>
      <c r="J12" s="82"/>
      <c r="K12" s="82"/>
      <c r="L12" s="82"/>
      <c r="M12" s="82">
        <v>1</v>
      </c>
      <c r="N12" s="82"/>
      <c r="O12" s="82"/>
      <c r="P12" s="82"/>
      <c r="Q12" s="82"/>
      <c r="R12" s="67">
        <f t="shared" si="0"/>
        <v>1</v>
      </c>
      <c r="S12" s="82"/>
      <c r="T12" s="82"/>
      <c r="U12" s="82"/>
      <c r="V12" s="82"/>
      <c r="W12" s="82"/>
      <c r="X12" s="82"/>
      <c r="Y12" s="82"/>
      <c r="Z12" s="82">
        <v>1</v>
      </c>
      <c r="AA12" s="82"/>
      <c r="AB12" s="82"/>
      <c r="AC12" s="82"/>
      <c r="AD12" s="82"/>
      <c r="AE12" s="58">
        <f t="shared" si="1"/>
        <v>1</v>
      </c>
      <c r="AF12" s="68">
        <f t="shared" si="2"/>
        <v>1</v>
      </c>
      <c r="AG12" s="65" t="s">
        <v>264</v>
      </c>
    </row>
    <row r="13" spans="1:34" s="57" customFormat="1" ht="67.5" customHeight="1" x14ac:dyDescent="0.2">
      <c r="A13" s="58">
        <v>4</v>
      </c>
      <c r="B13" s="58" t="s">
        <v>6</v>
      </c>
      <c r="C13" s="58" t="s">
        <v>24</v>
      </c>
      <c r="D13" s="63" t="s">
        <v>234</v>
      </c>
      <c r="E13" s="58" t="s">
        <v>39</v>
      </c>
      <c r="F13" s="82"/>
      <c r="G13" s="82"/>
      <c r="H13" s="82"/>
      <c r="I13" s="82"/>
      <c r="J13" s="82"/>
      <c r="K13" s="82"/>
      <c r="L13" s="82"/>
      <c r="M13" s="82">
        <v>1</v>
      </c>
      <c r="N13" s="82"/>
      <c r="O13" s="82"/>
      <c r="P13" s="82"/>
      <c r="Q13" s="82"/>
      <c r="R13" s="67">
        <f t="shared" si="0"/>
        <v>1</v>
      </c>
      <c r="S13" s="82"/>
      <c r="T13" s="82"/>
      <c r="U13" s="82"/>
      <c r="V13" s="82"/>
      <c r="W13" s="82"/>
      <c r="X13" s="82"/>
      <c r="Y13" s="82"/>
      <c r="Z13" s="82"/>
      <c r="AA13" s="82">
        <v>1</v>
      </c>
      <c r="AB13" s="82"/>
      <c r="AC13" s="82"/>
      <c r="AD13" s="82"/>
      <c r="AE13" s="58">
        <f t="shared" si="1"/>
        <v>1</v>
      </c>
      <c r="AF13" s="68">
        <f t="shared" si="2"/>
        <v>1</v>
      </c>
      <c r="AG13" s="72" t="s">
        <v>265</v>
      </c>
    </row>
    <row r="14" spans="1:34" s="57" customFormat="1" ht="204" customHeight="1" x14ac:dyDescent="0.2">
      <c r="A14" s="58">
        <v>5</v>
      </c>
      <c r="B14" s="58" t="s">
        <v>6</v>
      </c>
      <c r="C14" s="58" t="s">
        <v>24</v>
      </c>
      <c r="D14" s="63" t="s">
        <v>227</v>
      </c>
      <c r="E14" s="58" t="s">
        <v>39</v>
      </c>
      <c r="F14" s="82"/>
      <c r="G14" s="82"/>
      <c r="H14" s="82"/>
      <c r="I14" s="82"/>
      <c r="J14" s="82"/>
      <c r="K14" s="82">
        <v>1</v>
      </c>
      <c r="L14" s="82"/>
      <c r="M14" s="82"/>
      <c r="N14" s="82"/>
      <c r="O14" s="82"/>
      <c r="P14" s="82"/>
      <c r="Q14" s="82"/>
      <c r="R14" s="67">
        <f t="shared" si="0"/>
        <v>1</v>
      </c>
      <c r="S14" s="82"/>
      <c r="T14" s="82"/>
      <c r="U14" s="82"/>
      <c r="V14" s="82"/>
      <c r="W14" s="82"/>
      <c r="X14" s="82"/>
      <c r="Y14" s="82"/>
      <c r="Z14" s="82"/>
      <c r="AA14" s="82">
        <v>1</v>
      </c>
      <c r="AB14" s="82"/>
      <c r="AC14" s="82"/>
      <c r="AD14" s="82"/>
      <c r="AE14" s="58">
        <f t="shared" si="1"/>
        <v>1</v>
      </c>
      <c r="AF14" s="68">
        <f t="shared" si="2"/>
        <v>1</v>
      </c>
      <c r="AG14" s="72" t="s">
        <v>388</v>
      </c>
    </row>
    <row r="15" spans="1:34" s="57" customFormat="1" ht="102.75" customHeight="1" x14ac:dyDescent="0.2">
      <c r="A15" s="58">
        <v>6</v>
      </c>
      <c r="B15" s="58"/>
      <c r="C15" s="58" t="s">
        <v>24</v>
      </c>
      <c r="D15" s="63" t="s">
        <v>225</v>
      </c>
      <c r="E15" s="58" t="s">
        <v>39</v>
      </c>
      <c r="F15" s="82"/>
      <c r="G15" s="82"/>
      <c r="H15" s="82"/>
      <c r="I15" s="82"/>
      <c r="J15" s="82"/>
      <c r="K15" s="82"/>
      <c r="L15" s="82"/>
      <c r="M15" s="82"/>
      <c r="N15" s="82">
        <v>1</v>
      </c>
      <c r="O15" s="82"/>
      <c r="P15" s="82"/>
      <c r="Q15" s="82"/>
      <c r="R15" s="67">
        <f t="shared" si="0"/>
        <v>1</v>
      </c>
      <c r="S15" s="82"/>
      <c r="T15" s="82"/>
      <c r="U15" s="82"/>
      <c r="V15" s="82"/>
      <c r="W15" s="82"/>
      <c r="X15" s="82"/>
      <c r="Y15" s="82"/>
      <c r="Z15" s="67"/>
      <c r="AA15" s="82"/>
      <c r="AB15" s="82"/>
      <c r="AC15" s="82">
        <v>1</v>
      </c>
      <c r="AD15" s="82"/>
      <c r="AE15" s="58">
        <f t="shared" si="1"/>
        <v>1</v>
      </c>
      <c r="AF15" s="68">
        <f t="shared" si="2"/>
        <v>1</v>
      </c>
      <c r="AG15" s="83" t="s">
        <v>266</v>
      </c>
    </row>
    <row r="16" spans="1:34" s="57" customFormat="1" ht="164.25" customHeight="1" x14ac:dyDescent="0.2">
      <c r="A16" s="58">
        <f t="shared" si="3"/>
        <v>7</v>
      </c>
      <c r="B16" s="58"/>
      <c r="C16" s="58" t="s">
        <v>24</v>
      </c>
      <c r="D16" s="63" t="s">
        <v>226</v>
      </c>
      <c r="E16" s="58" t="s">
        <v>39</v>
      </c>
      <c r="F16" s="82"/>
      <c r="G16" s="82"/>
      <c r="H16" s="82"/>
      <c r="I16" s="82"/>
      <c r="J16" s="82"/>
      <c r="K16" s="82"/>
      <c r="L16" s="82"/>
      <c r="M16" s="82">
        <v>1</v>
      </c>
      <c r="N16" s="82"/>
      <c r="O16" s="82"/>
      <c r="P16" s="82"/>
      <c r="Q16" s="82"/>
      <c r="R16" s="67">
        <f t="shared" si="0"/>
        <v>1</v>
      </c>
      <c r="S16" s="82"/>
      <c r="T16" s="82"/>
      <c r="U16" s="82"/>
      <c r="V16" s="82"/>
      <c r="W16" s="82"/>
      <c r="X16" s="82"/>
      <c r="Y16" s="82"/>
      <c r="Z16" s="67"/>
      <c r="AA16" s="82"/>
      <c r="AB16" s="82">
        <v>1</v>
      </c>
      <c r="AC16" s="82"/>
      <c r="AD16" s="82"/>
      <c r="AE16" s="58">
        <f t="shared" si="1"/>
        <v>1</v>
      </c>
      <c r="AF16" s="68">
        <f t="shared" si="2"/>
        <v>1</v>
      </c>
      <c r="AG16" s="83" t="s">
        <v>389</v>
      </c>
    </row>
    <row r="17" spans="1:34" s="57" customFormat="1" ht="64.5" customHeight="1" x14ac:dyDescent="0.25">
      <c r="A17" s="58">
        <f t="shared" si="3"/>
        <v>8</v>
      </c>
      <c r="B17" s="58"/>
      <c r="C17" s="58" t="s">
        <v>24</v>
      </c>
      <c r="D17" s="63" t="s">
        <v>249</v>
      </c>
      <c r="E17" s="58" t="s">
        <v>39</v>
      </c>
      <c r="F17" s="82"/>
      <c r="G17" s="82"/>
      <c r="H17" s="82"/>
      <c r="I17" s="82"/>
      <c r="J17" s="82"/>
      <c r="K17" s="82"/>
      <c r="L17" s="82"/>
      <c r="M17" s="82"/>
      <c r="N17" s="82"/>
      <c r="O17" s="82"/>
      <c r="P17" s="82">
        <v>1</v>
      </c>
      <c r="R17" s="67">
        <f>IFERROR(SUM(F17:P17),"")</f>
        <v>1</v>
      </c>
      <c r="S17" s="82"/>
      <c r="T17" s="82"/>
      <c r="U17" s="82"/>
      <c r="V17" s="82"/>
      <c r="W17" s="82"/>
      <c r="X17" s="82"/>
      <c r="Y17" s="82"/>
      <c r="Z17" s="82"/>
      <c r="AA17" s="82"/>
      <c r="AB17" s="82"/>
      <c r="AC17" s="82"/>
      <c r="AD17" s="82">
        <v>1</v>
      </c>
      <c r="AE17" s="58">
        <f t="shared" si="1"/>
        <v>1</v>
      </c>
      <c r="AF17" s="68">
        <f t="shared" si="2"/>
        <v>1</v>
      </c>
      <c r="AG17" s="103" t="s">
        <v>390</v>
      </c>
    </row>
    <row r="18" spans="1:34" s="57" customFormat="1" ht="31.5" customHeight="1" x14ac:dyDescent="0.2">
      <c r="A18" s="73"/>
      <c r="B18" s="71"/>
      <c r="C18" s="71"/>
      <c r="D18" s="49"/>
      <c r="E18" s="71"/>
      <c r="F18" s="82">
        <f t="shared" ref="F18:AE18" si="4">SUM(F10:F17)</f>
        <v>0</v>
      </c>
      <c r="G18" s="82">
        <f t="shared" si="4"/>
        <v>0</v>
      </c>
      <c r="H18" s="82">
        <f t="shared" si="4"/>
        <v>0</v>
      </c>
      <c r="I18" s="82">
        <f t="shared" si="4"/>
        <v>0</v>
      </c>
      <c r="J18" s="82"/>
      <c r="K18" s="82">
        <f t="shared" si="4"/>
        <v>3</v>
      </c>
      <c r="L18" s="82">
        <f t="shared" si="4"/>
        <v>0</v>
      </c>
      <c r="M18" s="82">
        <f t="shared" si="4"/>
        <v>3</v>
      </c>
      <c r="N18" s="82">
        <f t="shared" si="4"/>
        <v>1</v>
      </c>
      <c r="O18" s="82">
        <f t="shared" si="4"/>
        <v>0</v>
      </c>
      <c r="P18" s="82">
        <f>SUM(P10:P17)</f>
        <v>1</v>
      </c>
      <c r="Q18" s="82">
        <f t="shared" si="4"/>
        <v>0</v>
      </c>
      <c r="R18" s="67">
        <f t="shared" si="4"/>
        <v>8</v>
      </c>
      <c r="S18" s="82">
        <f t="shared" si="4"/>
        <v>0</v>
      </c>
      <c r="T18" s="82">
        <f t="shared" si="4"/>
        <v>0</v>
      </c>
      <c r="U18" s="82">
        <f t="shared" si="4"/>
        <v>0</v>
      </c>
      <c r="V18" s="82">
        <f t="shared" si="4"/>
        <v>0</v>
      </c>
      <c r="W18" s="82">
        <f t="shared" si="4"/>
        <v>0</v>
      </c>
      <c r="X18" s="82">
        <f t="shared" si="4"/>
        <v>1</v>
      </c>
      <c r="Y18" s="82">
        <f t="shared" si="4"/>
        <v>0</v>
      </c>
      <c r="Z18" s="82">
        <f t="shared" si="4"/>
        <v>2</v>
      </c>
      <c r="AA18" s="82">
        <f t="shared" si="4"/>
        <v>2</v>
      </c>
      <c r="AB18" s="82">
        <f t="shared" si="4"/>
        <v>1</v>
      </c>
      <c r="AC18" s="82">
        <f t="shared" si="4"/>
        <v>1</v>
      </c>
      <c r="AD18" s="82">
        <f t="shared" si="4"/>
        <v>1</v>
      </c>
      <c r="AE18" s="82">
        <f t="shared" si="4"/>
        <v>8</v>
      </c>
      <c r="AF18" s="68">
        <f>+AE18/R18</f>
        <v>1</v>
      </c>
      <c r="AG18" s="104"/>
    </row>
    <row r="19" spans="1:34" s="57" customFormat="1" ht="31.5" hidden="1" customHeight="1" x14ac:dyDescent="0.2">
      <c r="A19" s="73"/>
      <c r="B19" s="71"/>
      <c r="C19" s="71"/>
      <c r="D19" s="49"/>
      <c r="E19" s="71"/>
      <c r="F19" s="163">
        <f>+F18+G18+H18</f>
        <v>0</v>
      </c>
      <c r="G19" s="164"/>
      <c r="H19" s="165"/>
      <c r="I19" s="163">
        <f>+I18+J18+K18</f>
        <v>3</v>
      </c>
      <c r="J19" s="164"/>
      <c r="K19" s="165"/>
      <c r="L19" s="163">
        <f>+L18+M18+N18</f>
        <v>4</v>
      </c>
      <c r="M19" s="164"/>
      <c r="N19" s="165"/>
      <c r="O19" s="163">
        <f>+O18+P18+Q18</f>
        <v>1</v>
      </c>
      <c r="P19" s="164"/>
      <c r="Q19" s="165"/>
      <c r="R19" s="67">
        <f>+F19+I19+L19+O19</f>
        <v>8</v>
      </c>
      <c r="S19" s="162">
        <f>+S18+T18+U18</f>
        <v>0</v>
      </c>
      <c r="T19" s="162"/>
      <c r="U19" s="162"/>
      <c r="V19" s="162">
        <f>+V18+W18+X18</f>
        <v>1</v>
      </c>
      <c r="W19" s="162"/>
      <c r="X19" s="162"/>
      <c r="Y19" s="162">
        <f>+Y18+Z18+AA18</f>
        <v>4</v>
      </c>
      <c r="Z19" s="162"/>
      <c r="AA19" s="162"/>
      <c r="AB19" s="162">
        <f>+AB18+AC18+AD18</f>
        <v>3</v>
      </c>
      <c r="AC19" s="162"/>
      <c r="AD19" s="162"/>
      <c r="AE19" s="82">
        <f>+S19+V19+Y19+AB19</f>
        <v>8</v>
      </c>
      <c r="AF19" s="68">
        <f>+AE19/R19</f>
        <v>1</v>
      </c>
      <c r="AG19" s="104"/>
    </row>
    <row r="20" spans="1:34" s="57" customFormat="1" ht="31.5" hidden="1" customHeight="1" x14ac:dyDescent="0.2">
      <c r="A20" s="73"/>
      <c r="B20" s="71"/>
      <c r="C20" s="71"/>
      <c r="D20" s="49"/>
      <c r="E20" s="71"/>
      <c r="F20" s="147">
        <f>+F19/R19</f>
        <v>0</v>
      </c>
      <c r="G20" s="148"/>
      <c r="H20" s="149"/>
      <c r="I20" s="147">
        <f>+I19/R19</f>
        <v>0.375</v>
      </c>
      <c r="J20" s="148"/>
      <c r="K20" s="149"/>
      <c r="L20" s="147">
        <f>+L19/R19</f>
        <v>0.5</v>
      </c>
      <c r="M20" s="148"/>
      <c r="N20" s="149"/>
      <c r="O20" s="147">
        <f>+O19/R19</f>
        <v>0.125</v>
      </c>
      <c r="P20" s="148"/>
      <c r="Q20" s="149"/>
      <c r="R20" s="77">
        <f>+F20+I20+L20+O20</f>
        <v>1</v>
      </c>
      <c r="S20" s="150" t="e">
        <f>+S19/F19</f>
        <v>#DIV/0!</v>
      </c>
      <c r="T20" s="150"/>
      <c r="U20" s="150"/>
      <c r="V20" s="150">
        <f>+V19/I19</f>
        <v>0.33333333333333331</v>
      </c>
      <c r="W20" s="150"/>
      <c r="X20" s="150"/>
      <c r="Y20" s="150">
        <f>+Y19/L19</f>
        <v>1</v>
      </c>
      <c r="Z20" s="150"/>
      <c r="AA20" s="150"/>
      <c r="AB20" s="150">
        <f>+AB19/O19</f>
        <v>3</v>
      </c>
      <c r="AC20" s="150"/>
      <c r="AD20" s="150"/>
      <c r="AE20" s="81" t="e">
        <f>(S20+V20+Y20)/3</f>
        <v>#DIV/0!</v>
      </c>
      <c r="AF20" s="105"/>
      <c r="AG20" s="104"/>
    </row>
    <row r="21" spans="1:34" s="57" customFormat="1" ht="26.25" customHeight="1" x14ac:dyDescent="0.2">
      <c r="A21" s="144" t="s">
        <v>125</v>
      </c>
      <c r="B21" s="145"/>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6"/>
    </row>
    <row r="22" spans="1:34" s="57" customFormat="1" ht="209.25" customHeight="1" x14ac:dyDescent="0.2">
      <c r="A22" s="58">
        <v>9</v>
      </c>
      <c r="B22" s="58" t="s">
        <v>194</v>
      </c>
      <c r="C22" s="58" t="s">
        <v>125</v>
      </c>
      <c r="D22" s="93" t="s">
        <v>365</v>
      </c>
      <c r="E22" s="63" t="s">
        <v>147</v>
      </c>
      <c r="F22" s="82">
        <v>1</v>
      </c>
      <c r="G22" s="82"/>
      <c r="H22" s="82"/>
      <c r="I22" s="82"/>
      <c r="J22" s="82"/>
      <c r="K22" s="82"/>
      <c r="L22" s="82"/>
      <c r="M22" s="82"/>
      <c r="N22" s="82"/>
      <c r="O22" s="82"/>
      <c r="P22" s="82"/>
      <c r="Q22" s="82"/>
      <c r="R22" s="67">
        <f t="shared" ref="R22:R56" si="5">IFERROR(SUM(F22:Q22),"")</f>
        <v>1</v>
      </c>
      <c r="S22" s="82"/>
      <c r="T22" s="82">
        <v>1</v>
      </c>
      <c r="U22" s="82"/>
      <c r="V22" s="82"/>
      <c r="W22" s="82"/>
      <c r="X22" s="82"/>
      <c r="Y22" s="82"/>
      <c r="Z22" s="82"/>
      <c r="AA22" s="82"/>
      <c r="AB22" s="82"/>
      <c r="AC22" s="82"/>
      <c r="AD22" s="82"/>
      <c r="AE22" s="66">
        <f t="shared" ref="AE22:AE38" si="6">IFERROR(SUM(S22:AD22),"")</f>
        <v>1</v>
      </c>
      <c r="AF22" s="68">
        <f t="shared" ref="AF22:AF38" si="7">IF(AND(R22=0,AE22=0),"",IF(IFERROR(AE22/R22,"")&gt;100%,100%,IFERROR(AE22/R22,"")))</f>
        <v>1</v>
      </c>
      <c r="AG22" s="65" t="s">
        <v>358</v>
      </c>
      <c r="AH22" s="59"/>
    </row>
    <row r="23" spans="1:34" s="57" customFormat="1" ht="111.75" customHeight="1" x14ac:dyDescent="0.2">
      <c r="A23" s="58">
        <v>10</v>
      </c>
      <c r="B23" s="58" t="s">
        <v>195</v>
      </c>
      <c r="C23" s="58" t="s">
        <v>125</v>
      </c>
      <c r="D23" s="64" t="s">
        <v>192</v>
      </c>
      <c r="E23" s="63" t="s">
        <v>152</v>
      </c>
      <c r="F23" s="58"/>
      <c r="G23" s="58"/>
      <c r="H23" s="58"/>
      <c r="I23" s="58"/>
      <c r="J23" s="58"/>
      <c r="K23" s="58"/>
      <c r="L23" s="58"/>
      <c r="M23" s="58"/>
      <c r="N23" s="58"/>
      <c r="O23" s="58"/>
      <c r="P23" s="58">
        <v>1</v>
      </c>
      <c r="Q23" s="58"/>
      <c r="R23" s="67">
        <f>IFERROR(SUM(F23:Q23),"")</f>
        <v>1</v>
      </c>
      <c r="S23" s="88"/>
      <c r="T23" s="88"/>
      <c r="U23" s="88"/>
      <c r="V23" s="58"/>
      <c r="W23" s="88"/>
      <c r="X23" s="88"/>
      <c r="Y23" s="58"/>
      <c r="Z23" s="88"/>
      <c r="AA23" s="88"/>
      <c r="AB23" s="88"/>
      <c r="AC23" s="88">
        <v>1</v>
      </c>
      <c r="AD23" s="88"/>
      <c r="AE23" s="66">
        <f t="shared" si="6"/>
        <v>1</v>
      </c>
      <c r="AF23" s="68">
        <f t="shared" si="7"/>
        <v>1</v>
      </c>
      <c r="AG23" s="88" t="s">
        <v>391</v>
      </c>
    </row>
    <row r="24" spans="1:34" s="57" customFormat="1" ht="195" customHeight="1" x14ac:dyDescent="0.2">
      <c r="A24" s="58">
        <v>11</v>
      </c>
      <c r="B24" s="58" t="s">
        <v>194</v>
      </c>
      <c r="C24" s="58" t="s">
        <v>125</v>
      </c>
      <c r="D24" s="93" t="s">
        <v>185</v>
      </c>
      <c r="E24" s="63" t="s">
        <v>172</v>
      </c>
      <c r="F24" s="82"/>
      <c r="G24" s="82">
        <v>1</v>
      </c>
      <c r="H24" s="82"/>
      <c r="I24" s="82">
        <v>1</v>
      </c>
      <c r="J24" s="82"/>
      <c r="K24" s="82"/>
      <c r="L24" s="82"/>
      <c r="M24" s="82">
        <v>1</v>
      </c>
      <c r="N24" s="82"/>
      <c r="O24" s="82"/>
      <c r="P24" s="82">
        <v>1</v>
      </c>
      <c r="Q24" s="82"/>
      <c r="R24" s="67">
        <f t="shared" si="5"/>
        <v>4</v>
      </c>
      <c r="S24" s="82"/>
      <c r="T24" s="82">
        <v>1</v>
      </c>
      <c r="U24" s="82"/>
      <c r="V24" s="82">
        <v>1</v>
      </c>
      <c r="W24" s="82"/>
      <c r="X24" s="82"/>
      <c r="Y24" s="82"/>
      <c r="Z24" s="82">
        <v>1</v>
      </c>
      <c r="AA24" s="82"/>
      <c r="AB24" s="82"/>
      <c r="AC24" s="82">
        <v>1</v>
      </c>
      <c r="AD24" s="82"/>
      <c r="AE24" s="84">
        <f t="shared" si="6"/>
        <v>4</v>
      </c>
      <c r="AF24" s="68">
        <f t="shared" si="7"/>
        <v>1</v>
      </c>
      <c r="AG24" s="65" t="s">
        <v>392</v>
      </c>
    </row>
    <row r="25" spans="1:34" s="57" customFormat="1" ht="273.75" customHeight="1" x14ac:dyDescent="0.2">
      <c r="A25" s="58">
        <v>12</v>
      </c>
      <c r="B25" s="58" t="s">
        <v>194</v>
      </c>
      <c r="C25" s="58" t="s">
        <v>125</v>
      </c>
      <c r="D25" s="64" t="s">
        <v>366</v>
      </c>
      <c r="E25" s="63" t="s">
        <v>147</v>
      </c>
      <c r="F25" s="82"/>
      <c r="G25" s="67">
        <v>1</v>
      </c>
      <c r="H25" s="82"/>
      <c r="I25" s="82"/>
      <c r="J25" s="82"/>
      <c r="K25" s="82"/>
      <c r="L25" s="82"/>
      <c r="M25" s="82"/>
      <c r="N25" s="82"/>
      <c r="O25" s="82"/>
      <c r="P25" s="82"/>
      <c r="Q25" s="82"/>
      <c r="R25" s="67">
        <f t="shared" si="5"/>
        <v>1</v>
      </c>
      <c r="S25" s="82"/>
      <c r="T25" s="82"/>
      <c r="U25" s="67">
        <v>1</v>
      </c>
      <c r="V25" s="82"/>
      <c r="W25" s="82"/>
      <c r="X25" s="82"/>
      <c r="Y25" s="82"/>
      <c r="Z25" s="82"/>
      <c r="AA25" s="82"/>
      <c r="AB25" s="82"/>
      <c r="AC25" s="82"/>
      <c r="AD25" s="82"/>
      <c r="AE25" s="66">
        <f t="shared" si="6"/>
        <v>1</v>
      </c>
      <c r="AF25" s="68">
        <f t="shared" si="7"/>
        <v>1</v>
      </c>
      <c r="AG25" s="65" t="s">
        <v>267</v>
      </c>
    </row>
    <row r="26" spans="1:34" s="57" customFormat="1" ht="144.75" customHeight="1" x14ac:dyDescent="0.2">
      <c r="A26" s="58">
        <f>+A25+1</f>
        <v>13</v>
      </c>
      <c r="B26" s="58" t="s">
        <v>194</v>
      </c>
      <c r="C26" s="58" t="s">
        <v>125</v>
      </c>
      <c r="D26" s="64" t="s">
        <v>367</v>
      </c>
      <c r="E26" s="63" t="s">
        <v>146</v>
      </c>
      <c r="F26" s="82">
        <v>1</v>
      </c>
      <c r="G26" s="82"/>
      <c r="H26" s="82"/>
      <c r="I26" s="82"/>
      <c r="J26" s="82"/>
      <c r="K26" s="82"/>
      <c r="L26" s="82"/>
      <c r="M26" s="82"/>
      <c r="N26" s="82"/>
      <c r="O26" s="82"/>
      <c r="P26" s="82"/>
      <c r="Q26" s="82"/>
      <c r="R26" s="67">
        <f t="shared" si="5"/>
        <v>1</v>
      </c>
      <c r="S26" s="82">
        <v>1</v>
      </c>
      <c r="T26" s="67"/>
      <c r="U26" s="82"/>
      <c r="V26" s="82"/>
      <c r="W26" s="82"/>
      <c r="X26" s="82"/>
      <c r="Y26" s="82"/>
      <c r="Z26" s="82"/>
      <c r="AA26" s="82"/>
      <c r="AB26" s="82"/>
      <c r="AC26" s="82"/>
      <c r="AD26" s="82"/>
      <c r="AE26" s="66">
        <f t="shared" si="6"/>
        <v>1</v>
      </c>
      <c r="AF26" s="68">
        <f t="shared" si="7"/>
        <v>1</v>
      </c>
      <c r="AG26" s="65" t="s">
        <v>268</v>
      </c>
    </row>
    <row r="27" spans="1:34" s="57" customFormat="1" ht="408.75" customHeight="1" x14ac:dyDescent="0.2">
      <c r="A27" s="58">
        <f t="shared" ref="A27:A56" si="8">+A26+1</f>
        <v>14</v>
      </c>
      <c r="B27" s="58" t="s">
        <v>194</v>
      </c>
      <c r="C27" s="58" t="s">
        <v>125</v>
      </c>
      <c r="D27" s="64" t="s">
        <v>368</v>
      </c>
      <c r="E27" s="63" t="s">
        <v>148</v>
      </c>
      <c r="F27" s="82">
        <v>1</v>
      </c>
      <c r="G27" s="82"/>
      <c r="H27" s="82"/>
      <c r="I27" s="82"/>
      <c r="J27" s="82">
        <v>1</v>
      </c>
      <c r="K27" s="82"/>
      <c r="L27" s="82"/>
      <c r="M27" s="82"/>
      <c r="N27" s="82">
        <v>1</v>
      </c>
      <c r="O27" s="82"/>
      <c r="P27" s="82"/>
      <c r="Q27" s="82"/>
      <c r="R27" s="67">
        <f t="shared" si="5"/>
        <v>3</v>
      </c>
      <c r="S27" s="82"/>
      <c r="T27" s="82">
        <v>1</v>
      </c>
      <c r="U27" s="82"/>
      <c r="V27" s="82"/>
      <c r="W27" s="82">
        <v>1</v>
      </c>
      <c r="X27" s="82"/>
      <c r="Y27" s="82"/>
      <c r="Z27" s="82"/>
      <c r="AA27" s="82">
        <v>1</v>
      </c>
      <c r="AB27" s="82"/>
      <c r="AC27" s="82"/>
      <c r="AD27" s="82"/>
      <c r="AE27" s="66">
        <f t="shared" si="6"/>
        <v>3</v>
      </c>
      <c r="AF27" s="68">
        <f t="shared" si="7"/>
        <v>1</v>
      </c>
      <c r="AG27" s="65" t="s">
        <v>393</v>
      </c>
    </row>
    <row r="28" spans="1:34" s="57" customFormat="1" ht="235.5" customHeight="1" x14ac:dyDescent="0.25">
      <c r="A28" s="58">
        <f t="shared" si="8"/>
        <v>15</v>
      </c>
      <c r="B28" s="58" t="s">
        <v>194</v>
      </c>
      <c r="C28" s="58" t="s">
        <v>125</v>
      </c>
      <c r="D28" s="64" t="s">
        <v>369</v>
      </c>
      <c r="E28" s="63" t="s">
        <v>149</v>
      </c>
      <c r="F28" s="85"/>
      <c r="G28" s="85"/>
      <c r="H28" s="82">
        <v>1</v>
      </c>
      <c r="I28" s="85"/>
      <c r="J28" s="85"/>
      <c r="K28" s="85"/>
      <c r="L28" s="85"/>
      <c r="M28" s="85"/>
      <c r="N28" s="85"/>
      <c r="O28" s="86"/>
      <c r="P28" s="86"/>
      <c r="Q28" s="86"/>
      <c r="R28" s="67">
        <f t="shared" si="5"/>
        <v>1</v>
      </c>
      <c r="S28" s="82"/>
      <c r="T28" s="82"/>
      <c r="U28" s="82">
        <v>1</v>
      </c>
      <c r="V28" s="82"/>
      <c r="W28" s="82"/>
      <c r="X28" s="82"/>
      <c r="Y28" s="82"/>
      <c r="Z28" s="82"/>
      <c r="AA28" s="82"/>
      <c r="AB28" s="82"/>
      <c r="AC28" s="82"/>
      <c r="AD28" s="82"/>
      <c r="AE28" s="66">
        <f t="shared" si="6"/>
        <v>1</v>
      </c>
      <c r="AF28" s="68">
        <f t="shared" si="7"/>
        <v>1</v>
      </c>
      <c r="AG28" s="65" t="s">
        <v>269</v>
      </c>
    </row>
    <row r="29" spans="1:34" s="57" customFormat="1" ht="173.25" customHeight="1" x14ac:dyDescent="0.25">
      <c r="A29" s="58">
        <f t="shared" si="8"/>
        <v>16</v>
      </c>
      <c r="B29" s="58" t="s">
        <v>194</v>
      </c>
      <c r="C29" s="58" t="s">
        <v>125</v>
      </c>
      <c r="D29" s="64" t="s">
        <v>370</v>
      </c>
      <c r="E29" s="63" t="s">
        <v>150</v>
      </c>
      <c r="F29" s="86"/>
      <c r="G29" s="86"/>
      <c r="H29" s="86"/>
      <c r="I29" s="86"/>
      <c r="J29" s="82">
        <v>1</v>
      </c>
      <c r="K29" s="85"/>
      <c r="L29" s="85"/>
      <c r="M29" s="85"/>
      <c r="N29" s="85"/>
      <c r="O29" s="82"/>
      <c r="P29" s="82">
        <v>1</v>
      </c>
      <c r="Q29" s="86"/>
      <c r="R29" s="67">
        <f t="shared" si="5"/>
        <v>2</v>
      </c>
      <c r="S29" s="82"/>
      <c r="T29" s="82"/>
      <c r="U29" s="82"/>
      <c r="V29" s="82"/>
      <c r="W29" s="82">
        <v>1</v>
      </c>
      <c r="X29" s="82"/>
      <c r="Y29" s="82"/>
      <c r="Z29" s="82"/>
      <c r="AA29" s="82"/>
      <c r="AB29" s="82"/>
      <c r="AC29" s="82">
        <v>1</v>
      </c>
      <c r="AD29" s="82"/>
      <c r="AE29" s="66">
        <f t="shared" si="6"/>
        <v>2</v>
      </c>
      <c r="AF29" s="68">
        <f t="shared" si="7"/>
        <v>1</v>
      </c>
      <c r="AG29" s="65" t="s">
        <v>394</v>
      </c>
    </row>
    <row r="30" spans="1:34" s="57" customFormat="1" ht="222.75" customHeight="1" x14ac:dyDescent="0.25">
      <c r="A30" s="58">
        <f t="shared" si="8"/>
        <v>17</v>
      </c>
      <c r="B30" s="58" t="s">
        <v>194</v>
      </c>
      <c r="C30" s="58" t="s">
        <v>125</v>
      </c>
      <c r="D30" s="64" t="s">
        <v>371</v>
      </c>
      <c r="E30" s="63" t="s">
        <v>151</v>
      </c>
      <c r="F30" s="86"/>
      <c r="G30" s="67"/>
      <c r="H30" s="82">
        <v>1</v>
      </c>
      <c r="I30" s="85"/>
      <c r="J30" s="85"/>
      <c r="K30" s="85"/>
      <c r="L30" s="82">
        <v>1</v>
      </c>
      <c r="M30" s="85"/>
      <c r="N30" s="85"/>
      <c r="O30" s="85"/>
      <c r="P30" s="82">
        <v>1</v>
      </c>
      <c r="Q30" s="86"/>
      <c r="R30" s="67">
        <f t="shared" si="5"/>
        <v>3</v>
      </c>
      <c r="S30" s="82"/>
      <c r="T30" s="82"/>
      <c r="U30" s="82">
        <v>1</v>
      </c>
      <c r="V30" s="82"/>
      <c r="W30" s="82"/>
      <c r="X30" s="82"/>
      <c r="Y30" s="82">
        <v>1</v>
      </c>
      <c r="Z30" s="82"/>
      <c r="AA30" s="82"/>
      <c r="AB30" s="82"/>
      <c r="AC30" s="82">
        <v>1</v>
      </c>
      <c r="AD30" s="82"/>
      <c r="AE30" s="66">
        <f t="shared" si="6"/>
        <v>3</v>
      </c>
      <c r="AF30" s="68">
        <f t="shared" si="7"/>
        <v>1</v>
      </c>
      <c r="AG30" s="65" t="s">
        <v>395</v>
      </c>
    </row>
    <row r="31" spans="1:34" s="57" customFormat="1" ht="91.5" customHeight="1" x14ac:dyDescent="0.25">
      <c r="A31" s="58">
        <f t="shared" si="8"/>
        <v>18</v>
      </c>
      <c r="B31" s="58" t="s">
        <v>194</v>
      </c>
      <c r="C31" s="58" t="s">
        <v>125</v>
      </c>
      <c r="D31" s="64" t="s">
        <v>372</v>
      </c>
      <c r="E31" s="63" t="s">
        <v>155</v>
      </c>
      <c r="F31" s="85"/>
      <c r="G31" s="82"/>
      <c r="H31" s="85"/>
      <c r="I31" s="85"/>
      <c r="J31" s="85"/>
      <c r="K31" s="82"/>
      <c r="L31" s="82"/>
      <c r="M31" s="86"/>
      <c r="N31" s="85"/>
      <c r="O31" s="82"/>
      <c r="P31" s="82">
        <v>1</v>
      </c>
      <c r="Q31" s="87"/>
      <c r="R31" s="67">
        <f t="shared" si="5"/>
        <v>1</v>
      </c>
      <c r="S31" s="82"/>
      <c r="T31" s="82"/>
      <c r="U31" s="82"/>
      <c r="V31" s="82"/>
      <c r="W31" s="82"/>
      <c r="X31" s="82"/>
      <c r="Y31" s="82"/>
      <c r="Z31" s="82"/>
      <c r="AA31" s="82"/>
      <c r="AB31" s="82"/>
      <c r="AC31" s="82">
        <v>1</v>
      </c>
      <c r="AD31" s="82"/>
      <c r="AE31" s="66">
        <f t="shared" si="6"/>
        <v>1</v>
      </c>
      <c r="AF31" s="68">
        <f t="shared" si="7"/>
        <v>1</v>
      </c>
      <c r="AG31" s="72" t="s">
        <v>396</v>
      </c>
    </row>
    <row r="32" spans="1:34" s="57" customFormat="1" ht="166.5" customHeight="1" x14ac:dyDescent="0.2">
      <c r="A32" s="58">
        <f t="shared" si="8"/>
        <v>19</v>
      </c>
      <c r="B32" s="58" t="s">
        <v>194</v>
      </c>
      <c r="C32" s="58" t="s">
        <v>125</v>
      </c>
      <c r="D32" s="64" t="s">
        <v>373</v>
      </c>
      <c r="E32" s="63" t="s">
        <v>155</v>
      </c>
      <c r="F32" s="87">
        <v>1</v>
      </c>
      <c r="G32" s="82"/>
      <c r="H32" s="86"/>
      <c r="I32" s="82"/>
      <c r="J32" s="82">
        <v>1</v>
      </c>
      <c r="K32" s="86"/>
      <c r="L32" s="82">
        <v>1</v>
      </c>
      <c r="M32" s="82"/>
      <c r="N32" s="86"/>
      <c r="O32" s="82">
        <v>1</v>
      </c>
      <c r="P32" s="82"/>
      <c r="Q32" s="86"/>
      <c r="R32" s="67">
        <f t="shared" si="5"/>
        <v>4</v>
      </c>
      <c r="S32" s="82">
        <v>1</v>
      </c>
      <c r="T32" s="82"/>
      <c r="U32" s="82"/>
      <c r="V32" s="82"/>
      <c r="W32" s="82">
        <v>1</v>
      </c>
      <c r="X32" s="82"/>
      <c r="Y32" s="82">
        <v>1</v>
      </c>
      <c r="Z32" s="82"/>
      <c r="AA32" s="82"/>
      <c r="AB32" s="82">
        <v>1</v>
      </c>
      <c r="AC32" s="82"/>
      <c r="AD32" s="82"/>
      <c r="AE32" s="66">
        <f t="shared" si="6"/>
        <v>4</v>
      </c>
      <c r="AF32" s="68">
        <f t="shared" si="7"/>
        <v>1</v>
      </c>
      <c r="AG32" s="65" t="s">
        <v>397</v>
      </c>
    </row>
    <row r="33" spans="1:34" s="57" customFormat="1" ht="182.25" customHeight="1" x14ac:dyDescent="0.25">
      <c r="A33" s="58">
        <f t="shared" si="8"/>
        <v>20</v>
      </c>
      <c r="B33" s="58" t="s">
        <v>194</v>
      </c>
      <c r="C33" s="58" t="s">
        <v>125</v>
      </c>
      <c r="D33" s="64" t="s">
        <v>374</v>
      </c>
      <c r="E33" s="63" t="s">
        <v>154</v>
      </c>
      <c r="F33" s="82">
        <v>1</v>
      </c>
      <c r="G33" s="86"/>
      <c r="H33" s="85"/>
      <c r="I33" s="85"/>
      <c r="J33" s="85"/>
      <c r="K33" s="85"/>
      <c r="L33" s="82">
        <v>1</v>
      </c>
      <c r="M33" s="85"/>
      <c r="N33" s="85"/>
      <c r="O33" s="86"/>
      <c r="P33" s="86"/>
      <c r="Q33" s="82"/>
      <c r="R33" s="67">
        <f t="shared" si="5"/>
        <v>2</v>
      </c>
      <c r="S33" s="82">
        <v>1</v>
      </c>
      <c r="T33" s="82"/>
      <c r="U33" s="82"/>
      <c r="V33" s="82"/>
      <c r="W33" s="82"/>
      <c r="X33" s="82"/>
      <c r="Y33" s="82">
        <v>1</v>
      </c>
      <c r="Z33" s="82"/>
      <c r="AA33" s="82"/>
      <c r="AB33" s="82"/>
      <c r="AC33" s="82"/>
      <c r="AD33" s="82"/>
      <c r="AE33" s="66">
        <f t="shared" si="6"/>
        <v>2</v>
      </c>
      <c r="AF33" s="68">
        <f t="shared" si="7"/>
        <v>1</v>
      </c>
      <c r="AG33" s="65" t="s">
        <v>398</v>
      </c>
    </row>
    <row r="34" spans="1:34" s="57" customFormat="1" ht="268.5" customHeight="1" x14ac:dyDescent="0.25">
      <c r="A34" s="58">
        <f t="shared" si="8"/>
        <v>21</v>
      </c>
      <c r="B34" s="58" t="s">
        <v>194</v>
      </c>
      <c r="C34" s="58" t="s">
        <v>125</v>
      </c>
      <c r="D34" s="64" t="s">
        <v>375</v>
      </c>
      <c r="E34" s="63" t="s">
        <v>220</v>
      </c>
      <c r="F34" s="82">
        <v>1</v>
      </c>
      <c r="G34" s="86"/>
      <c r="H34" s="85"/>
      <c r="I34" s="82">
        <v>1</v>
      </c>
      <c r="J34" s="85"/>
      <c r="K34" s="85"/>
      <c r="L34" s="82">
        <v>1</v>
      </c>
      <c r="M34" s="86"/>
      <c r="N34" s="86"/>
      <c r="O34" s="82">
        <v>1</v>
      </c>
      <c r="P34" s="86"/>
      <c r="Q34" s="86"/>
      <c r="R34" s="67">
        <f t="shared" si="5"/>
        <v>4</v>
      </c>
      <c r="S34" s="82">
        <v>1</v>
      </c>
      <c r="T34" s="82"/>
      <c r="U34" s="82"/>
      <c r="V34" s="82">
        <v>1</v>
      </c>
      <c r="W34" s="82"/>
      <c r="X34" s="82"/>
      <c r="Y34" s="82">
        <v>1</v>
      </c>
      <c r="Z34" s="82"/>
      <c r="AA34" s="82"/>
      <c r="AB34" s="82"/>
      <c r="AC34" s="82">
        <v>1</v>
      </c>
      <c r="AD34" s="82"/>
      <c r="AE34" s="66">
        <f t="shared" si="6"/>
        <v>4</v>
      </c>
      <c r="AF34" s="68">
        <f t="shared" si="7"/>
        <v>1</v>
      </c>
      <c r="AG34" s="65" t="s">
        <v>399</v>
      </c>
    </row>
    <row r="35" spans="1:34" s="57" customFormat="1" ht="366.75" customHeight="1" x14ac:dyDescent="0.25">
      <c r="A35" s="58">
        <f t="shared" si="8"/>
        <v>22</v>
      </c>
      <c r="B35" s="58" t="s">
        <v>194</v>
      </c>
      <c r="C35" s="58" t="s">
        <v>125</v>
      </c>
      <c r="D35" s="64" t="s">
        <v>376</v>
      </c>
      <c r="E35" s="63" t="s">
        <v>156</v>
      </c>
      <c r="F35" s="82">
        <v>1</v>
      </c>
      <c r="G35" s="86"/>
      <c r="H35" s="85"/>
      <c r="I35" s="85"/>
      <c r="J35" s="85"/>
      <c r="K35" s="82"/>
      <c r="L35" s="82"/>
      <c r="M35" s="85"/>
      <c r="N35" s="85"/>
      <c r="O35" s="86"/>
      <c r="P35" s="86"/>
      <c r="Q35" s="86"/>
      <c r="R35" s="67">
        <f t="shared" si="5"/>
        <v>1</v>
      </c>
      <c r="S35" s="82">
        <v>1</v>
      </c>
      <c r="T35" s="82"/>
      <c r="U35" s="82"/>
      <c r="V35" s="82"/>
      <c r="W35" s="82"/>
      <c r="X35" s="82"/>
      <c r="Y35" s="82"/>
      <c r="Z35" s="82"/>
      <c r="AA35" s="82"/>
      <c r="AB35" s="82"/>
      <c r="AC35" s="82"/>
      <c r="AD35" s="82"/>
      <c r="AE35" s="66">
        <f t="shared" si="6"/>
        <v>1</v>
      </c>
      <c r="AF35" s="68">
        <f t="shared" si="7"/>
        <v>1</v>
      </c>
      <c r="AG35" s="65" t="s">
        <v>400</v>
      </c>
    </row>
    <row r="36" spans="1:34" s="57" customFormat="1" ht="345.75" customHeight="1" x14ac:dyDescent="0.2">
      <c r="A36" s="58">
        <f t="shared" si="8"/>
        <v>23</v>
      </c>
      <c r="B36" s="58" t="s">
        <v>194</v>
      </c>
      <c r="C36" s="58" t="s">
        <v>125</v>
      </c>
      <c r="D36" s="64" t="s">
        <v>377</v>
      </c>
      <c r="E36" s="63" t="s">
        <v>157</v>
      </c>
      <c r="F36" s="82"/>
      <c r="G36" s="82">
        <v>1</v>
      </c>
      <c r="H36" s="82"/>
      <c r="I36" s="86"/>
      <c r="J36" s="86"/>
      <c r="K36" s="86"/>
      <c r="L36" s="86"/>
      <c r="M36" s="86"/>
      <c r="N36" s="82"/>
      <c r="O36" s="82"/>
      <c r="P36" s="86"/>
      <c r="Q36" s="86"/>
      <c r="R36" s="67">
        <f t="shared" si="5"/>
        <v>1</v>
      </c>
      <c r="S36" s="82"/>
      <c r="T36" s="82">
        <v>1</v>
      </c>
      <c r="U36" s="82"/>
      <c r="V36" s="82"/>
      <c r="W36" s="82"/>
      <c r="X36" s="82"/>
      <c r="Y36" s="82"/>
      <c r="Z36" s="82"/>
      <c r="AA36" s="82"/>
      <c r="AB36" s="82"/>
      <c r="AC36" s="82"/>
      <c r="AD36" s="82"/>
      <c r="AE36" s="66">
        <f t="shared" si="6"/>
        <v>1</v>
      </c>
      <c r="AF36" s="68">
        <f t="shared" si="7"/>
        <v>1</v>
      </c>
      <c r="AG36" s="65" t="s">
        <v>401</v>
      </c>
    </row>
    <row r="37" spans="1:34" s="57" customFormat="1" ht="93" customHeight="1" x14ac:dyDescent="0.2">
      <c r="A37" s="58">
        <v>24</v>
      </c>
      <c r="B37" s="58" t="s">
        <v>194</v>
      </c>
      <c r="C37" s="58" t="s">
        <v>125</v>
      </c>
      <c r="D37" s="64" t="s">
        <v>126</v>
      </c>
      <c r="E37" s="63" t="s">
        <v>215</v>
      </c>
      <c r="F37" s="82">
        <v>1</v>
      </c>
      <c r="G37" s="82"/>
      <c r="H37" s="82"/>
      <c r="I37" s="82"/>
      <c r="J37" s="82"/>
      <c r="K37" s="82"/>
      <c r="L37" s="82">
        <v>1</v>
      </c>
      <c r="M37" s="82"/>
      <c r="N37" s="82"/>
      <c r="O37" s="82"/>
      <c r="P37" s="82"/>
      <c r="Q37" s="82"/>
      <c r="R37" s="67">
        <f t="shared" si="5"/>
        <v>2</v>
      </c>
      <c r="S37" s="82">
        <v>1</v>
      </c>
      <c r="T37" s="82"/>
      <c r="U37" s="82"/>
      <c r="V37" s="82"/>
      <c r="W37" s="82"/>
      <c r="X37" s="82"/>
      <c r="Y37" s="82">
        <v>1</v>
      </c>
      <c r="Z37" s="82"/>
      <c r="AA37" s="82"/>
      <c r="AB37" s="82"/>
      <c r="AC37" s="82"/>
      <c r="AD37" s="82"/>
      <c r="AE37" s="66">
        <f t="shared" si="6"/>
        <v>2</v>
      </c>
      <c r="AF37" s="68">
        <f t="shared" si="7"/>
        <v>1</v>
      </c>
      <c r="AG37" s="65" t="s">
        <v>270</v>
      </c>
    </row>
    <row r="38" spans="1:34" s="57" customFormat="1" ht="114" customHeight="1" x14ac:dyDescent="0.2">
      <c r="A38" s="58">
        <f t="shared" si="8"/>
        <v>25</v>
      </c>
      <c r="B38" s="58" t="s">
        <v>194</v>
      </c>
      <c r="C38" s="58" t="s">
        <v>125</v>
      </c>
      <c r="D38" s="64" t="s">
        <v>181</v>
      </c>
      <c r="E38" s="63" t="s">
        <v>27</v>
      </c>
      <c r="F38" s="82"/>
      <c r="G38" s="82"/>
      <c r="H38" s="82"/>
      <c r="I38" s="82"/>
      <c r="J38" s="82"/>
      <c r="K38" s="82"/>
      <c r="L38" s="82">
        <v>1</v>
      </c>
      <c r="M38" s="82"/>
      <c r="N38" s="82"/>
      <c r="O38" s="82"/>
      <c r="P38" s="82"/>
      <c r="Q38" s="82"/>
      <c r="R38" s="67">
        <f t="shared" si="5"/>
        <v>1</v>
      </c>
      <c r="S38" s="82"/>
      <c r="T38" s="82"/>
      <c r="U38" s="82"/>
      <c r="V38" s="82"/>
      <c r="W38" s="82"/>
      <c r="X38" s="82"/>
      <c r="Y38" s="82">
        <v>1</v>
      </c>
      <c r="Z38" s="82"/>
      <c r="AA38" s="82"/>
      <c r="AB38" s="82"/>
      <c r="AC38" s="82"/>
      <c r="AD38" s="82"/>
      <c r="AE38" s="66">
        <f t="shared" si="6"/>
        <v>1</v>
      </c>
      <c r="AF38" s="68">
        <f t="shared" si="7"/>
        <v>1</v>
      </c>
      <c r="AG38" s="65" t="s">
        <v>402</v>
      </c>
    </row>
    <row r="39" spans="1:34" s="57" customFormat="1" ht="33" customHeight="1" x14ac:dyDescent="0.2">
      <c r="A39" s="151" t="s">
        <v>203</v>
      </c>
      <c r="B39" s="151"/>
      <c r="C39" s="151"/>
      <c r="D39" s="151"/>
      <c r="E39" s="151"/>
      <c r="F39" s="82">
        <f t="shared" ref="F39:AE39" si="9">SUM(F22:F38)</f>
        <v>8</v>
      </c>
      <c r="G39" s="82">
        <f t="shared" si="9"/>
        <v>3</v>
      </c>
      <c r="H39" s="82">
        <f t="shared" si="9"/>
        <v>2</v>
      </c>
      <c r="I39" s="82">
        <f t="shared" si="9"/>
        <v>2</v>
      </c>
      <c r="J39" s="82">
        <f t="shared" si="9"/>
        <v>3</v>
      </c>
      <c r="K39" s="82">
        <f t="shared" si="9"/>
        <v>0</v>
      </c>
      <c r="L39" s="82">
        <f t="shared" si="9"/>
        <v>6</v>
      </c>
      <c r="M39" s="82">
        <f t="shared" si="9"/>
        <v>1</v>
      </c>
      <c r="N39" s="82">
        <f t="shared" si="9"/>
        <v>1</v>
      </c>
      <c r="O39" s="82">
        <f t="shared" si="9"/>
        <v>2</v>
      </c>
      <c r="P39" s="82">
        <f t="shared" si="9"/>
        <v>5</v>
      </c>
      <c r="Q39" s="82">
        <f t="shared" si="9"/>
        <v>0</v>
      </c>
      <c r="R39" s="67">
        <f t="shared" si="9"/>
        <v>33</v>
      </c>
      <c r="S39" s="82">
        <f t="shared" si="9"/>
        <v>6</v>
      </c>
      <c r="T39" s="82">
        <f t="shared" si="9"/>
        <v>4</v>
      </c>
      <c r="U39" s="82">
        <f t="shared" si="9"/>
        <v>3</v>
      </c>
      <c r="V39" s="82">
        <f t="shared" si="9"/>
        <v>2</v>
      </c>
      <c r="W39" s="82">
        <f t="shared" si="9"/>
        <v>3</v>
      </c>
      <c r="X39" s="82">
        <f t="shared" si="9"/>
        <v>0</v>
      </c>
      <c r="Y39" s="82">
        <f t="shared" si="9"/>
        <v>6</v>
      </c>
      <c r="Z39" s="82">
        <f t="shared" si="9"/>
        <v>1</v>
      </c>
      <c r="AA39" s="82">
        <f t="shared" si="9"/>
        <v>1</v>
      </c>
      <c r="AB39" s="82">
        <f t="shared" si="9"/>
        <v>1</v>
      </c>
      <c r="AC39" s="82">
        <f t="shared" si="9"/>
        <v>6</v>
      </c>
      <c r="AD39" s="82">
        <f t="shared" si="9"/>
        <v>0</v>
      </c>
      <c r="AE39" s="82">
        <f t="shared" si="9"/>
        <v>33</v>
      </c>
      <c r="AF39" s="68">
        <f>+AE39/R39</f>
        <v>1</v>
      </c>
      <c r="AG39" s="104"/>
    </row>
    <row r="40" spans="1:34" s="57" customFormat="1" ht="33" hidden="1" customHeight="1" x14ac:dyDescent="0.2">
      <c r="A40" s="73"/>
      <c r="B40" s="71"/>
      <c r="C40" s="75"/>
      <c r="D40" s="75"/>
      <c r="E40" s="104"/>
      <c r="F40" s="158">
        <f>+F39+G39+H39</f>
        <v>13</v>
      </c>
      <c r="G40" s="159"/>
      <c r="H40" s="160"/>
      <c r="I40" s="158">
        <f>+I39+J39+K39</f>
        <v>5</v>
      </c>
      <c r="J40" s="159"/>
      <c r="K40" s="160"/>
      <c r="L40" s="158">
        <f>+L39+M39+N39</f>
        <v>8</v>
      </c>
      <c r="M40" s="159"/>
      <c r="N40" s="160"/>
      <c r="O40" s="158">
        <f>+O39+P39+Q39</f>
        <v>7</v>
      </c>
      <c r="P40" s="159"/>
      <c r="Q40" s="160"/>
      <c r="R40" s="67">
        <f>+F40+I40+L40+O40</f>
        <v>33</v>
      </c>
      <c r="S40" s="161">
        <f>+S39+T39+U39</f>
        <v>13</v>
      </c>
      <c r="T40" s="161"/>
      <c r="U40" s="161"/>
      <c r="V40" s="161">
        <f>+V39+W39+X39</f>
        <v>5</v>
      </c>
      <c r="W40" s="161"/>
      <c r="X40" s="161"/>
      <c r="Y40" s="161">
        <f>+Y39+Z39+AA39</f>
        <v>8</v>
      </c>
      <c r="Z40" s="161"/>
      <c r="AA40" s="161"/>
      <c r="AB40" s="161">
        <f>+AB39+AC39+AD39</f>
        <v>7</v>
      </c>
      <c r="AC40" s="161"/>
      <c r="AD40" s="161"/>
      <c r="AE40" s="82">
        <f>+S40+V40+Y40+AB40</f>
        <v>33</v>
      </c>
      <c r="AF40" s="68">
        <f>+AE40/R40</f>
        <v>1</v>
      </c>
      <c r="AG40" s="104"/>
    </row>
    <row r="41" spans="1:34" s="57" customFormat="1" ht="33" hidden="1" customHeight="1" x14ac:dyDescent="0.2">
      <c r="A41" s="73"/>
      <c r="B41" s="71"/>
      <c r="C41" s="75"/>
      <c r="E41" s="104"/>
      <c r="F41" s="147">
        <f>+F40/R40</f>
        <v>0.39393939393939392</v>
      </c>
      <c r="G41" s="148"/>
      <c r="H41" s="149"/>
      <c r="I41" s="147">
        <f>+I40/R40</f>
        <v>0.15151515151515152</v>
      </c>
      <c r="J41" s="148"/>
      <c r="K41" s="149"/>
      <c r="L41" s="147">
        <f>+L40/R40</f>
        <v>0.24242424242424243</v>
      </c>
      <c r="M41" s="148"/>
      <c r="N41" s="149"/>
      <c r="O41" s="147">
        <f>+O40/R40</f>
        <v>0.21212121212121213</v>
      </c>
      <c r="P41" s="148"/>
      <c r="Q41" s="149"/>
      <c r="R41" s="77">
        <f>+F41+I41+L41+O41</f>
        <v>1</v>
      </c>
      <c r="S41" s="150">
        <f>+S40/F40</f>
        <v>1</v>
      </c>
      <c r="T41" s="150"/>
      <c r="U41" s="150"/>
      <c r="V41" s="150">
        <f>+V40/I40</f>
        <v>1</v>
      </c>
      <c r="W41" s="150"/>
      <c r="X41" s="150"/>
      <c r="Y41" s="150">
        <f>+Y40/L40</f>
        <v>1</v>
      </c>
      <c r="Z41" s="150"/>
      <c r="AA41" s="150"/>
      <c r="AB41" s="150">
        <f>+AB40/O40</f>
        <v>1</v>
      </c>
      <c r="AC41" s="150"/>
      <c r="AD41" s="150"/>
      <c r="AE41" s="81">
        <f>(S41+V41+Y41)/3</f>
        <v>1</v>
      </c>
      <c r="AF41" s="91"/>
      <c r="AG41" s="104"/>
    </row>
    <row r="42" spans="1:34" s="57" customFormat="1" ht="31.5" customHeight="1" x14ac:dyDescent="0.2">
      <c r="A42" s="144" t="s">
        <v>135</v>
      </c>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6"/>
    </row>
    <row r="43" spans="1:34" s="57" customFormat="1" ht="231" customHeight="1" x14ac:dyDescent="0.2">
      <c r="A43" s="58">
        <f>+A38+1</f>
        <v>26</v>
      </c>
      <c r="B43" s="58" t="s">
        <v>195</v>
      </c>
      <c r="C43" s="63" t="s">
        <v>163</v>
      </c>
      <c r="D43" s="63" t="s">
        <v>140</v>
      </c>
      <c r="E43" s="63" t="s">
        <v>218</v>
      </c>
      <c r="F43" s="58"/>
      <c r="G43" s="58">
        <v>1</v>
      </c>
      <c r="H43" s="63"/>
      <c r="I43" s="63">
        <v>1</v>
      </c>
      <c r="J43" s="63"/>
      <c r="K43" s="63"/>
      <c r="L43" s="58">
        <v>1</v>
      </c>
      <c r="M43" s="58"/>
      <c r="N43" s="63"/>
      <c r="O43" s="58">
        <v>1</v>
      </c>
      <c r="P43" s="88"/>
      <c r="Q43" s="88"/>
      <c r="R43" s="67">
        <f t="shared" si="5"/>
        <v>4</v>
      </c>
      <c r="S43" s="58"/>
      <c r="T43" s="58">
        <v>1</v>
      </c>
      <c r="U43" s="88"/>
      <c r="V43" s="88">
        <v>1</v>
      </c>
      <c r="W43" s="88"/>
      <c r="X43" s="88"/>
      <c r="Y43" s="58">
        <v>1</v>
      </c>
      <c r="Z43" s="88"/>
      <c r="AA43" s="88"/>
      <c r="AB43" s="58">
        <v>1</v>
      </c>
      <c r="AC43" s="88"/>
      <c r="AD43" s="88"/>
      <c r="AE43" s="66">
        <f t="shared" ref="AE43:AE56" si="10">IFERROR(SUM(S43:AD43),"")</f>
        <v>4</v>
      </c>
      <c r="AF43" s="68">
        <f t="shared" ref="AF43:AF60" si="11">IF(AND(R43=0,AE43=0),"",IF(IFERROR(AE43/R43,"")&gt;100%,100%,IFERROR(AE43/R43,"")))</f>
        <v>1</v>
      </c>
      <c r="AG43" s="63" t="s">
        <v>359</v>
      </c>
    </row>
    <row r="44" spans="1:34" s="57" customFormat="1" ht="175.5" customHeight="1" x14ac:dyDescent="0.2">
      <c r="A44" s="58">
        <f t="shared" si="8"/>
        <v>27</v>
      </c>
      <c r="B44" s="58" t="s">
        <v>195</v>
      </c>
      <c r="C44" s="63" t="s">
        <v>163</v>
      </c>
      <c r="D44" s="63" t="s">
        <v>139</v>
      </c>
      <c r="E44" s="63" t="s">
        <v>152</v>
      </c>
      <c r="F44" s="58">
        <v>1</v>
      </c>
      <c r="G44" s="63"/>
      <c r="H44" s="63"/>
      <c r="I44" s="58">
        <v>1</v>
      </c>
      <c r="J44" s="63"/>
      <c r="K44" s="63"/>
      <c r="L44" s="58"/>
      <c r="M44" s="63"/>
      <c r="N44" s="63"/>
      <c r="O44" s="58">
        <v>1</v>
      </c>
      <c r="P44" s="88"/>
      <c r="Q44" s="88"/>
      <c r="R44" s="67">
        <f t="shared" si="5"/>
        <v>3</v>
      </c>
      <c r="S44" s="58">
        <v>1</v>
      </c>
      <c r="T44" s="58"/>
      <c r="U44" s="88"/>
      <c r="V44" s="63">
        <v>1</v>
      </c>
      <c r="W44" s="88"/>
      <c r="X44" s="88"/>
      <c r="Y44" s="58"/>
      <c r="Z44" s="88"/>
      <c r="AA44" s="88"/>
      <c r="AB44" s="88">
        <v>1</v>
      </c>
      <c r="AC44" s="88"/>
      <c r="AD44" s="88"/>
      <c r="AE44" s="66">
        <f t="shared" si="10"/>
        <v>3</v>
      </c>
      <c r="AF44" s="68">
        <f t="shared" si="11"/>
        <v>1</v>
      </c>
      <c r="AG44" s="63" t="s">
        <v>271</v>
      </c>
    </row>
    <row r="45" spans="1:34" s="57" customFormat="1" ht="39.75" customHeight="1" x14ac:dyDescent="0.2">
      <c r="A45" s="58">
        <f t="shared" si="8"/>
        <v>28</v>
      </c>
      <c r="B45" s="58" t="s">
        <v>195</v>
      </c>
      <c r="C45" s="63" t="s">
        <v>163</v>
      </c>
      <c r="D45" s="63" t="s">
        <v>127</v>
      </c>
      <c r="E45" s="63" t="s">
        <v>152</v>
      </c>
      <c r="F45" s="58"/>
      <c r="G45" s="63"/>
      <c r="H45" s="63"/>
      <c r="I45" s="58"/>
      <c r="J45" s="63"/>
      <c r="K45" s="63"/>
      <c r="L45" s="58"/>
      <c r="M45" s="58"/>
      <c r="N45" s="63"/>
      <c r="O45" s="58"/>
      <c r="P45" s="88"/>
      <c r="Q45" s="88"/>
      <c r="R45" s="67">
        <f t="shared" si="5"/>
        <v>0</v>
      </c>
      <c r="S45" s="58"/>
      <c r="T45" s="58"/>
      <c r="U45" s="88"/>
      <c r="V45" s="63"/>
      <c r="W45" s="88"/>
      <c r="X45" s="88"/>
      <c r="Y45" s="58"/>
      <c r="Z45" s="88"/>
      <c r="AA45" s="88"/>
      <c r="AB45" s="88"/>
      <c r="AC45" s="88"/>
      <c r="AD45" s="88"/>
      <c r="AE45" s="66">
        <f t="shared" si="10"/>
        <v>0</v>
      </c>
      <c r="AF45" s="68" t="str">
        <f t="shared" si="11"/>
        <v/>
      </c>
      <c r="AG45" s="63" t="s">
        <v>272</v>
      </c>
    </row>
    <row r="46" spans="1:34" s="57" customFormat="1" ht="148.5" customHeight="1" x14ac:dyDescent="0.2">
      <c r="A46" s="58">
        <f t="shared" si="8"/>
        <v>29</v>
      </c>
      <c r="B46" s="58" t="s">
        <v>195</v>
      </c>
      <c r="C46" s="63" t="s">
        <v>163</v>
      </c>
      <c r="D46" s="63" t="s">
        <v>128</v>
      </c>
      <c r="E46" s="63" t="s">
        <v>152</v>
      </c>
      <c r="F46" s="58">
        <v>1</v>
      </c>
      <c r="G46" s="63"/>
      <c r="H46" s="63"/>
      <c r="I46" s="58">
        <v>1</v>
      </c>
      <c r="J46" s="63"/>
      <c r="K46" s="63"/>
      <c r="L46" s="58"/>
      <c r="M46" s="58"/>
      <c r="N46" s="63"/>
      <c r="O46" s="58">
        <v>1</v>
      </c>
      <c r="P46" s="88"/>
      <c r="Q46" s="88"/>
      <c r="R46" s="67">
        <f t="shared" si="5"/>
        <v>3</v>
      </c>
      <c r="S46" s="58"/>
      <c r="T46" s="58">
        <v>1</v>
      </c>
      <c r="U46" s="88"/>
      <c r="V46" s="63">
        <v>1</v>
      </c>
      <c r="W46" s="88"/>
      <c r="X46" s="88"/>
      <c r="Y46" s="58"/>
      <c r="Z46" s="88"/>
      <c r="AA46" s="88"/>
      <c r="AB46" s="88"/>
      <c r="AC46" s="58">
        <v>1</v>
      </c>
      <c r="AD46" s="88"/>
      <c r="AE46" s="66">
        <f t="shared" si="10"/>
        <v>3</v>
      </c>
      <c r="AF46" s="68">
        <f t="shared" si="11"/>
        <v>1</v>
      </c>
      <c r="AG46" s="88" t="s">
        <v>360</v>
      </c>
      <c r="AH46" s="65"/>
    </row>
    <row r="47" spans="1:34" s="57" customFormat="1" ht="102.75" customHeight="1" x14ac:dyDescent="0.2">
      <c r="A47" s="58">
        <v>30</v>
      </c>
      <c r="B47" s="58"/>
      <c r="C47" s="63" t="s">
        <v>163</v>
      </c>
      <c r="D47" s="63" t="s">
        <v>261</v>
      </c>
      <c r="E47" s="63" t="s">
        <v>152</v>
      </c>
      <c r="F47" s="58"/>
      <c r="G47" s="63"/>
      <c r="H47" s="63"/>
      <c r="I47" s="58"/>
      <c r="J47" s="63"/>
      <c r="K47" s="63"/>
      <c r="L47" s="58"/>
      <c r="M47" s="58"/>
      <c r="N47" s="63"/>
      <c r="O47" s="58">
        <v>1</v>
      </c>
      <c r="P47" s="88"/>
      <c r="Q47" s="88"/>
      <c r="R47" s="67">
        <f t="shared" si="5"/>
        <v>1</v>
      </c>
      <c r="S47" s="58"/>
      <c r="T47" s="58"/>
      <c r="U47" s="88"/>
      <c r="V47" s="63"/>
      <c r="W47" s="88"/>
      <c r="X47" s="88"/>
      <c r="Y47" s="58"/>
      <c r="Z47" s="88"/>
      <c r="AA47" s="88"/>
      <c r="AB47" s="58">
        <v>1</v>
      </c>
      <c r="AC47" s="88"/>
      <c r="AD47" s="88"/>
      <c r="AE47" s="66">
        <f t="shared" si="10"/>
        <v>1</v>
      </c>
      <c r="AF47" s="68">
        <f t="shared" si="11"/>
        <v>1</v>
      </c>
      <c r="AG47" s="63" t="s">
        <v>273</v>
      </c>
      <c r="AH47" s="62"/>
    </row>
    <row r="48" spans="1:34" s="57" customFormat="1" ht="93.75" customHeight="1" x14ac:dyDescent="0.2">
      <c r="A48" s="58">
        <v>31</v>
      </c>
      <c r="B48" s="58" t="s">
        <v>195</v>
      </c>
      <c r="C48" s="63" t="s">
        <v>163</v>
      </c>
      <c r="D48" s="63" t="s">
        <v>129</v>
      </c>
      <c r="E48" s="63" t="s">
        <v>152</v>
      </c>
      <c r="F48" s="58">
        <v>1</v>
      </c>
      <c r="G48" s="63"/>
      <c r="H48" s="63"/>
      <c r="I48" s="58">
        <v>1</v>
      </c>
      <c r="J48" s="63"/>
      <c r="K48" s="63"/>
      <c r="L48" s="58"/>
      <c r="M48" s="63"/>
      <c r="N48" s="63"/>
      <c r="O48" s="58">
        <v>1</v>
      </c>
      <c r="P48" s="88"/>
      <c r="Q48" s="88"/>
      <c r="R48" s="67">
        <f t="shared" si="5"/>
        <v>3</v>
      </c>
      <c r="S48" s="58">
        <v>1</v>
      </c>
      <c r="T48" s="58"/>
      <c r="U48" s="88"/>
      <c r="V48" s="58">
        <v>1</v>
      </c>
      <c r="W48" s="88"/>
      <c r="X48" s="88"/>
      <c r="Y48" s="58"/>
      <c r="Z48" s="88"/>
      <c r="AA48" s="88"/>
      <c r="AB48" s="58">
        <v>1</v>
      </c>
      <c r="AC48" s="88"/>
      <c r="AD48" s="88"/>
      <c r="AE48" s="66">
        <f t="shared" si="10"/>
        <v>3</v>
      </c>
      <c r="AF48" s="68">
        <f t="shared" si="11"/>
        <v>1</v>
      </c>
      <c r="AG48" s="63" t="s">
        <v>274</v>
      </c>
    </row>
    <row r="49" spans="1:34" s="57" customFormat="1" ht="96" customHeight="1" x14ac:dyDescent="0.2">
      <c r="A49" s="58">
        <f t="shared" si="8"/>
        <v>32</v>
      </c>
      <c r="B49" s="58" t="s">
        <v>195</v>
      </c>
      <c r="C49" s="63" t="s">
        <v>163</v>
      </c>
      <c r="D49" s="63" t="s">
        <v>130</v>
      </c>
      <c r="E49" s="63" t="s">
        <v>152</v>
      </c>
      <c r="F49" s="58"/>
      <c r="G49" s="63"/>
      <c r="H49" s="63"/>
      <c r="I49" s="58"/>
      <c r="J49" s="63"/>
      <c r="K49" s="63"/>
      <c r="L49" s="58"/>
      <c r="M49" s="63"/>
      <c r="N49" s="63"/>
      <c r="O49" s="58"/>
      <c r="P49" s="88"/>
      <c r="Q49" s="88"/>
      <c r="R49" s="67">
        <f t="shared" si="5"/>
        <v>0</v>
      </c>
      <c r="S49" s="58"/>
      <c r="T49" s="58"/>
      <c r="U49" s="88"/>
      <c r="V49" s="88"/>
      <c r="W49" s="88"/>
      <c r="X49" s="88"/>
      <c r="Y49" s="58"/>
      <c r="Z49" s="88"/>
      <c r="AA49" s="88"/>
      <c r="AB49" s="88"/>
      <c r="AC49" s="88"/>
      <c r="AD49" s="88"/>
      <c r="AE49" s="66">
        <f t="shared" si="10"/>
        <v>0</v>
      </c>
      <c r="AF49" s="68" t="str">
        <f t="shared" si="11"/>
        <v/>
      </c>
      <c r="AG49" s="63" t="s">
        <v>403</v>
      </c>
    </row>
    <row r="50" spans="1:34" s="57" customFormat="1" ht="166.5" customHeight="1" x14ac:dyDescent="0.2">
      <c r="A50" s="58">
        <f t="shared" si="8"/>
        <v>33</v>
      </c>
      <c r="B50" s="58" t="s">
        <v>195</v>
      </c>
      <c r="C50" s="63" t="s">
        <v>163</v>
      </c>
      <c r="D50" s="63" t="s">
        <v>186</v>
      </c>
      <c r="E50" s="63" t="s">
        <v>152</v>
      </c>
      <c r="F50" s="58">
        <v>1</v>
      </c>
      <c r="G50" s="63"/>
      <c r="H50" s="63"/>
      <c r="I50" s="58">
        <v>1</v>
      </c>
      <c r="J50" s="63"/>
      <c r="K50" s="63"/>
      <c r="L50" s="58"/>
      <c r="M50" s="63"/>
      <c r="N50" s="63"/>
      <c r="O50" s="58">
        <v>1</v>
      </c>
      <c r="P50" s="88"/>
      <c r="Q50" s="88"/>
      <c r="R50" s="67">
        <f t="shared" si="5"/>
        <v>3</v>
      </c>
      <c r="S50" s="58"/>
      <c r="T50" s="58"/>
      <c r="U50" s="63">
        <v>1</v>
      </c>
      <c r="V50" s="63">
        <v>1</v>
      </c>
      <c r="W50" s="88"/>
      <c r="X50" s="88"/>
      <c r="Y50" s="58"/>
      <c r="Z50" s="88"/>
      <c r="AA50" s="88"/>
      <c r="AB50" s="58">
        <v>1</v>
      </c>
      <c r="AC50" s="88"/>
      <c r="AD50" s="88"/>
      <c r="AE50" s="66">
        <f t="shared" si="10"/>
        <v>3</v>
      </c>
      <c r="AF50" s="68">
        <f t="shared" si="11"/>
        <v>1</v>
      </c>
      <c r="AG50" s="63" t="s">
        <v>404</v>
      </c>
      <c r="AH50" s="65"/>
    </row>
    <row r="51" spans="1:34" s="57" customFormat="1" ht="63" customHeight="1" x14ac:dyDescent="0.2">
      <c r="A51" s="58">
        <f t="shared" si="8"/>
        <v>34</v>
      </c>
      <c r="B51" s="58" t="s">
        <v>195</v>
      </c>
      <c r="C51" s="63" t="s">
        <v>163</v>
      </c>
      <c r="D51" s="63" t="s">
        <v>131</v>
      </c>
      <c r="E51" s="63" t="s">
        <v>152</v>
      </c>
      <c r="F51" s="58"/>
      <c r="G51" s="63"/>
      <c r="H51" s="63"/>
      <c r="I51" s="58"/>
      <c r="J51" s="63"/>
      <c r="K51" s="63"/>
      <c r="L51" s="58"/>
      <c r="M51" s="63"/>
      <c r="N51" s="63"/>
      <c r="O51" s="58"/>
      <c r="P51" s="63"/>
      <c r="Q51" s="63"/>
      <c r="R51" s="67">
        <f t="shared" si="5"/>
        <v>0</v>
      </c>
      <c r="S51" s="58"/>
      <c r="T51" s="58"/>
      <c r="U51" s="63"/>
      <c r="V51" s="63"/>
      <c r="W51" s="63"/>
      <c r="X51" s="63"/>
      <c r="Y51" s="58"/>
      <c r="Z51" s="63"/>
      <c r="AA51" s="63"/>
      <c r="AB51" s="63"/>
      <c r="AC51" s="63"/>
      <c r="AD51" s="63"/>
      <c r="AE51" s="58">
        <f t="shared" si="10"/>
        <v>0</v>
      </c>
      <c r="AF51" s="68" t="str">
        <f t="shared" si="11"/>
        <v/>
      </c>
      <c r="AG51" s="63" t="s">
        <v>275</v>
      </c>
    </row>
    <row r="52" spans="1:34" s="57" customFormat="1" ht="51" customHeight="1" x14ac:dyDescent="0.2">
      <c r="A52" s="58">
        <f t="shared" si="8"/>
        <v>35</v>
      </c>
      <c r="B52" s="58" t="s">
        <v>195</v>
      </c>
      <c r="C52" s="63" t="s">
        <v>163</v>
      </c>
      <c r="D52" s="63" t="s">
        <v>221</v>
      </c>
      <c r="E52" s="63" t="s">
        <v>152</v>
      </c>
      <c r="F52" s="58"/>
      <c r="G52" s="63"/>
      <c r="H52" s="63"/>
      <c r="I52" s="58"/>
      <c r="J52" s="63"/>
      <c r="K52" s="63"/>
      <c r="L52" s="58"/>
      <c r="M52" s="63"/>
      <c r="N52" s="63"/>
      <c r="O52" s="58"/>
      <c r="P52" s="63"/>
      <c r="Q52" s="63"/>
      <c r="R52" s="67">
        <f t="shared" si="5"/>
        <v>0</v>
      </c>
      <c r="S52" s="58"/>
      <c r="T52" s="58"/>
      <c r="U52" s="63"/>
      <c r="V52" s="63"/>
      <c r="W52" s="63"/>
      <c r="X52" s="63"/>
      <c r="Y52" s="58"/>
      <c r="Z52" s="63"/>
      <c r="AA52" s="63"/>
      <c r="AB52" s="63"/>
      <c r="AC52" s="63"/>
      <c r="AD52" s="63"/>
      <c r="AE52" s="58">
        <f t="shared" si="10"/>
        <v>0</v>
      </c>
      <c r="AF52" s="68" t="str">
        <f t="shared" si="11"/>
        <v/>
      </c>
      <c r="AG52" s="63" t="s">
        <v>276</v>
      </c>
      <c r="AH52" s="59"/>
    </row>
    <row r="53" spans="1:34" s="57" customFormat="1" ht="119.25" customHeight="1" x14ac:dyDescent="0.2">
      <c r="A53" s="58">
        <f t="shared" si="8"/>
        <v>36</v>
      </c>
      <c r="B53" s="58" t="s">
        <v>195</v>
      </c>
      <c r="C53" s="63" t="s">
        <v>163</v>
      </c>
      <c r="D53" s="63" t="s">
        <v>132</v>
      </c>
      <c r="E53" s="63" t="s">
        <v>152</v>
      </c>
      <c r="F53" s="58"/>
      <c r="G53" s="63"/>
      <c r="H53" s="63"/>
      <c r="I53" s="58"/>
      <c r="J53" s="63"/>
      <c r="K53" s="63"/>
      <c r="L53" s="58"/>
      <c r="M53" s="63"/>
      <c r="N53" s="63"/>
      <c r="O53" s="58"/>
      <c r="P53" s="63"/>
      <c r="Q53" s="63"/>
      <c r="R53" s="67">
        <f t="shared" si="5"/>
        <v>0</v>
      </c>
      <c r="S53" s="58"/>
      <c r="T53" s="58"/>
      <c r="U53" s="63"/>
      <c r="V53" s="63"/>
      <c r="W53" s="63"/>
      <c r="X53" s="63"/>
      <c r="Y53" s="58"/>
      <c r="Z53" s="63"/>
      <c r="AA53" s="63"/>
      <c r="AB53" s="63"/>
      <c r="AC53" s="63"/>
      <c r="AD53" s="63"/>
      <c r="AE53" s="58">
        <f t="shared" si="10"/>
        <v>0</v>
      </c>
      <c r="AF53" s="68" t="str">
        <f t="shared" si="11"/>
        <v/>
      </c>
      <c r="AG53" s="63" t="s">
        <v>277</v>
      </c>
    </row>
    <row r="54" spans="1:34" s="57" customFormat="1" ht="140.25" customHeight="1" x14ac:dyDescent="0.2">
      <c r="A54" s="58">
        <f t="shared" si="8"/>
        <v>37</v>
      </c>
      <c r="B54" s="58" t="s">
        <v>195</v>
      </c>
      <c r="C54" s="63" t="s">
        <v>163</v>
      </c>
      <c r="D54" s="63" t="s">
        <v>235</v>
      </c>
      <c r="E54" s="63" t="s">
        <v>152</v>
      </c>
      <c r="F54" s="58">
        <v>1</v>
      </c>
      <c r="G54" s="63"/>
      <c r="H54" s="63"/>
      <c r="I54" s="58">
        <v>1</v>
      </c>
      <c r="J54" s="63"/>
      <c r="K54" s="63"/>
      <c r="L54" s="58"/>
      <c r="M54" s="63"/>
      <c r="N54" s="63"/>
      <c r="O54" s="58">
        <v>1</v>
      </c>
      <c r="P54" s="63"/>
      <c r="Q54" s="63"/>
      <c r="R54" s="67">
        <f t="shared" si="5"/>
        <v>3</v>
      </c>
      <c r="S54" s="58"/>
      <c r="T54" s="58">
        <v>1</v>
      </c>
      <c r="U54" s="63"/>
      <c r="V54" s="58">
        <v>1</v>
      </c>
      <c r="W54" s="63"/>
      <c r="X54" s="63"/>
      <c r="Y54" s="58"/>
      <c r="Z54" s="63"/>
      <c r="AA54" s="63"/>
      <c r="AB54" s="63">
        <v>1</v>
      </c>
      <c r="AC54" s="63"/>
      <c r="AD54" s="63"/>
      <c r="AE54" s="58">
        <f t="shared" si="10"/>
        <v>3</v>
      </c>
      <c r="AF54" s="68">
        <f t="shared" si="11"/>
        <v>1</v>
      </c>
      <c r="AG54" s="63" t="s">
        <v>278</v>
      </c>
      <c r="AH54" s="59"/>
    </row>
    <row r="55" spans="1:34" s="57" customFormat="1" ht="51.75" customHeight="1" x14ac:dyDescent="0.2">
      <c r="A55" s="58">
        <f t="shared" si="8"/>
        <v>38</v>
      </c>
      <c r="B55" s="58" t="s">
        <v>195</v>
      </c>
      <c r="C55" s="63" t="s">
        <v>163</v>
      </c>
      <c r="D55" s="63" t="s">
        <v>199</v>
      </c>
      <c r="E55" s="63" t="s">
        <v>152</v>
      </c>
      <c r="F55" s="58"/>
      <c r="G55" s="63"/>
      <c r="H55" s="63"/>
      <c r="I55" s="58"/>
      <c r="J55" s="63"/>
      <c r="K55" s="63"/>
      <c r="L55" s="58"/>
      <c r="M55" s="58"/>
      <c r="N55" s="63"/>
      <c r="O55" s="58"/>
      <c r="P55" s="63"/>
      <c r="Q55" s="63"/>
      <c r="R55" s="67">
        <f t="shared" si="5"/>
        <v>0</v>
      </c>
      <c r="S55" s="58"/>
      <c r="T55" s="58"/>
      <c r="U55" s="63"/>
      <c r="V55" s="63"/>
      <c r="W55" s="63"/>
      <c r="X55" s="63"/>
      <c r="Y55" s="58"/>
      <c r="Z55" s="63"/>
      <c r="AA55" s="63"/>
      <c r="AB55" s="63"/>
      <c r="AC55" s="63"/>
      <c r="AD55" s="63"/>
      <c r="AE55" s="58">
        <f t="shared" si="10"/>
        <v>0</v>
      </c>
      <c r="AF55" s="68" t="str">
        <f t="shared" si="11"/>
        <v/>
      </c>
      <c r="AG55" s="63" t="s">
        <v>279</v>
      </c>
    </row>
    <row r="56" spans="1:34" s="57" customFormat="1" ht="39.75" customHeight="1" x14ac:dyDescent="0.2">
      <c r="A56" s="58">
        <f t="shared" si="8"/>
        <v>39</v>
      </c>
      <c r="B56" s="58" t="s">
        <v>195</v>
      </c>
      <c r="C56" s="63" t="s">
        <v>163</v>
      </c>
      <c r="D56" s="63" t="s">
        <v>133</v>
      </c>
      <c r="E56" s="63" t="s">
        <v>152</v>
      </c>
      <c r="F56" s="58"/>
      <c r="G56" s="63"/>
      <c r="H56" s="63"/>
      <c r="I56" s="58"/>
      <c r="J56" s="63"/>
      <c r="K56" s="63"/>
      <c r="L56" s="58"/>
      <c r="M56" s="63"/>
      <c r="N56" s="63"/>
      <c r="O56" s="58"/>
      <c r="P56" s="63"/>
      <c r="Q56" s="63"/>
      <c r="R56" s="67">
        <f t="shared" si="5"/>
        <v>0</v>
      </c>
      <c r="S56" s="58"/>
      <c r="T56" s="58"/>
      <c r="U56" s="63"/>
      <c r="V56" s="63"/>
      <c r="W56" s="63"/>
      <c r="X56" s="63"/>
      <c r="Y56" s="58"/>
      <c r="Z56" s="63"/>
      <c r="AA56" s="63"/>
      <c r="AB56" s="63"/>
      <c r="AC56" s="63"/>
      <c r="AD56" s="63"/>
      <c r="AE56" s="58">
        <f t="shared" si="10"/>
        <v>0</v>
      </c>
      <c r="AF56" s="68" t="str">
        <f t="shared" si="11"/>
        <v/>
      </c>
      <c r="AG56" s="63" t="s">
        <v>279</v>
      </c>
    </row>
    <row r="57" spans="1:34" s="57" customFormat="1" ht="39.75" customHeight="1" x14ac:dyDescent="0.2">
      <c r="A57" s="58">
        <v>40</v>
      </c>
      <c r="B57" s="58" t="s">
        <v>195</v>
      </c>
      <c r="C57" s="63" t="s">
        <v>163</v>
      </c>
      <c r="D57" s="63" t="s">
        <v>134</v>
      </c>
      <c r="E57" s="63" t="s">
        <v>152</v>
      </c>
      <c r="F57" s="58"/>
      <c r="G57" s="63"/>
      <c r="H57" s="63"/>
      <c r="I57" s="58"/>
      <c r="J57" s="63"/>
      <c r="K57" s="63"/>
      <c r="L57" s="58"/>
      <c r="M57" s="63"/>
      <c r="N57" s="63"/>
      <c r="O57" s="58"/>
      <c r="P57" s="63"/>
      <c r="Q57" s="63"/>
      <c r="R57" s="67">
        <f>IFERROR(SUM(F57:Q57),"")</f>
        <v>0</v>
      </c>
      <c r="S57" s="58"/>
      <c r="T57" s="58"/>
      <c r="U57" s="63"/>
      <c r="V57" s="63"/>
      <c r="W57" s="63"/>
      <c r="X57" s="63"/>
      <c r="Y57" s="58"/>
      <c r="Z57" s="63"/>
      <c r="AA57" s="63"/>
      <c r="AB57" s="63"/>
      <c r="AC57" s="63"/>
      <c r="AD57" s="63"/>
      <c r="AE57" s="58">
        <f>IFERROR(SUM(S57:AD57),"")</f>
        <v>0</v>
      </c>
      <c r="AF57" s="68" t="str">
        <f t="shared" si="11"/>
        <v/>
      </c>
      <c r="AG57" s="63" t="s">
        <v>279</v>
      </c>
      <c r="AH57" s="59"/>
    </row>
    <row r="58" spans="1:34" s="57" customFormat="1" ht="217.5" customHeight="1" x14ac:dyDescent="0.2">
      <c r="A58" s="58">
        <v>41</v>
      </c>
      <c r="B58" s="58"/>
      <c r="C58" s="63" t="s">
        <v>163</v>
      </c>
      <c r="D58" s="63" t="s">
        <v>231</v>
      </c>
      <c r="E58" s="63" t="s">
        <v>152</v>
      </c>
      <c r="F58" s="58">
        <v>1</v>
      </c>
      <c r="G58" s="63"/>
      <c r="H58" s="63"/>
      <c r="I58" s="58">
        <v>1</v>
      </c>
      <c r="J58" s="63"/>
      <c r="K58" s="63"/>
      <c r="L58" s="58"/>
      <c r="M58" s="63"/>
      <c r="N58" s="63"/>
      <c r="O58" s="58">
        <v>1</v>
      </c>
      <c r="P58" s="63"/>
      <c r="Q58" s="63"/>
      <c r="R58" s="67">
        <f>IFERROR(SUM(F58:Q58),"")</f>
        <v>3</v>
      </c>
      <c r="S58" s="58"/>
      <c r="T58" s="58">
        <v>1</v>
      </c>
      <c r="U58" s="63"/>
      <c r="V58" s="63">
        <v>1</v>
      </c>
      <c r="W58" s="63"/>
      <c r="X58" s="63"/>
      <c r="Y58" s="58"/>
      <c r="Z58" s="63"/>
      <c r="AA58" s="63"/>
      <c r="AB58" s="58">
        <v>1</v>
      </c>
      <c r="AC58" s="63"/>
      <c r="AD58" s="63"/>
      <c r="AE58" s="58">
        <f>IFERROR(SUM(S58:AD58),"")</f>
        <v>3</v>
      </c>
      <c r="AF58" s="68">
        <f t="shared" si="11"/>
        <v>1</v>
      </c>
      <c r="AG58" s="63" t="s">
        <v>280</v>
      </c>
    </row>
    <row r="59" spans="1:34" s="57" customFormat="1" ht="104.25" customHeight="1" x14ac:dyDescent="0.2">
      <c r="A59" s="58">
        <v>42</v>
      </c>
      <c r="B59" s="58"/>
      <c r="C59" s="63" t="s">
        <v>163</v>
      </c>
      <c r="D59" s="63" t="s">
        <v>233</v>
      </c>
      <c r="E59" s="63" t="s">
        <v>152</v>
      </c>
      <c r="F59" s="58"/>
      <c r="G59" s="63"/>
      <c r="H59" s="63"/>
      <c r="I59" s="58"/>
      <c r="J59" s="63"/>
      <c r="K59" s="63"/>
      <c r="L59" s="58"/>
      <c r="M59" s="63"/>
      <c r="N59" s="63"/>
      <c r="O59" s="58">
        <v>1</v>
      </c>
      <c r="P59" s="63"/>
      <c r="Q59" s="63"/>
      <c r="R59" s="89">
        <f>IFERROR(SUM(F59:Q59),"")</f>
        <v>1</v>
      </c>
      <c r="S59" s="58"/>
      <c r="T59" s="58"/>
      <c r="U59" s="63"/>
      <c r="V59" s="63"/>
      <c r="W59" s="63"/>
      <c r="X59" s="63"/>
      <c r="Y59" s="58"/>
      <c r="Z59" s="63"/>
      <c r="AA59" s="63"/>
      <c r="AB59" s="58">
        <v>1</v>
      </c>
      <c r="AC59" s="63"/>
      <c r="AD59" s="63"/>
      <c r="AE59" s="58">
        <f>IFERROR(SUM(S59:AD59),"")</f>
        <v>1</v>
      </c>
      <c r="AF59" s="68">
        <f t="shared" si="11"/>
        <v>1</v>
      </c>
      <c r="AG59" s="63" t="s">
        <v>364</v>
      </c>
    </row>
    <row r="60" spans="1:34" s="57" customFormat="1" ht="105" customHeight="1" x14ac:dyDescent="0.2">
      <c r="A60" s="58">
        <v>43</v>
      </c>
      <c r="B60" s="58"/>
      <c r="C60" s="63" t="s">
        <v>163</v>
      </c>
      <c r="D60" s="63" t="s">
        <v>232</v>
      </c>
      <c r="E60" s="63" t="s">
        <v>152</v>
      </c>
      <c r="F60" s="58"/>
      <c r="G60" s="63"/>
      <c r="H60" s="63"/>
      <c r="I60" s="58">
        <v>1</v>
      </c>
      <c r="J60" s="63"/>
      <c r="K60" s="63"/>
      <c r="L60" s="58"/>
      <c r="M60" s="58">
        <v>1</v>
      </c>
      <c r="N60" s="63"/>
      <c r="O60" s="58">
        <v>1</v>
      </c>
      <c r="P60" s="63"/>
      <c r="Q60" s="63"/>
      <c r="R60" s="67">
        <f>IFERROR(SUM(F60:Q60),"")</f>
        <v>3</v>
      </c>
      <c r="S60" s="58"/>
      <c r="T60" s="58"/>
      <c r="U60" s="63"/>
      <c r="V60" s="63">
        <v>1</v>
      </c>
      <c r="W60" s="63"/>
      <c r="X60" s="63"/>
      <c r="Y60" s="58"/>
      <c r="Z60" s="58">
        <v>1</v>
      </c>
      <c r="AA60" s="63"/>
      <c r="AB60" s="58">
        <v>1</v>
      </c>
      <c r="AC60" s="63"/>
      <c r="AD60" s="63"/>
      <c r="AE60" s="66">
        <f>IFERROR(SUM(S60:AD60),"")</f>
        <v>3</v>
      </c>
      <c r="AF60" s="68">
        <f t="shared" si="11"/>
        <v>1</v>
      </c>
      <c r="AG60" s="63" t="s">
        <v>281</v>
      </c>
      <c r="AH60" s="59"/>
    </row>
    <row r="61" spans="1:34" s="57" customFormat="1" ht="37.5" customHeight="1" x14ac:dyDescent="0.2">
      <c r="A61" s="58"/>
      <c r="B61" s="58"/>
      <c r="C61" s="63"/>
      <c r="D61" s="63"/>
      <c r="E61" s="63"/>
      <c r="F61" s="82">
        <f t="shared" ref="F61:AE61" si="12">SUM(F43:F60)</f>
        <v>6</v>
      </c>
      <c r="G61" s="82">
        <f t="shared" si="12"/>
        <v>1</v>
      </c>
      <c r="H61" s="82">
        <f t="shared" si="12"/>
        <v>0</v>
      </c>
      <c r="I61" s="82">
        <f t="shared" si="12"/>
        <v>8</v>
      </c>
      <c r="J61" s="82">
        <f t="shared" si="12"/>
        <v>0</v>
      </c>
      <c r="K61" s="82">
        <f t="shared" si="12"/>
        <v>0</v>
      </c>
      <c r="L61" s="82">
        <f t="shared" si="12"/>
        <v>1</v>
      </c>
      <c r="M61" s="82">
        <f t="shared" si="12"/>
        <v>1</v>
      </c>
      <c r="N61" s="82">
        <f t="shared" si="12"/>
        <v>0</v>
      </c>
      <c r="O61" s="82">
        <f t="shared" si="12"/>
        <v>10</v>
      </c>
      <c r="P61" s="82">
        <f t="shared" si="12"/>
        <v>0</v>
      </c>
      <c r="Q61" s="82">
        <f t="shared" si="12"/>
        <v>0</v>
      </c>
      <c r="R61" s="67">
        <f t="shared" si="12"/>
        <v>27</v>
      </c>
      <c r="S61" s="82">
        <f t="shared" si="12"/>
        <v>2</v>
      </c>
      <c r="T61" s="82">
        <f t="shared" si="12"/>
        <v>4</v>
      </c>
      <c r="U61" s="82">
        <f t="shared" si="12"/>
        <v>1</v>
      </c>
      <c r="V61" s="82">
        <f t="shared" si="12"/>
        <v>8</v>
      </c>
      <c r="W61" s="82">
        <f t="shared" si="12"/>
        <v>0</v>
      </c>
      <c r="X61" s="82">
        <f t="shared" si="12"/>
        <v>0</v>
      </c>
      <c r="Y61" s="82">
        <f t="shared" si="12"/>
        <v>1</v>
      </c>
      <c r="Z61" s="82">
        <f t="shared" si="12"/>
        <v>1</v>
      </c>
      <c r="AA61" s="82">
        <f t="shared" si="12"/>
        <v>0</v>
      </c>
      <c r="AB61" s="82">
        <f t="shared" si="12"/>
        <v>9</v>
      </c>
      <c r="AC61" s="82">
        <f t="shared" si="12"/>
        <v>1</v>
      </c>
      <c r="AD61" s="82">
        <f t="shared" si="12"/>
        <v>0</v>
      </c>
      <c r="AE61" s="82">
        <f t="shared" si="12"/>
        <v>27</v>
      </c>
      <c r="AF61" s="68">
        <f>+AE61/R61</f>
        <v>1</v>
      </c>
      <c r="AG61" s="90"/>
    </row>
    <row r="62" spans="1:34" s="57" customFormat="1" ht="37.5" hidden="1" customHeight="1" x14ac:dyDescent="0.2">
      <c r="A62" s="58"/>
      <c r="B62" s="58"/>
      <c r="C62" s="63"/>
      <c r="D62" s="63"/>
      <c r="E62" s="63"/>
      <c r="F62" s="158">
        <f>+F61+G61+H61</f>
        <v>7</v>
      </c>
      <c r="G62" s="159"/>
      <c r="H62" s="160"/>
      <c r="I62" s="158">
        <f>+I61+J61+K61</f>
        <v>8</v>
      </c>
      <c r="J62" s="159"/>
      <c r="K62" s="160"/>
      <c r="L62" s="158">
        <f>+L61+M61+N61</f>
        <v>2</v>
      </c>
      <c r="M62" s="159"/>
      <c r="N62" s="160"/>
      <c r="O62" s="158">
        <f>+O61+P61+Q61</f>
        <v>10</v>
      </c>
      <c r="P62" s="159"/>
      <c r="Q62" s="160"/>
      <c r="R62" s="67">
        <f>+F62+I62+L62+O62</f>
        <v>27</v>
      </c>
      <c r="S62" s="161">
        <f>+S61+T61+U61</f>
        <v>7</v>
      </c>
      <c r="T62" s="161"/>
      <c r="U62" s="161"/>
      <c r="V62" s="161">
        <f>+V61+W61+X61</f>
        <v>8</v>
      </c>
      <c r="W62" s="161"/>
      <c r="X62" s="161"/>
      <c r="Y62" s="161">
        <f>+Y61+Z61+AA61</f>
        <v>2</v>
      </c>
      <c r="Z62" s="161"/>
      <c r="AA62" s="161"/>
      <c r="AB62" s="161">
        <f>+AB61+AC61+AD61</f>
        <v>10</v>
      </c>
      <c r="AC62" s="161"/>
      <c r="AD62" s="161"/>
      <c r="AE62" s="82">
        <f>+S62+V62+Y62+AB62</f>
        <v>27</v>
      </c>
      <c r="AF62" s="68">
        <f>+AE62/R62</f>
        <v>1</v>
      </c>
      <c r="AG62" s="90"/>
    </row>
    <row r="63" spans="1:34" s="57" customFormat="1" ht="37.5" hidden="1" customHeight="1" x14ac:dyDescent="0.2">
      <c r="A63" s="58"/>
      <c r="B63" s="58"/>
      <c r="C63" s="63"/>
      <c r="D63" s="63"/>
      <c r="E63" s="63"/>
      <c r="F63" s="147">
        <f>+F62/R62</f>
        <v>0.25925925925925924</v>
      </c>
      <c r="G63" s="148"/>
      <c r="H63" s="149"/>
      <c r="I63" s="147">
        <f>+I62/R62</f>
        <v>0.29629629629629628</v>
      </c>
      <c r="J63" s="148"/>
      <c r="K63" s="149"/>
      <c r="L63" s="147">
        <f>+L62/R62</f>
        <v>7.407407407407407E-2</v>
      </c>
      <c r="M63" s="148"/>
      <c r="N63" s="149"/>
      <c r="O63" s="147">
        <f>+O62/R62</f>
        <v>0.37037037037037035</v>
      </c>
      <c r="P63" s="148"/>
      <c r="Q63" s="149"/>
      <c r="R63" s="77">
        <f>+F63+I63+L63+O63</f>
        <v>1</v>
      </c>
      <c r="S63" s="150">
        <f>+S62/F62</f>
        <v>1</v>
      </c>
      <c r="T63" s="150"/>
      <c r="U63" s="150"/>
      <c r="V63" s="150">
        <f>+V62/I62</f>
        <v>1</v>
      </c>
      <c r="W63" s="150"/>
      <c r="X63" s="150"/>
      <c r="Y63" s="150">
        <f>+Y62/L62</f>
        <v>1</v>
      </c>
      <c r="Z63" s="150"/>
      <c r="AA63" s="150"/>
      <c r="AB63" s="150">
        <f>+AB62/O62</f>
        <v>1</v>
      </c>
      <c r="AC63" s="150"/>
      <c r="AD63" s="150"/>
      <c r="AE63" s="81">
        <f>(S63+V63+Y63)/3</f>
        <v>1</v>
      </c>
      <c r="AF63" s="68"/>
      <c r="AG63" s="90"/>
    </row>
    <row r="64" spans="1:34" s="57" customFormat="1" ht="38.25" customHeight="1" x14ac:dyDescent="0.2">
      <c r="A64" s="144" t="s">
        <v>136</v>
      </c>
      <c r="B64" s="145"/>
      <c r="C64" s="145"/>
      <c r="D64" s="145"/>
      <c r="E64" s="145"/>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c r="AG64" s="146"/>
    </row>
    <row r="65" spans="1:35" s="57" customFormat="1" ht="123.75" customHeight="1" x14ac:dyDescent="0.2">
      <c r="A65" s="58">
        <f>+A60+1</f>
        <v>44</v>
      </c>
      <c r="B65" s="58" t="s">
        <v>195</v>
      </c>
      <c r="C65" s="63" t="s">
        <v>164</v>
      </c>
      <c r="D65" s="63" t="s">
        <v>137</v>
      </c>
      <c r="E65" s="63" t="s">
        <v>152</v>
      </c>
      <c r="F65" s="58"/>
      <c r="G65" s="58"/>
      <c r="H65" s="58">
        <v>1</v>
      </c>
      <c r="I65" s="58"/>
      <c r="J65" s="58">
        <v>1</v>
      </c>
      <c r="K65" s="58"/>
      <c r="L65" s="58"/>
      <c r="M65" s="58">
        <v>1</v>
      </c>
      <c r="N65" s="58"/>
      <c r="O65" s="58"/>
      <c r="P65" s="58">
        <v>1</v>
      </c>
      <c r="Q65" s="66"/>
      <c r="R65" s="67">
        <f t="shared" ref="R65:R104" si="13">IFERROR(SUM(F65:Q65),"")</f>
        <v>4</v>
      </c>
      <c r="S65" s="58"/>
      <c r="T65" s="58"/>
      <c r="U65" s="58">
        <v>1</v>
      </c>
      <c r="V65" s="88"/>
      <c r="W65" s="88">
        <v>1</v>
      </c>
      <c r="X65" s="88"/>
      <c r="Y65" s="58">
        <v>1</v>
      </c>
      <c r="Z65" s="88"/>
      <c r="AA65" s="88"/>
      <c r="AB65" s="58"/>
      <c r="AC65" s="58">
        <v>1</v>
      </c>
      <c r="AD65" s="88"/>
      <c r="AE65" s="66">
        <f t="shared" ref="AE65:AE82" si="14">IFERROR(SUM(S65:AD65),"")</f>
        <v>4</v>
      </c>
      <c r="AF65" s="68">
        <f t="shared" ref="AF65:AF82" si="15">IF(AND(R65=0,AE65=0),"",IF(IFERROR(AE65/R65,"")&gt;100%,100%,IFERROR(AE65/R65,"")))</f>
        <v>1</v>
      </c>
      <c r="AG65" s="63" t="s">
        <v>405</v>
      </c>
      <c r="AH65" s="65"/>
    </row>
    <row r="66" spans="1:35" s="57" customFormat="1" ht="96.75" customHeight="1" x14ac:dyDescent="0.2">
      <c r="A66" s="58">
        <f>+A65+1</f>
        <v>45</v>
      </c>
      <c r="B66" s="58" t="s">
        <v>195</v>
      </c>
      <c r="C66" s="63" t="s">
        <v>164</v>
      </c>
      <c r="D66" s="63" t="s">
        <v>139</v>
      </c>
      <c r="E66" s="63" t="s">
        <v>152</v>
      </c>
      <c r="F66" s="58"/>
      <c r="G66" s="58">
        <v>1</v>
      </c>
      <c r="H66" s="58"/>
      <c r="I66" s="58">
        <v>1</v>
      </c>
      <c r="J66" s="58"/>
      <c r="K66" s="58"/>
      <c r="L66" s="58">
        <v>1</v>
      </c>
      <c r="M66" s="58"/>
      <c r="N66" s="58"/>
      <c r="O66" s="58">
        <v>1</v>
      </c>
      <c r="P66" s="66"/>
      <c r="Q66" s="58"/>
      <c r="R66" s="67">
        <f t="shared" si="13"/>
        <v>4</v>
      </c>
      <c r="S66" s="88"/>
      <c r="T66" s="58">
        <v>1</v>
      </c>
      <c r="U66" s="88"/>
      <c r="V66" s="58">
        <v>1</v>
      </c>
      <c r="W66" s="88"/>
      <c r="X66" s="88"/>
      <c r="Y66" s="58">
        <v>1</v>
      </c>
      <c r="Z66" s="88"/>
      <c r="AA66" s="88"/>
      <c r="AB66" s="58">
        <v>1</v>
      </c>
      <c r="AC66" s="58"/>
      <c r="AD66" s="88"/>
      <c r="AE66" s="66">
        <f t="shared" si="14"/>
        <v>4</v>
      </c>
      <c r="AF66" s="68">
        <f t="shared" si="15"/>
        <v>1</v>
      </c>
      <c r="AG66" s="63" t="s">
        <v>378</v>
      </c>
    </row>
    <row r="67" spans="1:35" s="57" customFormat="1" ht="104.25" customHeight="1" x14ac:dyDescent="0.2">
      <c r="A67" s="58">
        <f t="shared" ref="A67:A82" si="16">+A66+1</f>
        <v>46</v>
      </c>
      <c r="B67" s="58" t="s">
        <v>195</v>
      </c>
      <c r="C67" s="63" t="s">
        <v>164</v>
      </c>
      <c r="D67" s="63" t="s">
        <v>127</v>
      </c>
      <c r="E67" s="63" t="s">
        <v>152</v>
      </c>
      <c r="F67" s="58"/>
      <c r="G67" s="58">
        <v>1</v>
      </c>
      <c r="H67" s="58"/>
      <c r="I67" s="58">
        <v>1</v>
      </c>
      <c r="J67" s="58"/>
      <c r="K67" s="58"/>
      <c r="L67" s="58">
        <v>1</v>
      </c>
      <c r="M67" s="58"/>
      <c r="N67" s="58"/>
      <c r="O67" s="58">
        <v>1</v>
      </c>
      <c r="P67" s="66"/>
      <c r="Q67" s="58"/>
      <c r="R67" s="67">
        <f t="shared" si="13"/>
        <v>4</v>
      </c>
      <c r="S67" s="88"/>
      <c r="T67" s="58">
        <v>1</v>
      </c>
      <c r="U67" s="88"/>
      <c r="V67" s="58">
        <v>1</v>
      </c>
      <c r="W67" s="88"/>
      <c r="X67" s="88"/>
      <c r="Y67" s="58">
        <v>1</v>
      </c>
      <c r="Z67" s="88"/>
      <c r="AA67" s="88"/>
      <c r="AB67" s="58">
        <v>1</v>
      </c>
      <c r="AC67" s="88"/>
      <c r="AD67" s="88"/>
      <c r="AE67" s="66">
        <f t="shared" si="14"/>
        <v>4</v>
      </c>
      <c r="AF67" s="68">
        <f t="shared" si="15"/>
        <v>1</v>
      </c>
      <c r="AG67" s="63" t="s">
        <v>282</v>
      </c>
      <c r="AI67" s="103"/>
    </row>
    <row r="68" spans="1:35" s="57" customFormat="1" ht="204" customHeight="1" x14ac:dyDescent="0.2">
      <c r="A68" s="58">
        <f t="shared" si="16"/>
        <v>47</v>
      </c>
      <c r="B68" s="58" t="s">
        <v>195</v>
      </c>
      <c r="C68" s="63" t="s">
        <v>164</v>
      </c>
      <c r="D68" s="63" t="s">
        <v>128</v>
      </c>
      <c r="E68" s="63" t="s">
        <v>152</v>
      </c>
      <c r="F68" s="58"/>
      <c r="G68" s="58">
        <v>1</v>
      </c>
      <c r="H68" s="58"/>
      <c r="I68" s="58">
        <v>1</v>
      </c>
      <c r="J68" s="58"/>
      <c r="K68" s="58"/>
      <c r="L68" s="58">
        <v>1</v>
      </c>
      <c r="M68" s="58"/>
      <c r="N68" s="58"/>
      <c r="O68" s="58">
        <v>1</v>
      </c>
      <c r="P68" s="66"/>
      <c r="Q68" s="58"/>
      <c r="R68" s="67">
        <f t="shared" si="13"/>
        <v>4</v>
      </c>
      <c r="S68" s="88"/>
      <c r="T68" s="58"/>
      <c r="U68" s="88"/>
      <c r="V68" s="58">
        <v>1</v>
      </c>
      <c r="W68" s="88"/>
      <c r="X68" s="88"/>
      <c r="Y68" s="58">
        <v>1</v>
      </c>
      <c r="Z68" s="58">
        <v>1</v>
      </c>
      <c r="AA68" s="88"/>
      <c r="AB68" s="58">
        <v>1</v>
      </c>
      <c r="AC68" s="88"/>
      <c r="AD68" s="88"/>
      <c r="AE68" s="66">
        <f t="shared" si="14"/>
        <v>4</v>
      </c>
      <c r="AF68" s="68">
        <f t="shared" si="15"/>
        <v>1</v>
      </c>
      <c r="AG68" s="63" t="s">
        <v>379</v>
      </c>
      <c r="AH68" s="65"/>
      <c r="AI68" s="103"/>
    </row>
    <row r="69" spans="1:35" s="57" customFormat="1" ht="116.25" customHeight="1" x14ac:dyDescent="0.2">
      <c r="A69" s="58">
        <v>48</v>
      </c>
      <c r="B69" s="58"/>
      <c r="C69" s="63" t="s">
        <v>164</v>
      </c>
      <c r="D69" s="63" t="s">
        <v>261</v>
      </c>
      <c r="E69" s="63" t="s">
        <v>152</v>
      </c>
      <c r="F69" s="58"/>
      <c r="G69" s="58"/>
      <c r="H69" s="58"/>
      <c r="I69" s="58"/>
      <c r="J69" s="58"/>
      <c r="K69" s="58"/>
      <c r="L69" s="58"/>
      <c r="M69" s="58">
        <v>1</v>
      </c>
      <c r="N69" s="58"/>
      <c r="O69" s="58">
        <v>1</v>
      </c>
      <c r="P69" s="66"/>
      <c r="Q69" s="58"/>
      <c r="R69" s="67">
        <f t="shared" si="13"/>
        <v>2</v>
      </c>
      <c r="S69" s="88"/>
      <c r="T69" s="58"/>
      <c r="U69" s="88"/>
      <c r="V69" s="58"/>
      <c r="W69" s="88"/>
      <c r="X69" s="88"/>
      <c r="Y69" s="58"/>
      <c r="Z69" s="58">
        <v>1</v>
      </c>
      <c r="AA69" s="88"/>
      <c r="AB69" s="58">
        <v>1</v>
      </c>
      <c r="AC69" s="88"/>
      <c r="AD69" s="88"/>
      <c r="AE69" s="66">
        <f t="shared" si="14"/>
        <v>2</v>
      </c>
      <c r="AF69" s="68">
        <f t="shared" si="15"/>
        <v>1</v>
      </c>
      <c r="AG69" s="63" t="s">
        <v>380</v>
      </c>
      <c r="AH69" s="62"/>
      <c r="AI69" s="103"/>
    </row>
    <row r="70" spans="1:35" s="57" customFormat="1" ht="91.5" customHeight="1" x14ac:dyDescent="0.2">
      <c r="A70" s="58">
        <v>49</v>
      </c>
      <c r="B70" s="58" t="s">
        <v>195</v>
      </c>
      <c r="C70" s="63" t="s">
        <v>164</v>
      </c>
      <c r="D70" s="63" t="s">
        <v>129</v>
      </c>
      <c r="E70" s="63" t="s">
        <v>152</v>
      </c>
      <c r="F70" s="58"/>
      <c r="G70" s="58">
        <v>1</v>
      </c>
      <c r="H70" s="58"/>
      <c r="I70" s="58">
        <v>1</v>
      </c>
      <c r="J70" s="58"/>
      <c r="K70" s="58"/>
      <c r="L70" s="58">
        <v>1</v>
      </c>
      <c r="M70" s="58"/>
      <c r="N70" s="58"/>
      <c r="O70" s="58">
        <v>1</v>
      </c>
      <c r="P70" s="66"/>
      <c r="Q70" s="58"/>
      <c r="R70" s="67">
        <f t="shared" si="13"/>
        <v>4</v>
      </c>
      <c r="S70" s="88"/>
      <c r="T70" s="58">
        <v>1</v>
      </c>
      <c r="U70" s="88"/>
      <c r="V70" s="58">
        <v>1</v>
      </c>
      <c r="W70" s="88"/>
      <c r="X70" s="88"/>
      <c r="Y70" s="58">
        <v>1</v>
      </c>
      <c r="Z70" s="88"/>
      <c r="AA70" s="88"/>
      <c r="AB70" s="58">
        <v>1</v>
      </c>
      <c r="AC70" s="88"/>
      <c r="AD70" s="88"/>
      <c r="AE70" s="66">
        <f t="shared" si="14"/>
        <v>4</v>
      </c>
      <c r="AF70" s="68">
        <f t="shared" si="15"/>
        <v>1</v>
      </c>
      <c r="AG70" s="63" t="s">
        <v>406</v>
      </c>
      <c r="AI70" s="103"/>
    </row>
    <row r="71" spans="1:35" s="57" customFormat="1" ht="100.5" customHeight="1" x14ac:dyDescent="0.2">
      <c r="A71" s="58">
        <f t="shared" si="16"/>
        <v>50</v>
      </c>
      <c r="B71" s="58" t="s">
        <v>195</v>
      </c>
      <c r="C71" s="63" t="s">
        <v>164</v>
      </c>
      <c r="D71" s="63" t="s">
        <v>130</v>
      </c>
      <c r="E71" s="63" t="s">
        <v>152</v>
      </c>
      <c r="F71" s="58"/>
      <c r="G71" s="58">
        <v>1</v>
      </c>
      <c r="H71" s="58"/>
      <c r="I71" s="58">
        <v>1</v>
      </c>
      <c r="J71" s="58"/>
      <c r="K71" s="58"/>
      <c r="L71" s="58">
        <v>1</v>
      </c>
      <c r="M71" s="58"/>
      <c r="N71" s="58"/>
      <c r="O71" s="58">
        <v>1</v>
      </c>
      <c r="P71" s="66"/>
      <c r="Q71" s="58"/>
      <c r="R71" s="67">
        <f t="shared" si="13"/>
        <v>4</v>
      </c>
      <c r="S71" s="88"/>
      <c r="T71" s="58">
        <v>1</v>
      </c>
      <c r="U71" s="88"/>
      <c r="V71" s="58">
        <v>1</v>
      </c>
      <c r="W71" s="88"/>
      <c r="X71" s="88"/>
      <c r="Y71" s="58">
        <v>1</v>
      </c>
      <c r="Z71" s="88"/>
      <c r="AA71" s="88"/>
      <c r="AB71" s="58">
        <v>1</v>
      </c>
      <c r="AC71" s="88"/>
      <c r="AD71" s="88"/>
      <c r="AE71" s="66">
        <f t="shared" si="14"/>
        <v>4</v>
      </c>
      <c r="AF71" s="68">
        <f t="shared" si="15"/>
        <v>1</v>
      </c>
      <c r="AG71" s="63" t="s">
        <v>407</v>
      </c>
      <c r="AI71" s="103"/>
    </row>
    <row r="72" spans="1:35" s="57" customFormat="1" ht="53.25" customHeight="1" x14ac:dyDescent="0.2">
      <c r="A72" s="58">
        <f t="shared" si="16"/>
        <v>51</v>
      </c>
      <c r="B72" s="58" t="s">
        <v>195</v>
      </c>
      <c r="C72" s="63" t="s">
        <v>164</v>
      </c>
      <c r="D72" s="63" t="s">
        <v>186</v>
      </c>
      <c r="E72" s="63" t="s">
        <v>152</v>
      </c>
      <c r="F72" s="58"/>
      <c r="G72" s="58">
        <v>1</v>
      </c>
      <c r="H72" s="58"/>
      <c r="I72" s="58">
        <v>1</v>
      </c>
      <c r="J72" s="58"/>
      <c r="K72" s="58"/>
      <c r="L72" s="58">
        <v>1</v>
      </c>
      <c r="M72" s="58"/>
      <c r="N72" s="58"/>
      <c r="O72" s="58">
        <v>1</v>
      </c>
      <c r="P72" s="66"/>
      <c r="Q72" s="58"/>
      <c r="R72" s="67">
        <f t="shared" si="13"/>
        <v>4</v>
      </c>
      <c r="S72" s="88"/>
      <c r="T72" s="58"/>
      <c r="U72" s="58">
        <v>1</v>
      </c>
      <c r="V72" s="58">
        <v>1</v>
      </c>
      <c r="W72" s="88"/>
      <c r="X72" s="88"/>
      <c r="Y72" s="58">
        <v>1</v>
      </c>
      <c r="Z72" s="88"/>
      <c r="AA72" s="88"/>
      <c r="AB72" s="58">
        <v>1</v>
      </c>
      <c r="AC72" s="88"/>
      <c r="AD72" s="88"/>
      <c r="AE72" s="66">
        <f t="shared" si="14"/>
        <v>4</v>
      </c>
      <c r="AF72" s="68">
        <f t="shared" si="15"/>
        <v>1</v>
      </c>
      <c r="AG72" s="63" t="s">
        <v>283</v>
      </c>
      <c r="AH72" s="65"/>
      <c r="AI72" s="103"/>
    </row>
    <row r="73" spans="1:35" s="57" customFormat="1" ht="105.75" customHeight="1" x14ac:dyDescent="0.2">
      <c r="A73" s="58">
        <f t="shared" si="16"/>
        <v>52</v>
      </c>
      <c r="B73" s="58" t="s">
        <v>195</v>
      </c>
      <c r="C73" s="63" t="s">
        <v>164</v>
      </c>
      <c r="D73" s="63" t="s">
        <v>131</v>
      </c>
      <c r="E73" s="63" t="s">
        <v>152</v>
      </c>
      <c r="F73" s="58"/>
      <c r="G73" s="58">
        <v>1</v>
      </c>
      <c r="H73" s="58"/>
      <c r="I73" s="58">
        <v>1</v>
      </c>
      <c r="J73" s="58"/>
      <c r="K73" s="58"/>
      <c r="L73" s="58">
        <v>1</v>
      </c>
      <c r="M73" s="58"/>
      <c r="N73" s="58"/>
      <c r="O73" s="58">
        <v>1</v>
      </c>
      <c r="P73" s="66"/>
      <c r="Q73" s="58"/>
      <c r="R73" s="67">
        <f t="shared" si="13"/>
        <v>4</v>
      </c>
      <c r="S73" s="88"/>
      <c r="T73" s="58">
        <v>1</v>
      </c>
      <c r="U73" s="88"/>
      <c r="V73" s="58">
        <v>1</v>
      </c>
      <c r="W73" s="88"/>
      <c r="X73" s="88"/>
      <c r="Y73" s="58">
        <v>1</v>
      </c>
      <c r="Z73" s="88"/>
      <c r="AA73" s="88"/>
      <c r="AB73" s="58">
        <v>1</v>
      </c>
      <c r="AC73" s="88"/>
      <c r="AD73" s="88"/>
      <c r="AE73" s="66">
        <f t="shared" si="14"/>
        <v>4</v>
      </c>
      <c r="AF73" s="68">
        <f t="shared" si="15"/>
        <v>1</v>
      </c>
      <c r="AG73" s="63" t="s">
        <v>408</v>
      </c>
      <c r="AI73" s="103"/>
    </row>
    <row r="74" spans="1:35" s="57" customFormat="1" ht="114.75" customHeight="1" x14ac:dyDescent="0.2">
      <c r="A74" s="58">
        <f t="shared" si="16"/>
        <v>53</v>
      </c>
      <c r="B74" s="58" t="s">
        <v>195</v>
      </c>
      <c r="C74" s="63" t="s">
        <v>164</v>
      </c>
      <c r="D74" s="63" t="s">
        <v>221</v>
      </c>
      <c r="E74" s="63" t="s">
        <v>152</v>
      </c>
      <c r="F74" s="58"/>
      <c r="G74" s="58">
        <v>1</v>
      </c>
      <c r="H74" s="58"/>
      <c r="I74" s="58">
        <v>1</v>
      </c>
      <c r="J74" s="58"/>
      <c r="K74" s="58"/>
      <c r="L74" s="58">
        <v>1</v>
      </c>
      <c r="M74" s="58"/>
      <c r="N74" s="58"/>
      <c r="O74" s="58">
        <v>1</v>
      </c>
      <c r="P74" s="66"/>
      <c r="Q74" s="58"/>
      <c r="R74" s="67">
        <f t="shared" si="13"/>
        <v>4</v>
      </c>
      <c r="S74" s="88"/>
      <c r="T74" s="58">
        <v>1</v>
      </c>
      <c r="U74" s="88"/>
      <c r="V74" s="58">
        <v>1</v>
      </c>
      <c r="W74" s="88"/>
      <c r="X74" s="88"/>
      <c r="Y74" s="58">
        <v>1</v>
      </c>
      <c r="Z74" s="88"/>
      <c r="AA74" s="88"/>
      <c r="AB74" s="58">
        <v>1</v>
      </c>
      <c r="AC74" s="88"/>
      <c r="AD74" s="88"/>
      <c r="AE74" s="66">
        <f t="shared" si="14"/>
        <v>4</v>
      </c>
      <c r="AF74" s="68">
        <f t="shared" si="15"/>
        <v>1</v>
      </c>
      <c r="AG74" s="63" t="s">
        <v>284</v>
      </c>
      <c r="AI74" s="103"/>
    </row>
    <row r="75" spans="1:35" s="57" customFormat="1" ht="108" customHeight="1" x14ac:dyDescent="0.2">
      <c r="A75" s="58">
        <f t="shared" si="16"/>
        <v>54</v>
      </c>
      <c r="B75" s="58" t="s">
        <v>195</v>
      </c>
      <c r="C75" s="63" t="s">
        <v>164</v>
      </c>
      <c r="D75" s="63" t="s">
        <v>132</v>
      </c>
      <c r="E75" s="63" t="s">
        <v>152</v>
      </c>
      <c r="F75" s="58"/>
      <c r="G75" s="58">
        <v>1</v>
      </c>
      <c r="H75" s="58"/>
      <c r="I75" s="58">
        <v>1</v>
      </c>
      <c r="J75" s="58"/>
      <c r="K75" s="58"/>
      <c r="L75" s="58">
        <v>1</v>
      </c>
      <c r="M75" s="58"/>
      <c r="N75" s="58"/>
      <c r="O75" s="58">
        <v>1</v>
      </c>
      <c r="P75" s="66"/>
      <c r="Q75" s="58"/>
      <c r="R75" s="67">
        <f t="shared" si="13"/>
        <v>4</v>
      </c>
      <c r="S75" s="88"/>
      <c r="T75" s="66"/>
      <c r="U75" s="58">
        <v>1</v>
      </c>
      <c r="V75" s="58">
        <v>1</v>
      </c>
      <c r="W75" s="88"/>
      <c r="X75" s="88"/>
      <c r="Y75" s="58">
        <v>1</v>
      </c>
      <c r="Z75" s="88"/>
      <c r="AA75" s="88"/>
      <c r="AB75" s="58">
        <v>1</v>
      </c>
      <c r="AC75" s="88"/>
      <c r="AD75" s="88"/>
      <c r="AE75" s="66">
        <f t="shared" si="14"/>
        <v>4</v>
      </c>
      <c r="AF75" s="68">
        <f t="shared" si="15"/>
        <v>1</v>
      </c>
      <c r="AG75" s="63" t="s">
        <v>285</v>
      </c>
    </row>
    <row r="76" spans="1:35" s="57" customFormat="1" ht="112.5" customHeight="1" x14ac:dyDescent="0.2">
      <c r="A76" s="58">
        <f t="shared" si="16"/>
        <v>55</v>
      </c>
      <c r="B76" s="58" t="s">
        <v>195</v>
      </c>
      <c r="C76" s="63" t="s">
        <v>164</v>
      </c>
      <c r="D76" s="63" t="s">
        <v>235</v>
      </c>
      <c r="E76" s="63" t="s">
        <v>152</v>
      </c>
      <c r="F76" s="58"/>
      <c r="G76" s="58">
        <v>1</v>
      </c>
      <c r="H76" s="58"/>
      <c r="I76" s="58">
        <v>1</v>
      </c>
      <c r="J76" s="58"/>
      <c r="K76" s="58"/>
      <c r="L76" s="58">
        <v>1</v>
      </c>
      <c r="M76" s="58"/>
      <c r="N76" s="58"/>
      <c r="O76" s="58">
        <v>1</v>
      </c>
      <c r="P76" s="66"/>
      <c r="Q76" s="58"/>
      <c r="R76" s="67">
        <f t="shared" si="13"/>
        <v>4</v>
      </c>
      <c r="S76" s="88"/>
      <c r="T76" s="58">
        <v>1</v>
      </c>
      <c r="U76" s="88"/>
      <c r="V76" s="88">
        <v>1</v>
      </c>
      <c r="W76" s="88"/>
      <c r="X76" s="88"/>
      <c r="Y76" s="58">
        <v>1</v>
      </c>
      <c r="Z76" s="88"/>
      <c r="AA76" s="88"/>
      <c r="AB76" s="58">
        <v>1</v>
      </c>
      <c r="AC76" s="88"/>
      <c r="AD76" s="88"/>
      <c r="AE76" s="66">
        <f t="shared" si="14"/>
        <v>4</v>
      </c>
      <c r="AF76" s="68">
        <f t="shared" si="15"/>
        <v>1</v>
      </c>
      <c r="AG76" s="63" t="s">
        <v>286</v>
      </c>
    </row>
    <row r="77" spans="1:35" s="57" customFormat="1" ht="78" customHeight="1" x14ac:dyDescent="0.2">
      <c r="A77" s="58">
        <f t="shared" si="16"/>
        <v>56</v>
      </c>
      <c r="B77" s="58" t="s">
        <v>195</v>
      </c>
      <c r="C77" s="63" t="s">
        <v>164</v>
      </c>
      <c r="D77" s="63" t="s">
        <v>187</v>
      </c>
      <c r="E77" s="63" t="s">
        <v>152</v>
      </c>
      <c r="F77" s="58"/>
      <c r="G77" s="58">
        <v>1</v>
      </c>
      <c r="H77" s="58"/>
      <c r="I77" s="58">
        <v>1</v>
      </c>
      <c r="J77" s="58"/>
      <c r="K77" s="58"/>
      <c r="L77" s="58">
        <v>1</v>
      </c>
      <c r="M77" s="58"/>
      <c r="N77" s="58"/>
      <c r="O77" s="58">
        <v>1</v>
      </c>
      <c r="P77" s="58"/>
      <c r="Q77" s="58"/>
      <c r="R77" s="67">
        <f t="shared" si="13"/>
        <v>4</v>
      </c>
      <c r="S77" s="63"/>
      <c r="T77" s="58">
        <v>1</v>
      </c>
      <c r="U77" s="63"/>
      <c r="V77" s="58">
        <v>1</v>
      </c>
      <c r="W77" s="63"/>
      <c r="X77" s="63"/>
      <c r="Y77" s="58">
        <v>1</v>
      </c>
      <c r="Z77" s="63"/>
      <c r="AA77" s="63"/>
      <c r="AB77" s="58">
        <v>1</v>
      </c>
      <c r="AC77" s="63"/>
      <c r="AD77" s="63"/>
      <c r="AE77" s="66">
        <f t="shared" si="14"/>
        <v>4</v>
      </c>
      <c r="AF77" s="68">
        <f t="shared" si="15"/>
        <v>1</v>
      </c>
      <c r="AG77" s="63" t="s">
        <v>287</v>
      </c>
    </row>
    <row r="78" spans="1:35" s="57" customFormat="1" ht="82.5" customHeight="1" x14ac:dyDescent="0.2">
      <c r="A78" s="58">
        <f t="shared" si="16"/>
        <v>57</v>
      </c>
      <c r="B78" s="58" t="s">
        <v>195</v>
      </c>
      <c r="C78" s="63" t="s">
        <v>164</v>
      </c>
      <c r="D78" s="63" t="s">
        <v>133</v>
      </c>
      <c r="E78" s="63" t="s">
        <v>152</v>
      </c>
      <c r="F78" s="58"/>
      <c r="G78" s="58">
        <v>1</v>
      </c>
      <c r="H78" s="58"/>
      <c r="I78" s="58">
        <v>1</v>
      </c>
      <c r="J78" s="58"/>
      <c r="K78" s="58"/>
      <c r="L78" s="58">
        <v>1</v>
      </c>
      <c r="M78" s="58"/>
      <c r="N78" s="58"/>
      <c r="O78" s="58">
        <v>1</v>
      </c>
      <c r="P78" s="66"/>
      <c r="Q78" s="58"/>
      <c r="R78" s="67">
        <f t="shared" si="13"/>
        <v>4</v>
      </c>
      <c r="S78" s="88"/>
      <c r="T78" s="58">
        <v>1</v>
      </c>
      <c r="U78" s="88"/>
      <c r="V78" s="58">
        <v>1</v>
      </c>
      <c r="W78" s="58"/>
      <c r="X78" s="88"/>
      <c r="Y78" s="58">
        <v>1</v>
      </c>
      <c r="Z78" s="88"/>
      <c r="AA78" s="88"/>
      <c r="AB78" s="58">
        <v>1</v>
      </c>
      <c r="AC78" s="88"/>
      <c r="AD78" s="88"/>
      <c r="AE78" s="66">
        <f t="shared" si="14"/>
        <v>4</v>
      </c>
      <c r="AF78" s="68">
        <f t="shared" si="15"/>
        <v>1</v>
      </c>
      <c r="AG78" s="65" t="s">
        <v>288</v>
      </c>
    </row>
    <row r="79" spans="1:35" s="57" customFormat="1" ht="89.25" customHeight="1" x14ac:dyDescent="0.2">
      <c r="A79" s="58">
        <f t="shared" si="16"/>
        <v>58</v>
      </c>
      <c r="B79" s="58"/>
      <c r="C79" s="63" t="s">
        <v>164</v>
      </c>
      <c r="D79" s="63" t="s">
        <v>134</v>
      </c>
      <c r="E79" s="63" t="s">
        <v>152</v>
      </c>
      <c r="F79" s="58"/>
      <c r="G79" s="58">
        <v>1</v>
      </c>
      <c r="H79" s="58"/>
      <c r="I79" s="58">
        <v>1</v>
      </c>
      <c r="J79" s="58"/>
      <c r="K79" s="58"/>
      <c r="L79" s="58">
        <v>1</v>
      </c>
      <c r="M79" s="58"/>
      <c r="N79" s="58"/>
      <c r="O79" s="58">
        <v>1</v>
      </c>
      <c r="P79" s="58"/>
      <c r="Q79" s="58"/>
      <c r="R79" s="67">
        <f t="shared" si="13"/>
        <v>4</v>
      </c>
      <c r="S79" s="63"/>
      <c r="T79" s="58">
        <v>1</v>
      </c>
      <c r="U79" s="63"/>
      <c r="V79" s="58">
        <v>1</v>
      </c>
      <c r="W79" s="58"/>
      <c r="X79" s="63"/>
      <c r="Y79" s="58">
        <v>1</v>
      </c>
      <c r="Z79" s="63"/>
      <c r="AA79" s="63"/>
      <c r="AB79" s="63">
        <v>1</v>
      </c>
      <c r="AC79" s="63"/>
      <c r="AD79" s="63"/>
      <c r="AE79" s="66">
        <f t="shared" si="14"/>
        <v>4</v>
      </c>
      <c r="AF79" s="68">
        <f t="shared" si="15"/>
        <v>1</v>
      </c>
      <c r="AG79" s="63" t="s">
        <v>289</v>
      </c>
    </row>
    <row r="80" spans="1:35" s="57" customFormat="1" ht="100.5" customHeight="1" x14ac:dyDescent="0.2">
      <c r="A80" s="58">
        <f t="shared" si="16"/>
        <v>59</v>
      </c>
      <c r="B80" s="58"/>
      <c r="C80" s="63" t="s">
        <v>164</v>
      </c>
      <c r="D80" s="63" t="s">
        <v>231</v>
      </c>
      <c r="E80" s="63" t="s">
        <v>152</v>
      </c>
      <c r="F80" s="58"/>
      <c r="G80" s="58">
        <v>1</v>
      </c>
      <c r="H80" s="58"/>
      <c r="I80" s="58">
        <v>1</v>
      </c>
      <c r="J80" s="58"/>
      <c r="K80" s="58"/>
      <c r="L80" s="58">
        <v>1</v>
      </c>
      <c r="M80" s="58"/>
      <c r="N80" s="58"/>
      <c r="O80" s="58">
        <v>1</v>
      </c>
      <c r="P80" s="58"/>
      <c r="Q80" s="58"/>
      <c r="R80" s="67">
        <f t="shared" si="13"/>
        <v>4</v>
      </c>
      <c r="S80" s="63"/>
      <c r="T80" s="58">
        <v>1</v>
      </c>
      <c r="U80" s="63"/>
      <c r="V80" s="58">
        <v>1</v>
      </c>
      <c r="W80" s="58"/>
      <c r="X80" s="63"/>
      <c r="Y80" s="58">
        <v>1</v>
      </c>
      <c r="Z80" s="63"/>
      <c r="AA80" s="63"/>
      <c r="AB80" s="58">
        <v>1</v>
      </c>
      <c r="AC80" s="63"/>
      <c r="AD80" s="63"/>
      <c r="AE80" s="66">
        <f t="shared" si="14"/>
        <v>4</v>
      </c>
      <c r="AF80" s="68">
        <f t="shared" si="15"/>
        <v>1</v>
      </c>
      <c r="AG80" s="65" t="s">
        <v>409</v>
      </c>
    </row>
    <row r="81" spans="1:34" s="57" customFormat="1" ht="90" customHeight="1" x14ac:dyDescent="0.2">
      <c r="A81" s="58">
        <v>60</v>
      </c>
      <c r="B81" s="58"/>
      <c r="C81" s="63" t="s">
        <v>164</v>
      </c>
      <c r="D81" s="63" t="s">
        <v>233</v>
      </c>
      <c r="E81" s="63" t="s">
        <v>152</v>
      </c>
      <c r="F81" s="58"/>
      <c r="G81" s="58"/>
      <c r="H81" s="58"/>
      <c r="I81" s="58">
        <v>1</v>
      </c>
      <c r="J81" s="58"/>
      <c r="K81" s="58"/>
      <c r="L81" s="58">
        <v>1</v>
      </c>
      <c r="M81" s="58"/>
      <c r="N81" s="58"/>
      <c r="O81" s="58">
        <v>1</v>
      </c>
      <c r="P81" s="66"/>
      <c r="Q81" s="58"/>
      <c r="R81" s="67">
        <f t="shared" si="13"/>
        <v>3</v>
      </c>
      <c r="S81" s="88"/>
      <c r="T81" s="58"/>
      <c r="U81" s="88"/>
      <c r="V81" s="58">
        <v>1</v>
      </c>
      <c r="W81" s="58"/>
      <c r="X81" s="88"/>
      <c r="Y81" s="58">
        <v>1</v>
      </c>
      <c r="Z81" s="88"/>
      <c r="AA81" s="88"/>
      <c r="AB81" s="58">
        <v>1</v>
      </c>
      <c r="AC81" s="88"/>
      <c r="AD81" s="88"/>
      <c r="AE81" s="66">
        <f t="shared" si="14"/>
        <v>3</v>
      </c>
      <c r="AF81" s="68">
        <f t="shared" si="15"/>
        <v>1</v>
      </c>
      <c r="AG81" s="65" t="s">
        <v>290</v>
      </c>
    </row>
    <row r="82" spans="1:34" s="57" customFormat="1" ht="118.5" customHeight="1" x14ac:dyDescent="0.2">
      <c r="A82" s="58">
        <f t="shared" si="16"/>
        <v>61</v>
      </c>
      <c r="B82" s="58"/>
      <c r="C82" s="63" t="s">
        <v>164</v>
      </c>
      <c r="D82" s="63" t="s">
        <v>232</v>
      </c>
      <c r="E82" s="63" t="s">
        <v>152</v>
      </c>
      <c r="F82" s="58"/>
      <c r="G82" s="58"/>
      <c r="H82" s="58"/>
      <c r="I82" s="58">
        <v>1</v>
      </c>
      <c r="J82" s="58"/>
      <c r="K82" s="58"/>
      <c r="L82" s="58">
        <v>1</v>
      </c>
      <c r="M82" s="58"/>
      <c r="N82" s="58"/>
      <c r="O82" s="58">
        <v>1</v>
      </c>
      <c r="P82" s="66"/>
      <c r="Q82" s="58"/>
      <c r="R82" s="67">
        <f t="shared" si="13"/>
        <v>3</v>
      </c>
      <c r="S82" s="88"/>
      <c r="T82" s="58"/>
      <c r="U82" s="66"/>
      <c r="V82" s="58">
        <v>1</v>
      </c>
      <c r="W82" s="58"/>
      <c r="X82" s="88"/>
      <c r="Y82" s="58">
        <v>1</v>
      </c>
      <c r="Z82" s="88"/>
      <c r="AA82" s="88"/>
      <c r="AB82" s="58">
        <v>1</v>
      </c>
      <c r="AC82" s="88"/>
      <c r="AD82" s="88"/>
      <c r="AE82" s="66">
        <f t="shared" si="14"/>
        <v>3</v>
      </c>
      <c r="AF82" s="68">
        <f t="shared" si="15"/>
        <v>1</v>
      </c>
      <c r="AG82" s="65" t="s">
        <v>291</v>
      </c>
    </row>
    <row r="83" spans="1:34" s="57" customFormat="1" ht="36" customHeight="1" x14ac:dyDescent="0.2">
      <c r="A83" s="73"/>
      <c r="B83" s="71"/>
      <c r="C83" s="49"/>
      <c r="D83" s="49"/>
      <c r="E83" s="49"/>
      <c r="F83" s="82">
        <f t="shared" ref="F83:AE83" si="17">SUM(F65:F82)</f>
        <v>0</v>
      </c>
      <c r="G83" s="82">
        <f t="shared" si="17"/>
        <v>14</v>
      </c>
      <c r="H83" s="82">
        <f t="shared" si="17"/>
        <v>1</v>
      </c>
      <c r="I83" s="82">
        <f t="shared" si="17"/>
        <v>16</v>
      </c>
      <c r="J83" s="82">
        <f t="shared" si="17"/>
        <v>1</v>
      </c>
      <c r="K83" s="82">
        <f t="shared" si="17"/>
        <v>0</v>
      </c>
      <c r="L83" s="82">
        <f t="shared" si="17"/>
        <v>16</v>
      </c>
      <c r="M83" s="82">
        <f t="shared" si="17"/>
        <v>2</v>
      </c>
      <c r="N83" s="82">
        <f t="shared" si="17"/>
        <v>0</v>
      </c>
      <c r="O83" s="82">
        <f t="shared" si="17"/>
        <v>17</v>
      </c>
      <c r="P83" s="82">
        <f t="shared" si="17"/>
        <v>1</v>
      </c>
      <c r="Q83" s="82">
        <f t="shared" si="17"/>
        <v>0</v>
      </c>
      <c r="R83" s="67">
        <f>SUM(R65:R82)</f>
        <v>68</v>
      </c>
      <c r="S83" s="82">
        <f t="shared" si="17"/>
        <v>0</v>
      </c>
      <c r="T83" s="82">
        <f t="shared" si="17"/>
        <v>11</v>
      </c>
      <c r="U83" s="82">
        <f t="shared" si="17"/>
        <v>3</v>
      </c>
      <c r="V83" s="82">
        <f t="shared" si="17"/>
        <v>16</v>
      </c>
      <c r="W83" s="82">
        <f t="shared" si="17"/>
        <v>1</v>
      </c>
      <c r="X83" s="82">
        <f t="shared" si="17"/>
        <v>0</v>
      </c>
      <c r="Y83" s="82">
        <f t="shared" si="17"/>
        <v>17</v>
      </c>
      <c r="Z83" s="82">
        <f t="shared" si="17"/>
        <v>2</v>
      </c>
      <c r="AA83" s="82">
        <f t="shared" si="17"/>
        <v>0</v>
      </c>
      <c r="AB83" s="82">
        <f t="shared" si="17"/>
        <v>17</v>
      </c>
      <c r="AC83" s="82">
        <f t="shared" si="17"/>
        <v>1</v>
      </c>
      <c r="AD83" s="82">
        <f t="shared" si="17"/>
        <v>0</v>
      </c>
      <c r="AE83" s="82">
        <f t="shared" si="17"/>
        <v>68</v>
      </c>
      <c r="AF83" s="68">
        <f>+AE83/R83</f>
        <v>1</v>
      </c>
      <c r="AG83" s="90"/>
    </row>
    <row r="84" spans="1:34" s="57" customFormat="1" ht="36" hidden="1" customHeight="1" x14ac:dyDescent="0.2">
      <c r="A84" s="73"/>
      <c r="B84" s="71"/>
      <c r="C84" s="49"/>
      <c r="D84" s="49"/>
      <c r="E84" s="49"/>
      <c r="F84" s="158">
        <f>+F83+G83+H83</f>
        <v>15</v>
      </c>
      <c r="G84" s="159"/>
      <c r="H84" s="160"/>
      <c r="I84" s="158">
        <f>+I83+J83+K83</f>
        <v>17</v>
      </c>
      <c r="J84" s="159"/>
      <c r="K84" s="160"/>
      <c r="L84" s="158">
        <f>+L83+M83+N83</f>
        <v>18</v>
      </c>
      <c r="M84" s="159"/>
      <c r="N84" s="160"/>
      <c r="O84" s="158">
        <f>+O83+P83+Q83</f>
        <v>18</v>
      </c>
      <c r="P84" s="159"/>
      <c r="Q84" s="160"/>
      <c r="R84" s="67">
        <f>+F84+I84+L84+O84</f>
        <v>68</v>
      </c>
      <c r="S84" s="161">
        <f>+S83+T83+U83</f>
        <v>14</v>
      </c>
      <c r="T84" s="161"/>
      <c r="U84" s="161"/>
      <c r="V84" s="161">
        <f>+V83+W83+X83</f>
        <v>17</v>
      </c>
      <c r="W84" s="161"/>
      <c r="X84" s="161"/>
      <c r="Y84" s="161">
        <f>+Y83+Z83+AA83</f>
        <v>19</v>
      </c>
      <c r="Z84" s="161"/>
      <c r="AA84" s="161"/>
      <c r="AB84" s="161">
        <f>+AB83+AC83+AD83</f>
        <v>18</v>
      </c>
      <c r="AC84" s="161"/>
      <c r="AD84" s="161"/>
      <c r="AE84" s="82">
        <f>+S84+V84+Y84+AB84</f>
        <v>68</v>
      </c>
      <c r="AF84" s="68">
        <f>+AE84/R84</f>
        <v>1</v>
      </c>
      <c r="AG84" s="90"/>
    </row>
    <row r="85" spans="1:34" s="57" customFormat="1" ht="36" hidden="1" customHeight="1" x14ac:dyDescent="0.2">
      <c r="A85" s="73"/>
      <c r="B85" s="71"/>
      <c r="C85" s="49"/>
      <c r="E85" s="49"/>
      <c r="F85" s="147">
        <f>+F84/R84</f>
        <v>0.22058823529411764</v>
      </c>
      <c r="G85" s="148"/>
      <c r="H85" s="149"/>
      <c r="I85" s="147">
        <f>+I84/R84</f>
        <v>0.25</v>
      </c>
      <c r="J85" s="148"/>
      <c r="K85" s="149"/>
      <c r="L85" s="147">
        <f>+L84/R84</f>
        <v>0.26470588235294118</v>
      </c>
      <c r="M85" s="148"/>
      <c r="N85" s="149"/>
      <c r="O85" s="147">
        <f>+O84/R84</f>
        <v>0.26470588235294118</v>
      </c>
      <c r="P85" s="148"/>
      <c r="Q85" s="149"/>
      <c r="R85" s="77">
        <f>+F85+I85+L85+O85</f>
        <v>1</v>
      </c>
      <c r="S85" s="150">
        <f>+S84/F84</f>
        <v>0.93333333333333335</v>
      </c>
      <c r="T85" s="150"/>
      <c r="U85" s="150"/>
      <c r="V85" s="150">
        <f>+V84/I84</f>
        <v>1</v>
      </c>
      <c r="W85" s="150"/>
      <c r="X85" s="150"/>
      <c r="Y85" s="150">
        <f>+Y84/L84</f>
        <v>1.0555555555555556</v>
      </c>
      <c r="Z85" s="150"/>
      <c r="AA85" s="150"/>
      <c r="AB85" s="150">
        <f>+AB84/O84</f>
        <v>1</v>
      </c>
      <c r="AC85" s="150"/>
      <c r="AD85" s="150"/>
      <c r="AE85" s="81">
        <f>(S85+V85+Y85)/3</f>
        <v>0.99629629629629635</v>
      </c>
      <c r="AF85" s="68"/>
      <c r="AG85" s="90"/>
    </row>
    <row r="86" spans="1:34" s="57" customFormat="1" ht="31.5" customHeight="1" x14ac:dyDescent="0.2">
      <c r="A86" s="144" t="s">
        <v>138</v>
      </c>
      <c r="B86" s="145"/>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c r="AG86" s="146"/>
    </row>
    <row r="87" spans="1:34" s="57" customFormat="1" ht="95.25" customHeight="1" x14ac:dyDescent="0.2">
      <c r="A87" s="58">
        <f>+A82+1</f>
        <v>62</v>
      </c>
      <c r="B87" s="58" t="s">
        <v>195</v>
      </c>
      <c r="C87" s="63" t="s">
        <v>165</v>
      </c>
      <c r="D87" s="63" t="s">
        <v>238</v>
      </c>
      <c r="E87" s="63" t="s">
        <v>152</v>
      </c>
      <c r="F87" s="58">
        <v>1</v>
      </c>
      <c r="G87" s="58"/>
      <c r="H87" s="88"/>
      <c r="I87" s="58"/>
      <c r="J87" s="58">
        <v>1</v>
      </c>
      <c r="K87" s="88"/>
      <c r="L87" s="58"/>
      <c r="M87" s="58">
        <v>1</v>
      </c>
      <c r="N87" s="88"/>
      <c r="O87" s="58"/>
      <c r="P87" s="58">
        <v>1</v>
      </c>
      <c r="Q87" s="88"/>
      <c r="R87" s="67">
        <f t="shared" si="13"/>
        <v>4</v>
      </c>
      <c r="S87" s="88"/>
      <c r="T87" s="58"/>
      <c r="U87" s="58">
        <v>1</v>
      </c>
      <c r="V87" s="58"/>
      <c r="W87" s="58">
        <v>1</v>
      </c>
      <c r="X87" s="88"/>
      <c r="Y87" s="88"/>
      <c r="Z87" s="58">
        <v>1</v>
      </c>
      <c r="AA87" s="88"/>
      <c r="AB87" s="88"/>
      <c r="AC87" s="58">
        <v>1</v>
      </c>
      <c r="AD87" s="88"/>
      <c r="AE87" s="66">
        <f t="shared" ref="AE87:AE104" si="18">IFERROR(SUM(S87:AD87),"")</f>
        <v>4</v>
      </c>
      <c r="AF87" s="68">
        <f t="shared" ref="AF87:AF104" si="19">IF(AND(R87=0,AE87=0),"",IF(IFERROR(AE87/R87,"")&gt;100%,100%,IFERROR(AE87/R87,"")))</f>
        <v>1</v>
      </c>
      <c r="AG87" s="63" t="s">
        <v>292</v>
      </c>
    </row>
    <row r="88" spans="1:34" s="57" customFormat="1" ht="125.25" customHeight="1" x14ac:dyDescent="0.2">
      <c r="A88" s="58">
        <f>+A87+1</f>
        <v>63</v>
      </c>
      <c r="B88" s="58" t="s">
        <v>195</v>
      </c>
      <c r="C88" s="63" t="s">
        <v>165</v>
      </c>
      <c r="D88" s="63" t="s">
        <v>139</v>
      </c>
      <c r="E88" s="63" t="s">
        <v>152</v>
      </c>
      <c r="F88" s="58"/>
      <c r="G88" s="58">
        <v>1</v>
      </c>
      <c r="H88" s="88"/>
      <c r="I88" s="58">
        <v>1</v>
      </c>
      <c r="J88" s="88"/>
      <c r="K88" s="88"/>
      <c r="L88" s="58">
        <v>1</v>
      </c>
      <c r="M88" s="58"/>
      <c r="N88" s="88"/>
      <c r="O88" s="58">
        <v>1</v>
      </c>
      <c r="P88" s="88"/>
      <c r="Q88" s="88"/>
      <c r="R88" s="67">
        <f t="shared" si="13"/>
        <v>4</v>
      </c>
      <c r="S88" s="88"/>
      <c r="T88" s="58">
        <v>1</v>
      </c>
      <c r="U88" s="88"/>
      <c r="V88" s="58">
        <v>1</v>
      </c>
      <c r="W88" s="88"/>
      <c r="X88" s="88"/>
      <c r="Y88" s="58">
        <v>1</v>
      </c>
      <c r="Z88" s="88"/>
      <c r="AA88" s="88"/>
      <c r="AB88" s="88"/>
      <c r="AC88" s="58">
        <v>1</v>
      </c>
      <c r="AD88" s="88"/>
      <c r="AE88" s="66">
        <f t="shared" si="18"/>
        <v>4</v>
      </c>
      <c r="AF88" s="68">
        <f t="shared" si="19"/>
        <v>1</v>
      </c>
      <c r="AG88" s="63" t="s">
        <v>410</v>
      </c>
    </row>
    <row r="89" spans="1:34" s="57" customFormat="1" ht="132.75" customHeight="1" x14ac:dyDescent="0.2">
      <c r="A89" s="58">
        <f t="shared" ref="A89:A104" si="20">+A88+1</f>
        <v>64</v>
      </c>
      <c r="B89" s="58" t="s">
        <v>195</v>
      </c>
      <c r="C89" s="63" t="s">
        <v>165</v>
      </c>
      <c r="D89" s="63" t="s">
        <v>127</v>
      </c>
      <c r="E89" s="63" t="s">
        <v>152</v>
      </c>
      <c r="F89" s="58"/>
      <c r="G89" s="58"/>
      <c r="H89" s="88"/>
      <c r="I89" s="58">
        <v>1</v>
      </c>
      <c r="J89" s="88"/>
      <c r="K89" s="88"/>
      <c r="L89" s="58">
        <v>1</v>
      </c>
      <c r="M89" s="58"/>
      <c r="N89" s="88"/>
      <c r="O89" s="58">
        <v>1</v>
      </c>
      <c r="P89" s="88"/>
      <c r="Q89" s="88"/>
      <c r="R89" s="67">
        <f t="shared" si="13"/>
        <v>3</v>
      </c>
      <c r="S89" s="88"/>
      <c r="T89" s="58"/>
      <c r="U89" s="66"/>
      <c r="V89" s="58">
        <v>1</v>
      </c>
      <c r="W89" s="66"/>
      <c r="X89" s="66"/>
      <c r="Y89" s="58">
        <v>1</v>
      </c>
      <c r="Z89" s="66"/>
      <c r="AA89" s="66"/>
      <c r="AB89" s="58">
        <v>1</v>
      </c>
      <c r="AC89" s="66"/>
      <c r="AD89" s="66"/>
      <c r="AE89" s="66">
        <f t="shared" si="18"/>
        <v>3</v>
      </c>
      <c r="AF89" s="68">
        <f t="shared" si="19"/>
        <v>1</v>
      </c>
      <c r="AG89" s="63" t="s">
        <v>293</v>
      </c>
    </row>
    <row r="90" spans="1:34" s="57" customFormat="1" ht="178.5" customHeight="1" x14ac:dyDescent="0.25">
      <c r="A90" s="58">
        <f t="shared" si="20"/>
        <v>65</v>
      </c>
      <c r="B90" s="58" t="s">
        <v>195</v>
      </c>
      <c r="C90" s="63" t="s">
        <v>165</v>
      </c>
      <c r="D90" s="63" t="s">
        <v>128</v>
      </c>
      <c r="E90" s="63" t="s">
        <v>152</v>
      </c>
      <c r="F90" s="58"/>
      <c r="G90" s="58"/>
      <c r="H90" s="88"/>
      <c r="I90" s="58">
        <v>1</v>
      </c>
      <c r="J90" s="88"/>
      <c r="K90" s="88"/>
      <c r="L90" s="58">
        <v>1</v>
      </c>
      <c r="M90" s="58"/>
      <c r="N90" s="88"/>
      <c r="O90" s="58">
        <v>1</v>
      </c>
      <c r="P90" s="88"/>
      <c r="Q90" s="88"/>
      <c r="R90" s="67">
        <f t="shared" si="13"/>
        <v>3</v>
      </c>
      <c r="S90" s="88"/>
      <c r="T90" s="58"/>
      <c r="U90" s="66"/>
      <c r="V90" s="58">
        <v>1</v>
      </c>
      <c r="W90" s="66"/>
      <c r="X90" s="66"/>
      <c r="Y90" s="58">
        <v>1</v>
      </c>
      <c r="Z90" s="66"/>
      <c r="AA90" s="66"/>
      <c r="AB90" s="58"/>
      <c r="AC90" s="58">
        <v>1</v>
      </c>
      <c r="AD90" s="66"/>
      <c r="AE90" s="66">
        <f t="shared" si="18"/>
        <v>3</v>
      </c>
      <c r="AF90" s="68">
        <f t="shared" si="19"/>
        <v>1</v>
      </c>
      <c r="AG90" s="63" t="s">
        <v>294</v>
      </c>
      <c r="AH90" s="106"/>
    </row>
    <row r="91" spans="1:34" s="57" customFormat="1" ht="87" customHeight="1" x14ac:dyDescent="0.25">
      <c r="A91" s="58">
        <v>66</v>
      </c>
      <c r="B91" s="58"/>
      <c r="C91" s="63" t="s">
        <v>165</v>
      </c>
      <c r="D91" s="63" t="s">
        <v>261</v>
      </c>
      <c r="E91" s="63" t="s">
        <v>152</v>
      </c>
      <c r="F91" s="58"/>
      <c r="G91" s="58"/>
      <c r="H91" s="88"/>
      <c r="I91" s="58"/>
      <c r="J91" s="88"/>
      <c r="K91" s="88"/>
      <c r="L91" s="58"/>
      <c r="M91" s="58">
        <v>1</v>
      </c>
      <c r="N91" s="88"/>
      <c r="O91" s="58">
        <v>1</v>
      </c>
      <c r="P91" s="88"/>
      <c r="Q91" s="88"/>
      <c r="R91" s="67">
        <f t="shared" si="13"/>
        <v>2</v>
      </c>
      <c r="S91" s="88"/>
      <c r="T91" s="58"/>
      <c r="U91" s="66"/>
      <c r="V91" s="66"/>
      <c r="W91" s="66"/>
      <c r="X91" s="66"/>
      <c r="Y91" s="58"/>
      <c r="Z91" s="58">
        <v>1</v>
      </c>
      <c r="AA91" s="66"/>
      <c r="AB91" s="58"/>
      <c r="AC91" s="58">
        <v>1</v>
      </c>
      <c r="AD91" s="66"/>
      <c r="AE91" s="66">
        <f t="shared" si="18"/>
        <v>2</v>
      </c>
      <c r="AF91" s="68">
        <f t="shared" si="19"/>
        <v>1</v>
      </c>
      <c r="AG91" s="63" t="s">
        <v>411</v>
      </c>
      <c r="AH91" s="107"/>
    </row>
    <row r="92" spans="1:34" s="57" customFormat="1" ht="91.5" customHeight="1" x14ac:dyDescent="0.2">
      <c r="A92" s="58">
        <v>67</v>
      </c>
      <c r="B92" s="58" t="s">
        <v>195</v>
      </c>
      <c r="C92" s="65" t="s">
        <v>165</v>
      </c>
      <c r="D92" s="65" t="s">
        <v>129</v>
      </c>
      <c r="E92" s="65" t="s">
        <v>152</v>
      </c>
      <c r="F92" s="58"/>
      <c r="G92" s="58"/>
      <c r="H92" s="72"/>
      <c r="I92" s="58">
        <v>1</v>
      </c>
      <c r="J92" s="72"/>
      <c r="K92" s="72"/>
      <c r="L92" s="58">
        <v>1</v>
      </c>
      <c r="M92" s="58"/>
      <c r="N92" s="72"/>
      <c r="O92" s="58">
        <v>1</v>
      </c>
      <c r="P92" s="72"/>
      <c r="Q92" s="72"/>
      <c r="R92" s="67">
        <f t="shared" si="13"/>
        <v>3</v>
      </c>
      <c r="S92" s="72"/>
      <c r="T92" s="58"/>
      <c r="U92" s="66"/>
      <c r="V92" s="58">
        <v>1</v>
      </c>
      <c r="W92" s="66"/>
      <c r="X92" s="66"/>
      <c r="Y92" s="58">
        <v>1</v>
      </c>
      <c r="Z92" s="58"/>
      <c r="AA92" s="66"/>
      <c r="AB92" s="58">
        <v>1</v>
      </c>
      <c r="AC92" s="66"/>
      <c r="AD92" s="66"/>
      <c r="AE92" s="66">
        <f t="shared" si="18"/>
        <v>3</v>
      </c>
      <c r="AF92" s="68">
        <f t="shared" si="19"/>
        <v>1</v>
      </c>
      <c r="AG92" s="63" t="s">
        <v>295</v>
      </c>
    </row>
    <row r="93" spans="1:34" s="57" customFormat="1" ht="96" customHeight="1" x14ac:dyDescent="0.2">
      <c r="A93" s="58">
        <f t="shared" si="20"/>
        <v>68</v>
      </c>
      <c r="B93" s="58" t="s">
        <v>195</v>
      </c>
      <c r="C93" s="63" t="s">
        <v>165</v>
      </c>
      <c r="D93" s="63" t="s">
        <v>130</v>
      </c>
      <c r="E93" s="63" t="s">
        <v>152</v>
      </c>
      <c r="F93" s="58"/>
      <c r="G93" s="58"/>
      <c r="H93" s="88"/>
      <c r="I93" s="58">
        <v>1</v>
      </c>
      <c r="J93" s="88"/>
      <c r="K93" s="88"/>
      <c r="L93" s="58">
        <v>1</v>
      </c>
      <c r="M93" s="58"/>
      <c r="N93" s="88"/>
      <c r="O93" s="58">
        <v>1</v>
      </c>
      <c r="P93" s="88"/>
      <c r="Q93" s="88"/>
      <c r="R93" s="67">
        <f t="shared" si="13"/>
        <v>3</v>
      </c>
      <c r="S93" s="88"/>
      <c r="T93" s="58"/>
      <c r="U93" s="88"/>
      <c r="V93" s="58">
        <v>1</v>
      </c>
      <c r="W93" s="88"/>
      <c r="X93" s="88"/>
      <c r="Y93" s="58">
        <v>1</v>
      </c>
      <c r="Z93" s="58"/>
      <c r="AA93" s="88"/>
      <c r="AB93" s="58">
        <v>1</v>
      </c>
      <c r="AC93" s="88"/>
      <c r="AD93" s="88"/>
      <c r="AE93" s="66">
        <f t="shared" si="18"/>
        <v>3</v>
      </c>
      <c r="AF93" s="68">
        <f t="shared" si="19"/>
        <v>1</v>
      </c>
      <c r="AG93" s="63" t="s">
        <v>296</v>
      </c>
      <c r="AH93" s="103"/>
    </row>
    <row r="94" spans="1:34" s="57" customFormat="1" ht="102.75" customHeight="1" x14ac:dyDescent="0.2">
      <c r="A94" s="58">
        <f t="shared" si="20"/>
        <v>69</v>
      </c>
      <c r="B94" s="58" t="s">
        <v>195</v>
      </c>
      <c r="C94" s="63" t="s">
        <v>165</v>
      </c>
      <c r="D94" s="63" t="s">
        <v>186</v>
      </c>
      <c r="E94" s="63" t="s">
        <v>152</v>
      </c>
      <c r="F94" s="58"/>
      <c r="G94" s="58"/>
      <c r="H94" s="88"/>
      <c r="I94" s="58">
        <v>1</v>
      </c>
      <c r="J94" s="88"/>
      <c r="K94" s="88"/>
      <c r="L94" s="58">
        <v>1</v>
      </c>
      <c r="M94" s="58"/>
      <c r="N94" s="88"/>
      <c r="O94" s="58">
        <v>1</v>
      </c>
      <c r="P94" s="88"/>
      <c r="Q94" s="88"/>
      <c r="R94" s="67">
        <f t="shared" si="13"/>
        <v>3</v>
      </c>
      <c r="S94" s="88"/>
      <c r="T94" s="58"/>
      <c r="U94" s="88"/>
      <c r="V94" s="58">
        <v>1</v>
      </c>
      <c r="W94" s="88"/>
      <c r="X94" s="88"/>
      <c r="Y94" s="58">
        <v>1</v>
      </c>
      <c r="Z94" s="58"/>
      <c r="AA94" s="88"/>
      <c r="AB94" s="58">
        <v>1</v>
      </c>
      <c r="AC94" s="88"/>
      <c r="AD94" s="88"/>
      <c r="AE94" s="66">
        <f t="shared" si="18"/>
        <v>3</v>
      </c>
      <c r="AF94" s="68">
        <f t="shared" si="19"/>
        <v>1</v>
      </c>
      <c r="AG94" s="63" t="s">
        <v>297</v>
      </c>
      <c r="AH94" s="65"/>
    </row>
    <row r="95" spans="1:34" s="57" customFormat="1" ht="87" customHeight="1" x14ac:dyDescent="0.2">
      <c r="A95" s="58">
        <f t="shared" si="20"/>
        <v>70</v>
      </c>
      <c r="B95" s="58" t="s">
        <v>195</v>
      </c>
      <c r="C95" s="63" t="s">
        <v>165</v>
      </c>
      <c r="D95" s="63" t="s">
        <v>131</v>
      </c>
      <c r="E95" s="63" t="s">
        <v>152</v>
      </c>
      <c r="F95" s="58"/>
      <c r="G95" s="58"/>
      <c r="H95" s="88"/>
      <c r="I95" s="58">
        <v>1</v>
      </c>
      <c r="J95" s="88"/>
      <c r="K95" s="88"/>
      <c r="L95" s="58">
        <v>1</v>
      </c>
      <c r="M95" s="58"/>
      <c r="N95" s="88"/>
      <c r="O95" s="58">
        <v>1</v>
      </c>
      <c r="P95" s="88"/>
      <c r="Q95" s="88"/>
      <c r="R95" s="67">
        <f t="shared" si="13"/>
        <v>3</v>
      </c>
      <c r="S95" s="88"/>
      <c r="T95" s="58"/>
      <c r="U95" s="88"/>
      <c r="V95" s="58">
        <v>1</v>
      </c>
      <c r="W95" s="88"/>
      <c r="X95" s="88"/>
      <c r="Y95" s="88"/>
      <c r="Z95" s="58">
        <v>1</v>
      </c>
      <c r="AA95" s="88"/>
      <c r="AB95" s="58">
        <v>1</v>
      </c>
      <c r="AC95" s="88"/>
      <c r="AD95" s="88"/>
      <c r="AE95" s="66">
        <f t="shared" si="18"/>
        <v>3</v>
      </c>
      <c r="AF95" s="68">
        <f t="shared" si="19"/>
        <v>1</v>
      </c>
      <c r="AG95" s="63" t="s">
        <v>298</v>
      </c>
      <c r="AH95" s="103"/>
    </row>
    <row r="96" spans="1:34" s="57" customFormat="1" ht="85.5" customHeight="1" x14ac:dyDescent="0.2">
      <c r="A96" s="58">
        <f t="shared" si="20"/>
        <v>71</v>
      </c>
      <c r="B96" s="58" t="s">
        <v>195</v>
      </c>
      <c r="C96" s="63" t="s">
        <v>165</v>
      </c>
      <c r="D96" s="63" t="s">
        <v>221</v>
      </c>
      <c r="E96" s="63" t="s">
        <v>152</v>
      </c>
      <c r="F96" s="58"/>
      <c r="G96" s="58"/>
      <c r="H96" s="88"/>
      <c r="I96" s="58">
        <v>1</v>
      </c>
      <c r="J96" s="88"/>
      <c r="K96" s="88"/>
      <c r="L96" s="58">
        <v>1</v>
      </c>
      <c r="M96" s="58"/>
      <c r="N96" s="88"/>
      <c r="O96" s="58">
        <v>1</v>
      </c>
      <c r="P96" s="88"/>
      <c r="Q96" s="88"/>
      <c r="R96" s="67">
        <f t="shared" si="13"/>
        <v>3</v>
      </c>
      <c r="S96" s="88"/>
      <c r="T96" s="58"/>
      <c r="U96" s="88"/>
      <c r="V96" s="58">
        <v>1</v>
      </c>
      <c r="W96" s="88"/>
      <c r="X96" s="88"/>
      <c r="Y96" s="58">
        <v>1</v>
      </c>
      <c r="Z96" s="58"/>
      <c r="AA96" s="88"/>
      <c r="AB96" s="58">
        <v>1</v>
      </c>
      <c r="AC96" s="88"/>
      <c r="AD96" s="88"/>
      <c r="AE96" s="66">
        <f t="shared" si="18"/>
        <v>3</v>
      </c>
      <c r="AF96" s="68">
        <f t="shared" si="19"/>
        <v>1</v>
      </c>
      <c r="AG96" s="63" t="s">
        <v>299</v>
      </c>
    </row>
    <row r="97" spans="1:34" s="57" customFormat="1" ht="106.5" customHeight="1" x14ac:dyDescent="0.2">
      <c r="A97" s="58">
        <f t="shared" si="20"/>
        <v>72</v>
      </c>
      <c r="B97" s="58" t="s">
        <v>195</v>
      </c>
      <c r="C97" s="63" t="s">
        <v>165</v>
      </c>
      <c r="D97" s="63" t="s">
        <v>132</v>
      </c>
      <c r="E97" s="63" t="s">
        <v>152</v>
      </c>
      <c r="F97" s="58"/>
      <c r="G97" s="58">
        <v>1</v>
      </c>
      <c r="H97" s="88"/>
      <c r="I97" s="58">
        <v>1</v>
      </c>
      <c r="J97" s="88"/>
      <c r="K97" s="88"/>
      <c r="L97" s="58">
        <v>1</v>
      </c>
      <c r="M97" s="58"/>
      <c r="N97" s="88"/>
      <c r="O97" s="58">
        <v>1</v>
      </c>
      <c r="P97" s="88"/>
      <c r="Q97" s="88"/>
      <c r="R97" s="67">
        <f t="shared" si="13"/>
        <v>4</v>
      </c>
      <c r="S97" s="88"/>
      <c r="T97" s="58">
        <v>1</v>
      </c>
      <c r="U97" s="88"/>
      <c r="V97" s="58">
        <v>1</v>
      </c>
      <c r="W97" s="88"/>
      <c r="X97" s="88"/>
      <c r="Y97" s="58">
        <v>1</v>
      </c>
      <c r="Z97" s="58"/>
      <c r="AA97" s="88"/>
      <c r="AB97" s="58">
        <v>1</v>
      </c>
      <c r="AC97" s="88"/>
      <c r="AD97" s="88"/>
      <c r="AE97" s="66">
        <f t="shared" si="18"/>
        <v>4</v>
      </c>
      <c r="AF97" s="68">
        <f t="shared" si="19"/>
        <v>1</v>
      </c>
      <c r="AG97" s="63" t="s">
        <v>412</v>
      </c>
    </row>
    <row r="98" spans="1:34" s="57" customFormat="1" ht="109.5" customHeight="1" x14ac:dyDescent="0.2">
      <c r="A98" s="58">
        <f t="shared" si="20"/>
        <v>73</v>
      </c>
      <c r="B98" s="58" t="s">
        <v>195</v>
      </c>
      <c r="C98" s="63" t="s">
        <v>165</v>
      </c>
      <c r="D98" s="63" t="s">
        <v>235</v>
      </c>
      <c r="E98" s="63" t="s">
        <v>152</v>
      </c>
      <c r="F98" s="58"/>
      <c r="G98" s="58">
        <v>1</v>
      </c>
      <c r="H98" s="88"/>
      <c r="I98" s="58">
        <v>1</v>
      </c>
      <c r="J98" s="88"/>
      <c r="K98" s="88"/>
      <c r="L98" s="58">
        <v>1</v>
      </c>
      <c r="M98" s="58"/>
      <c r="N98" s="88"/>
      <c r="O98" s="58">
        <v>1</v>
      </c>
      <c r="P98" s="88"/>
      <c r="Q98" s="88"/>
      <c r="R98" s="67">
        <f t="shared" si="13"/>
        <v>4</v>
      </c>
      <c r="S98" s="66"/>
      <c r="T98" s="58">
        <v>1</v>
      </c>
      <c r="U98" s="66"/>
      <c r="V98" s="58">
        <v>1</v>
      </c>
      <c r="W98" s="66"/>
      <c r="X98" s="66"/>
      <c r="Y98" s="58">
        <v>1</v>
      </c>
      <c r="Z98" s="58"/>
      <c r="AA98" s="66"/>
      <c r="AB98" s="58">
        <v>1</v>
      </c>
      <c r="AC98" s="66"/>
      <c r="AD98" s="66"/>
      <c r="AE98" s="66">
        <f t="shared" si="18"/>
        <v>4</v>
      </c>
      <c r="AF98" s="68">
        <f t="shared" si="19"/>
        <v>1</v>
      </c>
      <c r="AG98" s="63" t="s">
        <v>413</v>
      </c>
    </row>
    <row r="99" spans="1:34" s="57" customFormat="1" ht="92.25" customHeight="1" x14ac:dyDescent="0.2">
      <c r="A99" s="58">
        <f t="shared" si="20"/>
        <v>74</v>
      </c>
      <c r="B99" s="58" t="s">
        <v>195</v>
      </c>
      <c r="C99" s="63" t="s">
        <v>165</v>
      </c>
      <c r="D99" s="63" t="s">
        <v>199</v>
      </c>
      <c r="E99" s="63" t="s">
        <v>152</v>
      </c>
      <c r="F99" s="58"/>
      <c r="G99" s="58"/>
      <c r="H99" s="88"/>
      <c r="I99" s="58">
        <v>1</v>
      </c>
      <c r="J99" s="88"/>
      <c r="K99" s="88"/>
      <c r="L99" s="58">
        <v>1</v>
      </c>
      <c r="M99" s="58"/>
      <c r="N99" s="88"/>
      <c r="O99" s="58">
        <v>1</v>
      </c>
      <c r="P99" s="88"/>
      <c r="Q99" s="88"/>
      <c r="R99" s="67">
        <f t="shared" si="13"/>
        <v>3</v>
      </c>
      <c r="S99" s="66"/>
      <c r="T99" s="58"/>
      <c r="U99" s="66"/>
      <c r="V99" s="58">
        <v>1</v>
      </c>
      <c r="W99" s="66"/>
      <c r="X99" s="66"/>
      <c r="Y99" s="58">
        <v>1</v>
      </c>
      <c r="Z99" s="58"/>
      <c r="AA99" s="66"/>
      <c r="AB99" s="58">
        <v>1</v>
      </c>
      <c r="AC99" s="66"/>
      <c r="AD99" s="66"/>
      <c r="AE99" s="66">
        <f t="shared" si="18"/>
        <v>3</v>
      </c>
      <c r="AF99" s="68">
        <f t="shared" si="19"/>
        <v>1</v>
      </c>
      <c r="AG99" s="63" t="s">
        <v>381</v>
      </c>
    </row>
    <row r="100" spans="1:34" s="57" customFormat="1" ht="89.25" customHeight="1" x14ac:dyDescent="0.2">
      <c r="A100" s="58">
        <f t="shared" si="20"/>
        <v>75</v>
      </c>
      <c r="B100" s="58" t="s">
        <v>195</v>
      </c>
      <c r="C100" s="65" t="s">
        <v>165</v>
      </c>
      <c r="D100" s="65" t="s">
        <v>133</v>
      </c>
      <c r="E100" s="65" t="s">
        <v>152</v>
      </c>
      <c r="F100" s="58"/>
      <c r="G100" s="58"/>
      <c r="H100" s="88"/>
      <c r="I100" s="58">
        <v>1</v>
      </c>
      <c r="J100" s="88"/>
      <c r="K100" s="88"/>
      <c r="L100" s="58">
        <v>1</v>
      </c>
      <c r="M100" s="58"/>
      <c r="N100" s="72"/>
      <c r="O100" s="58">
        <v>1</v>
      </c>
      <c r="P100" s="72"/>
      <c r="Q100" s="72"/>
      <c r="R100" s="67">
        <f t="shared" si="13"/>
        <v>3</v>
      </c>
      <c r="S100" s="66"/>
      <c r="T100" s="58"/>
      <c r="U100" s="66"/>
      <c r="V100" s="58">
        <v>1</v>
      </c>
      <c r="W100" s="66"/>
      <c r="X100" s="66"/>
      <c r="Y100" s="58">
        <v>1</v>
      </c>
      <c r="Z100" s="58"/>
      <c r="AA100" s="66"/>
      <c r="AB100" s="66">
        <v>1</v>
      </c>
      <c r="AC100" s="66"/>
      <c r="AD100" s="66"/>
      <c r="AE100" s="66">
        <f t="shared" si="18"/>
        <v>3</v>
      </c>
      <c r="AF100" s="68">
        <f t="shared" si="19"/>
        <v>1</v>
      </c>
      <c r="AG100" s="63" t="s">
        <v>300</v>
      </c>
    </row>
    <row r="101" spans="1:34" s="57" customFormat="1" ht="79.5" customHeight="1" x14ac:dyDescent="0.2">
      <c r="A101" s="58">
        <f t="shared" si="20"/>
        <v>76</v>
      </c>
      <c r="B101" s="58"/>
      <c r="C101" s="65" t="s">
        <v>165</v>
      </c>
      <c r="D101" s="63" t="s">
        <v>231</v>
      </c>
      <c r="E101" s="65" t="s">
        <v>152</v>
      </c>
      <c r="F101" s="58"/>
      <c r="G101" s="58"/>
      <c r="H101" s="88"/>
      <c r="I101" s="58">
        <v>1</v>
      </c>
      <c r="J101" s="88"/>
      <c r="K101" s="88"/>
      <c r="L101" s="58">
        <v>1</v>
      </c>
      <c r="M101" s="58"/>
      <c r="N101" s="72"/>
      <c r="O101" s="58">
        <v>1</v>
      </c>
      <c r="P101" s="72"/>
      <c r="Q101" s="72"/>
      <c r="R101" s="67">
        <f>IFERROR(SUM(F101:Q101),"")</f>
        <v>3</v>
      </c>
      <c r="S101" s="66"/>
      <c r="T101" s="58"/>
      <c r="U101" s="66"/>
      <c r="V101" s="58">
        <v>1</v>
      </c>
      <c r="W101" s="66"/>
      <c r="X101" s="66"/>
      <c r="Y101" s="58">
        <v>1</v>
      </c>
      <c r="Z101" s="58"/>
      <c r="AA101" s="66"/>
      <c r="AB101" s="66"/>
      <c r="AC101" s="66">
        <v>1</v>
      </c>
      <c r="AD101" s="66"/>
      <c r="AE101" s="66">
        <f t="shared" si="18"/>
        <v>3</v>
      </c>
      <c r="AF101" s="68">
        <f t="shared" si="19"/>
        <v>1</v>
      </c>
      <c r="AG101" s="63" t="s">
        <v>301</v>
      </c>
    </row>
    <row r="102" spans="1:34" s="57" customFormat="1" ht="104.25" customHeight="1" x14ac:dyDescent="0.2">
      <c r="A102" s="58">
        <f t="shared" si="20"/>
        <v>77</v>
      </c>
      <c r="B102" s="58"/>
      <c r="C102" s="65" t="s">
        <v>165</v>
      </c>
      <c r="D102" s="63" t="s">
        <v>233</v>
      </c>
      <c r="E102" s="65" t="s">
        <v>152</v>
      </c>
      <c r="F102" s="58"/>
      <c r="G102" s="58"/>
      <c r="H102" s="88"/>
      <c r="I102" s="58">
        <v>1</v>
      </c>
      <c r="J102" s="88"/>
      <c r="K102" s="88"/>
      <c r="L102" s="58">
        <v>1</v>
      </c>
      <c r="M102" s="58"/>
      <c r="N102" s="72"/>
      <c r="O102" s="58">
        <v>1</v>
      </c>
      <c r="P102" s="72"/>
      <c r="Q102" s="72"/>
      <c r="R102" s="67">
        <f>IFERROR(SUM(F102:Q102),"")</f>
        <v>3</v>
      </c>
      <c r="S102" s="66"/>
      <c r="T102" s="58"/>
      <c r="U102" s="66"/>
      <c r="V102" s="58">
        <v>1</v>
      </c>
      <c r="W102" s="66"/>
      <c r="X102" s="66"/>
      <c r="Y102" s="58">
        <v>1</v>
      </c>
      <c r="Z102" s="58"/>
      <c r="AA102" s="66"/>
      <c r="AB102" s="66"/>
      <c r="AC102" s="58">
        <v>1</v>
      </c>
      <c r="AD102" s="66"/>
      <c r="AE102" s="66">
        <f t="shared" si="18"/>
        <v>3</v>
      </c>
      <c r="AF102" s="68">
        <f t="shared" si="19"/>
        <v>1</v>
      </c>
      <c r="AG102" s="63" t="s">
        <v>302</v>
      </c>
      <c r="AH102" s="103"/>
    </row>
    <row r="103" spans="1:34" s="57" customFormat="1" ht="128.25" customHeight="1" x14ac:dyDescent="0.2">
      <c r="A103" s="58">
        <f t="shared" si="20"/>
        <v>78</v>
      </c>
      <c r="B103" s="58"/>
      <c r="C103" s="65" t="s">
        <v>165</v>
      </c>
      <c r="D103" s="63" t="s">
        <v>232</v>
      </c>
      <c r="E103" s="65" t="s">
        <v>152</v>
      </c>
      <c r="F103" s="58"/>
      <c r="G103" s="58"/>
      <c r="H103" s="88"/>
      <c r="I103" s="58">
        <v>1</v>
      </c>
      <c r="J103" s="88"/>
      <c r="K103" s="88"/>
      <c r="L103" s="58">
        <v>1</v>
      </c>
      <c r="M103" s="58"/>
      <c r="N103" s="72"/>
      <c r="O103" s="58">
        <v>1</v>
      </c>
      <c r="P103" s="72"/>
      <c r="Q103" s="72"/>
      <c r="R103" s="67">
        <f>IFERROR(SUM(F103:Q103),"")</f>
        <v>3</v>
      </c>
      <c r="S103" s="66"/>
      <c r="T103" s="58"/>
      <c r="U103" s="66"/>
      <c r="V103" s="58">
        <v>1</v>
      </c>
      <c r="W103" s="66"/>
      <c r="X103" s="66"/>
      <c r="Y103" s="66"/>
      <c r="Z103" s="58">
        <v>1</v>
      </c>
      <c r="AA103" s="66"/>
      <c r="AB103" s="66"/>
      <c r="AC103" s="58">
        <v>1</v>
      </c>
      <c r="AD103" s="66"/>
      <c r="AE103" s="66">
        <f t="shared" si="18"/>
        <v>3</v>
      </c>
      <c r="AF103" s="68">
        <f t="shared" si="19"/>
        <v>1</v>
      </c>
      <c r="AG103" s="63" t="s">
        <v>303</v>
      </c>
    </row>
    <row r="104" spans="1:34" s="57" customFormat="1" ht="84.75" customHeight="1" x14ac:dyDescent="0.2">
      <c r="A104" s="58">
        <f t="shared" si="20"/>
        <v>79</v>
      </c>
      <c r="B104" s="58" t="s">
        <v>195</v>
      </c>
      <c r="C104" s="63" t="s">
        <v>165</v>
      </c>
      <c r="D104" s="63" t="s">
        <v>134</v>
      </c>
      <c r="E104" s="63" t="s">
        <v>152</v>
      </c>
      <c r="F104" s="58"/>
      <c r="G104" s="58"/>
      <c r="H104" s="88"/>
      <c r="I104" s="58">
        <v>1</v>
      </c>
      <c r="J104" s="88"/>
      <c r="K104" s="88"/>
      <c r="L104" s="58">
        <v>1</v>
      </c>
      <c r="M104" s="58"/>
      <c r="N104" s="88"/>
      <c r="O104" s="58">
        <v>1</v>
      </c>
      <c r="P104" s="88"/>
      <c r="Q104" s="88"/>
      <c r="R104" s="67">
        <f t="shared" si="13"/>
        <v>3</v>
      </c>
      <c r="S104" s="66"/>
      <c r="T104" s="58"/>
      <c r="U104" s="66"/>
      <c r="V104" s="58">
        <v>1</v>
      </c>
      <c r="W104" s="66"/>
      <c r="X104" s="66"/>
      <c r="Y104" s="58">
        <v>1</v>
      </c>
      <c r="Z104" s="58"/>
      <c r="AA104" s="66"/>
      <c r="AB104" s="58">
        <v>1</v>
      </c>
      <c r="AC104" s="66"/>
      <c r="AD104" s="66"/>
      <c r="AE104" s="66">
        <f t="shared" si="18"/>
        <v>3</v>
      </c>
      <c r="AF104" s="68">
        <f t="shared" si="19"/>
        <v>1</v>
      </c>
      <c r="AG104" s="63" t="s">
        <v>304</v>
      </c>
    </row>
    <row r="105" spans="1:34" s="57" customFormat="1" ht="40.5" customHeight="1" x14ac:dyDescent="0.2">
      <c r="A105" s="73"/>
      <c r="B105" s="71"/>
      <c r="C105" s="49"/>
      <c r="D105" s="49"/>
      <c r="E105" s="49"/>
      <c r="F105" s="82">
        <f t="shared" ref="F105:AE105" si="21">SUM(F87:F104)</f>
        <v>1</v>
      </c>
      <c r="G105" s="82">
        <f t="shared" si="21"/>
        <v>3</v>
      </c>
      <c r="H105" s="82">
        <f t="shared" si="21"/>
        <v>0</v>
      </c>
      <c r="I105" s="82">
        <f t="shared" si="21"/>
        <v>16</v>
      </c>
      <c r="J105" s="82">
        <f t="shared" si="21"/>
        <v>1</v>
      </c>
      <c r="K105" s="82">
        <f t="shared" si="21"/>
        <v>0</v>
      </c>
      <c r="L105" s="82">
        <f t="shared" si="21"/>
        <v>16</v>
      </c>
      <c r="M105" s="82">
        <f t="shared" si="21"/>
        <v>2</v>
      </c>
      <c r="N105" s="82">
        <f t="shared" si="21"/>
        <v>0</v>
      </c>
      <c r="O105" s="82">
        <f t="shared" si="21"/>
        <v>17</v>
      </c>
      <c r="P105" s="82">
        <f t="shared" si="21"/>
        <v>1</v>
      </c>
      <c r="Q105" s="82">
        <f t="shared" si="21"/>
        <v>0</v>
      </c>
      <c r="R105" s="67">
        <f t="shared" si="21"/>
        <v>57</v>
      </c>
      <c r="S105" s="82">
        <f t="shared" si="21"/>
        <v>0</v>
      </c>
      <c r="T105" s="82">
        <f t="shared" si="21"/>
        <v>3</v>
      </c>
      <c r="U105" s="82">
        <f t="shared" si="21"/>
        <v>1</v>
      </c>
      <c r="V105" s="82">
        <f t="shared" si="21"/>
        <v>16</v>
      </c>
      <c r="W105" s="82">
        <f t="shared" si="21"/>
        <v>1</v>
      </c>
      <c r="X105" s="82">
        <f t="shared" si="21"/>
        <v>0</v>
      </c>
      <c r="Y105" s="82">
        <f t="shared" si="21"/>
        <v>14</v>
      </c>
      <c r="Z105" s="82">
        <f t="shared" si="21"/>
        <v>4</v>
      </c>
      <c r="AA105" s="82">
        <f t="shared" si="21"/>
        <v>0</v>
      </c>
      <c r="AB105" s="82">
        <f t="shared" si="21"/>
        <v>11</v>
      </c>
      <c r="AC105" s="82">
        <f t="shared" si="21"/>
        <v>7</v>
      </c>
      <c r="AD105" s="82">
        <f t="shared" si="21"/>
        <v>0</v>
      </c>
      <c r="AE105" s="82">
        <f t="shared" si="21"/>
        <v>57</v>
      </c>
      <c r="AF105" s="68">
        <f>+AE105/R105</f>
        <v>1</v>
      </c>
      <c r="AG105" s="90"/>
    </row>
    <row r="106" spans="1:34" s="57" customFormat="1" ht="40.5" hidden="1" customHeight="1" x14ac:dyDescent="0.2">
      <c r="A106" s="73"/>
      <c r="B106" s="71"/>
      <c r="C106" s="49"/>
      <c r="D106" s="49"/>
      <c r="E106" s="49"/>
      <c r="F106" s="158">
        <f>+F105+G105+H105</f>
        <v>4</v>
      </c>
      <c r="G106" s="159"/>
      <c r="H106" s="160"/>
      <c r="I106" s="158">
        <f>+I105+J105+K105</f>
        <v>17</v>
      </c>
      <c r="J106" s="159"/>
      <c r="K106" s="160"/>
      <c r="L106" s="158">
        <f>+L105+M105+N105</f>
        <v>18</v>
      </c>
      <c r="M106" s="159"/>
      <c r="N106" s="160"/>
      <c r="O106" s="158">
        <f>+O105+P105+Q105</f>
        <v>18</v>
      </c>
      <c r="P106" s="159"/>
      <c r="Q106" s="160"/>
      <c r="R106" s="67">
        <f>+F106+I106+L106+O106</f>
        <v>57</v>
      </c>
      <c r="S106" s="161">
        <f>+S105+T105+U105</f>
        <v>4</v>
      </c>
      <c r="T106" s="161"/>
      <c r="U106" s="161"/>
      <c r="V106" s="161">
        <f>+V105+W105+X105</f>
        <v>17</v>
      </c>
      <c r="W106" s="161"/>
      <c r="X106" s="161"/>
      <c r="Y106" s="161">
        <f>+Y105+Z105+AA105</f>
        <v>18</v>
      </c>
      <c r="Z106" s="161"/>
      <c r="AA106" s="161"/>
      <c r="AB106" s="161">
        <f>+AB105+AC105+AD105</f>
        <v>18</v>
      </c>
      <c r="AC106" s="161"/>
      <c r="AD106" s="161"/>
      <c r="AE106" s="82">
        <f>+S106+V106+Y106+AB106</f>
        <v>57</v>
      </c>
      <c r="AF106" s="68">
        <f>+AE106/R106</f>
        <v>1</v>
      </c>
      <c r="AG106" s="90"/>
    </row>
    <row r="107" spans="1:34" s="57" customFormat="1" ht="40.5" hidden="1" customHeight="1" x14ac:dyDescent="0.2">
      <c r="A107" s="73"/>
      <c r="B107" s="71"/>
      <c r="C107" s="49"/>
      <c r="D107" s="49"/>
      <c r="E107" s="49"/>
      <c r="F107" s="147">
        <f>+F106/R106</f>
        <v>7.0175438596491224E-2</v>
      </c>
      <c r="G107" s="148"/>
      <c r="H107" s="149"/>
      <c r="I107" s="147">
        <f>+I106/R106</f>
        <v>0.2982456140350877</v>
      </c>
      <c r="J107" s="148"/>
      <c r="K107" s="149"/>
      <c r="L107" s="147">
        <f>+L106/R106</f>
        <v>0.31578947368421051</v>
      </c>
      <c r="M107" s="148"/>
      <c r="N107" s="149"/>
      <c r="O107" s="147">
        <f>+O106/R106</f>
        <v>0.31578947368421051</v>
      </c>
      <c r="P107" s="148"/>
      <c r="Q107" s="149"/>
      <c r="R107" s="77">
        <f>+F107+I107+L107+O107</f>
        <v>0.99999999999999989</v>
      </c>
      <c r="S107" s="150">
        <f>+S106/F106</f>
        <v>1</v>
      </c>
      <c r="T107" s="150"/>
      <c r="U107" s="150"/>
      <c r="V107" s="150">
        <f>+V106/I106</f>
        <v>1</v>
      </c>
      <c r="W107" s="150"/>
      <c r="X107" s="150"/>
      <c r="Y107" s="150">
        <f>+Y106/L106</f>
        <v>1</v>
      </c>
      <c r="Z107" s="150"/>
      <c r="AA107" s="150"/>
      <c r="AB107" s="150">
        <f>+AB106/O106</f>
        <v>1</v>
      </c>
      <c r="AC107" s="150"/>
      <c r="AD107" s="150"/>
      <c r="AE107" s="81">
        <f>(S107+V107+Y107)/3</f>
        <v>1</v>
      </c>
      <c r="AF107" s="91"/>
      <c r="AG107" s="90"/>
    </row>
    <row r="108" spans="1:34" s="57" customFormat="1" ht="31.5" customHeight="1" x14ac:dyDescent="0.2">
      <c r="A108" s="144" t="s">
        <v>145</v>
      </c>
      <c r="B108" s="145"/>
      <c r="C108" s="145"/>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6"/>
    </row>
    <row r="109" spans="1:34" s="57" customFormat="1" ht="54.75" customHeight="1" x14ac:dyDescent="0.2">
      <c r="A109" s="58">
        <f>+A104+1</f>
        <v>80</v>
      </c>
      <c r="B109" s="58" t="s">
        <v>195</v>
      </c>
      <c r="C109" s="65" t="s">
        <v>145</v>
      </c>
      <c r="D109" s="65" t="s">
        <v>250</v>
      </c>
      <c r="E109" s="65" t="s">
        <v>152</v>
      </c>
      <c r="F109" s="58"/>
      <c r="G109" s="58"/>
      <c r="H109" s="58"/>
      <c r="I109" s="58"/>
      <c r="J109" s="58"/>
      <c r="K109" s="58"/>
      <c r="L109" s="58"/>
      <c r="M109" s="58"/>
      <c r="N109" s="58"/>
      <c r="O109" s="58"/>
      <c r="P109" s="58">
        <v>1</v>
      </c>
      <c r="Q109" s="58"/>
      <c r="R109" s="67">
        <f t="shared" ref="R109:R114" si="22">IFERROR(SUM(F109:Q109),"")</f>
        <v>1</v>
      </c>
      <c r="S109" s="72"/>
      <c r="T109" s="72"/>
      <c r="U109" s="72"/>
      <c r="V109" s="72"/>
      <c r="W109" s="72"/>
      <c r="X109" s="72"/>
      <c r="Y109" s="72"/>
      <c r="Z109" s="72"/>
      <c r="AA109" s="58"/>
      <c r="AB109" s="72"/>
      <c r="AC109" s="58"/>
      <c r="AD109" s="58">
        <v>1</v>
      </c>
      <c r="AE109" s="66">
        <f t="shared" ref="AE109:AE114" si="23">IFERROR(SUM(S109:AD109),"")</f>
        <v>1</v>
      </c>
      <c r="AF109" s="68">
        <f t="shared" ref="AF109:AF114" si="24">IF(AND(R109=0,AE109=0),"",IF(IFERROR(AE109/R109,"")&gt;100%,100%,IFERROR(AE109/R109,"")))</f>
        <v>1</v>
      </c>
      <c r="AG109" s="72" t="s">
        <v>305</v>
      </c>
    </row>
    <row r="110" spans="1:34" s="57" customFormat="1" ht="52.5" customHeight="1" x14ac:dyDescent="0.2">
      <c r="A110" s="58">
        <f>+A109+1</f>
        <v>81</v>
      </c>
      <c r="B110" s="58" t="s">
        <v>195</v>
      </c>
      <c r="C110" s="63" t="s">
        <v>145</v>
      </c>
      <c r="D110" s="64" t="s">
        <v>216</v>
      </c>
      <c r="E110" s="63" t="s">
        <v>152</v>
      </c>
      <c r="F110" s="58"/>
      <c r="G110" s="58"/>
      <c r="H110" s="58"/>
      <c r="I110" s="58"/>
      <c r="J110" s="58"/>
      <c r="K110" s="58"/>
      <c r="L110" s="58"/>
      <c r="M110" s="58"/>
      <c r="N110" s="58"/>
      <c r="O110" s="58">
        <v>1</v>
      </c>
      <c r="P110" s="58"/>
      <c r="Q110" s="58"/>
      <c r="R110" s="67">
        <f t="shared" si="22"/>
        <v>1</v>
      </c>
      <c r="S110" s="88"/>
      <c r="T110" s="88"/>
      <c r="U110" s="88"/>
      <c r="V110" s="88"/>
      <c r="W110" s="88"/>
      <c r="X110" s="58">
        <v>1</v>
      </c>
      <c r="Y110" s="88"/>
      <c r="Z110" s="88"/>
      <c r="AA110" s="88"/>
      <c r="AB110" s="88"/>
      <c r="AC110" s="88"/>
      <c r="AD110" s="88"/>
      <c r="AE110" s="66">
        <f t="shared" si="23"/>
        <v>1</v>
      </c>
      <c r="AF110" s="68">
        <f t="shared" si="24"/>
        <v>1</v>
      </c>
      <c r="AG110" s="63" t="s">
        <v>414</v>
      </c>
    </row>
    <row r="111" spans="1:34" s="57" customFormat="1" ht="102.75" customHeight="1" x14ac:dyDescent="0.2">
      <c r="A111" s="58">
        <v>82</v>
      </c>
      <c r="B111" s="58"/>
      <c r="C111" s="63" t="s">
        <v>145</v>
      </c>
      <c r="D111" s="64" t="s">
        <v>202</v>
      </c>
      <c r="E111" s="63" t="s">
        <v>152</v>
      </c>
      <c r="F111" s="58"/>
      <c r="G111" s="58">
        <v>1</v>
      </c>
      <c r="H111" s="58"/>
      <c r="I111" s="58"/>
      <c r="J111" s="58">
        <v>1</v>
      </c>
      <c r="K111" s="58"/>
      <c r="L111" s="58"/>
      <c r="M111" s="58">
        <v>1</v>
      </c>
      <c r="N111" s="58"/>
      <c r="O111" s="58"/>
      <c r="P111" s="58">
        <v>1</v>
      </c>
      <c r="Q111" s="58"/>
      <c r="R111" s="67">
        <f t="shared" si="22"/>
        <v>4</v>
      </c>
      <c r="S111" s="88"/>
      <c r="T111" s="58">
        <v>1</v>
      </c>
      <c r="U111" s="88"/>
      <c r="V111" s="58"/>
      <c r="W111" s="58">
        <v>1</v>
      </c>
      <c r="X111" s="58"/>
      <c r="Y111" s="58"/>
      <c r="Z111" s="58">
        <v>1</v>
      </c>
      <c r="AA111" s="58"/>
      <c r="AB111" s="88"/>
      <c r="AC111" s="58">
        <v>1</v>
      </c>
      <c r="AD111" s="88"/>
      <c r="AE111" s="66">
        <f t="shared" si="23"/>
        <v>4</v>
      </c>
      <c r="AF111" s="68">
        <f t="shared" si="24"/>
        <v>1</v>
      </c>
      <c r="AG111" s="63" t="s">
        <v>306</v>
      </c>
    </row>
    <row r="112" spans="1:34" s="57" customFormat="1" ht="87.75" customHeight="1" x14ac:dyDescent="0.2">
      <c r="A112" s="58">
        <v>83</v>
      </c>
      <c r="B112" s="58" t="s">
        <v>195</v>
      </c>
      <c r="C112" s="63" t="s">
        <v>145</v>
      </c>
      <c r="D112" s="64" t="s">
        <v>153</v>
      </c>
      <c r="E112" s="63" t="s">
        <v>152</v>
      </c>
      <c r="F112" s="58"/>
      <c r="G112" s="58"/>
      <c r="H112" s="58"/>
      <c r="I112" s="58"/>
      <c r="J112" s="58">
        <v>1</v>
      </c>
      <c r="K112" s="58"/>
      <c r="L112" s="58"/>
      <c r="M112" s="58"/>
      <c r="N112" s="58"/>
      <c r="O112" s="58">
        <v>1</v>
      </c>
      <c r="P112" s="58"/>
      <c r="Q112" s="58"/>
      <c r="R112" s="67">
        <f t="shared" si="22"/>
        <v>2</v>
      </c>
      <c r="S112" s="88"/>
      <c r="T112" s="88"/>
      <c r="U112" s="88"/>
      <c r="V112" s="88"/>
      <c r="W112" s="58">
        <v>1</v>
      </c>
      <c r="X112" s="88"/>
      <c r="Y112" s="88"/>
      <c r="Z112" s="88"/>
      <c r="AA112" s="88"/>
      <c r="AB112" s="58">
        <v>1</v>
      </c>
      <c r="AC112" s="88"/>
      <c r="AD112" s="88"/>
      <c r="AE112" s="66">
        <f t="shared" si="23"/>
        <v>2</v>
      </c>
      <c r="AF112" s="68">
        <f t="shared" si="24"/>
        <v>1</v>
      </c>
      <c r="AG112" s="63" t="s">
        <v>307</v>
      </c>
    </row>
    <row r="113" spans="1:34" s="57" customFormat="1" ht="98.25" customHeight="1" x14ac:dyDescent="0.2">
      <c r="A113" s="58">
        <v>84</v>
      </c>
      <c r="B113" s="58"/>
      <c r="C113" s="63" t="s">
        <v>145</v>
      </c>
      <c r="D113" s="64" t="s">
        <v>246</v>
      </c>
      <c r="E113" s="63" t="s">
        <v>152</v>
      </c>
      <c r="F113" s="58"/>
      <c r="G113" s="58"/>
      <c r="H113" s="58"/>
      <c r="I113" s="58">
        <v>1</v>
      </c>
      <c r="J113" s="58"/>
      <c r="K113" s="58"/>
      <c r="L113" s="58"/>
      <c r="M113" s="58"/>
      <c r="N113" s="58"/>
      <c r="O113" s="58"/>
      <c r="P113" s="58"/>
      <c r="Q113" s="58"/>
      <c r="R113" s="67">
        <f t="shared" si="22"/>
        <v>1</v>
      </c>
      <c r="S113" s="88"/>
      <c r="T113" s="88"/>
      <c r="U113" s="88"/>
      <c r="V113" s="88"/>
      <c r="W113" s="58">
        <v>1</v>
      </c>
      <c r="X113" s="88"/>
      <c r="Y113" s="88"/>
      <c r="Z113" s="88"/>
      <c r="AA113" s="88"/>
      <c r="AB113" s="88"/>
      <c r="AC113" s="88"/>
      <c r="AD113" s="88"/>
      <c r="AE113" s="66">
        <f t="shared" si="23"/>
        <v>1</v>
      </c>
      <c r="AF113" s="68">
        <f t="shared" si="24"/>
        <v>1</v>
      </c>
      <c r="AG113" s="88" t="s">
        <v>415</v>
      </c>
    </row>
    <row r="114" spans="1:34" s="57" customFormat="1" ht="80.25" customHeight="1" x14ac:dyDescent="0.2">
      <c r="A114" s="58">
        <v>85</v>
      </c>
      <c r="B114" s="58"/>
      <c r="C114" s="63" t="s">
        <v>145</v>
      </c>
      <c r="D114" s="64" t="s">
        <v>239</v>
      </c>
      <c r="E114" s="63" t="s">
        <v>152</v>
      </c>
      <c r="F114" s="58"/>
      <c r="G114" s="58"/>
      <c r="H114" s="58"/>
      <c r="I114" s="58"/>
      <c r="J114" s="58"/>
      <c r="K114" s="58">
        <v>1</v>
      </c>
      <c r="L114" s="58"/>
      <c r="M114" s="58"/>
      <c r="N114" s="58"/>
      <c r="O114" s="58"/>
      <c r="P114" s="58"/>
      <c r="Q114" s="58"/>
      <c r="R114" s="67">
        <f t="shared" si="22"/>
        <v>1</v>
      </c>
      <c r="S114" s="88"/>
      <c r="T114" s="88"/>
      <c r="U114" s="88"/>
      <c r="V114" s="88"/>
      <c r="W114" s="88"/>
      <c r="X114" s="58">
        <v>1</v>
      </c>
      <c r="Y114" s="88"/>
      <c r="Z114" s="88"/>
      <c r="AA114" s="88"/>
      <c r="AB114" s="88"/>
      <c r="AC114" s="88"/>
      <c r="AD114" s="88"/>
      <c r="AE114" s="66">
        <f t="shared" si="23"/>
        <v>1</v>
      </c>
      <c r="AF114" s="68">
        <f t="shared" si="24"/>
        <v>1</v>
      </c>
      <c r="AG114" s="63" t="s">
        <v>308</v>
      </c>
    </row>
    <row r="115" spans="1:34" s="57" customFormat="1" ht="61.5" customHeight="1" x14ac:dyDescent="0.2">
      <c r="A115" s="73"/>
      <c r="B115" s="71"/>
      <c r="C115" s="49"/>
      <c r="D115" s="74"/>
      <c r="E115" s="49"/>
      <c r="F115" s="82">
        <f t="shared" ref="F115:AE115" si="25">SUM(F109:F114)</f>
        <v>0</v>
      </c>
      <c r="G115" s="82">
        <f t="shared" si="25"/>
        <v>1</v>
      </c>
      <c r="H115" s="82">
        <f t="shared" si="25"/>
        <v>0</v>
      </c>
      <c r="I115" s="82">
        <f t="shared" si="25"/>
        <v>1</v>
      </c>
      <c r="J115" s="82">
        <f t="shared" si="25"/>
        <v>2</v>
      </c>
      <c r="K115" s="82">
        <f t="shared" si="25"/>
        <v>1</v>
      </c>
      <c r="L115" s="82">
        <f t="shared" si="25"/>
        <v>0</v>
      </c>
      <c r="M115" s="82">
        <f t="shared" si="25"/>
        <v>1</v>
      </c>
      <c r="N115" s="82">
        <f t="shared" si="25"/>
        <v>0</v>
      </c>
      <c r="O115" s="82">
        <f t="shared" si="25"/>
        <v>2</v>
      </c>
      <c r="P115" s="82">
        <f t="shared" si="25"/>
        <v>2</v>
      </c>
      <c r="Q115" s="82">
        <f t="shared" si="25"/>
        <v>0</v>
      </c>
      <c r="R115" s="67">
        <f t="shared" si="25"/>
        <v>10</v>
      </c>
      <c r="S115" s="82">
        <f t="shared" si="25"/>
        <v>0</v>
      </c>
      <c r="T115" s="82">
        <f t="shared" si="25"/>
        <v>1</v>
      </c>
      <c r="U115" s="82">
        <f t="shared" si="25"/>
        <v>0</v>
      </c>
      <c r="V115" s="82">
        <f t="shared" si="25"/>
        <v>0</v>
      </c>
      <c r="W115" s="82">
        <f t="shared" si="25"/>
        <v>3</v>
      </c>
      <c r="X115" s="82">
        <f t="shared" si="25"/>
        <v>2</v>
      </c>
      <c r="Y115" s="82">
        <f t="shared" si="25"/>
        <v>0</v>
      </c>
      <c r="Z115" s="82">
        <f t="shared" si="25"/>
        <v>1</v>
      </c>
      <c r="AA115" s="82">
        <f t="shared" si="25"/>
        <v>0</v>
      </c>
      <c r="AB115" s="82">
        <f t="shared" si="25"/>
        <v>1</v>
      </c>
      <c r="AC115" s="82">
        <f t="shared" si="25"/>
        <v>1</v>
      </c>
      <c r="AD115" s="82">
        <f t="shared" si="25"/>
        <v>1</v>
      </c>
      <c r="AE115" s="82">
        <f t="shared" si="25"/>
        <v>10</v>
      </c>
      <c r="AF115" s="68">
        <f>+AE115/R115</f>
        <v>1</v>
      </c>
      <c r="AG115" s="90"/>
    </row>
    <row r="116" spans="1:34" s="57" customFormat="1" ht="54.75" hidden="1" customHeight="1" x14ac:dyDescent="0.2">
      <c r="A116" s="73"/>
      <c r="B116" s="71"/>
      <c r="C116" s="49"/>
      <c r="D116" s="74"/>
      <c r="E116" s="49"/>
      <c r="F116" s="158">
        <f>+F115+G115+H115</f>
        <v>1</v>
      </c>
      <c r="G116" s="159"/>
      <c r="H116" s="160"/>
      <c r="I116" s="158">
        <f>+I115+J115+K115</f>
        <v>4</v>
      </c>
      <c r="J116" s="159"/>
      <c r="K116" s="160"/>
      <c r="L116" s="158">
        <f>+L115+M115+N115</f>
        <v>1</v>
      </c>
      <c r="M116" s="159"/>
      <c r="N116" s="160"/>
      <c r="O116" s="158">
        <f>+O115+P115+Q115</f>
        <v>4</v>
      </c>
      <c r="P116" s="159"/>
      <c r="Q116" s="160"/>
      <c r="R116" s="67">
        <f>+F116+I116+L116+O116</f>
        <v>10</v>
      </c>
      <c r="S116" s="161">
        <f>+S115+T115+U115</f>
        <v>1</v>
      </c>
      <c r="T116" s="161"/>
      <c r="U116" s="161"/>
      <c r="V116" s="161">
        <f>+V115+W115+X115</f>
        <v>5</v>
      </c>
      <c r="W116" s="161"/>
      <c r="X116" s="161"/>
      <c r="Y116" s="161">
        <f>+Y115+Z115+AA115</f>
        <v>1</v>
      </c>
      <c r="Z116" s="161"/>
      <c r="AA116" s="161"/>
      <c r="AB116" s="161">
        <f>+AB115+AC115+AD115</f>
        <v>3</v>
      </c>
      <c r="AC116" s="161"/>
      <c r="AD116" s="161"/>
      <c r="AE116" s="82">
        <f>+S116+V116+Y116+AB116</f>
        <v>10</v>
      </c>
      <c r="AF116" s="68">
        <f>+AE116/R116</f>
        <v>1</v>
      </c>
      <c r="AG116" s="90"/>
    </row>
    <row r="117" spans="1:34" s="57" customFormat="1" ht="52.5" hidden="1" customHeight="1" x14ac:dyDescent="0.2">
      <c r="A117" s="73"/>
      <c r="B117" s="71"/>
      <c r="C117" s="49"/>
      <c r="D117" s="74"/>
      <c r="E117" s="49"/>
      <c r="F117" s="147">
        <f>+F116/R116</f>
        <v>0.1</v>
      </c>
      <c r="G117" s="148"/>
      <c r="H117" s="149"/>
      <c r="I117" s="147">
        <f>+I116/R116</f>
        <v>0.4</v>
      </c>
      <c r="J117" s="148"/>
      <c r="K117" s="149"/>
      <c r="L117" s="147">
        <f>+L116/R116</f>
        <v>0.1</v>
      </c>
      <c r="M117" s="148"/>
      <c r="N117" s="149"/>
      <c r="O117" s="147">
        <f>+O116/R116</f>
        <v>0.4</v>
      </c>
      <c r="P117" s="148"/>
      <c r="Q117" s="149"/>
      <c r="R117" s="77">
        <f>+F117+I117+L117+O117</f>
        <v>1</v>
      </c>
      <c r="S117" s="150">
        <f>+S116/F116</f>
        <v>1</v>
      </c>
      <c r="T117" s="150"/>
      <c r="U117" s="150"/>
      <c r="V117" s="150">
        <f>+V116/I116</f>
        <v>1.25</v>
      </c>
      <c r="W117" s="150"/>
      <c r="X117" s="150"/>
      <c r="Y117" s="150">
        <f>+Y116/L116</f>
        <v>1</v>
      </c>
      <c r="Z117" s="150"/>
      <c r="AA117" s="150"/>
      <c r="AB117" s="150">
        <f>+AB116/O116</f>
        <v>0.75</v>
      </c>
      <c r="AC117" s="150"/>
      <c r="AD117" s="150"/>
      <c r="AE117" s="81">
        <f>(S117+V117+Y117)/3</f>
        <v>1.0833333333333333</v>
      </c>
      <c r="AF117" s="68"/>
      <c r="AG117" s="90"/>
    </row>
    <row r="118" spans="1:34" s="57" customFormat="1" ht="69.75" customHeight="1" x14ac:dyDescent="0.2">
      <c r="A118" s="144" t="s">
        <v>142</v>
      </c>
      <c r="B118" s="145"/>
      <c r="C118" s="145"/>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c r="AA118" s="145"/>
      <c r="AB118" s="145"/>
      <c r="AC118" s="145"/>
      <c r="AD118" s="145"/>
      <c r="AE118" s="145"/>
      <c r="AF118" s="145"/>
      <c r="AG118" s="146"/>
    </row>
    <row r="119" spans="1:34" s="57" customFormat="1" ht="207.75" customHeight="1" x14ac:dyDescent="0.2">
      <c r="A119" s="58">
        <v>86</v>
      </c>
      <c r="B119" s="58" t="s">
        <v>196</v>
      </c>
      <c r="C119" s="63" t="s">
        <v>142</v>
      </c>
      <c r="D119" s="63" t="s">
        <v>141</v>
      </c>
      <c r="E119" s="63" t="s">
        <v>152</v>
      </c>
      <c r="F119" s="58">
        <v>1</v>
      </c>
      <c r="G119" s="58"/>
      <c r="H119" s="66"/>
      <c r="I119" s="58"/>
      <c r="J119" s="58">
        <v>1</v>
      </c>
      <c r="K119" s="58"/>
      <c r="L119" s="58"/>
      <c r="M119" s="58"/>
      <c r="N119" s="58">
        <v>1</v>
      </c>
      <c r="O119" s="58"/>
      <c r="P119" s="66"/>
      <c r="Q119" s="66"/>
      <c r="R119" s="67">
        <f>IFERROR(SUM(F119:Q119),"")</f>
        <v>3</v>
      </c>
      <c r="S119" s="58">
        <v>1</v>
      </c>
      <c r="T119" s="88"/>
      <c r="U119" s="88"/>
      <c r="V119" s="88"/>
      <c r="W119" s="58">
        <v>1</v>
      </c>
      <c r="X119" s="88"/>
      <c r="Y119" s="88"/>
      <c r="Z119" s="88"/>
      <c r="AA119" s="58">
        <v>1</v>
      </c>
      <c r="AB119" s="88"/>
      <c r="AC119" s="88"/>
      <c r="AD119" s="88"/>
      <c r="AE119" s="66">
        <f>IFERROR(SUM(S119:AD119),"")</f>
        <v>3</v>
      </c>
      <c r="AF119" s="68">
        <f t="shared" ref="AF119:AF136" si="26">IF(AND(R119=0,AE119=0),"",IF(IFERROR(AE119/R119,"")&gt;100%,100%,IFERROR(AE119/R119,"")))</f>
        <v>1</v>
      </c>
      <c r="AG119" s="88" t="s">
        <v>416</v>
      </c>
      <c r="AH119" s="59"/>
    </row>
    <row r="120" spans="1:34" s="57" customFormat="1" ht="42.75" customHeight="1" x14ac:dyDescent="0.2">
      <c r="A120" s="58">
        <f>+A119+1</f>
        <v>87</v>
      </c>
      <c r="B120" s="58" t="s">
        <v>196</v>
      </c>
      <c r="C120" s="63" t="s">
        <v>142</v>
      </c>
      <c r="D120" s="63" t="s">
        <v>139</v>
      </c>
      <c r="E120" s="63" t="s">
        <v>152</v>
      </c>
      <c r="F120" s="58"/>
      <c r="G120" s="58"/>
      <c r="H120" s="66"/>
      <c r="I120" s="58"/>
      <c r="J120" s="58">
        <v>1</v>
      </c>
      <c r="K120" s="66"/>
      <c r="L120" s="58"/>
      <c r="M120" s="58"/>
      <c r="N120" s="58">
        <v>1</v>
      </c>
      <c r="O120" s="58"/>
      <c r="P120" s="66"/>
      <c r="Q120" s="66"/>
      <c r="R120" s="67">
        <f t="shared" ref="R120:R136" si="27">IFERROR(SUM(F120:Q120),"")</f>
        <v>2</v>
      </c>
      <c r="S120" s="88"/>
      <c r="T120" s="88"/>
      <c r="U120" s="88"/>
      <c r="V120" s="58">
        <v>1</v>
      </c>
      <c r="W120" s="58"/>
      <c r="X120" s="88"/>
      <c r="Y120" s="88"/>
      <c r="Z120" s="88"/>
      <c r="AA120" s="58">
        <v>1</v>
      </c>
      <c r="AB120" s="88"/>
      <c r="AC120" s="88"/>
      <c r="AD120" s="88"/>
      <c r="AE120" s="66">
        <f t="shared" ref="AE120:AE136" si="28">IFERROR(SUM(S120:AD120),"")</f>
        <v>2</v>
      </c>
      <c r="AF120" s="68">
        <f t="shared" si="26"/>
        <v>1</v>
      </c>
      <c r="AG120" s="88" t="s">
        <v>309</v>
      </c>
    </row>
    <row r="121" spans="1:34" s="57" customFormat="1" ht="54" customHeight="1" x14ac:dyDescent="0.2">
      <c r="A121" s="58">
        <f t="shared" ref="A121:A136" si="29">+A120+1</f>
        <v>88</v>
      </c>
      <c r="B121" s="58" t="s">
        <v>196</v>
      </c>
      <c r="C121" s="63" t="s">
        <v>142</v>
      </c>
      <c r="D121" s="63" t="s">
        <v>127</v>
      </c>
      <c r="E121" s="63" t="s">
        <v>152</v>
      </c>
      <c r="F121" s="58"/>
      <c r="G121" s="58"/>
      <c r="H121" s="66"/>
      <c r="I121" s="58"/>
      <c r="J121" s="58">
        <v>1</v>
      </c>
      <c r="K121" s="66"/>
      <c r="L121" s="58"/>
      <c r="M121" s="58"/>
      <c r="N121" s="58">
        <v>1</v>
      </c>
      <c r="O121" s="58"/>
      <c r="P121" s="66"/>
      <c r="Q121" s="66"/>
      <c r="R121" s="67">
        <f t="shared" si="27"/>
        <v>2</v>
      </c>
      <c r="S121" s="88"/>
      <c r="T121" s="88"/>
      <c r="U121" s="88"/>
      <c r="V121" s="88"/>
      <c r="W121" s="58">
        <v>1</v>
      </c>
      <c r="X121" s="88"/>
      <c r="Y121" s="88"/>
      <c r="Z121" s="88"/>
      <c r="AA121" s="58">
        <v>1</v>
      </c>
      <c r="AB121" s="88"/>
      <c r="AC121" s="88"/>
      <c r="AD121" s="88"/>
      <c r="AE121" s="66">
        <f t="shared" si="28"/>
        <v>2</v>
      </c>
      <c r="AF121" s="68">
        <f t="shared" si="26"/>
        <v>1</v>
      </c>
      <c r="AG121" s="88" t="s">
        <v>310</v>
      </c>
      <c r="AH121" s="59"/>
    </row>
    <row r="122" spans="1:34" s="57" customFormat="1" ht="59.25" customHeight="1" x14ac:dyDescent="0.2">
      <c r="A122" s="58">
        <f t="shared" si="29"/>
        <v>89</v>
      </c>
      <c r="B122" s="58" t="s">
        <v>196</v>
      </c>
      <c r="C122" s="63" t="s">
        <v>142</v>
      </c>
      <c r="D122" s="63" t="s">
        <v>128</v>
      </c>
      <c r="E122" s="63" t="s">
        <v>152</v>
      </c>
      <c r="F122" s="58"/>
      <c r="G122" s="58"/>
      <c r="H122" s="66"/>
      <c r="I122" s="58"/>
      <c r="J122" s="58">
        <v>1</v>
      </c>
      <c r="K122" s="66"/>
      <c r="L122" s="58"/>
      <c r="M122" s="58"/>
      <c r="N122" s="58">
        <v>1</v>
      </c>
      <c r="O122" s="58"/>
      <c r="P122" s="66"/>
      <c r="Q122" s="66"/>
      <c r="R122" s="67">
        <f t="shared" si="27"/>
        <v>2</v>
      </c>
      <c r="S122" s="88"/>
      <c r="T122" s="88"/>
      <c r="U122" s="88"/>
      <c r="V122" s="88"/>
      <c r="W122" s="58">
        <v>1</v>
      </c>
      <c r="X122" s="88"/>
      <c r="Y122" s="88"/>
      <c r="Z122" s="88"/>
      <c r="AA122" s="58">
        <v>1</v>
      </c>
      <c r="AB122" s="88"/>
      <c r="AC122" s="88"/>
      <c r="AD122" s="88"/>
      <c r="AE122" s="66">
        <f t="shared" si="28"/>
        <v>2</v>
      </c>
      <c r="AF122" s="68">
        <f t="shared" si="26"/>
        <v>1</v>
      </c>
      <c r="AG122" s="63" t="s">
        <v>311</v>
      </c>
      <c r="AH122" s="65"/>
    </row>
    <row r="123" spans="1:34" s="57" customFormat="1" ht="48.75" customHeight="1" x14ac:dyDescent="0.2">
      <c r="A123" s="58">
        <v>90</v>
      </c>
      <c r="B123" s="58"/>
      <c r="C123" s="63" t="s">
        <v>142</v>
      </c>
      <c r="D123" s="63" t="s">
        <v>261</v>
      </c>
      <c r="E123" s="65" t="s">
        <v>152</v>
      </c>
      <c r="F123" s="58"/>
      <c r="G123" s="58"/>
      <c r="H123" s="58"/>
      <c r="I123" s="58"/>
      <c r="J123" s="58"/>
      <c r="K123" s="58"/>
      <c r="L123" s="58"/>
      <c r="M123" s="58"/>
      <c r="N123" s="58">
        <v>1</v>
      </c>
      <c r="O123" s="58"/>
      <c r="P123" s="58"/>
      <c r="Q123" s="58"/>
      <c r="R123" s="82">
        <v>1</v>
      </c>
      <c r="S123" s="63"/>
      <c r="T123" s="63"/>
      <c r="U123" s="63"/>
      <c r="V123" s="63"/>
      <c r="W123" s="58"/>
      <c r="X123" s="63"/>
      <c r="Y123" s="63"/>
      <c r="Z123" s="63"/>
      <c r="AA123" s="58">
        <v>1</v>
      </c>
      <c r="AB123" s="63"/>
      <c r="AC123" s="63"/>
      <c r="AD123" s="63"/>
      <c r="AE123" s="58">
        <f t="shared" si="28"/>
        <v>1</v>
      </c>
      <c r="AF123" s="68">
        <f t="shared" si="26"/>
        <v>1</v>
      </c>
      <c r="AG123" s="63" t="s">
        <v>312</v>
      </c>
      <c r="AH123" s="62"/>
    </row>
    <row r="124" spans="1:34" s="57" customFormat="1" ht="48.75" customHeight="1" x14ac:dyDescent="0.2">
      <c r="A124" s="58">
        <v>91</v>
      </c>
      <c r="B124" s="58" t="s">
        <v>196</v>
      </c>
      <c r="C124" s="65" t="s">
        <v>142</v>
      </c>
      <c r="D124" s="65" t="s">
        <v>129</v>
      </c>
      <c r="E124" s="65" t="s">
        <v>152</v>
      </c>
      <c r="F124" s="58"/>
      <c r="G124" s="58"/>
      <c r="H124" s="66"/>
      <c r="I124" s="58"/>
      <c r="J124" s="58">
        <v>1</v>
      </c>
      <c r="K124" s="66"/>
      <c r="L124" s="58"/>
      <c r="M124" s="58"/>
      <c r="N124" s="58">
        <v>1</v>
      </c>
      <c r="O124" s="58"/>
      <c r="P124" s="66"/>
      <c r="Q124" s="66"/>
      <c r="R124" s="67">
        <f t="shared" si="27"/>
        <v>2</v>
      </c>
      <c r="S124" s="72"/>
      <c r="T124" s="72"/>
      <c r="U124" s="72"/>
      <c r="V124" s="58">
        <v>1</v>
      </c>
      <c r="W124" s="58"/>
      <c r="X124" s="72"/>
      <c r="Y124" s="72"/>
      <c r="Z124" s="72"/>
      <c r="AA124" s="58">
        <v>1</v>
      </c>
      <c r="AB124" s="72"/>
      <c r="AC124" s="72"/>
      <c r="AD124" s="72"/>
      <c r="AE124" s="66">
        <f t="shared" si="28"/>
        <v>2</v>
      </c>
      <c r="AF124" s="68">
        <f t="shared" si="26"/>
        <v>1</v>
      </c>
      <c r="AG124" s="63" t="s">
        <v>313</v>
      </c>
    </row>
    <row r="125" spans="1:34" s="57" customFormat="1" ht="58.5" customHeight="1" x14ac:dyDescent="0.2">
      <c r="A125" s="58">
        <f t="shared" si="29"/>
        <v>92</v>
      </c>
      <c r="B125" s="58" t="s">
        <v>196</v>
      </c>
      <c r="C125" s="63" t="s">
        <v>142</v>
      </c>
      <c r="D125" s="63" t="s">
        <v>130</v>
      </c>
      <c r="E125" s="63" t="s">
        <v>152</v>
      </c>
      <c r="F125" s="58"/>
      <c r="G125" s="58"/>
      <c r="H125" s="66"/>
      <c r="I125" s="58"/>
      <c r="J125" s="58">
        <v>1</v>
      </c>
      <c r="K125" s="66"/>
      <c r="L125" s="58"/>
      <c r="M125" s="58"/>
      <c r="N125" s="58">
        <v>1</v>
      </c>
      <c r="O125" s="58"/>
      <c r="P125" s="66"/>
      <c r="Q125" s="66"/>
      <c r="R125" s="67">
        <f t="shared" si="27"/>
        <v>2</v>
      </c>
      <c r="S125" s="88"/>
      <c r="T125" s="88"/>
      <c r="U125" s="88"/>
      <c r="V125" s="88"/>
      <c r="W125" s="58">
        <v>1</v>
      </c>
      <c r="X125" s="88"/>
      <c r="Y125" s="88"/>
      <c r="Z125" s="88"/>
      <c r="AA125" s="58">
        <v>1</v>
      </c>
      <c r="AB125" s="88"/>
      <c r="AC125" s="88"/>
      <c r="AD125" s="88"/>
      <c r="AE125" s="66">
        <f t="shared" si="28"/>
        <v>2</v>
      </c>
      <c r="AF125" s="68">
        <f t="shared" si="26"/>
        <v>1</v>
      </c>
      <c r="AG125" s="63" t="s">
        <v>314</v>
      </c>
    </row>
    <row r="126" spans="1:34" s="57" customFormat="1" ht="68.25" customHeight="1" x14ac:dyDescent="0.2">
      <c r="A126" s="58">
        <f t="shared" si="29"/>
        <v>93</v>
      </c>
      <c r="B126" s="58" t="s">
        <v>196</v>
      </c>
      <c r="C126" s="63" t="s">
        <v>142</v>
      </c>
      <c r="D126" s="63" t="s">
        <v>186</v>
      </c>
      <c r="E126" s="63" t="s">
        <v>152</v>
      </c>
      <c r="F126" s="58"/>
      <c r="G126" s="58"/>
      <c r="H126" s="66"/>
      <c r="I126" s="58"/>
      <c r="J126" s="58">
        <v>1</v>
      </c>
      <c r="K126" s="66"/>
      <c r="L126" s="58"/>
      <c r="M126" s="58"/>
      <c r="N126" s="58">
        <v>1</v>
      </c>
      <c r="O126" s="58"/>
      <c r="P126" s="66"/>
      <c r="Q126" s="66"/>
      <c r="R126" s="67">
        <f t="shared" si="27"/>
        <v>2</v>
      </c>
      <c r="S126" s="88"/>
      <c r="T126" s="88"/>
      <c r="U126" s="88"/>
      <c r="V126" s="58">
        <v>1</v>
      </c>
      <c r="W126" s="58"/>
      <c r="X126" s="88"/>
      <c r="Y126" s="88"/>
      <c r="Z126" s="88"/>
      <c r="AA126" s="58">
        <v>1</v>
      </c>
      <c r="AB126" s="88"/>
      <c r="AC126" s="88"/>
      <c r="AD126" s="88"/>
      <c r="AE126" s="66">
        <f t="shared" si="28"/>
        <v>2</v>
      </c>
      <c r="AF126" s="68">
        <f t="shared" si="26"/>
        <v>1</v>
      </c>
      <c r="AG126" s="63" t="s">
        <v>315</v>
      </c>
      <c r="AH126" s="65"/>
    </row>
    <row r="127" spans="1:34" s="57" customFormat="1" ht="72.75" customHeight="1" x14ac:dyDescent="0.2">
      <c r="A127" s="58">
        <f t="shared" si="29"/>
        <v>94</v>
      </c>
      <c r="B127" s="58" t="s">
        <v>196</v>
      </c>
      <c r="C127" s="63" t="s">
        <v>142</v>
      </c>
      <c r="D127" s="63" t="s">
        <v>131</v>
      </c>
      <c r="E127" s="63" t="s">
        <v>152</v>
      </c>
      <c r="F127" s="58"/>
      <c r="G127" s="58"/>
      <c r="H127" s="66"/>
      <c r="I127" s="58"/>
      <c r="J127" s="58">
        <v>1</v>
      </c>
      <c r="K127" s="66"/>
      <c r="L127" s="58"/>
      <c r="M127" s="58"/>
      <c r="N127" s="58">
        <v>1</v>
      </c>
      <c r="O127" s="58"/>
      <c r="P127" s="66"/>
      <c r="Q127" s="66"/>
      <c r="R127" s="67">
        <f t="shared" si="27"/>
        <v>2</v>
      </c>
      <c r="S127" s="88"/>
      <c r="T127" s="88"/>
      <c r="U127" s="88"/>
      <c r="V127" s="88"/>
      <c r="W127" s="58">
        <v>1</v>
      </c>
      <c r="X127" s="88"/>
      <c r="Y127" s="88"/>
      <c r="Z127" s="88"/>
      <c r="AA127" s="58">
        <v>1</v>
      </c>
      <c r="AB127" s="88"/>
      <c r="AC127" s="88"/>
      <c r="AD127" s="88"/>
      <c r="AE127" s="66">
        <f t="shared" si="28"/>
        <v>2</v>
      </c>
      <c r="AF127" s="68">
        <f t="shared" si="26"/>
        <v>1</v>
      </c>
      <c r="AG127" s="63" t="s">
        <v>316</v>
      </c>
    </row>
    <row r="128" spans="1:34" s="57" customFormat="1" ht="60" customHeight="1" x14ac:dyDescent="0.2">
      <c r="A128" s="58">
        <f t="shared" si="29"/>
        <v>95</v>
      </c>
      <c r="B128" s="58" t="s">
        <v>196</v>
      </c>
      <c r="C128" s="63" t="s">
        <v>142</v>
      </c>
      <c r="D128" s="63" t="s">
        <v>221</v>
      </c>
      <c r="E128" s="63" t="s">
        <v>152</v>
      </c>
      <c r="F128" s="58"/>
      <c r="G128" s="58"/>
      <c r="H128" s="66"/>
      <c r="I128" s="58"/>
      <c r="J128" s="58">
        <v>1</v>
      </c>
      <c r="K128" s="66"/>
      <c r="L128" s="58"/>
      <c r="M128" s="58"/>
      <c r="N128" s="58">
        <v>1</v>
      </c>
      <c r="O128" s="58"/>
      <c r="P128" s="66"/>
      <c r="Q128" s="66"/>
      <c r="R128" s="67">
        <f t="shared" si="27"/>
        <v>2</v>
      </c>
      <c r="S128" s="88"/>
      <c r="T128" s="88"/>
      <c r="U128" s="88"/>
      <c r="V128" s="58">
        <v>1</v>
      </c>
      <c r="W128" s="58"/>
      <c r="X128" s="88"/>
      <c r="Y128" s="88"/>
      <c r="Z128" s="88"/>
      <c r="AA128" s="58">
        <v>1</v>
      </c>
      <c r="AB128" s="88"/>
      <c r="AC128" s="88"/>
      <c r="AD128" s="88"/>
      <c r="AE128" s="66">
        <f t="shared" si="28"/>
        <v>2</v>
      </c>
      <c r="AF128" s="68">
        <f t="shared" si="26"/>
        <v>1</v>
      </c>
      <c r="AG128" s="63" t="s">
        <v>317</v>
      </c>
      <c r="AH128" s="59"/>
    </row>
    <row r="129" spans="1:35" s="57" customFormat="1" ht="44.25" customHeight="1" x14ac:dyDescent="0.2">
      <c r="A129" s="58">
        <f t="shared" si="29"/>
        <v>96</v>
      </c>
      <c r="B129" s="58" t="s">
        <v>196</v>
      </c>
      <c r="C129" s="63" t="s">
        <v>142</v>
      </c>
      <c r="D129" s="63" t="s">
        <v>132</v>
      </c>
      <c r="E129" s="63" t="s">
        <v>152</v>
      </c>
      <c r="F129" s="58"/>
      <c r="G129" s="58"/>
      <c r="H129" s="66"/>
      <c r="I129" s="58"/>
      <c r="J129" s="58">
        <v>1</v>
      </c>
      <c r="K129" s="66"/>
      <c r="L129" s="58"/>
      <c r="M129" s="58"/>
      <c r="N129" s="58">
        <v>1</v>
      </c>
      <c r="O129" s="58"/>
      <c r="P129" s="66"/>
      <c r="Q129" s="66"/>
      <c r="R129" s="67">
        <f t="shared" si="27"/>
        <v>2</v>
      </c>
      <c r="S129" s="88"/>
      <c r="T129" s="88"/>
      <c r="U129" s="88"/>
      <c r="V129" s="88"/>
      <c r="W129" s="58">
        <v>1</v>
      </c>
      <c r="X129" s="88"/>
      <c r="Y129" s="88"/>
      <c r="Z129" s="88"/>
      <c r="AA129" s="58">
        <v>1</v>
      </c>
      <c r="AB129" s="88"/>
      <c r="AC129" s="88"/>
      <c r="AD129" s="88"/>
      <c r="AE129" s="66">
        <f t="shared" si="28"/>
        <v>2</v>
      </c>
      <c r="AF129" s="68">
        <f t="shared" si="26"/>
        <v>1</v>
      </c>
      <c r="AG129" s="63" t="s">
        <v>318</v>
      </c>
    </row>
    <row r="130" spans="1:35" s="57" customFormat="1" ht="55.5" customHeight="1" x14ac:dyDescent="0.2">
      <c r="A130" s="58">
        <f t="shared" si="29"/>
        <v>97</v>
      </c>
      <c r="B130" s="58" t="s">
        <v>196</v>
      </c>
      <c r="C130" s="63" t="s">
        <v>142</v>
      </c>
      <c r="D130" s="63" t="s">
        <v>235</v>
      </c>
      <c r="E130" s="63" t="s">
        <v>152</v>
      </c>
      <c r="F130" s="58"/>
      <c r="G130" s="58"/>
      <c r="H130" s="66"/>
      <c r="I130" s="58"/>
      <c r="J130" s="58">
        <v>1</v>
      </c>
      <c r="K130" s="66"/>
      <c r="L130" s="58"/>
      <c r="M130" s="58"/>
      <c r="N130" s="58">
        <v>1</v>
      </c>
      <c r="O130" s="58"/>
      <c r="P130" s="66"/>
      <c r="Q130" s="66"/>
      <c r="R130" s="67">
        <f t="shared" si="27"/>
        <v>2</v>
      </c>
      <c r="S130" s="88"/>
      <c r="T130" s="88"/>
      <c r="U130" s="88"/>
      <c r="V130" s="88"/>
      <c r="W130" s="58">
        <v>1</v>
      </c>
      <c r="X130" s="88"/>
      <c r="Y130" s="88"/>
      <c r="Z130" s="88"/>
      <c r="AA130" s="58">
        <v>1</v>
      </c>
      <c r="AB130" s="88"/>
      <c r="AC130" s="88"/>
      <c r="AD130" s="88"/>
      <c r="AE130" s="66">
        <f t="shared" si="28"/>
        <v>2</v>
      </c>
      <c r="AF130" s="68">
        <f t="shared" si="26"/>
        <v>1</v>
      </c>
      <c r="AG130" s="63" t="s">
        <v>319</v>
      </c>
    </row>
    <row r="131" spans="1:35" s="57" customFormat="1" ht="58.5" customHeight="1" x14ac:dyDescent="0.2">
      <c r="A131" s="58">
        <f t="shared" si="29"/>
        <v>98</v>
      </c>
      <c r="B131" s="58" t="s">
        <v>196</v>
      </c>
      <c r="C131" s="63" t="s">
        <v>142</v>
      </c>
      <c r="D131" s="63" t="s">
        <v>187</v>
      </c>
      <c r="E131" s="63" t="s">
        <v>152</v>
      </c>
      <c r="F131" s="58"/>
      <c r="G131" s="58"/>
      <c r="H131" s="66"/>
      <c r="I131" s="58"/>
      <c r="J131" s="58">
        <v>1</v>
      </c>
      <c r="K131" s="66"/>
      <c r="L131" s="58"/>
      <c r="M131" s="58"/>
      <c r="N131" s="58">
        <v>1</v>
      </c>
      <c r="O131" s="58"/>
      <c r="P131" s="66"/>
      <c r="Q131" s="66"/>
      <c r="R131" s="67">
        <f t="shared" si="27"/>
        <v>2</v>
      </c>
      <c r="S131" s="88"/>
      <c r="T131" s="88"/>
      <c r="U131" s="88"/>
      <c r="V131" s="58">
        <v>1</v>
      </c>
      <c r="W131" s="58"/>
      <c r="X131" s="88"/>
      <c r="Y131" s="88"/>
      <c r="Z131" s="88"/>
      <c r="AA131" s="58">
        <v>1</v>
      </c>
      <c r="AB131" s="88"/>
      <c r="AC131" s="88"/>
      <c r="AD131" s="88"/>
      <c r="AE131" s="66">
        <f t="shared" si="28"/>
        <v>2</v>
      </c>
      <c r="AF131" s="68">
        <f t="shared" si="26"/>
        <v>1</v>
      </c>
      <c r="AG131" s="63" t="s">
        <v>320</v>
      </c>
    </row>
    <row r="132" spans="1:35" s="57" customFormat="1" ht="51.75" customHeight="1" x14ac:dyDescent="0.2">
      <c r="A132" s="58">
        <f t="shared" si="29"/>
        <v>99</v>
      </c>
      <c r="B132" s="58" t="s">
        <v>196</v>
      </c>
      <c r="C132" s="65" t="s">
        <v>142</v>
      </c>
      <c r="D132" s="65" t="s">
        <v>133</v>
      </c>
      <c r="E132" s="65" t="s">
        <v>152</v>
      </c>
      <c r="F132" s="58"/>
      <c r="G132" s="58"/>
      <c r="H132" s="66"/>
      <c r="I132" s="58"/>
      <c r="J132" s="58">
        <v>1</v>
      </c>
      <c r="K132" s="66"/>
      <c r="L132" s="58"/>
      <c r="M132" s="58"/>
      <c r="N132" s="58">
        <v>1</v>
      </c>
      <c r="O132" s="58"/>
      <c r="P132" s="66"/>
      <c r="Q132" s="66"/>
      <c r="R132" s="67">
        <f t="shared" si="27"/>
        <v>2</v>
      </c>
      <c r="S132" s="72"/>
      <c r="T132" s="72"/>
      <c r="U132" s="72"/>
      <c r="V132" s="58">
        <v>1</v>
      </c>
      <c r="W132" s="58"/>
      <c r="X132" s="72"/>
      <c r="Y132" s="72"/>
      <c r="Z132" s="72"/>
      <c r="AA132" s="58">
        <v>1</v>
      </c>
      <c r="AB132" s="72"/>
      <c r="AC132" s="72"/>
      <c r="AD132" s="72"/>
      <c r="AE132" s="66">
        <f t="shared" si="28"/>
        <v>2</v>
      </c>
      <c r="AF132" s="68">
        <f t="shared" si="26"/>
        <v>1</v>
      </c>
      <c r="AG132" s="63" t="s">
        <v>321</v>
      </c>
    </row>
    <row r="133" spans="1:35" s="57" customFormat="1" ht="66.75" customHeight="1" x14ac:dyDescent="0.2">
      <c r="A133" s="58">
        <f t="shared" si="29"/>
        <v>100</v>
      </c>
      <c r="B133" s="58"/>
      <c r="C133" s="65" t="s">
        <v>142</v>
      </c>
      <c r="D133" s="63" t="s">
        <v>231</v>
      </c>
      <c r="E133" s="65" t="s">
        <v>152</v>
      </c>
      <c r="F133" s="58"/>
      <c r="G133" s="58"/>
      <c r="H133" s="66"/>
      <c r="I133" s="58"/>
      <c r="J133" s="58">
        <v>1</v>
      </c>
      <c r="K133" s="66"/>
      <c r="L133" s="58"/>
      <c r="M133" s="58"/>
      <c r="N133" s="58">
        <v>1</v>
      </c>
      <c r="O133" s="58"/>
      <c r="P133" s="66"/>
      <c r="Q133" s="66"/>
      <c r="R133" s="67">
        <f>IFERROR(SUM(F133:Q133),"")</f>
        <v>2</v>
      </c>
      <c r="S133" s="72"/>
      <c r="T133" s="72"/>
      <c r="U133" s="72"/>
      <c r="V133" s="58">
        <v>1</v>
      </c>
      <c r="W133" s="58"/>
      <c r="X133" s="72"/>
      <c r="Y133" s="72"/>
      <c r="Z133" s="72"/>
      <c r="AA133" s="58">
        <v>1</v>
      </c>
      <c r="AB133" s="72"/>
      <c r="AC133" s="72"/>
      <c r="AD133" s="72"/>
      <c r="AE133" s="66">
        <f t="shared" si="28"/>
        <v>2</v>
      </c>
      <c r="AF133" s="68">
        <f t="shared" si="26"/>
        <v>1</v>
      </c>
      <c r="AG133" s="88" t="s">
        <v>322</v>
      </c>
    </row>
    <row r="134" spans="1:35" s="57" customFormat="1" ht="60" customHeight="1" x14ac:dyDescent="0.2">
      <c r="A134" s="58">
        <f t="shared" si="29"/>
        <v>101</v>
      </c>
      <c r="B134" s="58"/>
      <c r="C134" s="65" t="s">
        <v>142</v>
      </c>
      <c r="D134" s="63" t="s">
        <v>233</v>
      </c>
      <c r="E134" s="65" t="s">
        <v>152</v>
      </c>
      <c r="F134" s="58"/>
      <c r="G134" s="58"/>
      <c r="H134" s="66"/>
      <c r="I134" s="58"/>
      <c r="J134" s="58">
        <v>1</v>
      </c>
      <c r="K134" s="66"/>
      <c r="L134" s="58"/>
      <c r="M134" s="58"/>
      <c r="N134" s="58">
        <v>1</v>
      </c>
      <c r="O134" s="58"/>
      <c r="P134" s="66"/>
      <c r="Q134" s="66"/>
      <c r="R134" s="67">
        <f>IFERROR(SUM(F134:Q134),"")</f>
        <v>2</v>
      </c>
      <c r="S134" s="72"/>
      <c r="T134" s="72"/>
      <c r="U134" s="72"/>
      <c r="V134" s="72"/>
      <c r="W134" s="58">
        <v>1</v>
      </c>
      <c r="X134" s="72"/>
      <c r="Y134" s="72"/>
      <c r="Z134" s="72"/>
      <c r="AA134" s="58">
        <v>1</v>
      </c>
      <c r="AB134" s="72"/>
      <c r="AC134" s="72"/>
      <c r="AD134" s="72"/>
      <c r="AE134" s="66">
        <f t="shared" si="28"/>
        <v>2</v>
      </c>
      <c r="AF134" s="68">
        <f t="shared" si="26"/>
        <v>1</v>
      </c>
      <c r="AG134" s="63" t="s">
        <v>323</v>
      </c>
    </row>
    <row r="135" spans="1:35" s="57" customFormat="1" ht="64.5" customHeight="1" x14ac:dyDescent="0.2">
      <c r="A135" s="58">
        <f t="shared" si="29"/>
        <v>102</v>
      </c>
      <c r="B135" s="58"/>
      <c r="C135" s="65" t="s">
        <v>142</v>
      </c>
      <c r="D135" s="63" t="s">
        <v>232</v>
      </c>
      <c r="E135" s="65" t="s">
        <v>152</v>
      </c>
      <c r="F135" s="58"/>
      <c r="G135" s="58"/>
      <c r="H135" s="66"/>
      <c r="I135" s="58"/>
      <c r="J135" s="58">
        <v>1</v>
      </c>
      <c r="K135" s="66"/>
      <c r="L135" s="58"/>
      <c r="M135" s="58"/>
      <c r="N135" s="58">
        <v>1</v>
      </c>
      <c r="O135" s="58"/>
      <c r="P135" s="66"/>
      <c r="Q135" s="66"/>
      <c r="R135" s="67">
        <f>IFERROR(SUM(F135:Q135),"")</f>
        <v>2</v>
      </c>
      <c r="S135" s="72"/>
      <c r="T135" s="72"/>
      <c r="U135" s="72"/>
      <c r="V135" s="72"/>
      <c r="W135" s="58">
        <v>1</v>
      </c>
      <c r="X135" s="72"/>
      <c r="Y135" s="72"/>
      <c r="Z135" s="72"/>
      <c r="AA135" s="58">
        <v>1</v>
      </c>
      <c r="AB135" s="72"/>
      <c r="AC135" s="72"/>
      <c r="AD135" s="72"/>
      <c r="AE135" s="66">
        <f t="shared" si="28"/>
        <v>2</v>
      </c>
      <c r="AF135" s="68">
        <f t="shared" si="26"/>
        <v>1</v>
      </c>
      <c r="AG135" s="63" t="s">
        <v>324</v>
      </c>
    </row>
    <row r="136" spans="1:35" s="57" customFormat="1" ht="61.5" customHeight="1" x14ac:dyDescent="0.2">
      <c r="A136" s="58">
        <f t="shared" si="29"/>
        <v>103</v>
      </c>
      <c r="B136" s="58" t="s">
        <v>196</v>
      </c>
      <c r="C136" s="63" t="s">
        <v>142</v>
      </c>
      <c r="D136" s="63" t="s">
        <v>134</v>
      </c>
      <c r="E136" s="63" t="s">
        <v>152</v>
      </c>
      <c r="F136" s="58"/>
      <c r="G136" s="58"/>
      <c r="H136" s="66"/>
      <c r="I136" s="58"/>
      <c r="J136" s="58">
        <v>1</v>
      </c>
      <c r="K136" s="66"/>
      <c r="L136" s="58"/>
      <c r="M136" s="58"/>
      <c r="N136" s="58">
        <v>1</v>
      </c>
      <c r="O136" s="58"/>
      <c r="P136" s="66"/>
      <c r="Q136" s="66"/>
      <c r="R136" s="67">
        <f t="shared" si="27"/>
        <v>2</v>
      </c>
      <c r="S136" s="88"/>
      <c r="T136" s="58"/>
      <c r="U136" s="88"/>
      <c r="V136" s="58">
        <v>1</v>
      </c>
      <c r="W136" s="58"/>
      <c r="X136" s="88"/>
      <c r="Y136" s="88"/>
      <c r="Z136" s="88"/>
      <c r="AA136" s="58">
        <v>1</v>
      </c>
      <c r="AB136" s="88"/>
      <c r="AC136" s="88"/>
      <c r="AD136" s="88"/>
      <c r="AE136" s="66">
        <f t="shared" si="28"/>
        <v>2</v>
      </c>
      <c r="AF136" s="68">
        <f t="shared" si="26"/>
        <v>1</v>
      </c>
      <c r="AG136" s="63" t="s">
        <v>325</v>
      </c>
      <c r="AH136" s="59"/>
    </row>
    <row r="137" spans="1:35" s="57" customFormat="1" ht="33" customHeight="1" x14ac:dyDescent="0.2">
      <c r="A137" s="73"/>
      <c r="B137" s="71"/>
      <c r="C137" s="49"/>
      <c r="D137" s="49"/>
      <c r="E137" s="49"/>
      <c r="F137" s="82">
        <f t="shared" ref="F137:AE137" si="30">SUM(F119:F136)</f>
        <v>1</v>
      </c>
      <c r="G137" s="82">
        <f t="shared" si="30"/>
        <v>0</v>
      </c>
      <c r="H137" s="82">
        <f t="shared" si="30"/>
        <v>0</v>
      </c>
      <c r="I137" s="82">
        <f t="shared" si="30"/>
        <v>0</v>
      </c>
      <c r="J137" s="82">
        <f t="shared" si="30"/>
        <v>17</v>
      </c>
      <c r="K137" s="82">
        <f t="shared" si="30"/>
        <v>0</v>
      </c>
      <c r="L137" s="82">
        <f t="shared" si="30"/>
        <v>0</v>
      </c>
      <c r="M137" s="82">
        <f t="shared" si="30"/>
        <v>0</v>
      </c>
      <c r="N137" s="82">
        <f t="shared" si="30"/>
        <v>18</v>
      </c>
      <c r="O137" s="82">
        <f t="shared" si="30"/>
        <v>0</v>
      </c>
      <c r="P137" s="82">
        <f t="shared" si="30"/>
        <v>0</v>
      </c>
      <c r="Q137" s="82">
        <f t="shared" si="30"/>
        <v>0</v>
      </c>
      <c r="R137" s="67">
        <f t="shared" si="30"/>
        <v>36</v>
      </c>
      <c r="S137" s="82">
        <f t="shared" si="30"/>
        <v>1</v>
      </c>
      <c r="T137" s="82">
        <f t="shared" si="30"/>
        <v>0</v>
      </c>
      <c r="U137" s="82">
        <f t="shared" si="30"/>
        <v>0</v>
      </c>
      <c r="V137" s="82">
        <f t="shared" si="30"/>
        <v>8</v>
      </c>
      <c r="W137" s="82">
        <f t="shared" si="30"/>
        <v>9</v>
      </c>
      <c r="X137" s="82">
        <f t="shared" si="30"/>
        <v>0</v>
      </c>
      <c r="Y137" s="82">
        <f t="shared" si="30"/>
        <v>0</v>
      </c>
      <c r="Z137" s="82">
        <f t="shared" si="30"/>
        <v>0</v>
      </c>
      <c r="AA137" s="82">
        <f t="shared" si="30"/>
        <v>18</v>
      </c>
      <c r="AB137" s="82">
        <f t="shared" si="30"/>
        <v>0</v>
      </c>
      <c r="AC137" s="82">
        <f t="shared" si="30"/>
        <v>0</v>
      </c>
      <c r="AD137" s="82">
        <f t="shared" si="30"/>
        <v>0</v>
      </c>
      <c r="AE137" s="82">
        <f t="shared" si="30"/>
        <v>36</v>
      </c>
      <c r="AF137" s="68">
        <f>+AE137/R137</f>
        <v>1</v>
      </c>
      <c r="AG137" s="90"/>
    </row>
    <row r="138" spans="1:35" s="57" customFormat="1" ht="33" hidden="1" customHeight="1" x14ac:dyDescent="0.2">
      <c r="A138" s="73"/>
      <c r="B138" s="71"/>
      <c r="C138" s="49"/>
      <c r="D138" s="49"/>
      <c r="E138" s="49"/>
      <c r="F138" s="158">
        <f>+F137+G137+H137</f>
        <v>1</v>
      </c>
      <c r="G138" s="159"/>
      <c r="H138" s="160"/>
      <c r="I138" s="158">
        <f>+I137+J137+K137</f>
        <v>17</v>
      </c>
      <c r="J138" s="159"/>
      <c r="K138" s="160"/>
      <c r="L138" s="158">
        <f>+L137+M137+N137</f>
        <v>18</v>
      </c>
      <c r="M138" s="159"/>
      <c r="N138" s="160"/>
      <c r="O138" s="158">
        <f>+O137+P137+Q137</f>
        <v>0</v>
      </c>
      <c r="P138" s="159"/>
      <c r="Q138" s="160"/>
      <c r="R138" s="67">
        <f>+F138+I138+L138+O138</f>
        <v>36</v>
      </c>
      <c r="S138" s="161">
        <f>+S137+T137+U137</f>
        <v>1</v>
      </c>
      <c r="T138" s="161"/>
      <c r="U138" s="161"/>
      <c r="V138" s="161">
        <f>+V137+W137+X137</f>
        <v>17</v>
      </c>
      <c r="W138" s="161"/>
      <c r="X138" s="161"/>
      <c r="Y138" s="161">
        <f>+Y137+Z137+AA137</f>
        <v>18</v>
      </c>
      <c r="Z138" s="161"/>
      <c r="AA138" s="161"/>
      <c r="AB138" s="161">
        <f>+AB137+AC137+AD137</f>
        <v>0</v>
      </c>
      <c r="AC138" s="161"/>
      <c r="AD138" s="161"/>
      <c r="AE138" s="82">
        <f>+S138+V138+Y138+AB138</f>
        <v>36</v>
      </c>
      <c r="AF138" s="68">
        <f>+AE138/R138</f>
        <v>1</v>
      </c>
      <c r="AG138" s="90"/>
    </row>
    <row r="139" spans="1:35" s="57" customFormat="1" ht="33" hidden="1" customHeight="1" x14ac:dyDescent="0.2">
      <c r="A139" s="73"/>
      <c r="B139" s="71"/>
      <c r="C139" s="49"/>
      <c r="D139" s="49"/>
      <c r="E139" s="49"/>
      <c r="F139" s="147">
        <f>+F138/R138</f>
        <v>2.7777777777777776E-2</v>
      </c>
      <c r="G139" s="148"/>
      <c r="H139" s="149"/>
      <c r="I139" s="147">
        <f>+I138/R138</f>
        <v>0.47222222222222221</v>
      </c>
      <c r="J139" s="148"/>
      <c r="K139" s="149"/>
      <c r="L139" s="147">
        <f>+L138/R138</f>
        <v>0.5</v>
      </c>
      <c r="M139" s="148"/>
      <c r="N139" s="149"/>
      <c r="O139" s="147">
        <f>+O138/R138</f>
        <v>0</v>
      </c>
      <c r="P139" s="148"/>
      <c r="Q139" s="149"/>
      <c r="R139" s="77">
        <f>+F139+I139+L139+O139</f>
        <v>1</v>
      </c>
      <c r="S139" s="150">
        <f>+S138/F138</f>
        <v>1</v>
      </c>
      <c r="T139" s="150"/>
      <c r="U139" s="150"/>
      <c r="V139" s="147">
        <f>+V138/I138</f>
        <v>1</v>
      </c>
      <c r="W139" s="148"/>
      <c r="X139" s="149"/>
      <c r="Y139" s="147">
        <f>+Y138/L138</f>
        <v>1</v>
      </c>
      <c r="Z139" s="148"/>
      <c r="AA139" s="149"/>
      <c r="AB139" s="150" t="e">
        <f>+AB138/O138</f>
        <v>#DIV/0!</v>
      </c>
      <c r="AC139" s="150"/>
      <c r="AD139" s="150"/>
      <c r="AE139" s="81">
        <f>(S139+V139+Y139)/3</f>
        <v>1</v>
      </c>
      <c r="AF139" s="91"/>
      <c r="AG139" s="90"/>
    </row>
    <row r="140" spans="1:35" s="57" customFormat="1" ht="31.5" customHeight="1" x14ac:dyDescent="0.2">
      <c r="A140" s="144" t="s">
        <v>144</v>
      </c>
      <c r="B140" s="145"/>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c r="Z140" s="145"/>
      <c r="AA140" s="145"/>
      <c r="AB140" s="145"/>
      <c r="AC140" s="145"/>
      <c r="AD140" s="145"/>
      <c r="AE140" s="145"/>
      <c r="AF140" s="145"/>
      <c r="AG140" s="146"/>
    </row>
    <row r="141" spans="1:35" s="57" customFormat="1" ht="124.5" customHeight="1" x14ac:dyDescent="0.2">
      <c r="A141" s="58">
        <f>+A136+1</f>
        <v>104</v>
      </c>
      <c r="B141" s="58" t="s">
        <v>197</v>
      </c>
      <c r="C141" s="65" t="s">
        <v>143</v>
      </c>
      <c r="D141" s="63" t="s">
        <v>141</v>
      </c>
      <c r="E141" s="65" t="s">
        <v>152</v>
      </c>
      <c r="F141" s="58"/>
      <c r="G141" s="58"/>
      <c r="H141" s="58"/>
      <c r="I141" s="58">
        <v>1</v>
      </c>
      <c r="J141" s="58"/>
      <c r="K141" s="66"/>
      <c r="L141" s="58"/>
      <c r="M141" s="58"/>
      <c r="N141" s="58">
        <v>1</v>
      </c>
      <c r="O141" s="58"/>
      <c r="P141" s="58"/>
      <c r="Q141" s="66"/>
      <c r="R141" s="67">
        <f t="shared" ref="R141:R158" si="31">IFERROR(SUM(F141:Q141),"")</f>
        <v>2</v>
      </c>
      <c r="S141" s="72"/>
      <c r="T141" s="58"/>
      <c r="U141" s="72"/>
      <c r="V141" s="72"/>
      <c r="W141" s="58">
        <v>1</v>
      </c>
      <c r="X141" s="72"/>
      <c r="Y141" s="58"/>
      <c r="Z141" s="72"/>
      <c r="AA141" s="58"/>
      <c r="AB141" s="58">
        <v>1</v>
      </c>
      <c r="AC141" s="72"/>
      <c r="AD141" s="72"/>
      <c r="AE141" s="66">
        <f t="shared" ref="AE141:AE158" si="32">IFERROR(SUM(S141:AD141),"")</f>
        <v>2</v>
      </c>
      <c r="AF141" s="68">
        <f t="shared" ref="AF141:AF158" si="33">IF(AND(R141=0,AE141=0),"",IF(IFERROR(AE141/R141,"")&gt;100%,100%,IFERROR(AE141/R141,"")))</f>
        <v>1</v>
      </c>
      <c r="AG141" s="65" t="s">
        <v>326</v>
      </c>
    </row>
    <row r="142" spans="1:35" s="57" customFormat="1" ht="85.5" customHeight="1" x14ac:dyDescent="0.2">
      <c r="A142" s="58">
        <f>+A141+1</f>
        <v>105</v>
      </c>
      <c r="B142" s="58" t="s">
        <v>197</v>
      </c>
      <c r="C142" s="63" t="s">
        <v>143</v>
      </c>
      <c r="D142" s="63" t="s">
        <v>139</v>
      </c>
      <c r="E142" s="63" t="s">
        <v>152</v>
      </c>
      <c r="F142" s="58"/>
      <c r="G142" s="58"/>
      <c r="H142" s="66"/>
      <c r="I142" s="58">
        <v>1</v>
      </c>
      <c r="J142" s="88"/>
      <c r="K142" s="88"/>
      <c r="L142" s="58"/>
      <c r="M142" s="58"/>
      <c r="N142" s="58">
        <v>1</v>
      </c>
      <c r="O142" s="58"/>
      <c r="P142" s="66"/>
      <c r="Q142" s="66"/>
      <c r="R142" s="67">
        <f t="shared" si="31"/>
        <v>2</v>
      </c>
      <c r="S142" s="88"/>
      <c r="T142" s="58"/>
      <c r="U142" s="88"/>
      <c r="V142" s="58">
        <v>1</v>
      </c>
      <c r="W142" s="88"/>
      <c r="X142" s="88"/>
      <c r="Y142" s="88"/>
      <c r="Z142" s="88"/>
      <c r="AA142" s="58">
        <v>1</v>
      </c>
      <c r="AB142" s="88"/>
      <c r="AC142" s="88"/>
      <c r="AD142" s="88"/>
      <c r="AE142" s="66">
        <f t="shared" si="32"/>
        <v>2</v>
      </c>
      <c r="AF142" s="68">
        <f t="shared" si="33"/>
        <v>1</v>
      </c>
      <c r="AG142" s="63" t="s">
        <v>327</v>
      </c>
    </row>
    <row r="143" spans="1:35" s="57" customFormat="1" ht="128.25" customHeight="1" x14ac:dyDescent="0.2">
      <c r="A143" s="58">
        <f t="shared" ref="A143:A158" si="34">+A142+1</f>
        <v>106</v>
      </c>
      <c r="B143" s="58" t="s">
        <v>197</v>
      </c>
      <c r="C143" s="63" t="s">
        <v>143</v>
      </c>
      <c r="D143" s="63" t="s">
        <v>127</v>
      </c>
      <c r="E143" s="63" t="s">
        <v>152</v>
      </c>
      <c r="F143" s="58"/>
      <c r="G143" s="58"/>
      <c r="H143" s="66"/>
      <c r="I143" s="58">
        <v>1</v>
      </c>
      <c r="J143" s="88"/>
      <c r="K143" s="88"/>
      <c r="L143" s="58"/>
      <c r="M143" s="58"/>
      <c r="N143" s="58">
        <v>1</v>
      </c>
      <c r="O143" s="58"/>
      <c r="P143" s="66"/>
      <c r="Q143" s="66"/>
      <c r="R143" s="67">
        <f t="shared" si="31"/>
        <v>2</v>
      </c>
      <c r="S143" s="88"/>
      <c r="T143" s="58"/>
      <c r="U143" s="88"/>
      <c r="V143" s="58">
        <v>1</v>
      </c>
      <c r="W143" s="88"/>
      <c r="X143" s="88"/>
      <c r="Y143" s="88"/>
      <c r="Z143" s="88"/>
      <c r="AA143" s="58">
        <v>1</v>
      </c>
      <c r="AB143" s="88"/>
      <c r="AC143" s="88"/>
      <c r="AD143" s="88"/>
      <c r="AE143" s="66">
        <f t="shared" si="32"/>
        <v>2</v>
      </c>
      <c r="AF143" s="68">
        <f t="shared" si="33"/>
        <v>1</v>
      </c>
      <c r="AG143" s="63" t="s">
        <v>328</v>
      </c>
    </row>
    <row r="144" spans="1:35" s="57" customFormat="1" ht="103.5" customHeight="1" x14ac:dyDescent="0.2">
      <c r="A144" s="58">
        <f t="shared" si="34"/>
        <v>107</v>
      </c>
      <c r="B144" s="58" t="s">
        <v>197</v>
      </c>
      <c r="C144" s="63" t="s">
        <v>143</v>
      </c>
      <c r="D144" s="63" t="s">
        <v>128</v>
      </c>
      <c r="E144" s="63" t="s">
        <v>152</v>
      </c>
      <c r="F144" s="58"/>
      <c r="G144" s="58"/>
      <c r="H144" s="66"/>
      <c r="I144" s="58">
        <v>1</v>
      </c>
      <c r="J144" s="88"/>
      <c r="K144" s="88"/>
      <c r="L144" s="58"/>
      <c r="M144" s="58"/>
      <c r="N144" s="58">
        <v>1</v>
      </c>
      <c r="O144" s="58"/>
      <c r="P144" s="66"/>
      <c r="Q144" s="66"/>
      <c r="R144" s="67">
        <f t="shared" si="31"/>
        <v>2</v>
      </c>
      <c r="S144" s="88"/>
      <c r="T144" s="58"/>
      <c r="U144" s="88"/>
      <c r="V144" s="72"/>
      <c r="W144" s="58">
        <v>1</v>
      </c>
      <c r="X144" s="88"/>
      <c r="Y144" s="88"/>
      <c r="Z144" s="88"/>
      <c r="AA144" s="58">
        <v>1</v>
      </c>
      <c r="AB144" s="88"/>
      <c r="AC144" s="88"/>
      <c r="AD144" s="88"/>
      <c r="AE144" s="66">
        <f t="shared" si="32"/>
        <v>2</v>
      </c>
      <c r="AF144" s="68">
        <f t="shared" si="33"/>
        <v>1</v>
      </c>
      <c r="AG144" s="63" t="s">
        <v>329</v>
      </c>
      <c r="AH144" s="108"/>
      <c r="AI144" s="62"/>
    </row>
    <row r="145" spans="1:35" s="57" customFormat="1" ht="103.5" customHeight="1" x14ac:dyDescent="0.2">
      <c r="A145" s="58">
        <v>108</v>
      </c>
      <c r="B145" s="58"/>
      <c r="C145" s="63" t="s">
        <v>143</v>
      </c>
      <c r="D145" s="63" t="s">
        <v>261</v>
      </c>
      <c r="E145" s="65" t="s">
        <v>152</v>
      </c>
      <c r="F145" s="58"/>
      <c r="G145" s="58"/>
      <c r="H145" s="58"/>
      <c r="I145" s="58"/>
      <c r="J145" s="63"/>
      <c r="K145" s="63"/>
      <c r="L145" s="58"/>
      <c r="M145" s="58"/>
      <c r="N145" s="58">
        <v>1</v>
      </c>
      <c r="O145" s="58"/>
      <c r="P145" s="58"/>
      <c r="Q145" s="58"/>
      <c r="R145" s="82">
        <v>1</v>
      </c>
      <c r="S145" s="63"/>
      <c r="T145" s="58"/>
      <c r="U145" s="63"/>
      <c r="V145" s="65"/>
      <c r="W145" s="58"/>
      <c r="X145" s="63"/>
      <c r="Y145" s="63"/>
      <c r="Z145" s="63"/>
      <c r="AA145" s="58">
        <v>1</v>
      </c>
      <c r="AB145" s="63"/>
      <c r="AC145" s="63"/>
      <c r="AD145" s="63"/>
      <c r="AE145" s="58">
        <v>1</v>
      </c>
      <c r="AF145" s="68">
        <f t="shared" si="33"/>
        <v>1</v>
      </c>
      <c r="AG145" s="63" t="s">
        <v>330</v>
      </c>
      <c r="AH145" s="61"/>
      <c r="AI145" s="62"/>
    </row>
    <row r="146" spans="1:35" s="57" customFormat="1" ht="93.75" customHeight="1" x14ac:dyDescent="0.2">
      <c r="A146" s="58">
        <v>109</v>
      </c>
      <c r="B146" s="58" t="s">
        <v>197</v>
      </c>
      <c r="C146" s="65" t="s">
        <v>143</v>
      </c>
      <c r="D146" s="65" t="s">
        <v>129</v>
      </c>
      <c r="E146" s="65" t="s">
        <v>152</v>
      </c>
      <c r="F146" s="58"/>
      <c r="G146" s="58"/>
      <c r="H146" s="66"/>
      <c r="I146" s="58">
        <v>1</v>
      </c>
      <c r="J146" s="88"/>
      <c r="K146" s="88"/>
      <c r="L146" s="58"/>
      <c r="M146" s="58"/>
      <c r="N146" s="58">
        <v>1</v>
      </c>
      <c r="O146" s="58"/>
      <c r="P146" s="66"/>
      <c r="Q146" s="66"/>
      <c r="R146" s="67">
        <f t="shared" si="31"/>
        <v>2</v>
      </c>
      <c r="S146" s="72"/>
      <c r="T146" s="58"/>
      <c r="U146" s="72"/>
      <c r="V146" s="58">
        <v>1</v>
      </c>
      <c r="W146" s="72"/>
      <c r="X146" s="72"/>
      <c r="Y146" s="72"/>
      <c r="Z146" s="72"/>
      <c r="AA146" s="58">
        <v>1</v>
      </c>
      <c r="AB146" s="72"/>
      <c r="AC146" s="72"/>
      <c r="AD146" s="72"/>
      <c r="AE146" s="66">
        <f t="shared" si="32"/>
        <v>2</v>
      </c>
      <c r="AF146" s="68">
        <f t="shared" si="33"/>
        <v>1</v>
      </c>
      <c r="AG146" s="63" t="s">
        <v>331</v>
      </c>
      <c r="AI146" s="62"/>
    </row>
    <row r="147" spans="1:35" s="57" customFormat="1" ht="52.5" customHeight="1" x14ac:dyDescent="0.2">
      <c r="A147" s="58">
        <f>+A146+1</f>
        <v>110</v>
      </c>
      <c r="B147" s="58" t="s">
        <v>197</v>
      </c>
      <c r="C147" s="63" t="s">
        <v>143</v>
      </c>
      <c r="D147" s="63" t="s">
        <v>130</v>
      </c>
      <c r="E147" s="63" t="s">
        <v>152</v>
      </c>
      <c r="F147" s="58"/>
      <c r="G147" s="58"/>
      <c r="H147" s="66"/>
      <c r="I147" s="58">
        <v>1</v>
      </c>
      <c r="J147" s="88"/>
      <c r="K147" s="88"/>
      <c r="L147" s="58"/>
      <c r="M147" s="58"/>
      <c r="N147" s="58">
        <v>1</v>
      </c>
      <c r="O147" s="58"/>
      <c r="P147" s="66"/>
      <c r="Q147" s="66"/>
      <c r="R147" s="67">
        <f t="shared" si="31"/>
        <v>2</v>
      </c>
      <c r="S147" s="88"/>
      <c r="T147" s="58"/>
      <c r="U147" s="88"/>
      <c r="V147" s="58">
        <v>1</v>
      </c>
      <c r="W147" s="88"/>
      <c r="X147" s="88"/>
      <c r="Y147" s="88"/>
      <c r="Z147" s="88"/>
      <c r="AA147" s="58">
        <v>1</v>
      </c>
      <c r="AB147" s="88"/>
      <c r="AC147" s="88"/>
      <c r="AD147" s="88"/>
      <c r="AE147" s="66">
        <f t="shared" si="32"/>
        <v>2</v>
      </c>
      <c r="AF147" s="68">
        <f t="shared" si="33"/>
        <v>1</v>
      </c>
      <c r="AG147" s="63" t="s">
        <v>417</v>
      </c>
      <c r="AH147" s="61"/>
      <c r="AI147" s="62"/>
    </row>
    <row r="148" spans="1:35" s="57" customFormat="1" ht="69.75" customHeight="1" x14ac:dyDescent="0.2">
      <c r="A148" s="58">
        <f t="shared" si="34"/>
        <v>111</v>
      </c>
      <c r="B148" s="58" t="s">
        <v>197</v>
      </c>
      <c r="C148" s="63" t="s">
        <v>143</v>
      </c>
      <c r="D148" s="63" t="s">
        <v>186</v>
      </c>
      <c r="E148" s="63" t="s">
        <v>152</v>
      </c>
      <c r="F148" s="58"/>
      <c r="G148" s="58"/>
      <c r="H148" s="66"/>
      <c r="I148" s="58">
        <v>1</v>
      </c>
      <c r="J148" s="88"/>
      <c r="K148" s="88"/>
      <c r="L148" s="58"/>
      <c r="M148" s="58"/>
      <c r="N148" s="58">
        <v>1</v>
      </c>
      <c r="O148" s="58"/>
      <c r="P148" s="66"/>
      <c r="Q148" s="66"/>
      <c r="R148" s="67">
        <f t="shared" si="31"/>
        <v>2</v>
      </c>
      <c r="S148" s="88"/>
      <c r="T148" s="58"/>
      <c r="U148" s="88"/>
      <c r="V148" s="58">
        <v>1</v>
      </c>
      <c r="W148" s="88"/>
      <c r="X148" s="88"/>
      <c r="Y148" s="88"/>
      <c r="Z148" s="88"/>
      <c r="AA148" s="58">
        <v>1</v>
      </c>
      <c r="AB148" s="88"/>
      <c r="AC148" s="88"/>
      <c r="AD148" s="88"/>
      <c r="AE148" s="66">
        <f t="shared" si="32"/>
        <v>2</v>
      </c>
      <c r="AF148" s="68">
        <f t="shared" si="33"/>
        <v>1</v>
      </c>
      <c r="AG148" s="63" t="s">
        <v>332</v>
      </c>
      <c r="AH148" s="108"/>
      <c r="AI148" s="62"/>
    </row>
    <row r="149" spans="1:35" s="57" customFormat="1" ht="65.25" customHeight="1" x14ac:dyDescent="0.2">
      <c r="A149" s="58">
        <f t="shared" si="34"/>
        <v>112</v>
      </c>
      <c r="B149" s="58" t="s">
        <v>197</v>
      </c>
      <c r="C149" s="63" t="s">
        <v>143</v>
      </c>
      <c r="D149" s="63" t="s">
        <v>131</v>
      </c>
      <c r="E149" s="63" t="s">
        <v>152</v>
      </c>
      <c r="F149" s="58"/>
      <c r="G149" s="58"/>
      <c r="H149" s="66"/>
      <c r="I149" s="58">
        <v>1</v>
      </c>
      <c r="J149" s="88"/>
      <c r="K149" s="88"/>
      <c r="L149" s="58"/>
      <c r="M149" s="58"/>
      <c r="N149" s="58">
        <v>1</v>
      </c>
      <c r="O149" s="58"/>
      <c r="P149" s="66"/>
      <c r="Q149" s="66"/>
      <c r="R149" s="67">
        <f t="shared" si="31"/>
        <v>2</v>
      </c>
      <c r="S149" s="88"/>
      <c r="T149" s="58"/>
      <c r="U149" s="88"/>
      <c r="V149" s="58">
        <v>1</v>
      </c>
      <c r="W149" s="88"/>
      <c r="X149" s="88"/>
      <c r="Y149" s="88"/>
      <c r="Z149" s="88"/>
      <c r="AA149" s="58">
        <v>1</v>
      </c>
      <c r="AB149" s="88"/>
      <c r="AC149" s="88"/>
      <c r="AD149" s="88"/>
      <c r="AE149" s="66">
        <f t="shared" si="32"/>
        <v>2</v>
      </c>
      <c r="AF149" s="68">
        <f t="shared" si="33"/>
        <v>1</v>
      </c>
      <c r="AG149" s="63" t="s">
        <v>333</v>
      </c>
      <c r="AH149" s="61"/>
      <c r="AI149" s="62"/>
    </row>
    <row r="150" spans="1:35" s="57" customFormat="1" ht="44.25" customHeight="1" x14ac:dyDescent="0.2">
      <c r="A150" s="58">
        <f t="shared" si="34"/>
        <v>113</v>
      </c>
      <c r="B150" s="58" t="s">
        <v>197</v>
      </c>
      <c r="C150" s="63" t="s">
        <v>143</v>
      </c>
      <c r="D150" s="63" t="s">
        <v>221</v>
      </c>
      <c r="E150" s="63" t="s">
        <v>152</v>
      </c>
      <c r="F150" s="58"/>
      <c r="G150" s="58"/>
      <c r="H150" s="66"/>
      <c r="I150" s="58">
        <v>1</v>
      </c>
      <c r="J150" s="88"/>
      <c r="K150" s="88"/>
      <c r="L150" s="58"/>
      <c r="M150" s="58"/>
      <c r="N150" s="58">
        <v>1</v>
      </c>
      <c r="O150" s="58"/>
      <c r="P150" s="66"/>
      <c r="Q150" s="66"/>
      <c r="R150" s="67">
        <f t="shared" si="31"/>
        <v>2</v>
      </c>
      <c r="S150" s="88"/>
      <c r="T150" s="58"/>
      <c r="U150" s="88"/>
      <c r="V150" s="58">
        <v>1</v>
      </c>
      <c r="W150" s="88"/>
      <c r="X150" s="88"/>
      <c r="Y150" s="88"/>
      <c r="Z150" s="88"/>
      <c r="AA150" s="58">
        <v>1</v>
      </c>
      <c r="AB150" s="88"/>
      <c r="AC150" s="88"/>
      <c r="AD150" s="88"/>
      <c r="AE150" s="66">
        <f t="shared" si="32"/>
        <v>2</v>
      </c>
      <c r="AF150" s="68">
        <f t="shared" si="33"/>
        <v>1</v>
      </c>
      <c r="AG150" s="63" t="s">
        <v>334</v>
      </c>
      <c r="AH150" s="62"/>
      <c r="AI150" s="62"/>
    </row>
    <row r="151" spans="1:35" s="57" customFormat="1" ht="73.5" customHeight="1" x14ac:dyDescent="0.2">
      <c r="A151" s="58">
        <f t="shared" si="34"/>
        <v>114</v>
      </c>
      <c r="B151" s="58" t="s">
        <v>197</v>
      </c>
      <c r="C151" s="63" t="s">
        <v>143</v>
      </c>
      <c r="D151" s="63" t="s">
        <v>235</v>
      </c>
      <c r="E151" s="63" t="s">
        <v>152</v>
      </c>
      <c r="F151" s="58"/>
      <c r="G151" s="58"/>
      <c r="H151" s="66"/>
      <c r="I151" s="58">
        <v>1</v>
      </c>
      <c r="J151" s="88"/>
      <c r="K151" s="88"/>
      <c r="L151" s="58"/>
      <c r="M151" s="58"/>
      <c r="N151" s="58">
        <v>1</v>
      </c>
      <c r="O151" s="58"/>
      <c r="P151" s="66"/>
      <c r="Q151" s="66"/>
      <c r="R151" s="67">
        <f t="shared" si="31"/>
        <v>2</v>
      </c>
      <c r="S151" s="88"/>
      <c r="T151" s="58"/>
      <c r="U151" s="88"/>
      <c r="V151" s="58">
        <v>1</v>
      </c>
      <c r="W151" s="88"/>
      <c r="X151" s="88"/>
      <c r="Y151" s="88"/>
      <c r="Z151" s="88"/>
      <c r="AA151" s="58">
        <v>1</v>
      </c>
      <c r="AB151" s="88"/>
      <c r="AC151" s="88"/>
      <c r="AD151" s="88"/>
      <c r="AE151" s="66">
        <f t="shared" si="32"/>
        <v>2</v>
      </c>
      <c r="AF151" s="68">
        <f t="shared" si="33"/>
        <v>1</v>
      </c>
      <c r="AG151" s="63" t="s">
        <v>335</v>
      </c>
    </row>
    <row r="152" spans="1:35" s="57" customFormat="1" ht="84" customHeight="1" x14ac:dyDescent="0.2">
      <c r="A152" s="58">
        <f t="shared" si="34"/>
        <v>115</v>
      </c>
      <c r="B152" s="58" t="s">
        <v>197</v>
      </c>
      <c r="C152" s="63" t="s">
        <v>143</v>
      </c>
      <c r="D152" s="63" t="s">
        <v>418</v>
      </c>
      <c r="E152" s="63" t="s">
        <v>152</v>
      </c>
      <c r="F152" s="58"/>
      <c r="G152" s="58"/>
      <c r="H152" s="66"/>
      <c r="I152" s="58">
        <v>1</v>
      </c>
      <c r="J152" s="88"/>
      <c r="K152" s="88"/>
      <c r="L152" s="58"/>
      <c r="M152" s="58"/>
      <c r="N152" s="58">
        <v>1</v>
      </c>
      <c r="O152" s="58"/>
      <c r="P152" s="66"/>
      <c r="Q152" s="66"/>
      <c r="R152" s="67">
        <f t="shared" si="31"/>
        <v>2</v>
      </c>
      <c r="S152" s="88"/>
      <c r="T152" s="66"/>
      <c r="U152" s="88"/>
      <c r="V152" s="58">
        <v>1</v>
      </c>
      <c r="W152" s="88"/>
      <c r="X152" s="88"/>
      <c r="Y152" s="88"/>
      <c r="Z152" s="88"/>
      <c r="AA152" s="58">
        <v>1</v>
      </c>
      <c r="AB152" s="88"/>
      <c r="AC152" s="88"/>
      <c r="AD152" s="88"/>
      <c r="AE152" s="66">
        <f t="shared" si="32"/>
        <v>2</v>
      </c>
      <c r="AF152" s="68">
        <f t="shared" si="33"/>
        <v>1</v>
      </c>
      <c r="AG152" s="63" t="s">
        <v>336</v>
      </c>
    </row>
    <row r="153" spans="1:35" s="57" customFormat="1" ht="48.75" customHeight="1" x14ac:dyDescent="0.2">
      <c r="A153" s="58">
        <f t="shared" si="34"/>
        <v>116</v>
      </c>
      <c r="B153" s="58" t="s">
        <v>197</v>
      </c>
      <c r="C153" s="63" t="s">
        <v>143</v>
      </c>
      <c r="D153" s="63" t="s">
        <v>199</v>
      </c>
      <c r="E153" s="63" t="s">
        <v>152</v>
      </c>
      <c r="F153" s="58"/>
      <c r="G153" s="58"/>
      <c r="H153" s="66"/>
      <c r="I153" s="58">
        <v>1</v>
      </c>
      <c r="J153" s="88"/>
      <c r="K153" s="88"/>
      <c r="L153" s="58"/>
      <c r="M153" s="58"/>
      <c r="N153" s="58">
        <v>1</v>
      </c>
      <c r="O153" s="58"/>
      <c r="P153" s="66"/>
      <c r="Q153" s="66"/>
      <c r="R153" s="67">
        <f t="shared" si="31"/>
        <v>2</v>
      </c>
      <c r="S153" s="88"/>
      <c r="T153" s="58"/>
      <c r="U153" s="88"/>
      <c r="V153" s="58">
        <v>1</v>
      </c>
      <c r="W153" s="88"/>
      <c r="X153" s="88"/>
      <c r="Y153" s="88"/>
      <c r="Z153" s="88"/>
      <c r="AA153" s="58">
        <v>1</v>
      </c>
      <c r="AB153" s="88"/>
      <c r="AC153" s="88"/>
      <c r="AD153" s="88"/>
      <c r="AE153" s="66">
        <f t="shared" si="32"/>
        <v>2</v>
      </c>
      <c r="AF153" s="68">
        <f t="shared" si="33"/>
        <v>1</v>
      </c>
      <c r="AG153" s="63" t="s">
        <v>337</v>
      </c>
    </row>
    <row r="154" spans="1:35" s="57" customFormat="1" ht="44.25" customHeight="1" x14ac:dyDescent="0.2">
      <c r="A154" s="58">
        <f t="shared" si="34"/>
        <v>117</v>
      </c>
      <c r="B154" s="58" t="s">
        <v>197</v>
      </c>
      <c r="C154" s="65" t="s">
        <v>143</v>
      </c>
      <c r="D154" s="65" t="s">
        <v>133</v>
      </c>
      <c r="E154" s="65" t="s">
        <v>152</v>
      </c>
      <c r="F154" s="58"/>
      <c r="G154" s="58"/>
      <c r="H154" s="66"/>
      <c r="I154" s="58">
        <v>1</v>
      </c>
      <c r="J154" s="88"/>
      <c r="K154" s="88"/>
      <c r="L154" s="58"/>
      <c r="M154" s="58"/>
      <c r="N154" s="58">
        <v>1</v>
      </c>
      <c r="O154" s="58"/>
      <c r="P154" s="66"/>
      <c r="Q154" s="66"/>
      <c r="R154" s="67">
        <f t="shared" si="31"/>
        <v>2</v>
      </c>
      <c r="S154" s="72"/>
      <c r="T154" s="58"/>
      <c r="U154" s="72"/>
      <c r="V154" s="58">
        <v>1</v>
      </c>
      <c r="W154" s="72"/>
      <c r="X154" s="72"/>
      <c r="Y154" s="72"/>
      <c r="Z154" s="72"/>
      <c r="AA154" s="58">
        <v>1</v>
      </c>
      <c r="AB154" s="72"/>
      <c r="AC154" s="72"/>
      <c r="AD154" s="72"/>
      <c r="AE154" s="66">
        <f t="shared" si="32"/>
        <v>2</v>
      </c>
      <c r="AF154" s="68">
        <f t="shared" si="33"/>
        <v>1</v>
      </c>
      <c r="AG154" s="65" t="s">
        <v>338</v>
      </c>
    </row>
    <row r="155" spans="1:35" s="57" customFormat="1" ht="44.25" customHeight="1" x14ac:dyDescent="0.2">
      <c r="A155" s="58">
        <f t="shared" si="34"/>
        <v>118</v>
      </c>
      <c r="B155" s="58"/>
      <c r="C155" s="65" t="s">
        <v>143</v>
      </c>
      <c r="D155" s="63" t="s">
        <v>231</v>
      </c>
      <c r="E155" s="65" t="s">
        <v>152</v>
      </c>
      <c r="F155" s="58"/>
      <c r="G155" s="58"/>
      <c r="H155" s="66"/>
      <c r="I155" s="58">
        <v>1</v>
      </c>
      <c r="J155" s="88"/>
      <c r="K155" s="88"/>
      <c r="L155" s="58"/>
      <c r="M155" s="58"/>
      <c r="N155" s="58">
        <v>1</v>
      </c>
      <c r="O155" s="58"/>
      <c r="P155" s="66"/>
      <c r="Q155" s="66"/>
      <c r="R155" s="67">
        <f>IFERROR(SUM(F155:Q155),"")</f>
        <v>2</v>
      </c>
      <c r="S155" s="72"/>
      <c r="T155" s="58"/>
      <c r="U155" s="72"/>
      <c r="V155" s="58">
        <v>1</v>
      </c>
      <c r="W155" s="72"/>
      <c r="X155" s="72"/>
      <c r="Y155" s="72"/>
      <c r="Z155" s="72"/>
      <c r="AA155" s="58">
        <v>1</v>
      </c>
      <c r="AB155" s="72"/>
      <c r="AC155" s="72"/>
      <c r="AD155" s="72"/>
      <c r="AE155" s="66">
        <f>IFERROR(SUM(S155:AD155),"")</f>
        <v>2</v>
      </c>
      <c r="AF155" s="68">
        <f t="shared" si="33"/>
        <v>1</v>
      </c>
      <c r="AG155" s="65" t="s">
        <v>339</v>
      </c>
    </row>
    <row r="156" spans="1:35" s="57" customFormat="1" ht="108" customHeight="1" x14ac:dyDescent="0.2">
      <c r="A156" s="58">
        <f t="shared" si="34"/>
        <v>119</v>
      </c>
      <c r="B156" s="58"/>
      <c r="C156" s="65" t="s">
        <v>143</v>
      </c>
      <c r="D156" s="63" t="s">
        <v>233</v>
      </c>
      <c r="E156" s="65" t="s">
        <v>152</v>
      </c>
      <c r="F156" s="58"/>
      <c r="G156" s="58"/>
      <c r="H156" s="66"/>
      <c r="I156" s="58">
        <v>1</v>
      </c>
      <c r="J156" s="88"/>
      <c r="K156" s="88"/>
      <c r="L156" s="58"/>
      <c r="M156" s="58"/>
      <c r="N156" s="58">
        <v>1</v>
      </c>
      <c r="O156" s="58"/>
      <c r="P156" s="66"/>
      <c r="Q156" s="66"/>
      <c r="R156" s="67">
        <f>IFERROR(SUM(F156:Q156),"")</f>
        <v>2</v>
      </c>
      <c r="S156" s="72"/>
      <c r="T156" s="58"/>
      <c r="U156" s="72"/>
      <c r="V156" s="58">
        <v>1</v>
      </c>
      <c r="W156" s="72"/>
      <c r="X156" s="72"/>
      <c r="Y156" s="72"/>
      <c r="Z156" s="72"/>
      <c r="AA156" s="58">
        <v>1</v>
      </c>
      <c r="AB156" s="72"/>
      <c r="AC156" s="72"/>
      <c r="AD156" s="72"/>
      <c r="AE156" s="66">
        <f>IFERROR(SUM(S156:AD156),"")</f>
        <v>2</v>
      </c>
      <c r="AF156" s="68">
        <f t="shared" si="33"/>
        <v>1</v>
      </c>
      <c r="AG156" s="88" t="s">
        <v>419</v>
      </c>
    </row>
    <row r="157" spans="1:35" s="57" customFormat="1" ht="105.75" customHeight="1" x14ac:dyDescent="0.2">
      <c r="A157" s="58">
        <f t="shared" si="34"/>
        <v>120</v>
      </c>
      <c r="B157" s="58"/>
      <c r="C157" s="65" t="s">
        <v>143</v>
      </c>
      <c r="D157" s="63" t="s">
        <v>232</v>
      </c>
      <c r="E157" s="65" t="s">
        <v>152</v>
      </c>
      <c r="F157" s="58"/>
      <c r="G157" s="58"/>
      <c r="H157" s="66"/>
      <c r="I157" s="58">
        <v>1</v>
      </c>
      <c r="J157" s="88"/>
      <c r="K157" s="88"/>
      <c r="L157" s="58"/>
      <c r="M157" s="58"/>
      <c r="N157" s="58">
        <v>1</v>
      </c>
      <c r="O157" s="58"/>
      <c r="P157" s="66"/>
      <c r="Q157" s="66"/>
      <c r="R157" s="67">
        <f>IFERROR(SUM(F157:Q157),"")</f>
        <v>2</v>
      </c>
      <c r="S157" s="72"/>
      <c r="T157" s="58"/>
      <c r="U157" s="72"/>
      <c r="V157" s="58">
        <v>1</v>
      </c>
      <c r="W157" s="72"/>
      <c r="X157" s="72"/>
      <c r="Y157" s="72"/>
      <c r="Z157" s="72"/>
      <c r="AA157" s="58">
        <v>1</v>
      </c>
      <c r="AB157" s="72"/>
      <c r="AC157" s="72"/>
      <c r="AD157" s="72"/>
      <c r="AE157" s="66">
        <f>IFERROR(SUM(S157:AD157),"")</f>
        <v>2</v>
      </c>
      <c r="AF157" s="68">
        <f t="shared" si="33"/>
        <v>1</v>
      </c>
      <c r="AG157" s="65" t="s">
        <v>340</v>
      </c>
    </row>
    <row r="158" spans="1:35" s="57" customFormat="1" ht="69.75" customHeight="1" x14ac:dyDescent="0.2">
      <c r="A158" s="58">
        <f t="shared" si="34"/>
        <v>121</v>
      </c>
      <c r="B158" s="58" t="s">
        <v>197</v>
      </c>
      <c r="C158" s="63" t="s">
        <v>143</v>
      </c>
      <c r="D158" s="63" t="s">
        <v>134</v>
      </c>
      <c r="E158" s="63" t="s">
        <v>152</v>
      </c>
      <c r="F158" s="58"/>
      <c r="G158" s="58"/>
      <c r="H158" s="66"/>
      <c r="I158" s="58">
        <v>1</v>
      </c>
      <c r="J158" s="88"/>
      <c r="K158" s="88"/>
      <c r="L158" s="58"/>
      <c r="M158" s="58"/>
      <c r="N158" s="58">
        <v>1</v>
      </c>
      <c r="O158" s="58"/>
      <c r="P158" s="66"/>
      <c r="Q158" s="66"/>
      <c r="R158" s="67">
        <f t="shared" si="31"/>
        <v>2</v>
      </c>
      <c r="S158" s="88"/>
      <c r="T158" s="58"/>
      <c r="U158" s="88"/>
      <c r="V158" s="58">
        <v>1</v>
      </c>
      <c r="W158" s="88"/>
      <c r="X158" s="88"/>
      <c r="Y158" s="88"/>
      <c r="Z158" s="88"/>
      <c r="AA158" s="58">
        <v>1</v>
      </c>
      <c r="AB158" s="88"/>
      <c r="AC158" s="88"/>
      <c r="AD158" s="88"/>
      <c r="AE158" s="66">
        <f t="shared" si="32"/>
        <v>2</v>
      </c>
      <c r="AF158" s="68">
        <f t="shared" si="33"/>
        <v>1</v>
      </c>
      <c r="AG158" s="63" t="s">
        <v>341</v>
      </c>
      <c r="AH158" s="62"/>
    </row>
    <row r="159" spans="1:35" s="57" customFormat="1" ht="67.5" customHeight="1" x14ac:dyDescent="0.2">
      <c r="A159" s="73"/>
      <c r="B159" s="71"/>
      <c r="C159" s="49"/>
      <c r="D159" s="49"/>
      <c r="E159" s="49"/>
      <c r="F159" s="82">
        <f t="shared" ref="F159:AE159" si="35">SUM(F141:F158)</f>
        <v>0</v>
      </c>
      <c r="G159" s="82">
        <f t="shared" si="35"/>
        <v>0</v>
      </c>
      <c r="H159" s="82">
        <f t="shared" si="35"/>
        <v>0</v>
      </c>
      <c r="I159" s="82">
        <f t="shared" si="35"/>
        <v>17</v>
      </c>
      <c r="J159" s="82">
        <f t="shared" si="35"/>
        <v>0</v>
      </c>
      <c r="K159" s="82">
        <f t="shared" si="35"/>
        <v>0</v>
      </c>
      <c r="L159" s="82">
        <f t="shared" si="35"/>
        <v>0</v>
      </c>
      <c r="M159" s="82">
        <f t="shared" si="35"/>
        <v>0</v>
      </c>
      <c r="N159" s="82">
        <f t="shared" si="35"/>
        <v>18</v>
      </c>
      <c r="O159" s="82">
        <f t="shared" si="35"/>
        <v>0</v>
      </c>
      <c r="P159" s="82">
        <f t="shared" si="35"/>
        <v>0</v>
      </c>
      <c r="Q159" s="82">
        <f t="shared" si="35"/>
        <v>0</v>
      </c>
      <c r="R159" s="67">
        <f t="shared" si="35"/>
        <v>35</v>
      </c>
      <c r="S159" s="82">
        <f t="shared" si="35"/>
        <v>0</v>
      </c>
      <c r="T159" s="82">
        <f t="shared" si="35"/>
        <v>0</v>
      </c>
      <c r="U159" s="82">
        <f t="shared" si="35"/>
        <v>0</v>
      </c>
      <c r="V159" s="82">
        <f t="shared" si="35"/>
        <v>15</v>
      </c>
      <c r="W159" s="82">
        <f t="shared" si="35"/>
        <v>2</v>
      </c>
      <c r="X159" s="82">
        <f t="shared" si="35"/>
        <v>0</v>
      </c>
      <c r="Y159" s="82">
        <f t="shared" si="35"/>
        <v>0</v>
      </c>
      <c r="Z159" s="82">
        <f t="shared" si="35"/>
        <v>0</v>
      </c>
      <c r="AA159" s="82">
        <f t="shared" si="35"/>
        <v>17</v>
      </c>
      <c r="AB159" s="82">
        <f t="shared" si="35"/>
        <v>1</v>
      </c>
      <c r="AC159" s="82">
        <f t="shared" si="35"/>
        <v>0</v>
      </c>
      <c r="AD159" s="82">
        <f t="shared" si="35"/>
        <v>0</v>
      </c>
      <c r="AE159" s="82">
        <f t="shared" si="35"/>
        <v>35</v>
      </c>
      <c r="AF159" s="68">
        <f>+AE159/R159</f>
        <v>1</v>
      </c>
      <c r="AG159" s="90"/>
    </row>
    <row r="160" spans="1:35" s="57" customFormat="1" ht="90" hidden="1" customHeight="1" x14ac:dyDescent="0.2">
      <c r="A160" s="73"/>
      <c r="B160" s="71"/>
      <c r="C160" s="49"/>
      <c r="D160" s="49"/>
      <c r="E160" s="49"/>
      <c r="F160" s="158">
        <f>+F159+G159+H159</f>
        <v>0</v>
      </c>
      <c r="G160" s="159"/>
      <c r="H160" s="160"/>
      <c r="I160" s="158">
        <f>+I159+J159+K159</f>
        <v>17</v>
      </c>
      <c r="J160" s="159"/>
      <c r="K160" s="160"/>
      <c r="L160" s="158">
        <f>+L159+M159+N159</f>
        <v>18</v>
      </c>
      <c r="M160" s="159"/>
      <c r="N160" s="160"/>
      <c r="O160" s="158">
        <f>+O159+P159+Q159</f>
        <v>0</v>
      </c>
      <c r="P160" s="159"/>
      <c r="Q160" s="160"/>
      <c r="R160" s="67">
        <f>+F160+I160+L160+O160</f>
        <v>35</v>
      </c>
      <c r="S160" s="161">
        <f>+S159+T159+U159</f>
        <v>0</v>
      </c>
      <c r="T160" s="161"/>
      <c r="U160" s="161"/>
      <c r="V160" s="161">
        <f>+V159+W159+X159</f>
        <v>17</v>
      </c>
      <c r="W160" s="161"/>
      <c r="X160" s="161"/>
      <c r="Y160" s="161">
        <f>+Y159+Z159+AA159</f>
        <v>17</v>
      </c>
      <c r="Z160" s="161"/>
      <c r="AA160" s="161"/>
      <c r="AB160" s="161">
        <f>+AB159+AC159+AD159</f>
        <v>1</v>
      </c>
      <c r="AC160" s="161"/>
      <c r="AD160" s="161"/>
      <c r="AE160" s="82">
        <f>+S160+V160+Y160+AB160</f>
        <v>35</v>
      </c>
      <c r="AF160" s="68">
        <f>+AE160/R160</f>
        <v>1</v>
      </c>
      <c r="AG160" s="90"/>
    </row>
    <row r="161" spans="1:34" s="57" customFormat="1" ht="86.25" hidden="1" customHeight="1" x14ac:dyDescent="0.2">
      <c r="A161" s="73"/>
      <c r="B161" s="71"/>
      <c r="C161" s="49"/>
      <c r="D161" s="49"/>
      <c r="E161" s="49"/>
      <c r="F161" s="147">
        <f>+F160/R160</f>
        <v>0</v>
      </c>
      <c r="G161" s="148"/>
      <c r="H161" s="149"/>
      <c r="I161" s="147">
        <f>+I160/R160</f>
        <v>0.48571428571428571</v>
      </c>
      <c r="J161" s="148"/>
      <c r="K161" s="149"/>
      <c r="L161" s="147">
        <f>+L160/R160</f>
        <v>0.51428571428571423</v>
      </c>
      <c r="M161" s="148"/>
      <c r="N161" s="149"/>
      <c r="O161" s="147">
        <f>+O160/R160</f>
        <v>0</v>
      </c>
      <c r="P161" s="148"/>
      <c r="Q161" s="149"/>
      <c r="R161" s="77">
        <f>+F161+I161+L161+O161</f>
        <v>1</v>
      </c>
      <c r="S161" s="150" t="e">
        <f>+S160/F160</f>
        <v>#DIV/0!</v>
      </c>
      <c r="T161" s="150"/>
      <c r="U161" s="150"/>
      <c r="V161" s="150">
        <f>+V160/I160</f>
        <v>1</v>
      </c>
      <c r="W161" s="150"/>
      <c r="X161" s="150"/>
      <c r="Y161" s="150">
        <f>+Y160/L160</f>
        <v>0.94444444444444442</v>
      </c>
      <c r="Z161" s="150"/>
      <c r="AA161" s="150"/>
      <c r="AB161" s="150" t="e">
        <f>+AB160/O160</f>
        <v>#DIV/0!</v>
      </c>
      <c r="AC161" s="150"/>
      <c r="AD161" s="150"/>
      <c r="AE161" s="81" t="e">
        <f>(S161+V161+Y161)/3</f>
        <v>#DIV/0!</v>
      </c>
      <c r="AF161" s="68"/>
      <c r="AG161" s="90"/>
    </row>
    <row r="162" spans="1:34" s="57" customFormat="1" ht="54.75" customHeight="1" x14ac:dyDescent="0.2">
      <c r="A162" s="144" t="s">
        <v>182</v>
      </c>
      <c r="B162" s="145"/>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c r="AA162" s="145"/>
      <c r="AB162" s="145"/>
      <c r="AC162" s="145"/>
      <c r="AD162" s="145"/>
      <c r="AE162" s="145"/>
      <c r="AF162" s="145"/>
      <c r="AG162" s="146"/>
    </row>
    <row r="163" spans="1:34" s="57" customFormat="1" ht="102" customHeight="1" x14ac:dyDescent="0.2">
      <c r="A163" s="58">
        <f>+A158+1</f>
        <v>122</v>
      </c>
      <c r="B163" s="58" t="s">
        <v>193</v>
      </c>
      <c r="C163" s="63" t="s">
        <v>222</v>
      </c>
      <c r="D163" s="64" t="s">
        <v>247</v>
      </c>
      <c r="E163" s="65" t="s">
        <v>26</v>
      </c>
      <c r="F163" s="63"/>
      <c r="G163" s="58"/>
      <c r="H163" s="58"/>
      <c r="I163" s="58"/>
      <c r="J163" s="58">
        <v>1</v>
      </c>
      <c r="K163" s="58"/>
      <c r="L163" s="58"/>
      <c r="M163" s="58"/>
      <c r="N163" s="58">
        <v>1</v>
      </c>
      <c r="O163" s="58"/>
      <c r="P163" s="58"/>
      <c r="Q163" s="58"/>
      <c r="R163" s="67">
        <f t="shared" ref="R163:R177" si="36">IFERROR(SUM(F163:Q163),"")</f>
        <v>2</v>
      </c>
      <c r="S163" s="66"/>
      <c r="T163" s="66"/>
      <c r="U163" s="82">
        <v>1</v>
      </c>
      <c r="V163" s="66"/>
      <c r="W163" s="58">
        <v>1</v>
      </c>
      <c r="X163" s="66"/>
      <c r="Y163" s="66"/>
      <c r="Z163" s="66"/>
      <c r="AA163" s="58"/>
      <c r="AB163" s="88"/>
      <c r="AC163" s="88"/>
      <c r="AD163" s="88"/>
      <c r="AE163" s="66">
        <f t="shared" ref="AE163:AE175" si="37">IFERROR(SUM(S163:AD163),"")</f>
        <v>2</v>
      </c>
      <c r="AF163" s="68">
        <f t="shared" ref="AF163:AF177" si="38">IF(AND(R163=0,AE163=0),"",IF(IFERROR(AE163/R163,"")&gt;100%,100%,IFERROR(AE163/R163,"")))</f>
        <v>1</v>
      </c>
      <c r="AG163" s="63" t="s">
        <v>342</v>
      </c>
    </row>
    <row r="164" spans="1:34" s="57" customFormat="1" ht="279.75" customHeight="1" x14ac:dyDescent="0.2">
      <c r="A164" s="58">
        <v>123</v>
      </c>
      <c r="B164" s="58" t="s">
        <v>193</v>
      </c>
      <c r="C164" s="63" t="s">
        <v>222</v>
      </c>
      <c r="D164" s="64" t="s">
        <v>251</v>
      </c>
      <c r="E164" s="65" t="s">
        <v>171</v>
      </c>
      <c r="F164" s="87">
        <v>1</v>
      </c>
      <c r="G164" s="58">
        <v>1</v>
      </c>
      <c r="H164" s="58">
        <v>1</v>
      </c>
      <c r="I164" s="58">
        <v>1</v>
      </c>
      <c r="J164" s="58">
        <v>1</v>
      </c>
      <c r="K164" s="58">
        <v>1</v>
      </c>
      <c r="L164" s="58">
        <v>1</v>
      </c>
      <c r="M164" s="58">
        <v>1</v>
      </c>
      <c r="N164" s="58">
        <v>1</v>
      </c>
      <c r="O164" s="58">
        <v>1</v>
      </c>
      <c r="P164" s="58">
        <v>1</v>
      </c>
      <c r="Q164" s="58">
        <v>1</v>
      </c>
      <c r="R164" s="67">
        <f t="shared" si="36"/>
        <v>12</v>
      </c>
      <c r="S164" s="58">
        <v>1</v>
      </c>
      <c r="T164" s="58">
        <v>1</v>
      </c>
      <c r="U164" s="58">
        <v>1</v>
      </c>
      <c r="V164" s="58">
        <v>1</v>
      </c>
      <c r="W164" s="58">
        <v>1</v>
      </c>
      <c r="X164" s="58">
        <v>1</v>
      </c>
      <c r="Y164" s="58">
        <v>1</v>
      </c>
      <c r="Z164" s="58">
        <v>1</v>
      </c>
      <c r="AA164" s="58">
        <v>1</v>
      </c>
      <c r="AB164" s="58">
        <v>1</v>
      </c>
      <c r="AC164" s="58">
        <v>1</v>
      </c>
      <c r="AD164" s="58">
        <v>1</v>
      </c>
      <c r="AE164" s="66">
        <f t="shared" si="37"/>
        <v>12</v>
      </c>
      <c r="AF164" s="68">
        <f t="shared" si="38"/>
        <v>1</v>
      </c>
      <c r="AG164" s="63" t="s">
        <v>343</v>
      </c>
    </row>
    <row r="165" spans="1:34" s="57" customFormat="1" ht="188.25" customHeight="1" x14ac:dyDescent="0.2">
      <c r="A165" s="58">
        <f>+A164+1</f>
        <v>124</v>
      </c>
      <c r="B165" s="58" t="s">
        <v>193</v>
      </c>
      <c r="C165" s="63" t="s">
        <v>222</v>
      </c>
      <c r="D165" s="64" t="s">
        <v>167</v>
      </c>
      <c r="E165" s="65" t="s">
        <v>170</v>
      </c>
      <c r="F165" s="82">
        <v>1</v>
      </c>
      <c r="G165" s="82"/>
      <c r="H165" s="82"/>
      <c r="I165" s="82">
        <v>1</v>
      </c>
      <c r="J165" s="82"/>
      <c r="K165" s="82"/>
      <c r="L165" s="82">
        <v>1</v>
      </c>
      <c r="M165" s="82"/>
      <c r="N165" s="66"/>
      <c r="O165" s="82">
        <v>1</v>
      </c>
      <c r="P165" s="82"/>
      <c r="Q165" s="82">
        <v>1</v>
      </c>
      <c r="R165" s="67">
        <f t="shared" si="36"/>
        <v>5</v>
      </c>
      <c r="S165" s="82">
        <v>1</v>
      </c>
      <c r="T165" s="82"/>
      <c r="U165" s="82"/>
      <c r="V165" s="82">
        <v>1</v>
      </c>
      <c r="W165" s="82"/>
      <c r="X165" s="82"/>
      <c r="Y165" s="82">
        <v>1</v>
      </c>
      <c r="Z165" s="82"/>
      <c r="AA165" s="82"/>
      <c r="AB165" s="82">
        <v>1</v>
      </c>
      <c r="AC165" s="82"/>
      <c r="AD165" s="82">
        <v>1</v>
      </c>
      <c r="AE165" s="66">
        <f t="shared" si="37"/>
        <v>5</v>
      </c>
      <c r="AF165" s="68">
        <f t="shared" si="38"/>
        <v>1</v>
      </c>
      <c r="AG165" s="69" t="s">
        <v>357</v>
      </c>
    </row>
    <row r="166" spans="1:34" s="57" customFormat="1" ht="215.25" customHeight="1" x14ac:dyDescent="0.2">
      <c r="A166" s="58">
        <f t="shared" ref="A166:A173" si="39">+A165+1</f>
        <v>125</v>
      </c>
      <c r="B166" s="58"/>
      <c r="C166" s="63" t="s">
        <v>222</v>
      </c>
      <c r="D166" s="64" t="s">
        <v>201</v>
      </c>
      <c r="E166" s="65" t="s">
        <v>217</v>
      </c>
      <c r="F166" s="82">
        <v>1</v>
      </c>
      <c r="G166" s="82"/>
      <c r="H166" s="82"/>
      <c r="I166" s="82">
        <v>1</v>
      </c>
      <c r="J166" s="82"/>
      <c r="K166" s="82"/>
      <c r="L166" s="82">
        <v>1</v>
      </c>
      <c r="M166" s="82"/>
      <c r="N166" s="66"/>
      <c r="O166" s="82">
        <v>1</v>
      </c>
      <c r="P166" s="82"/>
      <c r="Q166" s="82">
        <v>1</v>
      </c>
      <c r="R166" s="67">
        <f t="shared" si="36"/>
        <v>5</v>
      </c>
      <c r="S166" s="82">
        <v>1</v>
      </c>
      <c r="T166" s="82"/>
      <c r="U166" s="82"/>
      <c r="V166" s="82">
        <v>1</v>
      </c>
      <c r="W166" s="82"/>
      <c r="X166" s="82"/>
      <c r="Y166" s="82">
        <v>1</v>
      </c>
      <c r="Z166" s="82"/>
      <c r="AA166" s="82">
        <v>1</v>
      </c>
      <c r="AB166" s="82"/>
      <c r="AC166" s="82"/>
      <c r="AD166" s="82">
        <v>1</v>
      </c>
      <c r="AE166" s="66">
        <f t="shared" si="37"/>
        <v>5</v>
      </c>
      <c r="AF166" s="68">
        <f t="shared" si="38"/>
        <v>1</v>
      </c>
      <c r="AG166" s="69" t="s">
        <v>382</v>
      </c>
    </row>
    <row r="167" spans="1:34" s="57" customFormat="1" ht="139.5" customHeight="1" x14ac:dyDescent="0.2">
      <c r="A167" s="58">
        <v>126</v>
      </c>
      <c r="B167" s="58"/>
      <c r="C167" s="63" t="s">
        <v>222</v>
      </c>
      <c r="D167" s="64" t="s">
        <v>237</v>
      </c>
      <c r="E167" s="65" t="s">
        <v>170</v>
      </c>
      <c r="F167" s="82"/>
      <c r="G167" s="82"/>
      <c r="H167" s="82"/>
      <c r="I167" s="82">
        <v>1</v>
      </c>
      <c r="J167" s="82"/>
      <c r="K167" s="82"/>
      <c r="L167" s="82">
        <v>1</v>
      </c>
      <c r="M167" s="82"/>
      <c r="N167" s="66"/>
      <c r="O167" s="82">
        <v>1</v>
      </c>
      <c r="P167" s="82"/>
      <c r="Q167" s="82">
        <v>1</v>
      </c>
      <c r="R167" s="67">
        <f t="shared" si="36"/>
        <v>4</v>
      </c>
      <c r="S167" s="82"/>
      <c r="T167" s="82"/>
      <c r="U167" s="82"/>
      <c r="V167" s="58">
        <v>1</v>
      </c>
      <c r="W167" s="82"/>
      <c r="X167" s="82"/>
      <c r="Y167" s="82"/>
      <c r="Z167" s="82">
        <v>1</v>
      </c>
      <c r="AA167" s="82"/>
      <c r="AB167" s="82"/>
      <c r="AC167" s="82">
        <v>1</v>
      </c>
      <c r="AD167" s="82">
        <v>1</v>
      </c>
      <c r="AE167" s="66">
        <f t="shared" si="37"/>
        <v>4</v>
      </c>
      <c r="AF167" s="68">
        <f t="shared" si="38"/>
        <v>1</v>
      </c>
      <c r="AG167" s="65" t="s">
        <v>344</v>
      </c>
    </row>
    <row r="168" spans="1:34" s="57" customFormat="1" ht="191.25" customHeight="1" x14ac:dyDescent="0.2">
      <c r="A168" s="58">
        <v>127</v>
      </c>
      <c r="B168" s="58" t="s">
        <v>193</v>
      </c>
      <c r="C168" s="63" t="s">
        <v>222</v>
      </c>
      <c r="D168" s="64" t="s">
        <v>158</v>
      </c>
      <c r="E168" s="65" t="s">
        <v>200</v>
      </c>
      <c r="F168" s="82">
        <v>1</v>
      </c>
      <c r="G168" s="82"/>
      <c r="H168" s="82"/>
      <c r="I168" s="82"/>
      <c r="J168" s="82">
        <v>1</v>
      </c>
      <c r="K168" s="82"/>
      <c r="L168" s="82"/>
      <c r="M168" s="82">
        <v>1</v>
      </c>
      <c r="N168" s="82"/>
      <c r="O168" s="82">
        <v>1</v>
      </c>
      <c r="P168" s="82"/>
      <c r="Q168" s="82">
        <v>1</v>
      </c>
      <c r="R168" s="67">
        <f t="shared" si="36"/>
        <v>5</v>
      </c>
      <c r="S168" s="82">
        <v>1</v>
      </c>
      <c r="T168" s="82"/>
      <c r="U168" s="82"/>
      <c r="V168" s="82">
        <v>1</v>
      </c>
      <c r="W168" s="82"/>
      <c r="X168" s="82"/>
      <c r="Y168" s="82"/>
      <c r="Z168" s="82">
        <v>1</v>
      </c>
      <c r="AA168" s="82"/>
      <c r="AB168" s="82"/>
      <c r="AC168" s="82">
        <v>1</v>
      </c>
      <c r="AD168" s="82">
        <v>1</v>
      </c>
      <c r="AE168" s="66">
        <f t="shared" si="37"/>
        <v>5</v>
      </c>
      <c r="AF168" s="68">
        <f t="shared" si="38"/>
        <v>1</v>
      </c>
      <c r="AG168" s="69" t="s">
        <v>383</v>
      </c>
    </row>
    <row r="169" spans="1:34" s="57" customFormat="1" ht="297" customHeight="1" x14ac:dyDescent="0.2">
      <c r="A169" s="58">
        <v>128</v>
      </c>
      <c r="B169" s="58" t="s">
        <v>193</v>
      </c>
      <c r="C169" s="63" t="s">
        <v>222</v>
      </c>
      <c r="D169" s="64" t="s">
        <v>257</v>
      </c>
      <c r="E169" s="65" t="s">
        <v>228</v>
      </c>
      <c r="F169" s="82">
        <v>1</v>
      </c>
      <c r="G169" s="82">
        <v>1</v>
      </c>
      <c r="H169" s="82">
        <v>1</v>
      </c>
      <c r="I169" s="82">
        <v>1</v>
      </c>
      <c r="J169" s="82">
        <v>1</v>
      </c>
      <c r="K169" s="82">
        <v>1</v>
      </c>
      <c r="L169" s="82">
        <v>1</v>
      </c>
      <c r="M169" s="82">
        <v>1</v>
      </c>
      <c r="N169" s="82">
        <v>1</v>
      </c>
      <c r="O169" s="82">
        <v>1</v>
      </c>
      <c r="P169" s="82">
        <v>1</v>
      </c>
      <c r="Q169" s="82">
        <v>1</v>
      </c>
      <c r="R169" s="67">
        <f t="shared" si="36"/>
        <v>12</v>
      </c>
      <c r="S169" s="82">
        <v>1</v>
      </c>
      <c r="T169" s="82">
        <v>1</v>
      </c>
      <c r="U169" s="82">
        <v>1</v>
      </c>
      <c r="V169" s="82">
        <v>1</v>
      </c>
      <c r="W169" s="82">
        <v>1</v>
      </c>
      <c r="X169" s="82">
        <v>1</v>
      </c>
      <c r="Y169" s="82">
        <v>1</v>
      </c>
      <c r="Z169" s="82">
        <v>1</v>
      </c>
      <c r="AA169" s="82">
        <v>1</v>
      </c>
      <c r="AB169" s="82">
        <v>1</v>
      </c>
      <c r="AC169" s="82">
        <v>1</v>
      </c>
      <c r="AD169" s="82">
        <v>1</v>
      </c>
      <c r="AE169" s="66">
        <f t="shared" si="37"/>
        <v>12</v>
      </c>
      <c r="AF169" s="68">
        <f t="shared" si="38"/>
        <v>1</v>
      </c>
      <c r="AG169" s="69" t="s">
        <v>345</v>
      </c>
      <c r="AH169" s="59"/>
    </row>
    <row r="170" spans="1:34" s="57" customFormat="1" ht="286.5" customHeight="1" x14ac:dyDescent="0.2">
      <c r="A170" s="58">
        <f t="shared" si="39"/>
        <v>129</v>
      </c>
      <c r="B170" s="58" t="s">
        <v>193</v>
      </c>
      <c r="C170" s="63" t="s">
        <v>222</v>
      </c>
      <c r="D170" s="64" t="s">
        <v>229</v>
      </c>
      <c r="E170" s="65" t="s">
        <v>166</v>
      </c>
      <c r="F170" s="82">
        <v>1</v>
      </c>
      <c r="G170" s="82"/>
      <c r="H170" s="82"/>
      <c r="I170" s="82">
        <v>1</v>
      </c>
      <c r="J170" s="82"/>
      <c r="K170" s="82"/>
      <c r="L170" s="82">
        <v>1</v>
      </c>
      <c r="M170" s="82"/>
      <c r="N170" s="82"/>
      <c r="O170" s="82">
        <v>1</v>
      </c>
      <c r="P170" s="82"/>
      <c r="Q170" s="82">
        <v>1</v>
      </c>
      <c r="R170" s="67">
        <f t="shared" si="36"/>
        <v>5</v>
      </c>
      <c r="S170" s="82">
        <v>1</v>
      </c>
      <c r="T170" s="82"/>
      <c r="U170" s="82"/>
      <c r="V170" s="82">
        <v>1</v>
      </c>
      <c r="W170" s="82"/>
      <c r="X170" s="82"/>
      <c r="Y170" s="82">
        <v>1</v>
      </c>
      <c r="Z170" s="82"/>
      <c r="AA170" s="82"/>
      <c r="AB170" s="82">
        <v>1</v>
      </c>
      <c r="AC170" s="82"/>
      <c r="AD170" s="82">
        <v>1</v>
      </c>
      <c r="AE170" s="66">
        <f t="shared" si="37"/>
        <v>5</v>
      </c>
      <c r="AF170" s="68">
        <f t="shared" si="38"/>
        <v>1</v>
      </c>
      <c r="AG170" s="70" t="s">
        <v>346</v>
      </c>
      <c r="AH170" s="59"/>
    </row>
    <row r="171" spans="1:34" s="57" customFormat="1" ht="300.75" customHeight="1" x14ac:dyDescent="0.2">
      <c r="A171" s="58">
        <f t="shared" si="39"/>
        <v>130</v>
      </c>
      <c r="B171" s="58" t="s">
        <v>193</v>
      </c>
      <c r="C171" s="63" t="s">
        <v>222</v>
      </c>
      <c r="D171" s="64" t="s">
        <v>174</v>
      </c>
      <c r="E171" s="65" t="s">
        <v>175</v>
      </c>
      <c r="F171" s="82">
        <v>1</v>
      </c>
      <c r="G171" s="82">
        <v>1</v>
      </c>
      <c r="H171" s="82">
        <v>1</v>
      </c>
      <c r="I171" s="82">
        <v>1</v>
      </c>
      <c r="J171" s="82">
        <v>1</v>
      </c>
      <c r="K171" s="82">
        <v>1</v>
      </c>
      <c r="L171" s="82">
        <v>1</v>
      </c>
      <c r="M171" s="82">
        <v>1</v>
      </c>
      <c r="N171" s="82">
        <v>1</v>
      </c>
      <c r="O171" s="82">
        <v>1</v>
      </c>
      <c r="P171" s="82">
        <v>1</v>
      </c>
      <c r="Q171" s="82">
        <v>1</v>
      </c>
      <c r="R171" s="67">
        <f t="shared" si="36"/>
        <v>12</v>
      </c>
      <c r="S171" s="82">
        <v>1</v>
      </c>
      <c r="T171" s="82">
        <v>1</v>
      </c>
      <c r="U171" s="82">
        <v>1</v>
      </c>
      <c r="V171" s="82">
        <v>1</v>
      </c>
      <c r="W171" s="82">
        <v>1</v>
      </c>
      <c r="X171" s="82">
        <v>1</v>
      </c>
      <c r="Y171" s="82">
        <v>1</v>
      </c>
      <c r="Z171" s="82">
        <v>1</v>
      </c>
      <c r="AA171" s="82">
        <v>1</v>
      </c>
      <c r="AB171" s="82">
        <v>1</v>
      </c>
      <c r="AC171" s="82">
        <v>1</v>
      </c>
      <c r="AD171" s="82">
        <v>1</v>
      </c>
      <c r="AE171" s="66">
        <f t="shared" si="37"/>
        <v>12</v>
      </c>
      <c r="AF171" s="68">
        <f t="shared" si="38"/>
        <v>1</v>
      </c>
      <c r="AG171" s="69" t="s">
        <v>347</v>
      </c>
    </row>
    <row r="172" spans="1:34" s="57" customFormat="1" ht="288" customHeight="1" x14ac:dyDescent="0.2">
      <c r="A172" s="58">
        <f t="shared" si="39"/>
        <v>131</v>
      </c>
      <c r="B172" s="58" t="s">
        <v>193</v>
      </c>
      <c r="C172" s="63" t="s">
        <v>222</v>
      </c>
      <c r="D172" s="64" t="s">
        <v>25</v>
      </c>
      <c r="E172" s="65" t="s">
        <v>168</v>
      </c>
      <c r="F172" s="82">
        <v>1</v>
      </c>
      <c r="G172" s="82">
        <v>1</v>
      </c>
      <c r="H172" s="82">
        <v>1</v>
      </c>
      <c r="I172" s="82">
        <v>1</v>
      </c>
      <c r="J172" s="82">
        <v>1</v>
      </c>
      <c r="K172" s="82">
        <v>1</v>
      </c>
      <c r="L172" s="82">
        <v>1</v>
      </c>
      <c r="M172" s="82">
        <v>1</v>
      </c>
      <c r="N172" s="82">
        <v>1</v>
      </c>
      <c r="O172" s="82">
        <v>1</v>
      </c>
      <c r="P172" s="82">
        <v>1</v>
      </c>
      <c r="Q172" s="82">
        <v>1</v>
      </c>
      <c r="R172" s="67">
        <f t="shared" si="36"/>
        <v>12</v>
      </c>
      <c r="S172" s="82">
        <v>1</v>
      </c>
      <c r="T172" s="82">
        <v>1</v>
      </c>
      <c r="U172" s="82">
        <v>1</v>
      </c>
      <c r="V172" s="82">
        <v>1</v>
      </c>
      <c r="W172" s="82">
        <v>1</v>
      </c>
      <c r="X172" s="82">
        <v>1</v>
      </c>
      <c r="Y172" s="82">
        <v>1</v>
      </c>
      <c r="Z172" s="82">
        <v>1</v>
      </c>
      <c r="AA172" s="82">
        <v>1</v>
      </c>
      <c r="AB172" s="82">
        <v>1</v>
      </c>
      <c r="AC172" s="82">
        <v>1</v>
      </c>
      <c r="AD172" s="82">
        <v>1</v>
      </c>
      <c r="AE172" s="66">
        <f t="shared" si="37"/>
        <v>12</v>
      </c>
      <c r="AF172" s="68">
        <f t="shared" si="38"/>
        <v>1</v>
      </c>
      <c r="AG172" s="70" t="s">
        <v>356</v>
      </c>
    </row>
    <row r="173" spans="1:34" s="57" customFormat="1" ht="409.5" customHeight="1" x14ac:dyDescent="0.2">
      <c r="A173" s="58">
        <f t="shared" si="39"/>
        <v>132</v>
      </c>
      <c r="B173" s="58" t="s">
        <v>193</v>
      </c>
      <c r="C173" s="63" t="s">
        <v>222</v>
      </c>
      <c r="D173" s="64" t="s">
        <v>36</v>
      </c>
      <c r="E173" s="65" t="s">
        <v>169</v>
      </c>
      <c r="F173" s="82">
        <v>1</v>
      </c>
      <c r="G173" s="82">
        <v>1</v>
      </c>
      <c r="H173" s="82">
        <v>1</v>
      </c>
      <c r="I173" s="82">
        <v>1</v>
      </c>
      <c r="J173" s="82">
        <v>1</v>
      </c>
      <c r="K173" s="82">
        <v>1</v>
      </c>
      <c r="L173" s="82">
        <v>1</v>
      </c>
      <c r="M173" s="82">
        <v>1</v>
      </c>
      <c r="N173" s="82">
        <v>1</v>
      </c>
      <c r="O173" s="82">
        <v>1</v>
      </c>
      <c r="P173" s="82">
        <v>1</v>
      </c>
      <c r="Q173" s="82">
        <v>1</v>
      </c>
      <c r="R173" s="67">
        <f t="shared" si="36"/>
        <v>12</v>
      </c>
      <c r="S173" s="82">
        <v>1</v>
      </c>
      <c r="T173" s="82">
        <v>1</v>
      </c>
      <c r="U173" s="82">
        <v>1</v>
      </c>
      <c r="V173" s="82">
        <v>1</v>
      </c>
      <c r="W173" s="82">
        <v>1</v>
      </c>
      <c r="X173" s="82">
        <v>1</v>
      </c>
      <c r="Y173" s="82">
        <v>1</v>
      </c>
      <c r="Z173" s="82">
        <v>1</v>
      </c>
      <c r="AA173" s="82">
        <v>1</v>
      </c>
      <c r="AB173" s="82">
        <v>1</v>
      </c>
      <c r="AC173" s="82">
        <v>1</v>
      </c>
      <c r="AD173" s="82">
        <v>1</v>
      </c>
      <c r="AE173" s="66">
        <f t="shared" si="37"/>
        <v>12</v>
      </c>
      <c r="AF173" s="68">
        <f t="shared" si="38"/>
        <v>1</v>
      </c>
      <c r="AG173" s="69" t="s">
        <v>384</v>
      </c>
    </row>
    <row r="174" spans="1:34" s="57" customFormat="1" ht="78" customHeight="1" x14ac:dyDescent="0.2">
      <c r="A174" s="73">
        <v>133</v>
      </c>
      <c r="B174" s="71"/>
      <c r="C174" s="63" t="s">
        <v>222</v>
      </c>
      <c r="D174" s="74" t="s">
        <v>258</v>
      </c>
      <c r="E174" s="65" t="s">
        <v>169</v>
      </c>
      <c r="F174" s="82"/>
      <c r="G174" s="82"/>
      <c r="H174" s="82"/>
      <c r="I174" s="82"/>
      <c r="J174" s="82"/>
      <c r="K174" s="82"/>
      <c r="L174" s="82"/>
      <c r="M174" s="82"/>
      <c r="N174" s="82"/>
      <c r="O174" s="82"/>
      <c r="P174" s="82">
        <v>1</v>
      </c>
      <c r="Q174" s="82"/>
      <c r="R174" s="67">
        <f t="shared" si="36"/>
        <v>1</v>
      </c>
      <c r="S174" s="82"/>
      <c r="T174" s="82"/>
      <c r="U174" s="82"/>
      <c r="V174" s="82"/>
      <c r="W174" s="82"/>
      <c r="X174" s="82"/>
      <c r="Y174" s="82"/>
      <c r="Z174" s="82"/>
      <c r="AA174" s="82"/>
      <c r="AB174" s="82"/>
      <c r="AC174" s="82"/>
      <c r="AD174" s="82">
        <v>1</v>
      </c>
      <c r="AE174" s="66">
        <f t="shared" si="37"/>
        <v>1</v>
      </c>
      <c r="AF174" s="68">
        <f t="shared" si="38"/>
        <v>1</v>
      </c>
      <c r="AG174" s="92" t="s">
        <v>355</v>
      </c>
    </row>
    <row r="175" spans="1:34" s="57" customFormat="1" ht="66.75" customHeight="1" x14ac:dyDescent="0.2">
      <c r="A175" s="73">
        <v>134</v>
      </c>
      <c r="B175" s="71"/>
      <c r="C175" s="63" t="s">
        <v>222</v>
      </c>
      <c r="D175" s="74" t="s">
        <v>259</v>
      </c>
      <c r="E175" s="65" t="s">
        <v>169</v>
      </c>
      <c r="F175" s="82"/>
      <c r="G175" s="82"/>
      <c r="H175" s="82"/>
      <c r="I175" s="82"/>
      <c r="J175" s="82"/>
      <c r="K175" s="82"/>
      <c r="L175" s="82"/>
      <c r="M175" s="82"/>
      <c r="N175" s="82"/>
      <c r="O175" s="82"/>
      <c r="P175" s="82">
        <v>1</v>
      </c>
      <c r="Q175" s="82"/>
      <c r="R175" s="67">
        <f t="shared" si="36"/>
        <v>1</v>
      </c>
      <c r="S175" s="82"/>
      <c r="T175" s="82"/>
      <c r="U175" s="82"/>
      <c r="V175" s="82"/>
      <c r="W175" s="82"/>
      <c r="X175" s="82"/>
      <c r="Y175" s="82"/>
      <c r="Z175" s="82"/>
      <c r="AA175" s="82"/>
      <c r="AB175" s="82"/>
      <c r="AC175" s="82"/>
      <c r="AD175" s="82">
        <v>1</v>
      </c>
      <c r="AE175" s="66">
        <f t="shared" si="37"/>
        <v>1</v>
      </c>
      <c r="AF175" s="68">
        <f t="shared" si="38"/>
        <v>1</v>
      </c>
      <c r="AG175" s="92" t="s">
        <v>354</v>
      </c>
    </row>
    <row r="176" spans="1:34" s="57" customFormat="1" ht="66.75" customHeight="1" x14ac:dyDescent="0.2">
      <c r="A176" s="73">
        <v>135</v>
      </c>
      <c r="B176" s="71"/>
      <c r="C176" s="63" t="s">
        <v>222</v>
      </c>
      <c r="D176" s="74" t="s">
        <v>243</v>
      </c>
      <c r="E176" s="75" t="s">
        <v>244</v>
      </c>
      <c r="F176" s="82"/>
      <c r="G176" s="82">
        <v>1</v>
      </c>
      <c r="H176" s="82"/>
      <c r="I176" s="82"/>
      <c r="J176" s="82"/>
      <c r="K176" s="82"/>
      <c r="L176" s="82"/>
      <c r="M176" s="82"/>
      <c r="N176" s="82"/>
      <c r="O176" s="82"/>
      <c r="P176" s="82"/>
      <c r="Q176" s="82"/>
      <c r="R176" s="67">
        <f t="shared" ref="R176" si="40">IFERROR(SUM(F176:Q176),"")</f>
        <v>1</v>
      </c>
      <c r="S176" s="82"/>
      <c r="T176" s="82"/>
      <c r="U176" s="82"/>
      <c r="V176" s="82">
        <v>1</v>
      </c>
      <c r="W176" s="82"/>
      <c r="X176" s="82"/>
      <c r="Y176" s="82"/>
      <c r="Z176" s="82"/>
      <c r="AA176" s="82"/>
      <c r="AB176" s="82"/>
      <c r="AC176" s="82"/>
      <c r="AD176" s="82"/>
      <c r="AE176" s="66">
        <f>IFERROR(SUM(S176:AD176),"")</f>
        <v>1</v>
      </c>
      <c r="AF176" s="68">
        <f t="shared" si="38"/>
        <v>1</v>
      </c>
      <c r="AG176" s="76" t="s">
        <v>348</v>
      </c>
    </row>
    <row r="177" spans="1:34" s="57" customFormat="1" ht="77.25" customHeight="1" x14ac:dyDescent="0.2">
      <c r="A177" s="73">
        <v>136</v>
      </c>
      <c r="B177" s="71"/>
      <c r="C177" s="63" t="s">
        <v>222</v>
      </c>
      <c r="D177" s="64" t="s">
        <v>262</v>
      </c>
      <c r="E177" s="65" t="s">
        <v>169</v>
      </c>
      <c r="F177" s="82"/>
      <c r="G177" s="82"/>
      <c r="H177" s="82"/>
      <c r="I177" s="82"/>
      <c r="J177" s="82"/>
      <c r="K177" s="82"/>
      <c r="L177" s="82"/>
      <c r="M177" s="82"/>
      <c r="N177" s="82"/>
      <c r="O177" s="82"/>
      <c r="P177" s="82"/>
      <c r="Q177" s="82">
        <v>1</v>
      </c>
      <c r="R177" s="67">
        <f t="shared" si="36"/>
        <v>1</v>
      </c>
      <c r="S177" s="82"/>
      <c r="T177" s="82"/>
      <c r="U177" s="82"/>
      <c r="V177" s="82"/>
      <c r="W177" s="82"/>
      <c r="X177" s="82"/>
      <c r="Y177" s="82"/>
      <c r="Z177" s="82"/>
      <c r="AA177" s="82"/>
      <c r="AB177" s="82"/>
      <c r="AC177" s="82"/>
      <c r="AD177" s="82">
        <v>1</v>
      </c>
      <c r="AE177" s="66">
        <f>IFERROR(SUM(S177:AD177),"")</f>
        <v>1</v>
      </c>
      <c r="AF177" s="68">
        <f t="shared" si="38"/>
        <v>1</v>
      </c>
      <c r="AG177" s="76" t="s">
        <v>349</v>
      </c>
    </row>
    <row r="178" spans="1:34" s="57" customFormat="1" ht="35.25" customHeight="1" x14ac:dyDescent="0.2">
      <c r="A178" s="73"/>
      <c r="B178" s="71"/>
      <c r="C178" s="49"/>
      <c r="D178" s="74"/>
      <c r="E178" s="75"/>
      <c r="F178" s="82">
        <f t="shared" ref="F178:V178" si="41">SUM(F163:F177)</f>
        <v>9</v>
      </c>
      <c r="G178" s="82">
        <f t="shared" si="41"/>
        <v>6</v>
      </c>
      <c r="H178" s="82">
        <f t="shared" si="41"/>
        <v>5</v>
      </c>
      <c r="I178" s="82">
        <f t="shared" si="41"/>
        <v>9</v>
      </c>
      <c r="J178" s="82">
        <f t="shared" si="41"/>
        <v>7</v>
      </c>
      <c r="K178" s="82">
        <f t="shared" si="41"/>
        <v>5</v>
      </c>
      <c r="L178" s="82">
        <f t="shared" si="41"/>
        <v>9</v>
      </c>
      <c r="M178" s="82">
        <f t="shared" si="41"/>
        <v>6</v>
      </c>
      <c r="N178" s="82">
        <f t="shared" si="41"/>
        <v>6</v>
      </c>
      <c r="O178" s="82">
        <f t="shared" si="41"/>
        <v>10</v>
      </c>
      <c r="P178" s="82">
        <f t="shared" si="41"/>
        <v>7</v>
      </c>
      <c r="Q178" s="82">
        <f t="shared" si="41"/>
        <v>11</v>
      </c>
      <c r="R178" s="67">
        <f t="shared" si="41"/>
        <v>90</v>
      </c>
      <c r="S178" s="82">
        <f t="shared" si="41"/>
        <v>9</v>
      </c>
      <c r="T178" s="82">
        <f t="shared" si="41"/>
        <v>5</v>
      </c>
      <c r="U178" s="82">
        <f t="shared" si="41"/>
        <v>6</v>
      </c>
      <c r="V178" s="82">
        <f t="shared" si="41"/>
        <v>11</v>
      </c>
      <c r="W178" s="82">
        <f t="shared" ref="W178" si="42">SUM(W163:W173)</f>
        <v>6</v>
      </c>
      <c r="X178" s="82">
        <f t="shared" ref="X178:AE178" si="43">SUM(X163:X177)</f>
        <v>5</v>
      </c>
      <c r="Y178" s="82">
        <f t="shared" si="43"/>
        <v>8</v>
      </c>
      <c r="Z178" s="82">
        <f t="shared" si="43"/>
        <v>7</v>
      </c>
      <c r="AA178" s="82">
        <f t="shared" si="43"/>
        <v>6</v>
      </c>
      <c r="AB178" s="82">
        <f t="shared" si="43"/>
        <v>7</v>
      </c>
      <c r="AC178" s="82">
        <f t="shared" si="43"/>
        <v>7</v>
      </c>
      <c r="AD178" s="82">
        <f t="shared" si="43"/>
        <v>13</v>
      </c>
      <c r="AE178" s="82">
        <f t="shared" si="43"/>
        <v>90</v>
      </c>
      <c r="AF178" s="68">
        <f>+AE178/R178</f>
        <v>1</v>
      </c>
      <c r="AG178" s="76"/>
    </row>
    <row r="179" spans="1:34" s="57" customFormat="1" ht="35.25" hidden="1" customHeight="1" x14ac:dyDescent="0.2">
      <c r="A179" s="73"/>
      <c r="B179" s="71"/>
      <c r="C179" s="49"/>
      <c r="D179" s="74"/>
      <c r="E179" s="75"/>
      <c r="F179" s="158">
        <f>+F178+G178+H178</f>
        <v>20</v>
      </c>
      <c r="G179" s="159"/>
      <c r="H179" s="160"/>
      <c r="I179" s="158">
        <f>+I178+J178+K178</f>
        <v>21</v>
      </c>
      <c r="J179" s="159"/>
      <c r="K179" s="160"/>
      <c r="L179" s="158">
        <f>+L178+M178+N178</f>
        <v>21</v>
      </c>
      <c r="M179" s="159"/>
      <c r="N179" s="160"/>
      <c r="O179" s="158">
        <f>+O178+P178+Q178</f>
        <v>28</v>
      </c>
      <c r="P179" s="159"/>
      <c r="Q179" s="160"/>
      <c r="R179" s="67">
        <f>+F179+I179+L179+O179</f>
        <v>90</v>
      </c>
      <c r="S179" s="161">
        <f>+S178+T178+U178</f>
        <v>20</v>
      </c>
      <c r="T179" s="161"/>
      <c r="U179" s="161"/>
      <c r="V179" s="161">
        <f>+V178+W178+X178</f>
        <v>22</v>
      </c>
      <c r="W179" s="161"/>
      <c r="X179" s="161"/>
      <c r="Y179" s="161">
        <f>+Y178+Z178+AA178</f>
        <v>21</v>
      </c>
      <c r="Z179" s="161"/>
      <c r="AA179" s="161"/>
      <c r="AB179" s="161">
        <f>+AB178+AC178+AD178</f>
        <v>27</v>
      </c>
      <c r="AC179" s="161"/>
      <c r="AD179" s="161"/>
      <c r="AE179" s="82">
        <f>+S179+V179+Y179+AB179</f>
        <v>90</v>
      </c>
      <c r="AF179" s="68">
        <f>+AE179/R179</f>
        <v>1</v>
      </c>
      <c r="AG179" s="76"/>
    </row>
    <row r="180" spans="1:34" s="57" customFormat="1" ht="35.25" hidden="1" customHeight="1" x14ac:dyDescent="0.2">
      <c r="A180" s="73"/>
      <c r="B180" s="71"/>
      <c r="C180" s="49"/>
      <c r="D180" s="74"/>
      <c r="E180" s="75"/>
      <c r="F180" s="147">
        <f>+F179/R179</f>
        <v>0.22222222222222221</v>
      </c>
      <c r="G180" s="148"/>
      <c r="H180" s="149"/>
      <c r="I180" s="147">
        <f>+I179/R179</f>
        <v>0.23333333333333334</v>
      </c>
      <c r="J180" s="148"/>
      <c r="K180" s="149"/>
      <c r="L180" s="147">
        <f>+L179/R179</f>
        <v>0.23333333333333334</v>
      </c>
      <c r="M180" s="148"/>
      <c r="N180" s="149"/>
      <c r="O180" s="147">
        <f>+O179/R179</f>
        <v>0.31111111111111112</v>
      </c>
      <c r="P180" s="148"/>
      <c r="Q180" s="149"/>
      <c r="R180" s="77">
        <f>+F180+I180+L180+O180</f>
        <v>1</v>
      </c>
      <c r="S180" s="150">
        <f>+S179/F179</f>
        <v>1</v>
      </c>
      <c r="T180" s="150"/>
      <c r="U180" s="150"/>
      <c r="V180" s="150">
        <f>+V179/I179</f>
        <v>1.0476190476190477</v>
      </c>
      <c r="W180" s="150"/>
      <c r="X180" s="150"/>
      <c r="Y180" s="150">
        <f>+Y179/L179</f>
        <v>1</v>
      </c>
      <c r="Z180" s="150"/>
      <c r="AA180" s="150"/>
      <c r="AB180" s="150">
        <f>+AB179/O179</f>
        <v>0.9642857142857143</v>
      </c>
      <c r="AC180" s="150"/>
      <c r="AD180" s="150"/>
      <c r="AE180" s="81">
        <f>(S180+V180+Y180)/3</f>
        <v>1.0158730158730158</v>
      </c>
      <c r="AF180" s="68"/>
      <c r="AG180" s="76"/>
    </row>
    <row r="181" spans="1:34" s="57" customFormat="1" ht="31.5" customHeight="1" x14ac:dyDescent="0.2">
      <c r="A181" s="144" t="s">
        <v>188</v>
      </c>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c r="AD181" s="145"/>
      <c r="AE181" s="145"/>
      <c r="AF181" s="145"/>
      <c r="AG181" s="146"/>
    </row>
    <row r="182" spans="1:34" s="57" customFormat="1" ht="96.75" customHeight="1" x14ac:dyDescent="0.2">
      <c r="A182" s="58">
        <v>137</v>
      </c>
      <c r="B182" s="58" t="s">
        <v>195</v>
      </c>
      <c r="C182" s="63" t="s">
        <v>189</v>
      </c>
      <c r="D182" s="64" t="s">
        <v>248</v>
      </c>
      <c r="E182" s="63" t="s">
        <v>152</v>
      </c>
      <c r="F182" s="58"/>
      <c r="G182" s="58"/>
      <c r="H182" s="58"/>
      <c r="I182" s="58"/>
      <c r="J182" s="58">
        <v>1</v>
      </c>
      <c r="K182" s="58"/>
      <c r="L182" s="58"/>
      <c r="M182" s="58"/>
      <c r="N182" s="58"/>
      <c r="O182" s="58">
        <v>1</v>
      </c>
      <c r="P182" s="58"/>
      <c r="Q182" s="58"/>
      <c r="R182" s="67">
        <f>IFERROR(SUM(F182:Q182),"")</f>
        <v>2</v>
      </c>
      <c r="S182" s="88"/>
      <c r="T182" s="63">
        <v>1</v>
      </c>
      <c r="U182" s="58"/>
      <c r="V182" s="58">
        <v>1</v>
      </c>
      <c r="W182" s="88"/>
      <c r="X182" s="58"/>
      <c r="Y182" s="58"/>
      <c r="Z182" s="58"/>
      <c r="AA182" s="58"/>
      <c r="AB182" s="58"/>
      <c r="AC182" s="58"/>
      <c r="AD182" s="88"/>
      <c r="AE182" s="66">
        <f>IFERROR(SUM(S182:AD182),"")</f>
        <v>2</v>
      </c>
      <c r="AF182" s="68">
        <f t="shared" ref="AF182:AF188" si="44">IF(AND(R182=0,AE182=0),"",IF(IFERROR(AE182/R182,"")&gt;100%,100%,IFERROR(AE182/R182,"")))</f>
        <v>1</v>
      </c>
      <c r="AG182" s="63" t="s">
        <v>361</v>
      </c>
    </row>
    <row r="183" spans="1:34" s="57" customFormat="1" ht="122.25" customHeight="1" x14ac:dyDescent="0.2">
      <c r="A183" s="58">
        <v>138</v>
      </c>
      <c r="B183" s="58" t="s">
        <v>193</v>
      </c>
      <c r="C183" s="63" t="s">
        <v>189</v>
      </c>
      <c r="D183" s="64" t="s">
        <v>256</v>
      </c>
      <c r="E183" s="65" t="s">
        <v>190</v>
      </c>
      <c r="F183" s="82"/>
      <c r="G183" s="63"/>
      <c r="H183" s="63"/>
      <c r="I183" s="82"/>
      <c r="J183" s="82">
        <v>1</v>
      </c>
      <c r="K183" s="82"/>
      <c r="L183" s="82"/>
      <c r="M183" s="82"/>
      <c r="N183" s="82"/>
      <c r="O183" s="82"/>
      <c r="P183" s="82">
        <v>1</v>
      </c>
      <c r="Q183" s="82"/>
      <c r="R183" s="67">
        <f t="shared" ref="R183:R199" si="45">IFERROR(SUM(F183:Q183),"")</f>
        <v>2</v>
      </c>
      <c r="S183" s="88"/>
      <c r="T183" s="58"/>
      <c r="U183" s="88"/>
      <c r="V183" s="58"/>
      <c r="W183" s="88"/>
      <c r="X183" s="88"/>
      <c r="Y183" s="82"/>
      <c r="Z183" s="88"/>
      <c r="AA183" s="88"/>
      <c r="AB183" s="88"/>
      <c r="AC183" s="88">
        <v>2</v>
      </c>
      <c r="AD183" s="88"/>
      <c r="AE183" s="66">
        <f t="shared" ref="AE183:AE199" si="46">IFERROR(SUM(S183:AD183),"")</f>
        <v>2</v>
      </c>
      <c r="AF183" s="68">
        <f t="shared" si="44"/>
        <v>1</v>
      </c>
      <c r="AG183" s="63" t="s">
        <v>350</v>
      </c>
    </row>
    <row r="184" spans="1:34" s="57" customFormat="1" ht="324.75" customHeight="1" x14ac:dyDescent="0.2">
      <c r="A184" s="58">
        <f>+A183+1</f>
        <v>139</v>
      </c>
      <c r="B184" s="58" t="s">
        <v>193</v>
      </c>
      <c r="C184" s="63" t="s">
        <v>189</v>
      </c>
      <c r="D184" s="64" t="s">
        <v>260</v>
      </c>
      <c r="E184" s="65" t="s">
        <v>190</v>
      </c>
      <c r="F184" s="82"/>
      <c r="G184" s="63"/>
      <c r="H184" s="63"/>
      <c r="I184" s="82"/>
      <c r="J184" s="82">
        <v>1</v>
      </c>
      <c r="K184" s="82"/>
      <c r="L184" s="82"/>
      <c r="M184" s="82"/>
      <c r="N184" s="82"/>
      <c r="O184" s="82">
        <v>1</v>
      </c>
      <c r="P184" s="82"/>
      <c r="Q184" s="82"/>
      <c r="R184" s="67">
        <f t="shared" si="45"/>
        <v>2</v>
      </c>
      <c r="S184" s="82"/>
      <c r="T184" s="82"/>
      <c r="U184" s="82"/>
      <c r="V184" s="82"/>
      <c r="W184" s="82"/>
      <c r="X184" s="82"/>
      <c r="Y184" s="82"/>
      <c r="Z184" s="82">
        <v>1</v>
      </c>
      <c r="AA184" s="82"/>
      <c r="AB184" s="82">
        <v>1</v>
      </c>
      <c r="AC184" s="82"/>
      <c r="AD184" s="82"/>
      <c r="AE184" s="66">
        <f t="shared" si="46"/>
        <v>2</v>
      </c>
      <c r="AF184" s="68">
        <f t="shared" si="44"/>
        <v>1</v>
      </c>
      <c r="AG184" s="69" t="s">
        <v>385</v>
      </c>
      <c r="AH184" s="72"/>
    </row>
    <row r="185" spans="1:34" s="57" customFormat="1" ht="185.25" customHeight="1" x14ac:dyDescent="0.2">
      <c r="A185" s="58">
        <f>+A184+1</f>
        <v>140</v>
      </c>
      <c r="B185" s="58" t="s">
        <v>193</v>
      </c>
      <c r="C185" s="63" t="s">
        <v>189</v>
      </c>
      <c r="D185" s="64" t="s">
        <v>240</v>
      </c>
      <c r="E185" s="65" t="s">
        <v>190</v>
      </c>
      <c r="F185" s="82"/>
      <c r="G185" s="63"/>
      <c r="H185" s="63"/>
      <c r="I185" s="82"/>
      <c r="J185" s="82">
        <v>1</v>
      </c>
      <c r="K185" s="82"/>
      <c r="L185" s="82"/>
      <c r="M185" s="82"/>
      <c r="N185" s="82"/>
      <c r="O185" s="82">
        <v>1</v>
      </c>
      <c r="P185" s="82"/>
      <c r="Q185" s="82"/>
      <c r="R185" s="67">
        <f t="shared" si="45"/>
        <v>2</v>
      </c>
      <c r="S185" s="82"/>
      <c r="T185" s="82"/>
      <c r="U185" s="82"/>
      <c r="V185" s="82"/>
      <c r="W185" s="82">
        <v>1</v>
      </c>
      <c r="X185" s="82"/>
      <c r="Y185" s="82"/>
      <c r="Z185" s="82"/>
      <c r="AA185" s="82"/>
      <c r="AB185" s="82"/>
      <c r="AC185" s="82">
        <v>1</v>
      </c>
      <c r="AD185" s="82"/>
      <c r="AE185" s="66">
        <f t="shared" si="46"/>
        <v>2</v>
      </c>
      <c r="AF185" s="68">
        <f t="shared" si="44"/>
        <v>1</v>
      </c>
      <c r="AG185" s="70" t="s">
        <v>420</v>
      </c>
      <c r="AH185" s="65"/>
    </row>
    <row r="186" spans="1:34" s="57" customFormat="1" ht="171.75" customHeight="1" x14ac:dyDescent="0.2">
      <c r="A186" s="58">
        <f>+A185+1</f>
        <v>141</v>
      </c>
      <c r="B186" s="58" t="s">
        <v>193</v>
      </c>
      <c r="C186" s="63" t="s">
        <v>189</v>
      </c>
      <c r="D186" s="64" t="s">
        <v>245</v>
      </c>
      <c r="E186" s="65" t="s">
        <v>190</v>
      </c>
      <c r="F186" s="82"/>
      <c r="G186" s="63"/>
      <c r="H186" s="58">
        <v>1</v>
      </c>
      <c r="I186" s="82"/>
      <c r="J186" s="82"/>
      <c r="K186" s="82"/>
      <c r="L186" s="82"/>
      <c r="M186" s="82"/>
      <c r="N186" s="82"/>
      <c r="O186" s="82"/>
      <c r="P186" s="82"/>
      <c r="Q186" s="82">
        <v>1</v>
      </c>
      <c r="R186" s="67">
        <f t="shared" si="45"/>
        <v>2</v>
      </c>
      <c r="S186" s="82"/>
      <c r="T186" s="82"/>
      <c r="U186" s="82">
        <v>1</v>
      </c>
      <c r="V186" s="82">
        <v>1</v>
      </c>
      <c r="W186" s="82"/>
      <c r="X186" s="82"/>
      <c r="Y186" s="82"/>
      <c r="Z186" s="82"/>
      <c r="AA186" s="82"/>
      <c r="AB186" s="82"/>
      <c r="AC186" s="82"/>
      <c r="AD186" s="82"/>
      <c r="AE186" s="66">
        <f t="shared" si="46"/>
        <v>2</v>
      </c>
      <c r="AF186" s="68">
        <f t="shared" si="44"/>
        <v>1</v>
      </c>
      <c r="AG186" s="69" t="s">
        <v>362</v>
      </c>
    </row>
    <row r="187" spans="1:34" s="57" customFormat="1" ht="83.25" customHeight="1" x14ac:dyDescent="0.2">
      <c r="A187" s="58">
        <f>+A186+1</f>
        <v>142</v>
      </c>
      <c r="B187" s="58" t="s">
        <v>193</v>
      </c>
      <c r="C187" s="63" t="s">
        <v>189</v>
      </c>
      <c r="D187" s="64" t="s">
        <v>241</v>
      </c>
      <c r="E187" s="65" t="s">
        <v>190</v>
      </c>
      <c r="F187" s="82"/>
      <c r="G187" s="63"/>
      <c r="H187" s="63"/>
      <c r="I187" s="82"/>
      <c r="J187" s="82">
        <v>1</v>
      </c>
      <c r="K187" s="82"/>
      <c r="L187" s="82"/>
      <c r="M187" s="82"/>
      <c r="N187" s="82"/>
      <c r="O187" s="82"/>
      <c r="P187" s="82"/>
      <c r="Q187" s="82">
        <v>1</v>
      </c>
      <c r="R187" s="67">
        <f t="shared" si="45"/>
        <v>2</v>
      </c>
      <c r="S187" s="82"/>
      <c r="T187" s="82"/>
      <c r="U187" s="82"/>
      <c r="V187" s="82"/>
      <c r="W187" s="82"/>
      <c r="X187" s="82">
        <v>1</v>
      </c>
      <c r="Y187" s="82"/>
      <c r="Z187" s="82"/>
      <c r="AA187" s="82">
        <v>1</v>
      </c>
      <c r="AB187" s="82"/>
      <c r="AC187" s="82"/>
      <c r="AD187" s="82"/>
      <c r="AE187" s="66">
        <f t="shared" si="46"/>
        <v>2</v>
      </c>
      <c r="AF187" s="68">
        <f t="shared" si="44"/>
        <v>1</v>
      </c>
      <c r="AG187" s="69" t="s">
        <v>363</v>
      </c>
    </row>
    <row r="188" spans="1:34" s="57" customFormat="1" ht="94.5" customHeight="1" x14ac:dyDescent="0.2">
      <c r="A188" s="58">
        <v>143</v>
      </c>
      <c r="B188" s="58" t="s">
        <v>193</v>
      </c>
      <c r="C188" s="63" t="s">
        <v>189</v>
      </c>
      <c r="D188" s="64" t="s">
        <v>242</v>
      </c>
      <c r="E188" s="65" t="s">
        <v>190</v>
      </c>
      <c r="F188" s="82"/>
      <c r="G188" s="63"/>
      <c r="H188" s="63"/>
      <c r="I188" s="82"/>
      <c r="J188" s="82">
        <v>1</v>
      </c>
      <c r="K188" s="82"/>
      <c r="L188" s="82"/>
      <c r="M188" s="82"/>
      <c r="N188" s="82"/>
      <c r="O188" s="82"/>
      <c r="P188" s="82"/>
      <c r="Q188" s="82">
        <v>1</v>
      </c>
      <c r="R188" s="67">
        <f t="shared" si="45"/>
        <v>2</v>
      </c>
      <c r="S188" s="82"/>
      <c r="T188" s="82"/>
      <c r="U188" s="82"/>
      <c r="V188" s="82"/>
      <c r="W188" s="82"/>
      <c r="X188" s="82"/>
      <c r="Y188" s="82">
        <v>1</v>
      </c>
      <c r="Z188" s="82"/>
      <c r="AA188" s="82"/>
      <c r="AB188" s="82"/>
      <c r="AC188" s="82"/>
      <c r="AD188" s="82">
        <v>1</v>
      </c>
      <c r="AE188" s="58">
        <f t="shared" si="46"/>
        <v>2</v>
      </c>
      <c r="AF188" s="68">
        <f t="shared" si="44"/>
        <v>1</v>
      </c>
      <c r="AG188" s="69" t="s">
        <v>351</v>
      </c>
    </row>
    <row r="189" spans="1:34" s="57" customFormat="1" ht="36.75" customHeight="1" x14ac:dyDescent="0.2">
      <c r="A189" s="73"/>
      <c r="B189" s="71"/>
      <c r="C189" s="49"/>
      <c r="D189" s="74"/>
      <c r="E189" s="75"/>
      <c r="F189" s="82">
        <f t="shared" ref="F189:Q189" si="47">SUM(F183:F188)</f>
        <v>0</v>
      </c>
      <c r="G189" s="82">
        <f t="shared" si="47"/>
        <v>0</v>
      </c>
      <c r="H189" s="82">
        <f t="shared" si="47"/>
        <v>1</v>
      </c>
      <c r="I189" s="82">
        <f t="shared" si="47"/>
        <v>0</v>
      </c>
      <c r="J189" s="82">
        <f>SUM(J182:J188)</f>
        <v>6</v>
      </c>
      <c r="K189" s="82">
        <f t="shared" si="47"/>
        <v>0</v>
      </c>
      <c r="L189" s="82">
        <f>SUM(L182:L188)</f>
        <v>0</v>
      </c>
      <c r="M189" s="82">
        <f t="shared" si="47"/>
        <v>0</v>
      </c>
      <c r="N189" s="82">
        <f t="shared" si="47"/>
        <v>0</v>
      </c>
      <c r="O189" s="82">
        <f>SUM(O182:O188)</f>
        <v>3</v>
      </c>
      <c r="P189" s="82">
        <f t="shared" si="47"/>
        <v>1</v>
      </c>
      <c r="Q189" s="82">
        <f t="shared" si="47"/>
        <v>3</v>
      </c>
      <c r="R189" s="67">
        <f t="shared" ref="R189:AE189" si="48">SUM(R182:R188)</f>
        <v>14</v>
      </c>
      <c r="S189" s="82">
        <f t="shared" si="48"/>
        <v>0</v>
      </c>
      <c r="T189" s="82">
        <f t="shared" si="48"/>
        <v>1</v>
      </c>
      <c r="U189" s="82">
        <f t="shared" si="48"/>
        <v>1</v>
      </c>
      <c r="V189" s="82">
        <f t="shared" si="48"/>
        <v>2</v>
      </c>
      <c r="W189" s="82">
        <f t="shared" si="48"/>
        <v>1</v>
      </c>
      <c r="X189" s="82">
        <f t="shared" si="48"/>
        <v>1</v>
      </c>
      <c r="Y189" s="82">
        <f t="shared" si="48"/>
        <v>1</v>
      </c>
      <c r="Z189" s="82">
        <f t="shared" si="48"/>
        <v>1</v>
      </c>
      <c r="AA189" s="82">
        <f t="shared" si="48"/>
        <v>1</v>
      </c>
      <c r="AB189" s="82">
        <f t="shared" si="48"/>
        <v>1</v>
      </c>
      <c r="AC189" s="82">
        <f t="shared" si="48"/>
        <v>3</v>
      </c>
      <c r="AD189" s="82">
        <f t="shared" si="48"/>
        <v>1</v>
      </c>
      <c r="AE189" s="82">
        <f t="shared" si="48"/>
        <v>14</v>
      </c>
      <c r="AF189" s="68">
        <f>+AE189/R189</f>
        <v>1</v>
      </c>
      <c r="AG189" s="76"/>
    </row>
    <row r="190" spans="1:34" s="57" customFormat="1" ht="36.75" hidden="1" customHeight="1" x14ac:dyDescent="0.2">
      <c r="A190" s="73"/>
      <c r="B190" s="71"/>
      <c r="C190" s="49"/>
      <c r="D190" s="74"/>
      <c r="E190" s="75"/>
      <c r="F190" s="158">
        <f>+F189+G189+H189</f>
        <v>1</v>
      </c>
      <c r="G190" s="159"/>
      <c r="H190" s="160"/>
      <c r="I190" s="158">
        <f>+I189+J189+K189</f>
        <v>6</v>
      </c>
      <c r="J190" s="159"/>
      <c r="K190" s="160"/>
      <c r="L190" s="158">
        <f>+L189+M189+N189</f>
        <v>0</v>
      </c>
      <c r="M190" s="159"/>
      <c r="N190" s="160"/>
      <c r="O190" s="158">
        <f>+O189+P189+Q189</f>
        <v>7</v>
      </c>
      <c r="P190" s="159"/>
      <c r="Q190" s="160"/>
      <c r="R190" s="67">
        <f>+F190+I190+L190+O190</f>
        <v>14</v>
      </c>
      <c r="S190" s="161">
        <f>+S189+T189+U189</f>
        <v>2</v>
      </c>
      <c r="T190" s="161"/>
      <c r="U190" s="161"/>
      <c r="V190" s="161">
        <f>+V189+W189+X189</f>
        <v>4</v>
      </c>
      <c r="W190" s="161"/>
      <c r="X190" s="161"/>
      <c r="Y190" s="161">
        <f>+Y189+Z189+AA189</f>
        <v>3</v>
      </c>
      <c r="Z190" s="161"/>
      <c r="AA190" s="161"/>
      <c r="AB190" s="161">
        <f>+AB189+AC189+AD189</f>
        <v>5</v>
      </c>
      <c r="AC190" s="161"/>
      <c r="AD190" s="161"/>
      <c r="AE190" s="82">
        <f>+S190+V190+Y190+AB190</f>
        <v>14</v>
      </c>
      <c r="AF190" s="68">
        <f>+AE190/R190</f>
        <v>1</v>
      </c>
      <c r="AG190" s="76"/>
    </row>
    <row r="191" spans="1:34" s="57" customFormat="1" ht="36.75" hidden="1" customHeight="1" x14ac:dyDescent="0.2">
      <c r="A191" s="73"/>
      <c r="B191" s="71"/>
      <c r="C191" s="49"/>
      <c r="D191" s="74"/>
      <c r="E191" s="75"/>
      <c r="F191" s="147">
        <f>+F190/R190</f>
        <v>7.1428571428571425E-2</v>
      </c>
      <c r="G191" s="148"/>
      <c r="H191" s="149"/>
      <c r="I191" s="147">
        <f>+I190/R190</f>
        <v>0.42857142857142855</v>
      </c>
      <c r="J191" s="148"/>
      <c r="K191" s="149"/>
      <c r="L191" s="147">
        <f>+L190/R190</f>
        <v>0</v>
      </c>
      <c r="M191" s="148"/>
      <c r="N191" s="149"/>
      <c r="O191" s="147">
        <f>+O190/R190</f>
        <v>0.5</v>
      </c>
      <c r="P191" s="148"/>
      <c r="Q191" s="149"/>
      <c r="R191" s="77">
        <f>+F191+I191+L191+O191</f>
        <v>1</v>
      </c>
      <c r="S191" s="150">
        <f>+S190/F190</f>
        <v>2</v>
      </c>
      <c r="T191" s="150"/>
      <c r="U191" s="150"/>
      <c r="V191" s="150">
        <f>+V190/I190</f>
        <v>0.66666666666666663</v>
      </c>
      <c r="W191" s="150"/>
      <c r="X191" s="150"/>
      <c r="Y191" s="150" t="e">
        <f>+Y190/L190</f>
        <v>#DIV/0!</v>
      </c>
      <c r="Z191" s="150"/>
      <c r="AA191" s="150"/>
      <c r="AB191" s="150">
        <f>+AB190/O190</f>
        <v>0.7142857142857143</v>
      </c>
      <c r="AC191" s="150"/>
      <c r="AD191" s="150"/>
      <c r="AE191" s="81" t="e">
        <f>(S191+V191+Y191)/3</f>
        <v>#DIV/0!</v>
      </c>
      <c r="AF191" s="68"/>
      <c r="AG191" s="76"/>
    </row>
    <row r="192" spans="1:34" s="57" customFormat="1" ht="31.5" customHeight="1" x14ac:dyDescent="0.2">
      <c r="A192" s="144" t="s">
        <v>183</v>
      </c>
      <c r="B192" s="145"/>
      <c r="C192" s="145"/>
      <c r="D192" s="145"/>
      <c r="E192" s="145"/>
      <c r="F192" s="145"/>
      <c r="G192" s="145"/>
      <c r="H192" s="145"/>
      <c r="I192" s="145"/>
      <c r="J192" s="145"/>
      <c r="K192" s="145"/>
      <c r="L192" s="145"/>
      <c r="M192" s="145"/>
      <c r="N192" s="145"/>
      <c r="O192" s="145"/>
      <c r="P192" s="145"/>
      <c r="Q192" s="145"/>
      <c r="R192" s="145"/>
      <c r="S192" s="145"/>
      <c r="T192" s="145"/>
      <c r="U192" s="145"/>
      <c r="V192" s="145"/>
      <c r="W192" s="145"/>
      <c r="X192" s="145"/>
      <c r="Y192" s="145"/>
      <c r="Z192" s="145"/>
      <c r="AA192" s="145"/>
      <c r="AB192" s="145"/>
      <c r="AC192" s="145"/>
      <c r="AD192" s="145"/>
      <c r="AE192" s="145"/>
      <c r="AF192" s="145"/>
      <c r="AG192" s="146"/>
    </row>
    <row r="193" spans="1:46" s="57" customFormat="1" ht="189.75" customHeight="1" x14ac:dyDescent="0.2">
      <c r="A193" s="58">
        <f>+A188+1</f>
        <v>144</v>
      </c>
      <c r="B193" s="58" t="s">
        <v>198</v>
      </c>
      <c r="C193" s="58" t="s">
        <v>160</v>
      </c>
      <c r="D193" s="64" t="s">
        <v>230</v>
      </c>
      <c r="E193" s="63" t="s">
        <v>162</v>
      </c>
      <c r="F193" s="82">
        <v>1</v>
      </c>
      <c r="G193" s="82"/>
      <c r="H193" s="82"/>
      <c r="I193" s="82">
        <v>1</v>
      </c>
      <c r="J193" s="82"/>
      <c r="K193" s="82"/>
      <c r="L193" s="82"/>
      <c r="M193" s="82">
        <v>1</v>
      </c>
      <c r="N193" s="82"/>
      <c r="O193" s="82"/>
      <c r="P193" s="82">
        <v>1</v>
      </c>
      <c r="Q193" s="82"/>
      <c r="R193" s="67">
        <f>IFERROR(SUM(F193:Q193),"")</f>
        <v>4</v>
      </c>
      <c r="S193" s="82">
        <v>1</v>
      </c>
      <c r="T193" s="82"/>
      <c r="U193" s="82"/>
      <c r="V193" s="82"/>
      <c r="W193" s="82">
        <v>1</v>
      </c>
      <c r="X193" s="82"/>
      <c r="Y193" s="82">
        <v>1</v>
      </c>
      <c r="Z193" s="82"/>
      <c r="AA193" s="82"/>
      <c r="AB193" s="82"/>
      <c r="AC193" s="82">
        <v>1</v>
      </c>
      <c r="AD193" s="82"/>
      <c r="AE193" s="66">
        <f t="shared" si="46"/>
        <v>4</v>
      </c>
      <c r="AF193" s="68">
        <f>IF(AND(R193=0,AE193=0),"",IF(IFERROR(AE193/R193,"")&gt;100%,100%,IFERROR(AE193/R193,"")))</f>
        <v>1</v>
      </c>
      <c r="AG193" s="69" t="s">
        <v>421</v>
      </c>
    </row>
    <row r="194" spans="1:46" s="57" customFormat="1" ht="87.75" customHeight="1" x14ac:dyDescent="0.2">
      <c r="A194" s="58">
        <f>+A193+1</f>
        <v>145</v>
      </c>
      <c r="B194" s="58" t="s">
        <v>198</v>
      </c>
      <c r="C194" s="58" t="s">
        <v>160</v>
      </c>
      <c r="D194" s="64" t="s">
        <v>176</v>
      </c>
      <c r="E194" s="63" t="s">
        <v>173</v>
      </c>
      <c r="F194" s="82">
        <v>1</v>
      </c>
      <c r="G194" s="82"/>
      <c r="H194" s="82"/>
      <c r="I194" s="82">
        <v>1</v>
      </c>
      <c r="J194" s="82"/>
      <c r="K194" s="82"/>
      <c r="L194" s="82">
        <v>1</v>
      </c>
      <c r="M194" s="82"/>
      <c r="N194" s="82"/>
      <c r="O194" s="82">
        <v>1</v>
      </c>
      <c r="P194" s="82"/>
      <c r="Q194" s="82"/>
      <c r="R194" s="67">
        <f t="shared" si="45"/>
        <v>4</v>
      </c>
      <c r="S194" s="82">
        <v>1</v>
      </c>
      <c r="T194" s="82"/>
      <c r="U194" s="82"/>
      <c r="V194" s="82"/>
      <c r="W194" s="82">
        <v>1</v>
      </c>
      <c r="X194" s="82"/>
      <c r="Y194" s="82">
        <v>1</v>
      </c>
      <c r="Z194" s="82"/>
      <c r="AA194" s="82"/>
      <c r="AB194" s="82"/>
      <c r="AC194" s="82">
        <v>1</v>
      </c>
      <c r="AD194" s="82"/>
      <c r="AE194" s="66">
        <f t="shared" si="46"/>
        <v>4</v>
      </c>
      <c r="AF194" s="68">
        <f>IF(AND(R194=0,AE194=0),"",IF(IFERROR(AE194/R194,"")&gt;100%,100%,IFERROR(AE194/R194,"")))</f>
        <v>1</v>
      </c>
      <c r="AG194" s="69" t="s">
        <v>352</v>
      </c>
    </row>
    <row r="195" spans="1:46" s="57" customFormat="1" ht="29.25" customHeight="1" x14ac:dyDescent="0.2">
      <c r="A195" s="73"/>
      <c r="B195" s="71"/>
      <c r="C195" s="71"/>
      <c r="D195" s="74"/>
      <c r="E195" s="49"/>
      <c r="F195" s="82">
        <f>SUM(F193:F194)</f>
        <v>2</v>
      </c>
      <c r="G195" s="82">
        <f t="shared" ref="G195:AE195" si="49">SUM(G193:G194)</f>
        <v>0</v>
      </c>
      <c r="H195" s="82">
        <f t="shared" si="49"/>
        <v>0</v>
      </c>
      <c r="I195" s="82">
        <f t="shared" si="49"/>
        <v>2</v>
      </c>
      <c r="J195" s="82">
        <f t="shared" si="49"/>
        <v>0</v>
      </c>
      <c r="K195" s="82">
        <f t="shared" si="49"/>
        <v>0</v>
      </c>
      <c r="L195" s="82">
        <f t="shared" si="49"/>
        <v>1</v>
      </c>
      <c r="M195" s="82">
        <f t="shared" si="49"/>
        <v>1</v>
      </c>
      <c r="N195" s="82">
        <f t="shared" si="49"/>
        <v>0</v>
      </c>
      <c r="O195" s="82">
        <f t="shared" si="49"/>
        <v>1</v>
      </c>
      <c r="P195" s="82">
        <f t="shared" si="49"/>
        <v>1</v>
      </c>
      <c r="Q195" s="82">
        <f t="shared" si="49"/>
        <v>0</v>
      </c>
      <c r="R195" s="67">
        <f t="shared" si="49"/>
        <v>8</v>
      </c>
      <c r="S195" s="82">
        <f t="shared" si="49"/>
        <v>2</v>
      </c>
      <c r="T195" s="82">
        <f t="shared" si="49"/>
        <v>0</v>
      </c>
      <c r="U195" s="82">
        <f t="shared" si="49"/>
        <v>0</v>
      </c>
      <c r="V195" s="82">
        <f t="shared" si="49"/>
        <v>0</v>
      </c>
      <c r="W195" s="82">
        <f t="shared" si="49"/>
        <v>2</v>
      </c>
      <c r="X195" s="82">
        <f t="shared" si="49"/>
        <v>0</v>
      </c>
      <c r="Y195" s="82">
        <f t="shared" si="49"/>
        <v>2</v>
      </c>
      <c r="Z195" s="82">
        <f t="shared" si="49"/>
        <v>0</v>
      </c>
      <c r="AA195" s="82">
        <f t="shared" si="49"/>
        <v>0</v>
      </c>
      <c r="AB195" s="82">
        <f t="shared" si="49"/>
        <v>0</v>
      </c>
      <c r="AC195" s="82">
        <f t="shared" si="49"/>
        <v>2</v>
      </c>
      <c r="AD195" s="82">
        <f t="shared" si="49"/>
        <v>0</v>
      </c>
      <c r="AE195" s="82">
        <f t="shared" si="49"/>
        <v>8</v>
      </c>
      <c r="AF195" s="68">
        <f>+AE195/R195</f>
        <v>1</v>
      </c>
      <c r="AG195" s="76"/>
    </row>
    <row r="196" spans="1:46" s="57" customFormat="1" ht="29.25" hidden="1" customHeight="1" x14ac:dyDescent="0.2">
      <c r="A196" s="73"/>
      <c r="B196" s="71"/>
      <c r="C196" s="71"/>
      <c r="D196" s="74"/>
      <c r="E196" s="49"/>
      <c r="F196" s="158">
        <f>+F195+G195+H195</f>
        <v>2</v>
      </c>
      <c r="G196" s="159"/>
      <c r="H196" s="160"/>
      <c r="I196" s="158">
        <f>+I195+J195+K195</f>
        <v>2</v>
      </c>
      <c r="J196" s="159"/>
      <c r="K196" s="160"/>
      <c r="L196" s="158">
        <f>+L195+M195+N195</f>
        <v>2</v>
      </c>
      <c r="M196" s="159"/>
      <c r="N196" s="160"/>
      <c r="O196" s="158">
        <f>+O195+P195+Q195</f>
        <v>2</v>
      </c>
      <c r="P196" s="159"/>
      <c r="Q196" s="160"/>
      <c r="R196" s="67">
        <f>+F196+I196+L196+O196</f>
        <v>8</v>
      </c>
      <c r="S196" s="161">
        <f>+S195+T195+U195</f>
        <v>2</v>
      </c>
      <c r="T196" s="161"/>
      <c r="U196" s="161"/>
      <c r="V196" s="161">
        <f>+V195+W195+X195</f>
        <v>2</v>
      </c>
      <c r="W196" s="161"/>
      <c r="X196" s="161"/>
      <c r="Y196" s="161">
        <f>+Y195+Z195+AA195</f>
        <v>2</v>
      </c>
      <c r="Z196" s="161"/>
      <c r="AA196" s="161"/>
      <c r="AB196" s="161">
        <f>+AB195+AC195+AD195</f>
        <v>2</v>
      </c>
      <c r="AC196" s="161"/>
      <c r="AD196" s="161"/>
      <c r="AE196" s="82">
        <f>+S196+V196+Y196+AB196</f>
        <v>8</v>
      </c>
      <c r="AF196" s="68">
        <f>+AE196/R196</f>
        <v>1</v>
      </c>
      <c r="AG196" s="76"/>
    </row>
    <row r="197" spans="1:46" s="57" customFormat="1" ht="29.25" hidden="1" customHeight="1" x14ac:dyDescent="0.2">
      <c r="A197" s="73"/>
      <c r="B197" s="71"/>
      <c r="C197" s="71"/>
      <c r="D197" s="74"/>
      <c r="E197" s="49"/>
      <c r="F197" s="147">
        <f>+F196/R196</f>
        <v>0.25</v>
      </c>
      <c r="G197" s="148"/>
      <c r="H197" s="149"/>
      <c r="I197" s="147">
        <f>+I196/R196</f>
        <v>0.25</v>
      </c>
      <c r="J197" s="148"/>
      <c r="K197" s="149"/>
      <c r="L197" s="147">
        <f>+L196/R196</f>
        <v>0.25</v>
      </c>
      <c r="M197" s="148"/>
      <c r="N197" s="149"/>
      <c r="O197" s="147">
        <f>+O196/R196</f>
        <v>0.25</v>
      </c>
      <c r="P197" s="148"/>
      <c r="Q197" s="149"/>
      <c r="R197" s="77">
        <f>+F197+I197+L197+O197</f>
        <v>1</v>
      </c>
      <c r="S197" s="150">
        <f>+S196/F196</f>
        <v>1</v>
      </c>
      <c r="T197" s="150"/>
      <c r="U197" s="150"/>
      <c r="V197" s="150">
        <f>+V196/I196</f>
        <v>1</v>
      </c>
      <c r="W197" s="150"/>
      <c r="X197" s="150"/>
      <c r="Y197" s="150">
        <f>+Y196/L196</f>
        <v>1</v>
      </c>
      <c r="Z197" s="150"/>
      <c r="AA197" s="150"/>
      <c r="AB197" s="150">
        <f>+AB196/O196</f>
        <v>1</v>
      </c>
      <c r="AC197" s="150"/>
      <c r="AD197" s="150"/>
      <c r="AE197" s="81">
        <f>(S197+V197+Y197)/3</f>
        <v>1</v>
      </c>
      <c r="AF197" s="91"/>
      <c r="AG197" s="76"/>
    </row>
    <row r="198" spans="1:46" s="57" customFormat="1" ht="31.5" customHeight="1" x14ac:dyDescent="0.2">
      <c r="A198" s="144" t="s">
        <v>184</v>
      </c>
      <c r="B198" s="145"/>
      <c r="C198" s="145"/>
      <c r="D198" s="145"/>
      <c r="E198" s="145"/>
      <c r="F198" s="145"/>
      <c r="G198" s="145"/>
      <c r="H198" s="145"/>
      <c r="I198" s="145"/>
      <c r="J198" s="145"/>
      <c r="K198" s="145"/>
      <c r="L198" s="145"/>
      <c r="M198" s="145"/>
      <c r="N198" s="145"/>
      <c r="O198" s="145"/>
      <c r="P198" s="145"/>
      <c r="Q198" s="145"/>
      <c r="R198" s="145"/>
      <c r="S198" s="145"/>
      <c r="T198" s="145"/>
      <c r="U198" s="145"/>
      <c r="V198" s="145"/>
      <c r="W198" s="145"/>
      <c r="X198" s="145"/>
      <c r="Y198" s="145"/>
      <c r="Z198" s="145"/>
      <c r="AA198" s="145"/>
      <c r="AB198" s="145"/>
      <c r="AC198" s="145"/>
      <c r="AD198" s="145"/>
      <c r="AE198" s="145"/>
      <c r="AF198" s="145"/>
      <c r="AG198" s="146"/>
    </row>
    <row r="199" spans="1:46" s="57" customFormat="1" ht="119.25" customHeight="1" x14ac:dyDescent="0.2">
      <c r="A199" s="58">
        <f>+A194+1</f>
        <v>146</v>
      </c>
      <c r="B199" s="58" t="s">
        <v>28</v>
      </c>
      <c r="C199" s="58" t="s">
        <v>159</v>
      </c>
      <c r="D199" s="64" t="s">
        <v>252</v>
      </c>
      <c r="E199" s="63" t="s">
        <v>161</v>
      </c>
      <c r="F199" s="82"/>
      <c r="G199" s="82"/>
      <c r="H199" s="82"/>
      <c r="I199" s="82">
        <v>1</v>
      </c>
      <c r="J199" s="82"/>
      <c r="K199" s="82">
        <v>1</v>
      </c>
      <c r="L199" s="82"/>
      <c r="M199" s="82">
        <v>1</v>
      </c>
      <c r="N199" s="82"/>
      <c r="O199" s="82">
        <v>1</v>
      </c>
      <c r="P199" s="82"/>
      <c r="Q199" s="82">
        <v>1</v>
      </c>
      <c r="R199" s="67">
        <f t="shared" si="45"/>
        <v>5</v>
      </c>
      <c r="S199" s="82"/>
      <c r="T199" s="82"/>
      <c r="U199" s="82"/>
      <c r="V199" s="82"/>
      <c r="W199" s="82">
        <v>1</v>
      </c>
      <c r="X199" s="82"/>
      <c r="Y199" s="82"/>
      <c r="Z199" s="82"/>
      <c r="AA199" s="82">
        <v>1</v>
      </c>
      <c r="AB199" s="82"/>
      <c r="AC199" s="82"/>
      <c r="AD199" s="82">
        <v>3</v>
      </c>
      <c r="AE199" s="66">
        <f t="shared" si="46"/>
        <v>5</v>
      </c>
      <c r="AF199" s="68">
        <f>IF(AND(R199=0,AE199=0),"",IF(IFERROR(AE199/R199,"")&gt;100%,100%,IFERROR(AE199/R199,"")))</f>
        <v>1</v>
      </c>
      <c r="AG199" s="69" t="s">
        <v>353</v>
      </c>
      <c r="AH199" s="59"/>
    </row>
    <row r="200" spans="1:46" s="57" customFormat="1" ht="31.5" customHeight="1" x14ac:dyDescent="0.2">
      <c r="B200" s="109"/>
      <c r="C200" s="109"/>
      <c r="E200" s="109"/>
      <c r="F200" s="82">
        <f>SUM(F199:F199)</f>
        <v>0</v>
      </c>
      <c r="G200" s="82">
        <f>SUM(G199:G199)</f>
        <v>0</v>
      </c>
      <c r="H200" s="82">
        <f>SUM(H199:H199)</f>
        <v>0</v>
      </c>
      <c r="I200" s="82">
        <f t="shared" ref="I200:AE200" si="50">SUM(I199:I199)</f>
        <v>1</v>
      </c>
      <c r="J200" s="82">
        <f t="shared" si="50"/>
        <v>0</v>
      </c>
      <c r="K200" s="82">
        <f t="shared" si="50"/>
        <v>1</v>
      </c>
      <c r="L200" s="82">
        <f t="shared" si="50"/>
        <v>0</v>
      </c>
      <c r="M200" s="82">
        <f t="shared" si="50"/>
        <v>1</v>
      </c>
      <c r="N200" s="82">
        <f t="shared" si="50"/>
        <v>0</v>
      </c>
      <c r="O200" s="82">
        <f t="shared" si="50"/>
        <v>1</v>
      </c>
      <c r="P200" s="82">
        <f t="shared" si="50"/>
        <v>0</v>
      </c>
      <c r="Q200" s="82">
        <v>1</v>
      </c>
      <c r="R200" s="67">
        <f t="shared" si="50"/>
        <v>5</v>
      </c>
      <c r="S200" s="82">
        <f t="shared" si="50"/>
        <v>0</v>
      </c>
      <c r="T200" s="82">
        <f t="shared" si="50"/>
        <v>0</v>
      </c>
      <c r="U200" s="82">
        <f t="shared" si="50"/>
        <v>0</v>
      </c>
      <c r="V200" s="82">
        <f t="shared" si="50"/>
        <v>0</v>
      </c>
      <c r="W200" s="82">
        <f t="shared" si="50"/>
        <v>1</v>
      </c>
      <c r="X200" s="82">
        <f t="shared" si="50"/>
        <v>0</v>
      </c>
      <c r="Y200" s="82">
        <f t="shared" si="50"/>
        <v>0</v>
      </c>
      <c r="Z200" s="82">
        <f t="shared" si="50"/>
        <v>0</v>
      </c>
      <c r="AA200" s="82">
        <f t="shared" si="50"/>
        <v>1</v>
      </c>
      <c r="AB200" s="82">
        <f t="shared" si="50"/>
        <v>0</v>
      </c>
      <c r="AC200" s="82">
        <f t="shared" si="50"/>
        <v>0</v>
      </c>
      <c r="AD200" s="82">
        <f t="shared" si="50"/>
        <v>3</v>
      </c>
      <c r="AE200" s="82">
        <f t="shared" si="50"/>
        <v>5</v>
      </c>
      <c r="AF200" s="81">
        <f>+AE200/R200</f>
        <v>1</v>
      </c>
    </row>
    <row r="201" spans="1:46" s="57" customFormat="1" ht="76.5" hidden="1" customHeight="1" x14ac:dyDescent="0.2">
      <c r="B201" s="109"/>
      <c r="C201" s="109"/>
      <c r="E201" s="109"/>
      <c r="F201" s="158">
        <f>+F200+G200+H200</f>
        <v>0</v>
      </c>
      <c r="G201" s="159"/>
      <c r="H201" s="160"/>
      <c r="I201" s="158">
        <f>+I200+J200+K200</f>
        <v>2</v>
      </c>
      <c r="J201" s="159"/>
      <c r="K201" s="160"/>
      <c r="L201" s="158">
        <f>+L200+M200+N200</f>
        <v>1</v>
      </c>
      <c r="M201" s="159"/>
      <c r="N201" s="160"/>
      <c r="O201" s="158">
        <f>+O200+P200+Q200</f>
        <v>2</v>
      </c>
      <c r="P201" s="159"/>
      <c r="Q201" s="160"/>
      <c r="R201" s="67">
        <f>+F201+I201+L201+O201</f>
        <v>5</v>
      </c>
      <c r="S201" s="161">
        <f>+S200+T200+U200</f>
        <v>0</v>
      </c>
      <c r="T201" s="161"/>
      <c r="U201" s="161"/>
      <c r="V201" s="161">
        <f>+V200+W200+X200</f>
        <v>1</v>
      </c>
      <c r="W201" s="161"/>
      <c r="X201" s="161"/>
      <c r="Y201" s="161">
        <f>+Y200+Z200+AA200</f>
        <v>1</v>
      </c>
      <c r="Z201" s="161"/>
      <c r="AA201" s="161"/>
      <c r="AB201" s="161">
        <f>+AB200+AC200+AD200</f>
        <v>3</v>
      </c>
      <c r="AC201" s="161"/>
      <c r="AD201" s="161"/>
      <c r="AE201" s="82">
        <f>+S201+V201+Y201+AB201</f>
        <v>5</v>
      </c>
      <c r="AF201" s="81">
        <f>+AE201/R201</f>
        <v>1</v>
      </c>
    </row>
    <row r="202" spans="1:46" ht="50.25" hidden="1" customHeight="1" x14ac:dyDescent="0.2">
      <c r="F202" s="172">
        <f>+F201/R201</f>
        <v>0</v>
      </c>
      <c r="G202" s="167"/>
      <c r="H202" s="168"/>
      <c r="I202" s="172">
        <f>+I201/R201</f>
        <v>0.4</v>
      </c>
      <c r="J202" s="167"/>
      <c r="K202" s="168"/>
      <c r="L202" s="172">
        <f>+L201/R201</f>
        <v>0.2</v>
      </c>
      <c r="M202" s="167"/>
      <c r="N202" s="168"/>
      <c r="O202" s="172">
        <f>+O201/R201</f>
        <v>0.4</v>
      </c>
      <c r="P202" s="167"/>
      <c r="Q202" s="168"/>
      <c r="R202" s="111">
        <f>+F202+I202+L202+O202</f>
        <v>1</v>
      </c>
      <c r="S202" s="166" t="e">
        <f>+S201/F201</f>
        <v>#DIV/0!</v>
      </c>
      <c r="T202" s="167"/>
      <c r="U202" s="168"/>
      <c r="V202" s="166">
        <f>+V201/I201</f>
        <v>0.5</v>
      </c>
      <c r="W202" s="166"/>
      <c r="X202" s="166"/>
      <c r="Y202" s="166">
        <f>+Y201/L201</f>
        <v>1</v>
      </c>
      <c r="Z202" s="166"/>
      <c r="AA202" s="166"/>
      <c r="AB202" s="166">
        <f>+AB201/O201</f>
        <v>1.5</v>
      </c>
      <c r="AC202" s="166"/>
      <c r="AD202" s="166"/>
      <c r="AE202" s="112" t="e">
        <f>(S202+V202+Y202)/3</f>
        <v>#DIV/0!</v>
      </c>
    </row>
    <row r="203" spans="1:46" ht="31.5" customHeight="1" x14ac:dyDescent="0.2">
      <c r="AH203" s="57"/>
      <c r="AI203" s="57"/>
      <c r="AJ203" s="57"/>
      <c r="AK203" s="57"/>
      <c r="AL203" s="57"/>
      <c r="AM203" s="57"/>
      <c r="AN203" s="57"/>
      <c r="AO203" s="57"/>
      <c r="AP203" s="57"/>
      <c r="AQ203" s="57"/>
      <c r="AR203" s="57"/>
      <c r="AS203" s="57"/>
      <c r="AT203" s="57"/>
    </row>
    <row r="204" spans="1:46" ht="21" customHeight="1" x14ac:dyDescent="0.2">
      <c r="F204" s="169" t="s">
        <v>2</v>
      </c>
      <c r="G204" s="170"/>
      <c r="H204" s="170"/>
      <c r="I204" s="170"/>
      <c r="J204" s="170"/>
      <c r="K204" s="170"/>
      <c r="L204" s="170"/>
      <c r="M204" s="170"/>
      <c r="N204" s="170"/>
      <c r="O204" s="170"/>
      <c r="P204" s="170"/>
      <c r="Q204" s="170"/>
      <c r="R204" s="171"/>
      <c r="S204" s="131" t="s">
        <v>3</v>
      </c>
      <c r="T204" s="132"/>
      <c r="U204" s="132"/>
      <c r="V204" s="132"/>
      <c r="W204" s="132"/>
      <c r="X204" s="132"/>
      <c r="Y204" s="132"/>
      <c r="Z204" s="132"/>
      <c r="AA204" s="132"/>
      <c r="AB204" s="132"/>
      <c r="AC204" s="132"/>
      <c r="AD204" s="133"/>
      <c r="AH204" s="57"/>
      <c r="AI204" s="57"/>
      <c r="AJ204" s="57"/>
      <c r="AK204" s="57"/>
      <c r="AL204" s="57"/>
      <c r="AM204" s="57"/>
      <c r="AN204" s="57"/>
      <c r="AO204" s="57"/>
      <c r="AP204" s="57"/>
      <c r="AQ204" s="57"/>
      <c r="AR204" s="57"/>
      <c r="AS204" s="57"/>
      <c r="AT204" s="57"/>
    </row>
    <row r="205" spans="1:46" ht="21" customHeight="1" x14ac:dyDescent="0.2">
      <c r="F205" s="78">
        <f t="shared" ref="F205:Q205" si="51">+F18+F39+F61+F83+F105+F115+F137+F159++F178+F189+F195+F200</f>
        <v>27</v>
      </c>
      <c r="G205" s="78">
        <f t="shared" si="51"/>
        <v>28</v>
      </c>
      <c r="H205" s="78">
        <f t="shared" si="51"/>
        <v>9</v>
      </c>
      <c r="I205" s="78">
        <f t="shared" si="51"/>
        <v>72</v>
      </c>
      <c r="J205" s="78">
        <f t="shared" si="51"/>
        <v>37</v>
      </c>
      <c r="K205" s="78">
        <f t="shared" si="51"/>
        <v>10</v>
      </c>
      <c r="L205" s="78">
        <f t="shared" si="51"/>
        <v>49</v>
      </c>
      <c r="M205" s="78">
        <f t="shared" si="51"/>
        <v>18</v>
      </c>
      <c r="N205" s="78">
        <f t="shared" si="51"/>
        <v>44</v>
      </c>
      <c r="O205" s="78">
        <f t="shared" si="51"/>
        <v>63</v>
      </c>
      <c r="P205" s="78">
        <f t="shared" si="51"/>
        <v>19</v>
      </c>
      <c r="Q205" s="78">
        <f t="shared" si="51"/>
        <v>15</v>
      </c>
      <c r="R205" s="113">
        <f>SUM(F205:Q205)</f>
        <v>391</v>
      </c>
      <c r="S205" s="78">
        <f t="shared" ref="S205:AD205" si="52">+S18+S39+S61+S83+S105+S115+S137+S159++S178+S189+S195+S200</f>
        <v>20</v>
      </c>
      <c r="T205" s="78">
        <f t="shared" si="52"/>
        <v>29</v>
      </c>
      <c r="U205" s="78">
        <f t="shared" si="52"/>
        <v>15</v>
      </c>
      <c r="V205" s="78">
        <f t="shared" si="52"/>
        <v>78</v>
      </c>
      <c r="W205" s="78">
        <f t="shared" si="52"/>
        <v>29</v>
      </c>
      <c r="X205" s="78">
        <f t="shared" si="52"/>
        <v>9</v>
      </c>
      <c r="Y205" s="78">
        <f t="shared" si="52"/>
        <v>49</v>
      </c>
      <c r="Z205" s="78">
        <f t="shared" si="52"/>
        <v>19</v>
      </c>
      <c r="AA205" s="78">
        <f t="shared" si="52"/>
        <v>46</v>
      </c>
      <c r="AB205" s="78">
        <f>+AB18+AB39+AB61+AB83+AB105+AB115+AB137+AB159++AB178+AB189+AB195+AB200</f>
        <v>49</v>
      </c>
      <c r="AC205" s="78">
        <f t="shared" si="52"/>
        <v>29</v>
      </c>
      <c r="AD205" s="78">
        <f t="shared" si="52"/>
        <v>19</v>
      </c>
      <c r="AH205" s="57"/>
      <c r="AI205" s="57"/>
      <c r="AJ205" s="57"/>
      <c r="AK205" s="57"/>
      <c r="AL205" s="57"/>
      <c r="AM205" s="57"/>
      <c r="AN205" s="57"/>
      <c r="AO205" s="57"/>
      <c r="AP205" s="57"/>
      <c r="AQ205" s="57"/>
      <c r="AR205" s="57"/>
      <c r="AS205" s="57"/>
      <c r="AT205" s="57"/>
    </row>
    <row r="206" spans="1:46" ht="21" customHeight="1" x14ac:dyDescent="0.2">
      <c r="F206" s="79"/>
      <c r="G206" s="79"/>
      <c r="H206" s="79"/>
      <c r="I206" s="79"/>
      <c r="J206" s="79"/>
      <c r="K206" s="79"/>
      <c r="L206" s="79"/>
      <c r="M206" s="79"/>
      <c r="N206" s="79"/>
      <c r="O206" s="79"/>
      <c r="P206" s="79"/>
      <c r="Q206" s="79"/>
      <c r="R206" s="114"/>
      <c r="S206" s="134" t="s">
        <v>31</v>
      </c>
      <c r="T206" s="135"/>
      <c r="U206" s="135"/>
      <c r="V206" s="135"/>
      <c r="W206" s="135"/>
      <c r="X206" s="135"/>
      <c r="Y206" s="135"/>
      <c r="Z206" s="135"/>
      <c r="AA206" s="135"/>
      <c r="AB206" s="135"/>
      <c r="AC206" s="135"/>
      <c r="AD206" s="136"/>
      <c r="AF206" s="115"/>
    </row>
    <row r="207" spans="1:46" ht="21" customHeight="1" x14ac:dyDescent="0.2">
      <c r="P207" s="116" t="s">
        <v>32</v>
      </c>
      <c r="Q207" s="117"/>
      <c r="R207" s="118"/>
      <c r="S207" s="119">
        <f t="shared" ref="S207:AD207" si="53">IFERROR(S205/F205,"")</f>
        <v>0.7407407407407407</v>
      </c>
      <c r="T207" s="119">
        <f t="shared" si="53"/>
        <v>1.0357142857142858</v>
      </c>
      <c r="U207" s="119">
        <f t="shared" si="53"/>
        <v>1.6666666666666667</v>
      </c>
      <c r="V207" s="119">
        <f t="shared" si="53"/>
        <v>1.0833333333333333</v>
      </c>
      <c r="W207" s="119">
        <f t="shared" si="53"/>
        <v>0.78378378378378377</v>
      </c>
      <c r="X207" s="119">
        <f t="shared" si="53"/>
        <v>0.9</v>
      </c>
      <c r="Y207" s="119">
        <f t="shared" si="53"/>
        <v>1</v>
      </c>
      <c r="Z207" s="119">
        <f t="shared" si="53"/>
        <v>1.0555555555555556</v>
      </c>
      <c r="AA207" s="119">
        <f t="shared" si="53"/>
        <v>1.0454545454545454</v>
      </c>
      <c r="AB207" s="119">
        <f t="shared" si="53"/>
        <v>0.77777777777777779</v>
      </c>
      <c r="AC207" s="119">
        <f t="shared" si="53"/>
        <v>1.5263157894736843</v>
      </c>
      <c r="AD207" s="119">
        <f t="shared" si="53"/>
        <v>1.2666666666666666</v>
      </c>
    </row>
    <row r="208" spans="1:46" ht="21" customHeight="1" x14ac:dyDescent="0.2">
      <c r="P208" s="116" t="s">
        <v>33</v>
      </c>
      <c r="Q208" s="117"/>
      <c r="R208" s="118"/>
      <c r="S208" s="137">
        <f>IFERROR(SUM(S205:U205)/SUM(F205:H205),"")</f>
        <v>1</v>
      </c>
      <c r="T208" s="137"/>
      <c r="U208" s="137"/>
      <c r="V208" s="137">
        <f>IFERROR(SUM(V205:X205)/SUM(I205:K205),"")</f>
        <v>0.97478991596638653</v>
      </c>
      <c r="W208" s="137"/>
      <c r="X208" s="137"/>
      <c r="Y208" s="137">
        <f>IFERROR(SUM(Y205:AA205)/SUM(L205:N205),"")</f>
        <v>1.027027027027027</v>
      </c>
      <c r="Z208" s="137"/>
      <c r="AA208" s="137"/>
      <c r="AB208" s="137">
        <f>IFERROR(SUM(AB205:AD205)/SUM(O205:Q205),"")</f>
        <v>1</v>
      </c>
      <c r="AC208" s="137"/>
      <c r="AD208" s="137"/>
    </row>
    <row r="209" spans="1:33" ht="21" customHeight="1" x14ac:dyDescent="0.2">
      <c r="P209" s="116" t="s">
        <v>34</v>
      </c>
      <c r="Q209" s="117"/>
      <c r="R209" s="118"/>
      <c r="S209" s="137">
        <f>IFERROR(SUM(S205:X205)/SUM(F205:K205),"")</f>
        <v>0.98360655737704916</v>
      </c>
      <c r="T209" s="137"/>
      <c r="U209" s="137"/>
      <c r="V209" s="137"/>
      <c r="W209" s="137"/>
      <c r="X209" s="137"/>
      <c r="Y209" s="137">
        <f>IFERROR(SUM(Y205:AD205)/SUM(L205:Q205),"")</f>
        <v>1.0144230769230769</v>
      </c>
      <c r="Z209" s="137"/>
      <c r="AA209" s="137"/>
      <c r="AB209" s="137"/>
      <c r="AC209" s="137"/>
      <c r="AD209" s="137"/>
    </row>
    <row r="210" spans="1:33" ht="21" customHeight="1" x14ac:dyDescent="0.2">
      <c r="P210" s="116" t="s">
        <v>35</v>
      </c>
      <c r="Q210" s="117"/>
      <c r="R210" s="118"/>
      <c r="S210" s="128">
        <f>IFERROR(SUM(S205:AD205)/SUM(F205:Q205),"")</f>
        <v>1</v>
      </c>
      <c r="T210" s="129"/>
      <c r="U210" s="129"/>
      <c r="V210" s="129"/>
      <c r="W210" s="129"/>
      <c r="X210" s="129"/>
      <c r="Y210" s="129"/>
      <c r="Z210" s="129"/>
      <c r="AA210" s="129"/>
      <c r="AB210" s="129"/>
      <c r="AC210" s="129"/>
      <c r="AD210" s="130"/>
    </row>
    <row r="211" spans="1:33" ht="24.75" customHeight="1" x14ac:dyDescent="0.2">
      <c r="G211" s="80">
        <f>SUM($F205:G$205)</f>
        <v>55</v>
      </c>
      <c r="H211" s="80">
        <f>SUM($F205:H$205)</f>
        <v>64</v>
      </c>
      <c r="I211" s="80">
        <f>SUM($F205:I$205)</f>
        <v>136</v>
      </c>
      <c r="J211" s="80">
        <f>SUM($F205:J$205)</f>
        <v>173</v>
      </c>
      <c r="K211" s="80">
        <f>SUM($F205:K$205)</f>
        <v>183</v>
      </c>
      <c r="L211" s="80">
        <f>SUM($F205:L$205)</f>
        <v>232</v>
      </c>
      <c r="M211" s="80">
        <f>SUM($F205:M$205)</f>
        <v>250</v>
      </c>
      <c r="N211" s="80">
        <f>SUM($F205:N$205)</f>
        <v>294</v>
      </c>
      <c r="O211" s="80">
        <f>SUM($F205:O$205)</f>
        <v>357</v>
      </c>
      <c r="P211" s="80">
        <f>SUM($F205:P$205)</f>
        <v>376</v>
      </c>
      <c r="Q211" s="80">
        <f>SUM($F205:Q$205)</f>
        <v>391</v>
      </c>
      <c r="R211" s="120"/>
      <c r="S211" s="80">
        <f>SUM($S205:S$205)</f>
        <v>20</v>
      </c>
      <c r="T211" s="80">
        <f>SUM($S205:T$205)</f>
        <v>49</v>
      </c>
      <c r="U211" s="80">
        <f>SUM($S205:U$205)</f>
        <v>64</v>
      </c>
      <c r="V211" s="80">
        <f>SUM($S205:V$205)</f>
        <v>142</v>
      </c>
      <c r="W211" s="80">
        <f>SUM($S205:W$205)</f>
        <v>171</v>
      </c>
      <c r="X211" s="80">
        <f>SUM($S205:X$205)</f>
        <v>180</v>
      </c>
      <c r="Y211" s="80">
        <f>SUM($S205:Y$205)</f>
        <v>229</v>
      </c>
      <c r="Z211" s="80">
        <f>SUM($S205:Z$205)</f>
        <v>248</v>
      </c>
      <c r="AA211" s="80">
        <f>SUM($S205:AA$205)</f>
        <v>294</v>
      </c>
      <c r="AB211" s="80">
        <f>SUM($S205:AB$205)</f>
        <v>343</v>
      </c>
      <c r="AC211" s="80">
        <f>SUM($S205:AC$205)</f>
        <v>372</v>
      </c>
      <c r="AD211" s="80">
        <f>SUM($S205:AD$205)</f>
        <v>391</v>
      </c>
    </row>
    <row r="212" spans="1:33" ht="24.75" customHeight="1" x14ac:dyDescent="0.2">
      <c r="T212" s="121">
        <f t="shared" ref="T212:AD212" si="54">IFERROR(T211/G211,"")</f>
        <v>0.89090909090909087</v>
      </c>
      <c r="U212" s="121">
        <f t="shared" si="54"/>
        <v>1</v>
      </c>
      <c r="V212" s="121">
        <f t="shared" si="54"/>
        <v>1.0441176470588236</v>
      </c>
      <c r="W212" s="121">
        <f t="shared" si="54"/>
        <v>0.98843930635838151</v>
      </c>
      <c r="X212" s="121">
        <f t="shared" si="54"/>
        <v>0.98360655737704916</v>
      </c>
      <c r="Y212" s="121">
        <f t="shared" si="54"/>
        <v>0.98706896551724133</v>
      </c>
      <c r="Z212" s="121">
        <f t="shared" si="54"/>
        <v>0.99199999999999999</v>
      </c>
      <c r="AA212" s="121">
        <f t="shared" si="54"/>
        <v>1</v>
      </c>
      <c r="AB212" s="121">
        <f t="shared" si="54"/>
        <v>0.96078431372549022</v>
      </c>
      <c r="AC212" s="119">
        <f t="shared" si="54"/>
        <v>0.98936170212765961</v>
      </c>
      <c r="AD212" s="121">
        <f t="shared" si="54"/>
        <v>1</v>
      </c>
    </row>
    <row r="216" spans="1:33" ht="100.5" customHeight="1" x14ac:dyDescent="0.2">
      <c r="A216" s="126" t="s">
        <v>236</v>
      </c>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row>
    <row r="217" spans="1:33" ht="24.75" customHeight="1" x14ac:dyDescent="0.2">
      <c r="A217" s="126" t="s">
        <v>177</v>
      </c>
      <c r="B217" s="126"/>
      <c r="C217" s="126"/>
      <c r="D217" s="126"/>
      <c r="E217" s="126"/>
      <c r="F217" s="126"/>
      <c r="G217" s="94"/>
      <c r="H217" s="94"/>
      <c r="I217" s="94"/>
      <c r="J217" s="94"/>
      <c r="K217" s="94"/>
      <c r="L217" s="94"/>
      <c r="M217" s="94"/>
      <c r="N217" s="94"/>
      <c r="O217" s="94"/>
      <c r="P217" s="94"/>
      <c r="Q217" s="94"/>
      <c r="R217" s="122"/>
      <c r="S217" s="94"/>
      <c r="T217" s="94"/>
      <c r="U217" s="94"/>
      <c r="V217" s="94"/>
      <c r="W217" s="94"/>
      <c r="X217" s="94"/>
      <c r="Y217" s="94"/>
      <c r="Z217" s="94"/>
      <c r="AA217" s="94"/>
      <c r="AB217" s="94"/>
      <c r="AC217" s="94"/>
      <c r="AD217" s="94"/>
      <c r="AE217" s="94"/>
      <c r="AF217" s="94"/>
      <c r="AG217" s="94"/>
    </row>
    <row r="218" spans="1:33" ht="51" customHeight="1" x14ac:dyDescent="0.2">
      <c r="A218" s="127" t="s">
        <v>178</v>
      </c>
      <c r="B218" s="127"/>
      <c r="C218" s="127"/>
      <c r="D218" s="127"/>
      <c r="E218" s="127"/>
    </row>
    <row r="219" spans="1:33" ht="23.25" customHeight="1" x14ac:dyDescent="0.2">
      <c r="A219" s="126"/>
      <c r="B219" s="126"/>
      <c r="C219" s="126"/>
      <c r="D219" s="126"/>
      <c r="E219" s="126"/>
      <c r="F219" s="126"/>
    </row>
    <row r="220" spans="1:33" ht="17.25" customHeight="1" x14ac:dyDescent="0.2">
      <c r="A220" s="126" t="s">
        <v>179</v>
      </c>
      <c r="B220" s="126"/>
      <c r="C220" s="126"/>
      <c r="D220" s="126"/>
    </row>
    <row r="222" spans="1:33" ht="42" customHeight="1" x14ac:dyDescent="0.2">
      <c r="A222" s="126" t="s">
        <v>180</v>
      </c>
      <c r="B222" s="126"/>
      <c r="C222" s="126"/>
      <c r="D222" s="126"/>
      <c r="E222" s="126"/>
      <c r="F222" s="126"/>
      <c r="G222" s="126"/>
      <c r="H222" s="126"/>
      <c r="I222" s="126"/>
      <c r="J222" s="126"/>
      <c r="K222" s="126"/>
    </row>
    <row r="224" spans="1:33" x14ac:dyDescent="0.2">
      <c r="A224" s="126" t="s">
        <v>223</v>
      </c>
      <c r="B224" s="126"/>
      <c r="C224" s="126"/>
      <c r="D224" s="126"/>
      <c r="E224" s="126"/>
      <c r="F224" s="126"/>
      <c r="G224" s="126"/>
      <c r="H224" s="126"/>
      <c r="I224" s="126"/>
      <c r="J224" s="126"/>
      <c r="K224" s="126"/>
      <c r="L224" s="126"/>
    </row>
    <row r="226" spans="1:5" ht="25.5" customHeight="1" x14ac:dyDescent="0.2">
      <c r="A226" s="124" t="s">
        <v>191</v>
      </c>
      <c r="B226" s="124"/>
      <c r="C226" s="124"/>
      <c r="D226" s="124"/>
      <c r="E226" s="124"/>
    </row>
    <row r="227" spans="1:5" ht="302.25" customHeight="1" x14ac:dyDescent="0.2">
      <c r="A227" s="125"/>
      <c r="B227" s="125"/>
      <c r="C227" s="125"/>
      <c r="D227" s="125"/>
      <c r="E227" s="125"/>
    </row>
  </sheetData>
  <autoFilter ref="A8:BX202" xr:uid="{00000000-0009-0000-0000-000001000000}"/>
  <mergeCells count="236">
    <mergeCell ref="O138:Q138"/>
    <mergeCell ref="L138:N138"/>
    <mergeCell ref="I138:K138"/>
    <mergeCell ref="F138:H138"/>
    <mergeCell ref="O117:Q117"/>
    <mergeCell ref="L117:N117"/>
    <mergeCell ref="I117:K117"/>
    <mergeCell ref="F117:H117"/>
    <mergeCell ref="O116:Q116"/>
    <mergeCell ref="L116:N116"/>
    <mergeCell ref="I116:K116"/>
    <mergeCell ref="F116:H116"/>
    <mergeCell ref="F161:H161"/>
    <mergeCell ref="O160:Q160"/>
    <mergeCell ref="L160:N160"/>
    <mergeCell ref="I160:K160"/>
    <mergeCell ref="F160:H160"/>
    <mergeCell ref="O139:Q139"/>
    <mergeCell ref="L139:N139"/>
    <mergeCell ref="I139:K139"/>
    <mergeCell ref="F139:H139"/>
    <mergeCell ref="I191:K191"/>
    <mergeCell ref="F191:H191"/>
    <mergeCell ref="O190:Q190"/>
    <mergeCell ref="L190:N190"/>
    <mergeCell ref="I190:K190"/>
    <mergeCell ref="F190:H190"/>
    <mergeCell ref="O180:Q180"/>
    <mergeCell ref="L180:N180"/>
    <mergeCell ref="I180:K180"/>
    <mergeCell ref="F180:H180"/>
    <mergeCell ref="F204:R204"/>
    <mergeCell ref="O202:Q202"/>
    <mergeCell ref="L202:N202"/>
    <mergeCell ref="I202:K202"/>
    <mergeCell ref="F202:H202"/>
    <mergeCell ref="O201:Q201"/>
    <mergeCell ref="L201:N201"/>
    <mergeCell ref="I201:K201"/>
    <mergeCell ref="F201:H201"/>
    <mergeCell ref="V202:X202"/>
    <mergeCell ref="Y202:AA202"/>
    <mergeCell ref="AB202:AD202"/>
    <mergeCell ref="S202:U202"/>
    <mergeCell ref="V197:X197"/>
    <mergeCell ref="Y197:AA197"/>
    <mergeCell ref="AB197:AD197"/>
    <mergeCell ref="S201:U201"/>
    <mergeCell ref="V201:X201"/>
    <mergeCell ref="Y201:AA201"/>
    <mergeCell ref="AB201:AD201"/>
    <mergeCell ref="S197:U197"/>
    <mergeCell ref="A198:AG198"/>
    <mergeCell ref="O197:Q197"/>
    <mergeCell ref="L197:N197"/>
    <mergeCell ref="I197:K197"/>
    <mergeCell ref="F197:H197"/>
    <mergeCell ref="V191:X191"/>
    <mergeCell ref="Y191:AA191"/>
    <mergeCell ref="AB191:AD191"/>
    <mergeCell ref="S196:U196"/>
    <mergeCell ref="V196:X196"/>
    <mergeCell ref="Y196:AA196"/>
    <mergeCell ref="AB196:AD196"/>
    <mergeCell ref="S191:U191"/>
    <mergeCell ref="V180:X180"/>
    <mergeCell ref="Y180:AA180"/>
    <mergeCell ref="AB180:AD180"/>
    <mergeCell ref="S190:U190"/>
    <mergeCell ref="V190:X190"/>
    <mergeCell ref="Y190:AA190"/>
    <mergeCell ref="AB190:AD190"/>
    <mergeCell ref="S180:U180"/>
    <mergeCell ref="A181:AG181"/>
    <mergeCell ref="A192:AG192"/>
    <mergeCell ref="O196:Q196"/>
    <mergeCell ref="L196:N196"/>
    <mergeCell ref="I196:K196"/>
    <mergeCell ref="F196:H196"/>
    <mergeCell ref="O191:Q191"/>
    <mergeCell ref="L191:N191"/>
    <mergeCell ref="V161:X161"/>
    <mergeCell ref="Y161:AA161"/>
    <mergeCell ref="AB161:AD161"/>
    <mergeCell ref="S179:U179"/>
    <mergeCell ref="V179:X179"/>
    <mergeCell ref="Y179:AA179"/>
    <mergeCell ref="AB179:AD179"/>
    <mergeCell ref="S161:U161"/>
    <mergeCell ref="V139:X139"/>
    <mergeCell ref="Y139:AA139"/>
    <mergeCell ref="AB139:AD139"/>
    <mergeCell ref="S160:U160"/>
    <mergeCell ref="V160:X160"/>
    <mergeCell ref="Y160:AA160"/>
    <mergeCell ref="AB160:AD160"/>
    <mergeCell ref="S139:U139"/>
    <mergeCell ref="A162:AG162"/>
    <mergeCell ref="O179:Q179"/>
    <mergeCell ref="L179:N179"/>
    <mergeCell ref="I179:K179"/>
    <mergeCell ref="F179:H179"/>
    <mergeCell ref="O161:Q161"/>
    <mergeCell ref="L161:N161"/>
    <mergeCell ref="I161:K161"/>
    <mergeCell ref="V117:X117"/>
    <mergeCell ref="Y117:AA117"/>
    <mergeCell ref="AB117:AD117"/>
    <mergeCell ref="S138:U138"/>
    <mergeCell ref="V138:X138"/>
    <mergeCell ref="Y138:AA138"/>
    <mergeCell ref="AB138:AD138"/>
    <mergeCell ref="S117:U117"/>
    <mergeCell ref="AB107:AD107"/>
    <mergeCell ref="S116:U116"/>
    <mergeCell ref="V116:X116"/>
    <mergeCell ref="Y116:AA116"/>
    <mergeCell ref="AB116:AD116"/>
    <mergeCell ref="V85:X85"/>
    <mergeCell ref="Y85:AA85"/>
    <mergeCell ref="AB85:AD85"/>
    <mergeCell ref="S106:U106"/>
    <mergeCell ref="V106:X106"/>
    <mergeCell ref="Y106:AA106"/>
    <mergeCell ref="AB106:AD106"/>
    <mergeCell ref="S85:U85"/>
    <mergeCell ref="F84:H84"/>
    <mergeCell ref="I84:K84"/>
    <mergeCell ref="L84:N84"/>
    <mergeCell ref="O84:Q84"/>
    <mergeCell ref="S84:U84"/>
    <mergeCell ref="V84:X84"/>
    <mergeCell ref="Y84:AA84"/>
    <mergeCell ref="AB84:AD84"/>
    <mergeCell ref="O106:Q106"/>
    <mergeCell ref="L106:N106"/>
    <mergeCell ref="I106:K106"/>
    <mergeCell ref="F106:H106"/>
    <mergeCell ref="O85:Q85"/>
    <mergeCell ref="L85:N85"/>
    <mergeCell ref="I85:K85"/>
    <mergeCell ref="F85:H85"/>
    <mergeCell ref="V62:X62"/>
    <mergeCell ref="Y62:AA62"/>
    <mergeCell ref="AB62:AD62"/>
    <mergeCell ref="F63:H63"/>
    <mergeCell ref="I63:K63"/>
    <mergeCell ref="L63:N63"/>
    <mergeCell ref="O63:Q63"/>
    <mergeCell ref="S63:U63"/>
    <mergeCell ref="V63:X63"/>
    <mergeCell ref="Y63:AA63"/>
    <mergeCell ref="AB63:AD63"/>
    <mergeCell ref="F62:H62"/>
    <mergeCell ref="I62:K62"/>
    <mergeCell ref="L62:N62"/>
    <mergeCell ref="O62:Q62"/>
    <mergeCell ref="S62:U62"/>
    <mergeCell ref="V19:X19"/>
    <mergeCell ref="Y19:AA19"/>
    <mergeCell ref="AB19:AD19"/>
    <mergeCell ref="F20:H20"/>
    <mergeCell ref="I20:K20"/>
    <mergeCell ref="L20:N20"/>
    <mergeCell ref="O20:Q20"/>
    <mergeCell ref="S20:U20"/>
    <mergeCell ref="V20:X20"/>
    <mergeCell ref="Y20:AA20"/>
    <mergeCell ref="AB20:AD20"/>
    <mergeCell ref="F19:H19"/>
    <mergeCell ref="I19:K19"/>
    <mergeCell ref="L19:N19"/>
    <mergeCell ref="O19:Q19"/>
    <mergeCell ref="S19:U19"/>
    <mergeCell ref="V40:X40"/>
    <mergeCell ref="Y40:AA40"/>
    <mergeCell ref="AB40:AD40"/>
    <mergeCell ref="S41:U41"/>
    <mergeCell ref="V41:X41"/>
    <mergeCell ref="Y41:AA41"/>
    <mergeCell ref="AB41:AD41"/>
    <mergeCell ref="F41:H41"/>
    <mergeCell ref="I41:K41"/>
    <mergeCell ref="L41:N41"/>
    <mergeCell ref="O41:Q41"/>
    <mergeCell ref="E7:E8"/>
    <mergeCell ref="D7:D8"/>
    <mergeCell ref="C7:C8"/>
    <mergeCell ref="B7:B8"/>
    <mergeCell ref="F40:H40"/>
    <mergeCell ref="I40:K40"/>
    <mergeCell ref="L40:N40"/>
    <mergeCell ref="O40:Q40"/>
    <mergeCell ref="S40:U40"/>
    <mergeCell ref="A2:AG2"/>
    <mergeCell ref="A3:AG3"/>
    <mergeCell ref="A4:AG4"/>
    <mergeCell ref="A5:AG5"/>
    <mergeCell ref="A6:AG6"/>
    <mergeCell ref="A86:AG86"/>
    <mergeCell ref="A108:AG108"/>
    <mergeCell ref="A118:AG118"/>
    <mergeCell ref="A140:AG140"/>
    <mergeCell ref="F107:H107"/>
    <mergeCell ref="I107:K107"/>
    <mergeCell ref="L107:N107"/>
    <mergeCell ref="O107:Q107"/>
    <mergeCell ref="S107:U107"/>
    <mergeCell ref="V107:X107"/>
    <mergeCell ref="Y107:AA107"/>
    <mergeCell ref="A39:E39"/>
    <mergeCell ref="A9:AG9"/>
    <mergeCell ref="A21:AG21"/>
    <mergeCell ref="A42:AG42"/>
    <mergeCell ref="A64:AG64"/>
    <mergeCell ref="A7:A8"/>
    <mergeCell ref="F7:R7"/>
    <mergeCell ref="S7:AE7"/>
    <mergeCell ref="S210:AD210"/>
    <mergeCell ref="S204:AD204"/>
    <mergeCell ref="S206:AD206"/>
    <mergeCell ref="S209:X209"/>
    <mergeCell ref="Y209:AD209"/>
    <mergeCell ref="S208:U208"/>
    <mergeCell ref="V208:X208"/>
    <mergeCell ref="Y208:AA208"/>
    <mergeCell ref="AB208:AD208"/>
    <mergeCell ref="A226:E226"/>
    <mergeCell ref="A227:E227"/>
    <mergeCell ref="A222:K222"/>
    <mergeCell ref="A224:L224"/>
    <mergeCell ref="A216:AG216"/>
    <mergeCell ref="A219:F219"/>
    <mergeCell ref="A218:E218"/>
    <mergeCell ref="A217:F217"/>
    <mergeCell ref="A220:D220"/>
  </mergeCells>
  <pageMargins left="0.23622047244094491" right="0.23622047244094491" top="0.74803149606299213" bottom="0.74803149606299213" header="0.31496062992125984" footer="0.31496062992125984"/>
  <pageSetup scale="55" orientation="landscape" r:id="rId1"/>
  <headerFooter>
    <oddFooter>&amp;CPROGRAMA GENERAL DE MSM - OCIN 2017&amp;RPág. &amp;P de &amp;N</oddFooter>
  </headerFooter>
  <ignoredErrors>
    <ignoredError sqref="F209:I209 F207:N207 AF207 Q207:R207 F208:N208 Q208:R208 Q209:R209 T208:U208 AE208:AF208 T209:X209 AE209:AF209 K209:N209" formulaRange="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
  <sheetViews>
    <sheetView workbookViewId="0">
      <selection activeCell="D5" sqref="D5"/>
    </sheetView>
  </sheetViews>
  <sheetFormatPr baseColWidth="10" defaultRowHeight="14.25" x14ac:dyDescent="0.2"/>
  <cols>
    <col min="1" max="1" width="6.875" customWidth="1"/>
    <col min="2" max="2" width="42.5" customWidth="1"/>
    <col min="3" max="4" width="16.625" customWidth="1"/>
    <col min="5" max="5" width="17.125" customWidth="1"/>
  </cols>
  <sheetData>
    <row r="1" spans="1:5" ht="21" customHeight="1" x14ac:dyDescent="0.25">
      <c r="A1" s="50" t="s">
        <v>206</v>
      </c>
      <c r="B1" s="50" t="s">
        <v>204</v>
      </c>
      <c r="C1" s="50" t="s">
        <v>205</v>
      </c>
      <c r="D1" s="50" t="s">
        <v>211</v>
      </c>
      <c r="E1" s="50" t="s">
        <v>212</v>
      </c>
    </row>
    <row r="2" spans="1:5" ht="21" customHeight="1" x14ac:dyDescent="0.2">
      <c r="A2" s="51">
        <v>1</v>
      </c>
      <c r="B2" s="52" t="s">
        <v>207</v>
      </c>
      <c r="C2" s="54">
        <v>79484907</v>
      </c>
      <c r="D2" s="53">
        <v>3904000</v>
      </c>
      <c r="E2" s="53">
        <f>+D2*2</f>
        <v>7808000</v>
      </c>
    </row>
    <row r="3" spans="1:5" ht="21" customHeight="1" x14ac:dyDescent="0.2">
      <c r="A3" s="51">
        <f>+A2+1</f>
        <v>2</v>
      </c>
      <c r="B3" s="52" t="s">
        <v>208</v>
      </c>
      <c r="C3" s="54">
        <v>79399416</v>
      </c>
      <c r="D3" s="53">
        <v>6267000</v>
      </c>
      <c r="E3" s="53">
        <f>+D3*2</f>
        <v>12534000</v>
      </c>
    </row>
    <row r="4" spans="1:5" ht="21" customHeight="1" x14ac:dyDescent="0.2">
      <c r="A4" s="51">
        <f>+A3+1</f>
        <v>3</v>
      </c>
      <c r="B4" s="52" t="s">
        <v>214</v>
      </c>
      <c r="C4" s="54">
        <v>23490547</v>
      </c>
      <c r="D4" s="53">
        <v>2653000</v>
      </c>
      <c r="E4" s="53">
        <f>+D4*2</f>
        <v>5306000</v>
      </c>
    </row>
    <row r="5" spans="1:5" ht="21" customHeight="1" x14ac:dyDescent="0.2">
      <c r="A5" s="51">
        <f>+A4+1</f>
        <v>4</v>
      </c>
      <c r="B5" s="52" t="s">
        <v>209</v>
      </c>
      <c r="C5" s="54">
        <v>54253947</v>
      </c>
      <c r="D5" s="53">
        <v>3904000</v>
      </c>
      <c r="E5" s="53">
        <f>+D5*2</f>
        <v>7808000</v>
      </c>
    </row>
    <row r="6" spans="1:5" ht="21" customHeight="1" x14ac:dyDescent="0.2">
      <c r="A6" s="51">
        <f>+A5+1</f>
        <v>5</v>
      </c>
      <c r="B6" s="52" t="s">
        <v>210</v>
      </c>
      <c r="C6" s="54">
        <v>51824328</v>
      </c>
      <c r="D6" s="53">
        <v>3464000</v>
      </c>
      <c r="E6" s="53">
        <f>+D6*2</f>
        <v>6928000</v>
      </c>
    </row>
    <row r="7" spans="1:5" ht="27" customHeight="1" x14ac:dyDescent="0.2">
      <c r="A7" s="173" t="s">
        <v>213</v>
      </c>
      <c r="B7" s="173"/>
      <c r="C7" s="173"/>
      <c r="D7" s="55">
        <f>SUM(D2:D6)</f>
        <v>20192000</v>
      </c>
      <c r="E7" s="55">
        <f>SUM(E2:E6)</f>
        <v>40384000</v>
      </c>
    </row>
  </sheetData>
  <mergeCells count="1">
    <mergeCell ref="A7:C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E65"/>
  <sheetViews>
    <sheetView view="pageBreakPreview" zoomScale="70" zoomScaleNormal="100" zoomScaleSheetLayoutView="70" workbookViewId="0">
      <selection activeCell="R10" sqref="R10"/>
    </sheetView>
  </sheetViews>
  <sheetFormatPr baseColWidth="10" defaultColWidth="11" defaultRowHeight="14.25" x14ac:dyDescent="0.2"/>
  <cols>
    <col min="1" max="1" width="1.75" style="1" customWidth="1"/>
    <col min="2" max="2" width="18.875" style="1" customWidth="1"/>
    <col min="3" max="3" width="12.25" style="2" customWidth="1"/>
    <col min="4" max="35" width="3.625" style="1" customWidth="1"/>
    <col min="36" max="37" width="3.625" style="2" customWidth="1"/>
    <col min="38" max="53" width="3.625" style="1" customWidth="1"/>
    <col min="54" max="54" width="3.625" style="2" customWidth="1"/>
    <col min="55" max="57" width="3.625" style="1" customWidth="1"/>
    <col min="58" max="16384" width="11" style="1"/>
  </cols>
  <sheetData>
    <row r="2" spans="2:54" ht="22.5" customHeight="1" x14ac:dyDescent="0.2">
      <c r="B2" s="178" t="s">
        <v>111</v>
      </c>
      <c r="C2" s="178"/>
      <c r="D2" s="182" t="s">
        <v>90</v>
      </c>
      <c r="E2" s="180"/>
      <c r="F2" s="180"/>
      <c r="G2" s="180"/>
      <c r="H2" s="180"/>
      <c r="I2" s="180"/>
      <c r="J2" s="180"/>
      <c r="K2" s="180"/>
      <c r="L2" s="180"/>
      <c r="M2" s="180"/>
      <c r="N2" s="180"/>
      <c r="O2" s="180"/>
      <c r="P2" s="180"/>
      <c r="Q2" s="180"/>
      <c r="R2" s="180"/>
      <c r="S2" s="180"/>
      <c r="T2" s="181"/>
      <c r="U2" s="179" t="s">
        <v>42</v>
      </c>
      <c r="V2" s="180"/>
      <c r="W2" s="180"/>
      <c r="X2" s="180"/>
      <c r="Y2" s="180"/>
      <c r="Z2" s="180"/>
      <c r="AA2" s="180"/>
      <c r="AB2" s="180"/>
      <c r="AC2" s="180"/>
      <c r="AD2" s="180"/>
      <c r="AE2" s="180"/>
      <c r="AF2" s="180"/>
      <c r="AG2" s="180"/>
      <c r="AH2" s="180"/>
      <c r="AI2" s="180"/>
      <c r="AJ2" s="180"/>
      <c r="AK2" s="181"/>
      <c r="AL2" s="179" t="s">
        <v>94</v>
      </c>
      <c r="AM2" s="180"/>
      <c r="AN2" s="180"/>
      <c r="AO2" s="180"/>
      <c r="AP2" s="180"/>
      <c r="AQ2" s="180"/>
      <c r="AR2" s="180"/>
      <c r="AS2" s="180"/>
      <c r="AT2" s="180"/>
      <c r="AU2" s="180"/>
      <c r="AV2" s="180"/>
      <c r="AW2" s="180"/>
      <c r="AX2" s="180"/>
      <c r="AY2" s="180"/>
      <c r="AZ2" s="181"/>
      <c r="BA2" s="174" t="s">
        <v>98</v>
      </c>
      <c r="BB2" s="176" t="s">
        <v>4</v>
      </c>
    </row>
    <row r="3" spans="2:54" s="2" customFormat="1" ht="92.25" customHeight="1" x14ac:dyDescent="0.2">
      <c r="B3" s="46" t="s">
        <v>0</v>
      </c>
      <c r="C3" s="47" t="s">
        <v>40</v>
      </c>
      <c r="D3" s="27" t="s">
        <v>74</v>
      </c>
      <c r="E3" s="28" t="s">
        <v>77</v>
      </c>
      <c r="F3" s="28" t="s">
        <v>76</v>
      </c>
      <c r="G3" s="28" t="s">
        <v>75</v>
      </c>
      <c r="H3" s="28" t="s">
        <v>80</v>
      </c>
      <c r="I3" s="28" t="s">
        <v>78</v>
      </c>
      <c r="J3" s="28" t="s">
        <v>79</v>
      </c>
      <c r="K3" s="28" t="s">
        <v>84</v>
      </c>
      <c r="L3" s="28" t="s">
        <v>81</v>
      </c>
      <c r="M3" s="28" t="s">
        <v>87</v>
      </c>
      <c r="N3" s="28" t="s">
        <v>86</v>
      </c>
      <c r="O3" s="28" t="s">
        <v>82</v>
      </c>
      <c r="P3" s="28" t="s">
        <v>83</v>
      </c>
      <c r="Q3" s="28" t="s">
        <v>85</v>
      </c>
      <c r="R3" s="28" t="s">
        <v>88</v>
      </c>
      <c r="S3" s="28" t="s">
        <v>89</v>
      </c>
      <c r="T3" s="29" t="s">
        <v>102</v>
      </c>
      <c r="U3" s="30" t="s">
        <v>45</v>
      </c>
      <c r="V3" s="28" t="s">
        <v>46</v>
      </c>
      <c r="W3" s="28" t="s">
        <v>69</v>
      </c>
      <c r="X3" s="28" t="s">
        <v>72</v>
      </c>
      <c r="Y3" s="28" t="s">
        <v>17</v>
      </c>
      <c r="Z3" s="28" t="s">
        <v>47</v>
      </c>
      <c r="AA3" s="28" t="s">
        <v>48</v>
      </c>
      <c r="AB3" s="28" t="s">
        <v>68</v>
      </c>
      <c r="AC3" s="28" t="s">
        <v>49</v>
      </c>
      <c r="AD3" s="28" t="s">
        <v>73</v>
      </c>
      <c r="AE3" s="28" t="s">
        <v>50</v>
      </c>
      <c r="AF3" s="28" t="s">
        <v>66</v>
      </c>
      <c r="AG3" s="28" t="s">
        <v>51</v>
      </c>
      <c r="AH3" s="28" t="s">
        <v>71</v>
      </c>
      <c r="AI3" s="28" t="s">
        <v>67</v>
      </c>
      <c r="AJ3" s="28" t="s">
        <v>70</v>
      </c>
      <c r="AK3" s="29" t="s">
        <v>102</v>
      </c>
      <c r="AL3" s="30" t="s">
        <v>60</v>
      </c>
      <c r="AM3" s="28" t="s">
        <v>61</v>
      </c>
      <c r="AN3" s="28" t="s">
        <v>62</v>
      </c>
      <c r="AO3" s="28" t="s">
        <v>56</v>
      </c>
      <c r="AP3" s="28" t="s">
        <v>52</v>
      </c>
      <c r="AQ3" s="28" t="s">
        <v>53</v>
      </c>
      <c r="AR3" s="28" t="s">
        <v>54</v>
      </c>
      <c r="AS3" s="28" t="s">
        <v>55</v>
      </c>
      <c r="AT3" s="28" t="s">
        <v>57</v>
      </c>
      <c r="AU3" s="28" t="s">
        <v>58</v>
      </c>
      <c r="AV3" s="28" t="s">
        <v>59</v>
      </c>
      <c r="AW3" s="28" t="s">
        <v>63</v>
      </c>
      <c r="AX3" s="28" t="s">
        <v>64</v>
      </c>
      <c r="AY3" s="28" t="s">
        <v>65</v>
      </c>
      <c r="AZ3" s="29" t="s">
        <v>102</v>
      </c>
      <c r="BA3" s="175"/>
      <c r="BB3" s="177"/>
    </row>
    <row r="4" spans="2:54" ht="18" customHeight="1" x14ac:dyDescent="0.2">
      <c r="B4" s="11" t="s">
        <v>38</v>
      </c>
      <c r="C4" s="12" t="s">
        <v>44</v>
      </c>
      <c r="D4" s="23"/>
      <c r="E4" s="24"/>
      <c r="F4" s="24"/>
      <c r="G4" s="24"/>
      <c r="H4" s="24"/>
      <c r="I4" s="24"/>
      <c r="J4" s="24"/>
      <c r="K4" s="24"/>
      <c r="L4" s="24"/>
      <c r="M4" s="24"/>
      <c r="N4" s="24"/>
      <c r="O4" s="24"/>
      <c r="P4" s="24"/>
      <c r="Q4" s="24"/>
      <c r="R4" s="24"/>
      <c r="S4" s="24"/>
      <c r="T4" s="25">
        <f>COUNTA(D4:S4)</f>
        <v>0</v>
      </c>
      <c r="U4" s="23"/>
      <c r="V4" s="24"/>
      <c r="W4" s="24"/>
      <c r="X4" s="24"/>
      <c r="Y4" s="24"/>
      <c r="Z4" s="24"/>
      <c r="AA4" s="24"/>
      <c r="AB4" s="24"/>
      <c r="AC4" s="24"/>
      <c r="AD4" s="24"/>
      <c r="AE4" s="24"/>
      <c r="AF4" s="24"/>
      <c r="AG4" s="24"/>
      <c r="AH4" s="24"/>
      <c r="AI4" s="24"/>
      <c r="AJ4" s="24"/>
      <c r="AK4" s="25">
        <f>COUNTA(U4:AJ4)</f>
        <v>0</v>
      </c>
      <c r="AL4" s="23"/>
      <c r="AM4" s="24"/>
      <c r="AN4" s="24"/>
      <c r="AO4" s="24"/>
      <c r="AP4" s="24"/>
      <c r="AQ4" s="24" t="s">
        <v>91</v>
      </c>
      <c r="AR4" s="24"/>
      <c r="AS4" s="24"/>
      <c r="AT4" s="24"/>
      <c r="AU4" s="24" t="s">
        <v>91</v>
      </c>
      <c r="AV4" s="24"/>
      <c r="AW4" s="24"/>
      <c r="AX4" s="24"/>
      <c r="AY4" s="24"/>
      <c r="AZ4" s="25">
        <f>COUNTA(AL4:AY4)</f>
        <v>2</v>
      </c>
      <c r="BA4" s="26">
        <f>AK4+AZ4</f>
        <v>2</v>
      </c>
      <c r="BB4" s="26">
        <f t="shared" ref="BB4:BB21" si="0">BA4+T4</f>
        <v>2</v>
      </c>
    </row>
    <row r="5" spans="2:54" ht="18" customHeight="1" x14ac:dyDescent="0.2">
      <c r="B5" s="11" t="s">
        <v>15</v>
      </c>
      <c r="C5" s="12" t="s">
        <v>44</v>
      </c>
      <c r="D5" s="6"/>
      <c r="E5" s="3"/>
      <c r="F5" s="3"/>
      <c r="G5" s="3"/>
      <c r="H5" s="3"/>
      <c r="I5" s="3"/>
      <c r="J5" s="3"/>
      <c r="K5" s="3"/>
      <c r="L5" s="3"/>
      <c r="M5" s="3"/>
      <c r="N5" s="3"/>
      <c r="O5" s="3"/>
      <c r="P5" s="3"/>
      <c r="Q5" s="3" t="s">
        <v>91</v>
      </c>
      <c r="R5" s="3"/>
      <c r="S5" s="3"/>
      <c r="T5" s="7">
        <f t="shared" ref="T5:T21" si="1">COUNTA(D5:S5)</f>
        <v>1</v>
      </c>
      <c r="U5" s="6"/>
      <c r="V5" s="3"/>
      <c r="W5" s="3"/>
      <c r="X5" s="3"/>
      <c r="Y5" s="3"/>
      <c r="Z5" s="3"/>
      <c r="AA5" s="3"/>
      <c r="AB5" s="3"/>
      <c r="AC5" s="3"/>
      <c r="AD5" s="3"/>
      <c r="AE5" s="3"/>
      <c r="AF5" s="3"/>
      <c r="AG5" s="3"/>
      <c r="AH5" s="3" t="s">
        <v>91</v>
      </c>
      <c r="AI5" s="3"/>
      <c r="AJ5" s="3"/>
      <c r="AK5" s="7">
        <f t="shared" ref="AK5:AK21" si="2">COUNTA(U5:AJ5)</f>
        <v>1</v>
      </c>
      <c r="AL5" s="6"/>
      <c r="AM5" s="3"/>
      <c r="AN5" s="3"/>
      <c r="AO5" s="3"/>
      <c r="AP5" s="3"/>
      <c r="AQ5" s="3"/>
      <c r="AR5" s="3" t="s">
        <v>91</v>
      </c>
      <c r="AS5" s="3"/>
      <c r="AT5" s="3"/>
      <c r="AU5" s="3"/>
      <c r="AV5" s="3"/>
      <c r="AW5" s="3"/>
      <c r="AX5" s="3"/>
      <c r="AY5" s="3" t="s">
        <v>91</v>
      </c>
      <c r="AZ5" s="7">
        <f t="shared" ref="AZ5:AZ21" si="3">COUNTA(AL5:AY5)</f>
        <v>2</v>
      </c>
      <c r="BA5" s="10">
        <f t="shared" ref="BA5:BA21" si="4">AK5+AZ5</f>
        <v>3</v>
      </c>
      <c r="BB5" s="10">
        <f t="shared" si="0"/>
        <v>4</v>
      </c>
    </row>
    <row r="6" spans="2:54" ht="18" customHeight="1" x14ac:dyDescent="0.2">
      <c r="B6" s="11" t="s">
        <v>37</v>
      </c>
      <c r="C6" s="12" t="s">
        <v>44</v>
      </c>
      <c r="D6" s="6"/>
      <c r="E6" s="3"/>
      <c r="F6" s="3"/>
      <c r="G6" s="3"/>
      <c r="H6" s="3"/>
      <c r="I6" s="3"/>
      <c r="J6" s="3"/>
      <c r="K6" s="3"/>
      <c r="L6" s="3"/>
      <c r="M6" s="3" t="s">
        <v>91</v>
      </c>
      <c r="N6" s="3"/>
      <c r="O6" s="3"/>
      <c r="P6" s="3"/>
      <c r="Q6" s="3"/>
      <c r="R6" s="3"/>
      <c r="S6" s="3"/>
      <c r="T6" s="7">
        <f t="shared" si="1"/>
        <v>1</v>
      </c>
      <c r="U6" s="6"/>
      <c r="V6" s="3"/>
      <c r="W6" s="3"/>
      <c r="X6" s="3"/>
      <c r="Y6" s="3"/>
      <c r="Z6" s="3"/>
      <c r="AA6" s="3"/>
      <c r="AB6" s="3"/>
      <c r="AC6" s="3"/>
      <c r="AD6" s="3"/>
      <c r="AE6" s="3"/>
      <c r="AF6" s="3"/>
      <c r="AG6" s="3"/>
      <c r="AH6" s="3"/>
      <c r="AI6" s="3"/>
      <c r="AJ6" s="3"/>
      <c r="AK6" s="7">
        <f t="shared" si="2"/>
        <v>0</v>
      </c>
      <c r="AL6" s="6"/>
      <c r="AM6" s="3"/>
      <c r="AN6" s="3"/>
      <c r="AO6" s="3"/>
      <c r="AP6" s="3"/>
      <c r="AQ6" s="3"/>
      <c r="AR6" s="3"/>
      <c r="AS6" s="3" t="s">
        <v>91</v>
      </c>
      <c r="AT6" s="3"/>
      <c r="AU6" s="3"/>
      <c r="AV6" s="3"/>
      <c r="AW6" s="3" t="s">
        <v>91</v>
      </c>
      <c r="AX6" s="3"/>
      <c r="AY6" s="3"/>
      <c r="AZ6" s="7">
        <f t="shared" si="3"/>
        <v>2</v>
      </c>
      <c r="BA6" s="10">
        <f t="shared" si="4"/>
        <v>2</v>
      </c>
      <c r="BB6" s="10">
        <f t="shared" si="0"/>
        <v>3</v>
      </c>
    </row>
    <row r="7" spans="2:54" ht="18" customHeight="1" x14ac:dyDescent="0.2">
      <c r="B7" s="11" t="s">
        <v>19</v>
      </c>
      <c r="C7" s="12" t="s">
        <v>44</v>
      </c>
      <c r="D7" s="6"/>
      <c r="E7" s="3"/>
      <c r="F7" s="3" t="s">
        <v>91</v>
      </c>
      <c r="G7" s="3"/>
      <c r="H7" s="3"/>
      <c r="I7" s="3"/>
      <c r="J7" s="3"/>
      <c r="K7" s="3"/>
      <c r="L7" s="3"/>
      <c r="M7" s="3"/>
      <c r="N7" s="3"/>
      <c r="O7" s="3"/>
      <c r="P7" s="3"/>
      <c r="Q7" s="3"/>
      <c r="R7" s="3"/>
      <c r="S7" s="3"/>
      <c r="T7" s="7">
        <f t="shared" si="1"/>
        <v>1</v>
      </c>
      <c r="U7" s="6"/>
      <c r="V7" s="3"/>
      <c r="W7" s="3"/>
      <c r="X7" s="3"/>
      <c r="Y7" s="3"/>
      <c r="Z7" s="3"/>
      <c r="AA7" s="3" t="s">
        <v>91</v>
      </c>
      <c r="AB7" s="3"/>
      <c r="AC7" s="3"/>
      <c r="AD7" s="3"/>
      <c r="AE7" s="3"/>
      <c r="AF7" s="3"/>
      <c r="AG7" s="3"/>
      <c r="AH7" s="3"/>
      <c r="AI7" s="3"/>
      <c r="AJ7" s="3"/>
      <c r="AK7" s="7">
        <f t="shared" si="2"/>
        <v>1</v>
      </c>
      <c r="AL7" s="6"/>
      <c r="AM7" s="3"/>
      <c r="AN7" s="3"/>
      <c r="AO7" s="3"/>
      <c r="AP7" s="3" t="s">
        <v>91</v>
      </c>
      <c r="AQ7" s="3"/>
      <c r="AR7" s="3"/>
      <c r="AS7" s="3"/>
      <c r="AT7" s="3"/>
      <c r="AU7" s="3"/>
      <c r="AV7" s="3"/>
      <c r="AW7" s="3"/>
      <c r="AX7" s="3"/>
      <c r="AY7" s="3"/>
      <c r="AZ7" s="7">
        <f t="shared" si="3"/>
        <v>1</v>
      </c>
      <c r="BA7" s="10">
        <f t="shared" si="4"/>
        <v>2</v>
      </c>
      <c r="BB7" s="10">
        <f t="shared" si="0"/>
        <v>3</v>
      </c>
    </row>
    <row r="8" spans="2:54" ht="18" customHeight="1" x14ac:dyDescent="0.2">
      <c r="B8" s="13" t="s">
        <v>21</v>
      </c>
      <c r="C8" s="14" t="s">
        <v>43</v>
      </c>
      <c r="D8" s="8"/>
      <c r="E8" s="4"/>
      <c r="F8" s="4"/>
      <c r="G8" s="4"/>
      <c r="H8" s="4"/>
      <c r="I8" s="4"/>
      <c r="J8" s="4"/>
      <c r="K8" s="4"/>
      <c r="L8" s="4"/>
      <c r="M8" s="4"/>
      <c r="N8" s="4"/>
      <c r="O8" s="4"/>
      <c r="P8" s="4"/>
      <c r="Q8" s="4"/>
      <c r="R8" s="4"/>
      <c r="S8" s="4"/>
      <c r="T8" s="7">
        <f t="shared" si="1"/>
        <v>0</v>
      </c>
      <c r="U8" s="8"/>
      <c r="V8" s="4"/>
      <c r="W8" s="4"/>
      <c r="X8" s="4"/>
      <c r="Y8" s="4"/>
      <c r="Z8" s="4"/>
      <c r="AA8" s="4"/>
      <c r="AB8" s="4"/>
      <c r="AC8" s="4"/>
      <c r="AD8" s="4"/>
      <c r="AE8" s="4"/>
      <c r="AF8" s="4"/>
      <c r="AG8" s="4"/>
      <c r="AH8" s="4"/>
      <c r="AI8" s="4"/>
      <c r="AJ8" s="4"/>
      <c r="AK8" s="7">
        <f t="shared" si="2"/>
        <v>0</v>
      </c>
      <c r="AL8" s="8"/>
      <c r="AM8" s="4"/>
      <c r="AN8" s="4"/>
      <c r="AO8" s="4"/>
      <c r="AP8" s="4"/>
      <c r="AQ8" s="4"/>
      <c r="AR8" s="4"/>
      <c r="AS8" s="4"/>
      <c r="AT8" s="4"/>
      <c r="AU8" s="4"/>
      <c r="AV8" s="4"/>
      <c r="AW8" s="4"/>
      <c r="AX8" s="4"/>
      <c r="AY8" s="4"/>
      <c r="AZ8" s="7">
        <f t="shared" si="3"/>
        <v>0</v>
      </c>
      <c r="BA8" s="10">
        <f t="shared" si="4"/>
        <v>0</v>
      </c>
      <c r="BB8" s="10">
        <f t="shared" si="0"/>
        <v>0</v>
      </c>
    </row>
    <row r="9" spans="2:54" ht="18" customHeight="1" x14ac:dyDescent="0.2">
      <c r="B9" s="13" t="s">
        <v>13</v>
      </c>
      <c r="C9" s="14" t="s">
        <v>43</v>
      </c>
      <c r="D9" s="8"/>
      <c r="E9" s="4"/>
      <c r="F9" s="4"/>
      <c r="G9" s="4"/>
      <c r="H9" s="4"/>
      <c r="I9" s="4" t="s">
        <v>91</v>
      </c>
      <c r="J9" s="4"/>
      <c r="K9" s="4"/>
      <c r="L9" s="4"/>
      <c r="M9" s="4"/>
      <c r="N9" s="4"/>
      <c r="O9" s="4" t="s">
        <v>91</v>
      </c>
      <c r="P9" s="4"/>
      <c r="Q9" s="4"/>
      <c r="R9" s="4"/>
      <c r="S9" s="4"/>
      <c r="T9" s="7">
        <f t="shared" si="1"/>
        <v>2</v>
      </c>
      <c r="U9" s="8"/>
      <c r="V9" s="4"/>
      <c r="W9" s="4"/>
      <c r="X9" s="4"/>
      <c r="Y9" s="4"/>
      <c r="Z9" s="4"/>
      <c r="AA9" s="4"/>
      <c r="AB9" s="4"/>
      <c r="AC9" s="4"/>
      <c r="AD9" s="4"/>
      <c r="AE9" s="4"/>
      <c r="AF9" s="4"/>
      <c r="AG9" s="4" t="s">
        <v>91</v>
      </c>
      <c r="AH9" s="4"/>
      <c r="AI9" s="4"/>
      <c r="AJ9" s="4"/>
      <c r="AK9" s="7">
        <f t="shared" si="2"/>
        <v>1</v>
      </c>
      <c r="AL9" s="8"/>
      <c r="AM9" s="4"/>
      <c r="AN9" s="4"/>
      <c r="AO9" s="4"/>
      <c r="AP9" s="4"/>
      <c r="AQ9" s="4"/>
      <c r="AR9" s="4"/>
      <c r="AS9" s="4"/>
      <c r="AT9" s="4"/>
      <c r="AU9" s="4"/>
      <c r="AV9" s="4"/>
      <c r="AW9" s="4"/>
      <c r="AX9" s="4"/>
      <c r="AY9" s="4"/>
      <c r="AZ9" s="7">
        <f t="shared" si="3"/>
        <v>0</v>
      </c>
      <c r="BA9" s="10">
        <f t="shared" si="4"/>
        <v>1</v>
      </c>
      <c r="BB9" s="10">
        <f t="shared" si="0"/>
        <v>3</v>
      </c>
    </row>
    <row r="10" spans="2:54" ht="18" customHeight="1" x14ac:dyDescent="0.2">
      <c r="B10" s="13" t="s">
        <v>14</v>
      </c>
      <c r="C10" s="14" t="s">
        <v>43</v>
      </c>
      <c r="D10" s="8"/>
      <c r="E10" s="4"/>
      <c r="F10" s="4"/>
      <c r="G10" s="4" t="s">
        <v>91</v>
      </c>
      <c r="H10" s="4"/>
      <c r="I10" s="4"/>
      <c r="J10" s="4"/>
      <c r="K10" s="4"/>
      <c r="L10" s="4"/>
      <c r="M10" s="4"/>
      <c r="N10" s="4"/>
      <c r="O10" s="4"/>
      <c r="P10" s="4"/>
      <c r="Q10" s="4"/>
      <c r="R10" s="4"/>
      <c r="S10" s="4"/>
      <c r="T10" s="7">
        <f t="shared" si="1"/>
        <v>1</v>
      </c>
      <c r="U10" s="8"/>
      <c r="V10" s="4"/>
      <c r="W10" s="4"/>
      <c r="X10" s="4"/>
      <c r="Y10" s="4"/>
      <c r="Z10" s="4"/>
      <c r="AA10" s="4"/>
      <c r="AB10" s="4"/>
      <c r="AC10" s="4" t="s">
        <v>91</v>
      </c>
      <c r="AD10" s="4"/>
      <c r="AE10" s="4"/>
      <c r="AF10" s="4"/>
      <c r="AG10" s="4"/>
      <c r="AH10" s="4"/>
      <c r="AI10" s="4"/>
      <c r="AJ10" s="4"/>
      <c r="AK10" s="7">
        <f t="shared" si="2"/>
        <v>1</v>
      </c>
      <c r="AL10" s="8"/>
      <c r="AM10" s="4"/>
      <c r="AN10" s="4"/>
      <c r="AO10" s="4"/>
      <c r="AP10" s="4"/>
      <c r="AQ10" s="4"/>
      <c r="AR10" s="4"/>
      <c r="AS10" s="4"/>
      <c r="AT10" s="4"/>
      <c r="AU10" s="4"/>
      <c r="AV10" s="4"/>
      <c r="AW10" s="4"/>
      <c r="AX10" s="4"/>
      <c r="AY10" s="4"/>
      <c r="AZ10" s="7">
        <f t="shared" si="3"/>
        <v>0</v>
      </c>
      <c r="BA10" s="10">
        <f t="shared" si="4"/>
        <v>1</v>
      </c>
      <c r="BB10" s="10">
        <f t="shared" si="0"/>
        <v>2</v>
      </c>
    </row>
    <row r="11" spans="2:54" ht="18" customHeight="1" x14ac:dyDescent="0.2">
      <c r="B11" s="13" t="s">
        <v>8</v>
      </c>
      <c r="C11" s="14" t="s">
        <v>43</v>
      </c>
      <c r="D11" s="8" t="s">
        <v>91</v>
      </c>
      <c r="E11" s="4"/>
      <c r="F11" s="4"/>
      <c r="G11" s="4"/>
      <c r="H11" s="4"/>
      <c r="I11" s="4"/>
      <c r="J11" s="4"/>
      <c r="K11" s="4"/>
      <c r="L11" s="4"/>
      <c r="M11" s="4"/>
      <c r="N11" s="4"/>
      <c r="O11" s="4"/>
      <c r="P11" s="4"/>
      <c r="Q11" s="4"/>
      <c r="R11" s="4"/>
      <c r="S11" s="4"/>
      <c r="T11" s="7">
        <f t="shared" si="1"/>
        <v>1</v>
      </c>
      <c r="U11" s="8" t="s">
        <v>91</v>
      </c>
      <c r="V11" s="4"/>
      <c r="W11" s="4"/>
      <c r="X11" s="4"/>
      <c r="Y11" s="4"/>
      <c r="Z11" s="4"/>
      <c r="AA11" s="4"/>
      <c r="AB11" s="4"/>
      <c r="AC11" s="4"/>
      <c r="AD11" s="4"/>
      <c r="AE11" s="4"/>
      <c r="AF11" s="4" t="s">
        <v>91</v>
      </c>
      <c r="AG11" s="4"/>
      <c r="AH11" s="4"/>
      <c r="AI11" s="4"/>
      <c r="AJ11" s="4"/>
      <c r="AK11" s="7">
        <f t="shared" si="2"/>
        <v>2</v>
      </c>
      <c r="AL11" s="8" t="s">
        <v>91</v>
      </c>
      <c r="AM11" s="4"/>
      <c r="AN11" s="4"/>
      <c r="AO11" s="4"/>
      <c r="AP11" s="4"/>
      <c r="AQ11" s="4"/>
      <c r="AR11" s="4"/>
      <c r="AS11" s="4"/>
      <c r="AT11" s="4"/>
      <c r="AU11" s="4"/>
      <c r="AV11" s="4"/>
      <c r="AW11" s="4"/>
      <c r="AX11" s="4"/>
      <c r="AY11" s="4"/>
      <c r="AZ11" s="7">
        <f t="shared" si="3"/>
        <v>1</v>
      </c>
      <c r="BA11" s="10">
        <f t="shared" si="4"/>
        <v>3</v>
      </c>
      <c r="BB11" s="10">
        <f t="shared" si="0"/>
        <v>4</v>
      </c>
    </row>
    <row r="12" spans="2:54" ht="18" customHeight="1" x14ac:dyDescent="0.2">
      <c r="B12" s="13" t="s">
        <v>7</v>
      </c>
      <c r="C12" s="14" t="s">
        <v>43</v>
      </c>
      <c r="D12" s="8"/>
      <c r="E12" s="4"/>
      <c r="F12" s="4"/>
      <c r="G12" s="4"/>
      <c r="H12" s="4"/>
      <c r="I12" s="4"/>
      <c r="J12" s="4" t="s">
        <v>91</v>
      </c>
      <c r="K12" s="4"/>
      <c r="L12" s="4"/>
      <c r="M12" s="4"/>
      <c r="N12" s="4"/>
      <c r="O12" s="4"/>
      <c r="P12" s="4"/>
      <c r="Q12" s="4"/>
      <c r="R12" s="4"/>
      <c r="S12" s="4"/>
      <c r="T12" s="7">
        <f t="shared" si="1"/>
        <v>1</v>
      </c>
      <c r="U12" s="8"/>
      <c r="V12" s="4" t="s">
        <v>91</v>
      </c>
      <c r="W12" s="4"/>
      <c r="X12" s="4"/>
      <c r="Y12" s="4"/>
      <c r="Z12" s="4"/>
      <c r="AA12" s="4"/>
      <c r="AB12" s="4"/>
      <c r="AC12" s="4"/>
      <c r="AD12" s="4"/>
      <c r="AE12" s="4"/>
      <c r="AF12" s="4"/>
      <c r="AG12" s="4"/>
      <c r="AH12" s="4"/>
      <c r="AI12" s="4"/>
      <c r="AJ12" s="4"/>
      <c r="AK12" s="7">
        <f t="shared" si="2"/>
        <v>1</v>
      </c>
      <c r="AL12" s="8"/>
      <c r="AM12" s="4"/>
      <c r="AN12" s="4"/>
      <c r="AO12" s="4" t="s">
        <v>91</v>
      </c>
      <c r="AP12" s="4"/>
      <c r="AQ12" s="4"/>
      <c r="AR12" s="4"/>
      <c r="AS12" s="4"/>
      <c r="AT12" s="4"/>
      <c r="AU12" s="4"/>
      <c r="AV12" s="4"/>
      <c r="AW12" s="4"/>
      <c r="AX12" s="4"/>
      <c r="AY12" s="4"/>
      <c r="AZ12" s="7">
        <f t="shared" si="3"/>
        <v>1</v>
      </c>
      <c r="BA12" s="10">
        <f t="shared" si="4"/>
        <v>2</v>
      </c>
      <c r="BB12" s="10">
        <f t="shared" si="0"/>
        <v>3</v>
      </c>
    </row>
    <row r="13" spans="2:54" ht="18" customHeight="1" x14ac:dyDescent="0.2">
      <c r="B13" s="13" t="s">
        <v>12</v>
      </c>
      <c r="C13" s="14" t="s">
        <v>43</v>
      </c>
      <c r="D13" s="8"/>
      <c r="E13" s="4" t="s">
        <v>91</v>
      </c>
      <c r="F13" s="4"/>
      <c r="G13" s="4"/>
      <c r="H13" s="4"/>
      <c r="I13" s="4"/>
      <c r="J13" s="4"/>
      <c r="K13" s="4"/>
      <c r="L13" s="4"/>
      <c r="M13" s="4"/>
      <c r="N13" s="4"/>
      <c r="O13" s="4"/>
      <c r="P13" s="4"/>
      <c r="Q13" s="4"/>
      <c r="R13" s="4"/>
      <c r="S13" s="4"/>
      <c r="T13" s="7">
        <f t="shared" si="1"/>
        <v>1</v>
      </c>
      <c r="U13" s="8"/>
      <c r="V13" s="4"/>
      <c r="W13" s="4"/>
      <c r="X13" s="4"/>
      <c r="Y13" s="4"/>
      <c r="Z13" s="4" t="s">
        <v>91</v>
      </c>
      <c r="AA13" s="4"/>
      <c r="AB13" s="4"/>
      <c r="AC13" s="4"/>
      <c r="AD13" s="4"/>
      <c r="AE13" s="4"/>
      <c r="AF13" s="4"/>
      <c r="AG13" s="4"/>
      <c r="AH13" s="4"/>
      <c r="AI13" s="4"/>
      <c r="AJ13" s="4"/>
      <c r="AK13" s="7">
        <f t="shared" si="2"/>
        <v>1</v>
      </c>
      <c r="AL13" s="8"/>
      <c r="AM13" s="4"/>
      <c r="AN13" s="4"/>
      <c r="AO13" s="4"/>
      <c r="AP13" s="4"/>
      <c r="AQ13" s="4"/>
      <c r="AR13" s="4"/>
      <c r="AS13" s="4"/>
      <c r="AT13" s="4"/>
      <c r="AU13" s="4"/>
      <c r="AV13" s="4"/>
      <c r="AW13" s="4"/>
      <c r="AX13" s="4"/>
      <c r="AY13" s="4"/>
      <c r="AZ13" s="7">
        <f t="shared" si="3"/>
        <v>0</v>
      </c>
      <c r="BA13" s="10">
        <f t="shared" si="4"/>
        <v>1</v>
      </c>
      <c r="BB13" s="10">
        <f t="shared" si="0"/>
        <v>2</v>
      </c>
    </row>
    <row r="14" spans="2:54" ht="18" customHeight="1" x14ac:dyDescent="0.2">
      <c r="B14" s="13" t="s">
        <v>11</v>
      </c>
      <c r="C14" s="14" t="s">
        <v>43</v>
      </c>
      <c r="D14" s="8"/>
      <c r="E14" s="4"/>
      <c r="F14" s="4"/>
      <c r="G14" s="4"/>
      <c r="H14" s="4"/>
      <c r="I14" s="4"/>
      <c r="J14" s="4"/>
      <c r="K14" s="4" t="s">
        <v>91</v>
      </c>
      <c r="L14" s="4"/>
      <c r="M14" s="4"/>
      <c r="N14" s="4"/>
      <c r="O14" s="4"/>
      <c r="P14" s="4"/>
      <c r="Q14" s="4"/>
      <c r="R14" s="4"/>
      <c r="S14" s="4"/>
      <c r="T14" s="7">
        <f t="shared" si="1"/>
        <v>1</v>
      </c>
      <c r="U14" s="8"/>
      <c r="V14" s="4"/>
      <c r="W14" s="4"/>
      <c r="X14" s="4"/>
      <c r="Y14" s="4"/>
      <c r="Z14" s="4"/>
      <c r="AA14" s="4"/>
      <c r="AB14" s="4"/>
      <c r="AC14" s="4"/>
      <c r="AD14" s="4"/>
      <c r="AE14" s="4" t="s">
        <v>91</v>
      </c>
      <c r="AF14" s="4"/>
      <c r="AG14" s="4"/>
      <c r="AH14" s="4"/>
      <c r="AI14" s="4" t="s">
        <v>91</v>
      </c>
      <c r="AJ14" s="4"/>
      <c r="AK14" s="7">
        <f t="shared" si="2"/>
        <v>2</v>
      </c>
      <c r="AL14" s="8"/>
      <c r="AM14" s="4"/>
      <c r="AN14" s="4"/>
      <c r="AO14" s="4"/>
      <c r="AP14" s="4"/>
      <c r="AQ14" s="4"/>
      <c r="AR14" s="4"/>
      <c r="AS14" s="4"/>
      <c r="AT14" s="4"/>
      <c r="AU14" s="4"/>
      <c r="AV14" s="4"/>
      <c r="AW14" s="4"/>
      <c r="AX14" s="4"/>
      <c r="AY14" s="4"/>
      <c r="AZ14" s="7">
        <f t="shared" si="3"/>
        <v>0</v>
      </c>
      <c r="BA14" s="10">
        <f t="shared" si="4"/>
        <v>2</v>
      </c>
      <c r="BB14" s="10">
        <f t="shared" si="0"/>
        <v>3</v>
      </c>
    </row>
    <row r="15" spans="2:54" ht="18" customHeight="1" x14ac:dyDescent="0.2">
      <c r="B15" s="13" t="s">
        <v>22</v>
      </c>
      <c r="C15" s="14" t="s">
        <v>43</v>
      </c>
      <c r="D15" s="8"/>
      <c r="E15" s="4"/>
      <c r="F15" s="4"/>
      <c r="G15" s="4"/>
      <c r="H15" s="4"/>
      <c r="I15" s="4"/>
      <c r="J15" s="4"/>
      <c r="K15" s="4"/>
      <c r="L15" s="4"/>
      <c r="M15" s="4"/>
      <c r="N15" s="4"/>
      <c r="O15" s="4"/>
      <c r="P15" s="4"/>
      <c r="Q15" s="4"/>
      <c r="R15" s="4"/>
      <c r="S15" s="4"/>
      <c r="T15" s="7">
        <f t="shared" si="1"/>
        <v>0</v>
      </c>
      <c r="U15" s="8"/>
      <c r="V15" s="4"/>
      <c r="W15" s="4" t="s">
        <v>91</v>
      </c>
      <c r="X15" s="4"/>
      <c r="Y15" s="4"/>
      <c r="Z15" s="4"/>
      <c r="AA15" s="4"/>
      <c r="AB15" s="4" t="s">
        <v>91</v>
      </c>
      <c r="AC15" s="4"/>
      <c r="AD15" s="4"/>
      <c r="AE15" s="4"/>
      <c r="AF15" s="4"/>
      <c r="AG15" s="4"/>
      <c r="AH15" s="4"/>
      <c r="AI15" s="4"/>
      <c r="AJ15" s="4"/>
      <c r="AK15" s="7">
        <f t="shared" si="2"/>
        <v>2</v>
      </c>
      <c r="AL15" s="8"/>
      <c r="AM15" s="4"/>
      <c r="AN15" s="4"/>
      <c r="AO15" s="4"/>
      <c r="AP15" s="4"/>
      <c r="AQ15" s="4"/>
      <c r="AR15" s="4"/>
      <c r="AS15" s="4"/>
      <c r="AT15" s="4"/>
      <c r="AU15" s="4"/>
      <c r="AV15" s="4"/>
      <c r="AW15" s="4"/>
      <c r="AX15" s="4"/>
      <c r="AY15" s="4"/>
      <c r="AZ15" s="7">
        <f t="shared" si="3"/>
        <v>0</v>
      </c>
      <c r="BA15" s="10">
        <f t="shared" si="4"/>
        <v>2</v>
      </c>
      <c r="BB15" s="10">
        <f t="shared" si="0"/>
        <v>2</v>
      </c>
    </row>
    <row r="16" spans="2:54" ht="18" customHeight="1" x14ac:dyDescent="0.2">
      <c r="B16" s="13" t="s">
        <v>10</v>
      </c>
      <c r="C16" s="14" t="s">
        <v>43</v>
      </c>
      <c r="D16" s="8"/>
      <c r="E16" s="4"/>
      <c r="F16" s="4"/>
      <c r="G16" s="4"/>
      <c r="H16" s="4"/>
      <c r="I16" s="4"/>
      <c r="J16" s="4"/>
      <c r="K16" s="4"/>
      <c r="L16" s="4"/>
      <c r="M16" s="4"/>
      <c r="N16" s="4"/>
      <c r="O16" s="4"/>
      <c r="P16" s="4" t="s">
        <v>91</v>
      </c>
      <c r="Q16" s="4"/>
      <c r="R16" s="4"/>
      <c r="S16" s="4"/>
      <c r="T16" s="7">
        <f t="shared" si="1"/>
        <v>1</v>
      </c>
      <c r="U16" s="8"/>
      <c r="V16" s="4"/>
      <c r="W16" s="4"/>
      <c r="X16" s="4" t="s">
        <v>91</v>
      </c>
      <c r="Y16" s="4"/>
      <c r="Z16" s="4"/>
      <c r="AA16" s="4"/>
      <c r="AB16" s="4"/>
      <c r="AC16" s="4"/>
      <c r="AD16" s="4"/>
      <c r="AE16" s="4"/>
      <c r="AF16" s="4"/>
      <c r="AG16" s="4"/>
      <c r="AH16" s="4"/>
      <c r="AI16" s="4"/>
      <c r="AJ16" s="4"/>
      <c r="AK16" s="7">
        <f t="shared" si="2"/>
        <v>1</v>
      </c>
      <c r="AL16" s="8"/>
      <c r="AM16" s="4" t="s">
        <v>91</v>
      </c>
      <c r="AN16" s="4" t="s">
        <v>91</v>
      </c>
      <c r="AO16" s="4"/>
      <c r="AP16" s="4"/>
      <c r="AQ16" s="4"/>
      <c r="AR16" s="4"/>
      <c r="AS16" s="4"/>
      <c r="AT16" s="4"/>
      <c r="AU16" s="4"/>
      <c r="AV16" s="4"/>
      <c r="AW16" s="4"/>
      <c r="AX16" s="4"/>
      <c r="AY16" s="4"/>
      <c r="AZ16" s="7">
        <f t="shared" si="3"/>
        <v>2</v>
      </c>
      <c r="BA16" s="10">
        <f t="shared" si="4"/>
        <v>3</v>
      </c>
      <c r="BB16" s="10">
        <f t="shared" si="0"/>
        <v>4</v>
      </c>
    </row>
    <row r="17" spans="2:57" ht="18" customHeight="1" x14ac:dyDescent="0.2">
      <c r="B17" s="13" t="s">
        <v>18</v>
      </c>
      <c r="C17" s="14" t="s">
        <v>43</v>
      </c>
      <c r="D17" s="8"/>
      <c r="E17" s="4"/>
      <c r="F17" s="4"/>
      <c r="G17" s="4"/>
      <c r="H17" s="4"/>
      <c r="I17" s="4"/>
      <c r="J17" s="4"/>
      <c r="K17" s="4"/>
      <c r="L17" s="4"/>
      <c r="M17" s="4"/>
      <c r="N17" s="4" t="s">
        <v>91</v>
      </c>
      <c r="O17" s="4"/>
      <c r="P17" s="4"/>
      <c r="Q17" s="4"/>
      <c r="R17" s="4"/>
      <c r="S17" s="4"/>
      <c r="T17" s="7">
        <f t="shared" si="1"/>
        <v>1</v>
      </c>
      <c r="U17" s="8"/>
      <c r="V17" s="4"/>
      <c r="W17" s="4"/>
      <c r="X17" s="4"/>
      <c r="Y17" s="4"/>
      <c r="Z17" s="4"/>
      <c r="AA17" s="4"/>
      <c r="AB17" s="4"/>
      <c r="AC17" s="4"/>
      <c r="AD17" s="4"/>
      <c r="AE17" s="4"/>
      <c r="AF17" s="4"/>
      <c r="AG17" s="4"/>
      <c r="AH17" s="4"/>
      <c r="AI17" s="4"/>
      <c r="AJ17" s="4" t="s">
        <v>91</v>
      </c>
      <c r="AK17" s="7">
        <f t="shared" si="2"/>
        <v>1</v>
      </c>
      <c r="AL17" s="8"/>
      <c r="AM17" s="4"/>
      <c r="AN17" s="4"/>
      <c r="AO17" s="4"/>
      <c r="AP17" s="4"/>
      <c r="AQ17" s="4"/>
      <c r="AR17" s="4"/>
      <c r="AS17" s="4"/>
      <c r="AT17" s="4"/>
      <c r="AU17" s="4"/>
      <c r="AV17" s="4"/>
      <c r="AW17" s="4"/>
      <c r="AX17" s="4"/>
      <c r="AY17" s="4"/>
      <c r="AZ17" s="7">
        <f t="shared" si="3"/>
        <v>0</v>
      </c>
      <c r="BA17" s="10">
        <f t="shared" si="4"/>
        <v>1</v>
      </c>
      <c r="BB17" s="10">
        <f t="shared" si="0"/>
        <v>2</v>
      </c>
    </row>
    <row r="18" spans="2:57" ht="18" customHeight="1" x14ac:dyDescent="0.2">
      <c r="B18" s="17" t="s">
        <v>9</v>
      </c>
      <c r="C18" s="18" t="s">
        <v>44</v>
      </c>
      <c r="D18" s="9"/>
      <c r="E18" s="5"/>
      <c r="F18" s="5"/>
      <c r="G18" s="5"/>
      <c r="H18" s="5"/>
      <c r="I18" s="5"/>
      <c r="J18" s="5"/>
      <c r="K18" s="5"/>
      <c r="L18" s="5" t="s">
        <v>91</v>
      </c>
      <c r="M18" s="5"/>
      <c r="N18" s="5"/>
      <c r="O18" s="5"/>
      <c r="P18" s="5"/>
      <c r="Q18" s="5"/>
      <c r="R18" s="5"/>
      <c r="S18" s="5"/>
      <c r="T18" s="7">
        <f t="shared" si="1"/>
        <v>1</v>
      </c>
      <c r="U18" s="9"/>
      <c r="V18" s="5"/>
      <c r="W18" s="5"/>
      <c r="X18" s="5"/>
      <c r="Y18" s="5"/>
      <c r="Z18" s="5"/>
      <c r="AA18" s="5"/>
      <c r="AB18" s="5"/>
      <c r="AC18" s="5"/>
      <c r="AD18" s="5"/>
      <c r="AE18" s="5"/>
      <c r="AF18" s="5"/>
      <c r="AG18" s="5"/>
      <c r="AH18" s="5"/>
      <c r="AI18" s="5"/>
      <c r="AJ18" s="5"/>
      <c r="AK18" s="7">
        <f t="shared" si="2"/>
        <v>0</v>
      </c>
      <c r="AL18" s="9"/>
      <c r="AM18" s="5"/>
      <c r="AN18" s="5"/>
      <c r="AO18" s="5"/>
      <c r="AP18" s="5"/>
      <c r="AQ18" s="5"/>
      <c r="AR18" s="5"/>
      <c r="AS18" s="5"/>
      <c r="AT18" s="5"/>
      <c r="AU18" s="5"/>
      <c r="AV18" s="5"/>
      <c r="AW18" s="5"/>
      <c r="AX18" s="5"/>
      <c r="AY18" s="5"/>
      <c r="AZ18" s="7">
        <f t="shared" si="3"/>
        <v>0</v>
      </c>
      <c r="BA18" s="10">
        <f t="shared" si="4"/>
        <v>0</v>
      </c>
      <c r="BB18" s="10">
        <f t="shared" si="0"/>
        <v>1</v>
      </c>
    </row>
    <row r="19" spans="2:57" ht="18" customHeight="1" x14ac:dyDescent="0.2">
      <c r="B19" s="17" t="s">
        <v>20</v>
      </c>
      <c r="C19" s="18" t="s">
        <v>44</v>
      </c>
      <c r="D19" s="9"/>
      <c r="E19" s="5"/>
      <c r="F19" s="5"/>
      <c r="G19" s="5"/>
      <c r="H19" s="5"/>
      <c r="I19" s="5"/>
      <c r="J19" s="5"/>
      <c r="K19" s="5"/>
      <c r="L19" s="5"/>
      <c r="M19" s="5"/>
      <c r="N19" s="5"/>
      <c r="O19" s="5"/>
      <c r="P19" s="5"/>
      <c r="Q19" s="5"/>
      <c r="R19" s="5"/>
      <c r="S19" s="5"/>
      <c r="T19" s="7">
        <f t="shared" si="1"/>
        <v>0</v>
      </c>
      <c r="U19" s="9"/>
      <c r="V19" s="5"/>
      <c r="W19" s="5"/>
      <c r="X19" s="5"/>
      <c r="Y19" s="5"/>
      <c r="Z19" s="5"/>
      <c r="AA19" s="5"/>
      <c r="AB19" s="5"/>
      <c r="AC19" s="5"/>
      <c r="AD19" s="5"/>
      <c r="AE19" s="5"/>
      <c r="AF19" s="5"/>
      <c r="AG19" s="5"/>
      <c r="AH19" s="5"/>
      <c r="AI19" s="5"/>
      <c r="AJ19" s="5"/>
      <c r="AK19" s="7">
        <f t="shared" si="2"/>
        <v>0</v>
      </c>
      <c r="AL19" s="9"/>
      <c r="AM19" s="5"/>
      <c r="AN19" s="5"/>
      <c r="AO19" s="5"/>
      <c r="AP19" s="5"/>
      <c r="AQ19" s="5"/>
      <c r="AR19" s="5"/>
      <c r="AS19" s="5"/>
      <c r="AT19" s="5" t="s">
        <v>91</v>
      </c>
      <c r="AU19" s="5"/>
      <c r="AV19" s="5"/>
      <c r="AW19" s="5"/>
      <c r="AX19" s="5"/>
      <c r="AY19" s="5"/>
      <c r="AZ19" s="7">
        <f t="shared" si="3"/>
        <v>1</v>
      </c>
      <c r="BA19" s="10">
        <f t="shared" si="4"/>
        <v>1</v>
      </c>
      <c r="BB19" s="10">
        <f t="shared" si="0"/>
        <v>1</v>
      </c>
    </row>
    <row r="20" spans="2:57" ht="18" customHeight="1" x14ac:dyDescent="0.2">
      <c r="B20" s="17" t="s">
        <v>23</v>
      </c>
      <c r="C20" s="18" t="s">
        <v>44</v>
      </c>
      <c r="D20" s="9"/>
      <c r="E20" s="5"/>
      <c r="F20" s="5"/>
      <c r="G20" s="5"/>
      <c r="H20" s="5" t="s">
        <v>91</v>
      </c>
      <c r="I20" s="5"/>
      <c r="J20" s="5"/>
      <c r="K20" s="5"/>
      <c r="L20" s="5"/>
      <c r="M20" s="5"/>
      <c r="N20" s="5"/>
      <c r="O20" s="5"/>
      <c r="P20" s="5"/>
      <c r="Q20" s="5"/>
      <c r="R20" s="5" t="s">
        <v>91</v>
      </c>
      <c r="S20" s="5"/>
      <c r="T20" s="7">
        <f t="shared" si="1"/>
        <v>2</v>
      </c>
      <c r="U20" s="9"/>
      <c r="V20" s="5"/>
      <c r="W20" s="5"/>
      <c r="X20" s="5"/>
      <c r="Y20" s="5"/>
      <c r="Z20" s="5"/>
      <c r="AA20" s="5"/>
      <c r="AB20" s="5"/>
      <c r="AC20" s="5"/>
      <c r="AD20" s="5" t="s">
        <v>91</v>
      </c>
      <c r="AE20" s="5"/>
      <c r="AF20" s="5"/>
      <c r="AG20" s="5"/>
      <c r="AH20" s="5"/>
      <c r="AI20" s="5"/>
      <c r="AJ20" s="5"/>
      <c r="AK20" s="7">
        <f t="shared" si="2"/>
        <v>1</v>
      </c>
      <c r="AL20" s="9"/>
      <c r="AM20" s="5"/>
      <c r="AN20" s="5"/>
      <c r="AO20" s="5"/>
      <c r="AP20" s="5"/>
      <c r="AQ20" s="5"/>
      <c r="AR20" s="5"/>
      <c r="AS20" s="5"/>
      <c r="AT20" s="5"/>
      <c r="AU20" s="5"/>
      <c r="AV20" s="5" t="s">
        <v>91</v>
      </c>
      <c r="AW20" s="5"/>
      <c r="AX20" s="5" t="s">
        <v>91</v>
      </c>
      <c r="AY20" s="5"/>
      <c r="AZ20" s="7">
        <f t="shared" si="3"/>
        <v>2</v>
      </c>
      <c r="BA20" s="10">
        <f t="shared" si="4"/>
        <v>3</v>
      </c>
      <c r="BB20" s="10">
        <f t="shared" si="0"/>
        <v>5</v>
      </c>
    </row>
    <row r="21" spans="2:57" ht="18" customHeight="1" x14ac:dyDescent="0.2">
      <c r="B21" s="15" t="s">
        <v>41</v>
      </c>
      <c r="C21" s="16" t="s">
        <v>92</v>
      </c>
      <c r="D21" s="19"/>
      <c r="E21" s="20"/>
      <c r="F21" s="20"/>
      <c r="G21" s="20"/>
      <c r="H21" s="20"/>
      <c r="I21" s="20"/>
      <c r="J21" s="20"/>
      <c r="K21" s="20"/>
      <c r="L21" s="20"/>
      <c r="M21" s="20"/>
      <c r="N21" s="20"/>
      <c r="O21" s="20"/>
      <c r="P21" s="20"/>
      <c r="Q21" s="20"/>
      <c r="R21" s="20"/>
      <c r="S21" s="20" t="s">
        <v>91</v>
      </c>
      <c r="T21" s="21">
        <f t="shared" si="1"/>
        <v>1</v>
      </c>
      <c r="U21" s="19"/>
      <c r="V21" s="20"/>
      <c r="W21" s="20"/>
      <c r="X21" s="20"/>
      <c r="Y21" s="20" t="s">
        <v>91</v>
      </c>
      <c r="Z21" s="20"/>
      <c r="AA21" s="20"/>
      <c r="AB21" s="20"/>
      <c r="AC21" s="20"/>
      <c r="AD21" s="20"/>
      <c r="AE21" s="20"/>
      <c r="AF21" s="20"/>
      <c r="AG21" s="20"/>
      <c r="AH21" s="20"/>
      <c r="AI21" s="20"/>
      <c r="AJ21" s="20"/>
      <c r="AK21" s="21">
        <f t="shared" si="2"/>
        <v>1</v>
      </c>
      <c r="AL21" s="19"/>
      <c r="AM21" s="20"/>
      <c r="AN21" s="20"/>
      <c r="AO21" s="20"/>
      <c r="AP21" s="20"/>
      <c r="AQ21" s="20"/>
      <c r="AR21" s="20"/>
      <c r="AS21" s="20"/>
      <c r="AT21" s="20"/>
      <c r="AU21" s="20"/>
      <c r="AV21" s="20"/>
      <c r="AW21" s="20"/>
      <c r="AX21" s="20"/>
      <c r="AY21" s="20"/>
      <c r="AZ21" s="21">
        <f t="shared" si="3"/>
        <v>0</v>
      </c>
      <c r="BA21" s="22">
        <f t="shared" si="4"/>
        <v>1</v>
      </c>
      <c r="BB21" s="22">
        <f t="shared" si="0"/>
        <v>2</v>
      </c>
    </row>
    <row r="22" spans="2:57" ht="18" customHeight="1" x14ac:dyDescent="0.2">
      <c r="D22" s="31">
        <f t="shared" ref="D22:S22" si="5">COUNTA(D4:D21)</f>
        <v>1</v>
      </c>
      <c r="E22" s="32">
        <f t="shared" si="5"/>
        <v>1</v>
      </c>
      <c r="F22" s="32">
        <f t="shared" si="5"/>
        <v>1</v>
      </c>
      <c r="G22" s="32">
        <f t="shared" si="5"/>
        <v>1</v>
      </c>
      <c r="H22" s="32">
        <f t="shared" si="5"/>
        <v>1</v>
      </c>
      <c r="I22" s="32">
        <f t="shared" si="5"/>
        <v>1</v>
      </c>
      <c r="J22" s="32">
        <f t="shared" si="5"/>
        <v>1</v>
      </c>
      <c r="K22" s="32">
        <f t="shared" si="5"/>
        <v>1</v>
      </c>
      <c r="L22" s="32">
        <f t="shared" si="5"/>
        <v>1</v>
      </c>
      <c r="M22" s="32">
        <f t="shared" si="5"/>
        <v>1</v>
      </c>
      <c r="N22" s="32">
        <f t="shared" si="5"/>
        <v>1</v>
      </c>
      <c r="O22" s="32">
        <f t="shared" si="5"/>
        <v>1</v>
      </c>
      <c r="P22" s="32">
        <f t="shared" si="5"/>
        <v>1</v>
      </c>
      <c r="Q22" s="32">
        <f t="shared" si="5"/>
        <v>1</v>
      </c>
      <c r="R22" s="32">
        <f t="shared" si="5"/>
        <v>1</v>
      </c>
      <c r="S22" s="32">
        <f t="shared" si="5"/>
        <v>1</v>
      </c>
      <c r="T22" s="33">
        <f>SUM(T4:T21)</f>
        <v>16</v>
      </c>
      <c r="U22" s="34">
        <f>COUNTA(U4:U21)</f>
        <v>1</v>
      </c>
      <c r="V22" s="32">
        <f t="shared" ref="V22:AJ22" si="6">COUNTA(V4:V21)</f>
        <v>1</v>
      </c>
      <c r="W22" s="32">
        <f t="shared" si="6"/>
        <v>1</v>
      </c>
      <c r="X22" s="32">
        <f t="shared" si="6"/>
        <v>1</v>
      </c>
      <c r="Y22" s="32">
        <f t="shared" si="6"/>
        <v>1</v>
      </c>
      <c r="Z22" s="32">
        <f t="shared" si="6"/>
        <v>1</v>
      </c>
      <c r="AA22" s="32">
        <f t="shared" si="6"/>
        <v>1</v>
      </c>
      <c r="AB22" s="32">
        <f t="shared" si="6"/>
        <v>1</v>
      </c>
      <c r="AC22" s="32">
        <f t="shared" si="6"/>
        <v>1</v>
      </c>
      <c r="AD22" s="32">
        <f t="shared" si="6"/>
        <v>1</v>
      </c>
      <c r="AE22" s="32">
        <f t="shared" si="6"/>
        <v>1</v>
      </c>
      <c r="AF22" s="32">
        <f t="shared" si="6"/>
        <v>1</v>
      </c>
      <c r="AG22" s="32">
        <f t="shared" si="6"/>
        <v>1</v>
      </c>
      <c r="AH22" s="32">
        <f t="shared" si="6"/>
        <v>1</v>
      </c>
      <c r="AI22" s="32">
        <f t="shared" si="6"/>
        <v>1</v>
      </c>
      <c r="AJ22" s="32">
        <f t="shared" si="6"/>
        <v>1</v>
      </c>
      <c r="AK22" s="33">
        <f>SUM(AK4:AK21)</f>
        <v>16</v>
      </c>
      <c r="AL22" s="34">
        <f t="shared" ref="AL22:AY22" si="7">COUNTA(AL4:AL21)</f>
        <v>1</v>
      </c>
      <c r="AM22" s="32">
        <f t="shared" si="7"/>
        <v>1</v>
      </c>
      <c r="AN22" s="32">
        <f t="shared" si="7"/>
        <v>1</v>
      </c>
      <c r="AO22" s="32">
        <f t="shared" si="7"/>
        <v>1</v>
      </c>
      <c r="AP22" s="32">
        <f t="shared" si="7"/>
        <v>1</v>
      </c>
      <c r="AQ22" s="32">
        <f t="shared" si="7"/>
        <v>1</v>
      </c>
      <c r="AR22" s="32">
        <f t="shared" si="7"/>
        <v>1</v>
      </c>
      <c r="AS22" s="32">
        <f t="shared" si="7"/>
        <v>1</v>
      </c>
      <c r="AT22" s="32">
        <f t="shared" si="7"/>
        <v>1</v>
      </c>
      <c r="AU22" s="32">
        <f t="shared" si="7"/>
        <v>1</v>
      </c>
      <c r="AV22" s="32">
        <f t="shared" si="7"/>
        <v>1</v>
      </c>
      <c r="AW22" s="32">
        <f t="shared" si="7"/>
        <v>1</v>
      </c>
      <c r="AX22" s="32">
        <f t="shared" si="7"/>
        <v>1</v>
      </c>
      <c r="AY22" s="32">
        <f t="shared" si="7"/>
        <v>1</v>
      </c>
      <c r="AZ22" s="33">
        <f>SUM(AZ4:AZ21)</f>
        <v>14</v>
      </c>
      <c r="BA22" s="35">
        <f>SUM(BA4:BA21)</f>
        <v>30</v>
      </c>
      <c r="BB22" s="36">
        <f>SUM(BB4:BB21)</f>
        <v>46</v>
      </c>
    </row>
    <row r="24" spans="2:57" ht="22.5" customHeight="1" x14ac:dyDescent="0.2">
      <c r="B24" s="178" t="s">
        <v>112</v>
      </c>
      <c r="C24" s="178"/>
      <c r="D24" s="182" t="s">
        <v>90</v>
      </c>
      <c r="E24" s="180"/>
      <c r="F24" s="180"/>
      <c r="G24" s="180"/>
      <c r="H24" s="180"/>
      <c r="I24" s="180"/>
      <c r="J24" s="180"/>
      <c r="K24" s="180"/>
      <c r="L24" s="180"/>
      <c r="M24" s="180"/>
      <c r="N24" s="180"/>
      <c r="O24" s="180"/>
      <c r="P24" s="180"/>
      <c r="Q24" s="180"/>
      <c r="R24" s="180"/>
      <c r="S24" s="180"/>
      <c r="T24" s="180"/>
      <c r="U24" s="180"/>
      <c r="V24" s="181"/>
      <c r="W24" s="179" t="s">
        <v>99</v>
      </c>
      <c r="X24" s="180"/>
      <c r="Y24" s="180"/>
      <c r="Z24" s="180"/>
      <c r="AA24" s="180"/>
      <c r="AB24" s="180"/>
      <c r="AC24" s="180"/>
      <c r="AD24" s="180"/>
      <c r="AE24" s="180"/>
      <c r="AF24" s="180"/>
      <c r="AG24" s="180"/>
      <c r="AH24" s="180"/>
      <c r="AI24" s="180"/>
      <c r="AJ24" s="180"/>
      <c r="AK24" s="180"/>
      <c r="AL24" s="180"/>
      <c r="AM24" s="180"/>
      <c r="AN24" s="181"/>
      <c r="AO24" s="179" t="s">
        <v>94</v>
      </c>
      <c r="AP24" s="180"/>
      <c r="AQ24" s="180"/>
      <c r="AR24" s="180"/>
      <c r="AS24" s="180"/>
      <c r="AT24" s="180"/>
      <c r="AU24" s="180"/>
      <c r="AV24" s="180"/>
      <c r="AW24" s="180"/>
      <c r="AX24" s="180"/>
      <c r="AY24" s="180"/>
      <c r="AZ24" s="180"/>
      <c r="BA24" s="180"/>
      <c r="BB24" s="180"/>
      <c r="BC24" s="181"/>
      <c r="BD24" s="174" t="s">
        <v>98</v>
      </c>
      <c r="BE24" s="176" t="s">
        <v>4</v>
      </c>
    </row>
    <row r="25" spans="2:57" s="2" customFormat="1" ht="92.25" customHeight="1" x14ac:dyDescent="0.2">
      <c r="B25" s="46" t="s">
        <v>0</v>
      </c>
      <c r="C25" s="47" t="s">
        <v>40</v>
      </c>
      <c r="D25" s="27" t="s">
        <v>74</v>
      </c>
      <c r="E25" s="37" t="s">
        <v>95</v>
      </c>
      <c r="F25" s="28" t="s">
        <v>77</v>
      </c>
      <c r="G25" s="28" t="s">
        <v>76</v>
      </c>
      <c r="H25" s="28" t="s">
        <v>75</v>
      </c>
      <c r="I25" s="37" t="s">
        <v>96</v>
      </c>
      <c r="J25" s="28" t="s">
        <v>78</v>
      </c>
      <c r="K25" s="37" t="s">
        <v>97</v>
      </c>
      <c r="L25" s="28" t="s">
        <v>79</v>
      </c>
      <c r="M25" s="28" t="s">
        <v>84</v>
      </c>
      <c r="N25" s="28" t="s">
        <v>81</v>
      </c>
      <c r="O25" s="28" t="s">
        <v>87</v>
      </c>
      <c r="P25" s="28" t="s">
        <v>86</v>
      </c>
      <c r="Q25" s="28" t="s">
        <v>82</v>
      </c>
      <c r="R25" s="28" t="s">
        <v>83</v>
      </c>
      <c r="S25" s="28" t="s">
        <v>85</v>
      </c>
      <c r="T25" s="28" t="s">
        <v>88</v>
      </c>
      <c r="U25" s="28" t="s">
        <v>89</v>
      </c>
      <c r="V25" s="29" t="s">
        <v>102</v>
      </c>
      <c r="W25" s="30" t="s">
        <v>45</v>
      </c>
      <c r="X25" s="28" t="s">
        <v>46</v>
      </c>
      <c r="Y25" s="28" t="s">
        <v>69</v>
      </c>
      <c r="Z25" s="28" t="s">
        <v>72</v>
      </c>
      <c r="AA25" s="28" t="s">
        <v>17</v>
      </c>
      <c r="AB25" s="28" t="s">
        <v>47</v>
      </c>
      <c r="AC25" s="28" t="s">
        <v>48</v>
      </c>
      <c r="AD25" s="28" t="s">
        <v>68</v>
      </c>
      <c r="AE25" s="28" t="s">
        <v>49</v>
      </c>
      <c r="AF25" s="37" t="s">
        <v>101</v>
      </c>
      <c r="AG25" s="37" t="s">
        <v>100</v>
      </c>
      <c r="AH25" s="28" t="s">
        <v>50</v>
      </c>
      <c r="AI25" s="28" t="s">
        <v>66</v>
      </c>
      <c r="AJ25" s="28" t="s">
        <v>51</v>
      </c>
      <c r="AK25" s="37" t="s">
        <v>93</v>
      </c>
      <c r="AL25" s="28" t="s">
        <v>67</v>
      </c>
      <c r="AM25" s="28" t="s">
        <v>70</v>
      </c>
      <c r="AN25" s="29" t="s">
        <v>102</v>
      </c>
      <c r="AO25" s="30" t="s">
        <v>60</v>
      </c>
      <c r="AP25" s="28" t="s">
        <v>61</v>
      </c>
      <c r="AQ25" s="28" t="s">
        <v>62</v>
      </c>
      <c r="AR25" s="28" t="s">
        <v>56</v>
      </c>
      <c r="AS25" s="28" t="s">
        <v>52</v>
      </c>
      <c r="AT25" s="28" t="s">
        <v>53</v>
      </c>
      <c r="AU25" s="28" t="s">
        <v>54</v>
      </c>
      <c r="AV25" s="28" t="s">
        <v>55</v>
      </c>
      <c r="AW25" s="28" t="s">
        <v>57</v>
      </c>
      <c r="AX25" s="28" t="s">
        <v>58</v>
      </c>
      <c r="AY25" s="28" t="s">
        <v>59</v>
      </c>
      <c r="AZ25" s="28" t="s">
        <v>63</v>
      </c>
      <c r="BA25" s="28" t="s">
        <v>64</v>
      </c>
      <c r="BB25" s="28" t="s">
        <v>65</v>
      </c>
      <c r="BC25" s="29" t="s">
        <v>102</v>
      </c>
      <c r="BD25" s="175"/>
      <c r="BE25" s="177"/>
    </row>
    <row r="26" spans="2:57" ht="18" customHeight="1" x14ac:dyDescent="0.2">
      <c r="B26" s="11" t="s">
        <v>38</v>
      </c>
      <c r="C26" s="12" t="s">
        <v>44</v>
      </c>
      <c r="D26" s="23"/>
      <c r="E26" s="24"/>
      <c r="F26" s="24"/>
      <c r="G26" s="24"/>
      <c r="H26" s="24"/>
      <c r="I26" s="24"/>
      <c r="J26" s="24"/>
      <c r="K26" s="24"/>
      <c r="L26" s="24"/>
      <c r="M26" s="24"/>
      <c r="N26" s="24"/>
      <c r="O26" s="24"/>
      <c r="P26" s="24"/>
      <c r="Q26" s="24"/>
      <c r="R26" s="24"/>
      <c r="S26" s="24"/>
      <c r="T26" s="24"/>
      <c r="U26" s="24"/>
      <c r="V26" s="25">
        <f t="shared" ref="V26:V40" si="8">COUNTA(D26:U26)</f>
        <v>0</v>
      </c>
      <c r="W26" s="23"/>
      <c r="X26" s="24"/>
      <c r="Y26" s="24"/>
      <c r="Z26" s="24"/>
      <c r="AA26" s="24"/>
      <c r="AB26" s="24"/>
      <c r="AC26" s="24"/>
      <c r="AD26" s="24"/>
      <c r="AE26" s="24"/>
      <c r="AF26" s="24"/>
      <c r="AG26" s="24"/>
      <c r="AH26" s="24"/>
      <c r="AI26" s="24" t="s">
        <v>91</v>
      </c>
      <c r="AJ26" s="24"/>
      <c r="AK26" s="24"/>
      <c r="AL26" s="24"/>
      <c r="AM26" s="24"/>
      <c r="AN26" s="25">
        <f>COUNTA(W26:AM26)</f>
        <v>1</v>
      </c>
      <c r="AO26" s="23"/>
      <c r="AP26" s="24"/>
      <c r="AQ26" s="24"/>
      <c r="AR26" s="24"/>
      <c r="AS26" s="24"/>
      <c r="AT26" s="24" t="s">
        <v>91</v>
      </c>
      <c r="AU26" s="24"/>
      <c r="AV26" s="24"/>
      <c r="AW26" s="24"/>
      <c r="AX26" s="24"/>
      <c r="AY26" s="24"/>
      <c r="AZ26" s="24"/>
      <c r="BA26" s="24" t="s">
        <v>91</v>
      </c>
      <c r="BB26" s="24"/>
      <c r="BC26" s="25">
        <f>COUNTA(AO26:BB26)</f>
        <v>2</v>
      </c>
      <c r="BD26" s="26">
        <f>AN26+BC26</f>
        <v>3</v>
      </c>
      <c r="BE26" s="26">
        <f t="shared" ref="BE26:BE40" si="9">BD26+V26</f>
        <v>3</v>
      </c>
    </row>
    <row r="27" spans="2:57" ht="18" customHeight="1" x14ac:dyDescent="0.2">
      <c r="B27" s="11" t="s">
        <v>15</v>
      </c>
      <c r="C27" s="12" t="s">
        <v>44</v>
      </c>
      <c r="D27" s="6"/>
      <c r="E27" s="3"/>
      <c r="F27" s="3"/>
      <c r="G27" s="3"/>
      <c r="H27" s="3"/>
      <c r="I27" s="3" t="s">
        <v>91</v>
      </c>
      <c r="J27" s="3"/>
      <c r="K27" s="3"/>
      <c r="L27" s="3"/>
      <c r="M27" s="3"/>
      <c r="N27" s="3"/>
      <c r="O27" s="3"/>
      <c r="P27" s="3"/>
      <c r="Q27" s="3"/>
      <c r="R27" s="3"/>
      <c r="S27" s="3"/>
      <c r="T27" s="3"/>
      <c r="U27" s="3"/>
      <c r="V27" s="7">
        <f t="shared" si="8"/>
        <v>1</v>
      </c>
      <c r="W27" s="6"/>
      <c r="X27" s="3"/>
      <c r="Y27" s="3"/>
      <c r="Z27" s="3"/>
      <c r="AA27" s="3"/>
      <c r="AB27" s="3"/>
      <c r="AC27" s="3"/>
      <c r="AD27" s="3"/>
      <c r="AE27" s="3"/>
      <c r="AF27" s="3" t="s">
        <v>91</v>
      </c>
      <c r="AG27" s="3"/>
      <c r="AH27" s="3"/>
      <c r="AI27" s="3"/>
      <c r="AJ27" s="3"/>
      <c r="AK27" s="3"/>
      <c r="AL27" s="3"/>
      <c r="AM27" s="3"/>
      <c r="AN27" s="7">
        <f t="shared" ref="AN27:AN39" si="10">COUNTA(W27:AM27)</f>
        <v>1</v>
      </c>
      <c r="AO27" s="6"/>
      <c r="AP27" s="3"/>
      <c r="AQ27" s="3"/>
      <c r="AR27" s="3"/>
      <c r="AS27" s="3"/>
      <c r="AT27" s="3"/>
      <c r="AU27" s="3" t="s">
        <v>91</v>
      </c>
      <c r="AV27" s="3"/>
      <c r="AW27" s="3"/>
      <c r="AX27" s="3" t="s">
        <v>91</v>
      </c>
      <c r="AY27" s="3"/>
      <c r="AZ27" s="3"/>
      <c r="BA27" s="3"/>
      <c r="BB27" s="3" t="s">
        <v>91</v>
      </c>
      <c r="BC27" s="7">
        <f t="shared" ref="BC27:BC40" si="11">COUNTA(AO27:BB27)</f>
        <v>3</v>
      </c>
      <c r="BD27" s="10">
        <f t="shared" ref="BD27:BD40" si="12">AN27+BC27</f>
        <v>4</v>
      </c>
      <c r="BE27" s="10">
        <f t="shared" si="9"/>
        <v>5</v>
      </c>
    </row>
    <row r="28" spans="2:57" ht="18" customHeight="1" x14ac:dyDescent="0.2">
      <c r="B28" s="11" t="s">
        <v>37</v>
      </c>
      <c r="C28" s="12" t="s">
        <v>44</v>
      </c>
      <c r="D28" s="6"/>
      <c r="E28" s="3"/>
      <c r="F28" s="3"/>
      <c r="G28" s="3" t="s">
        <v>91</v>
      </c>
      <c r="H28" s="3"/>
      <c r="I28" s="3"/>
      <c r="J28" s="3"/>
      <c r="K28" s="3"/>
      <c r="L28" s="3"/>
      <c r="M28" s="3"/>
      <c r="N28" s="3"/>
      <c r="O28" s="3"/>
      <c r="P28" s="3"/>
      <c r="Q28" s="3"/>
      <c r="R28" s="3"/>
      <c r="S28" s="3"/>
      <c r="T28" s="3"/>
      <c r="U28" s="3"/>
      <c r="V28" s="7">
        <f t="shared" si="8"/>
        <v>1</v>
      </c>
      <c r="W28" s="6"/>
      <c r="X28" s="3"/>
      <c r="Y28" s="3"/>
      <c r="Z28" s="3"/>
      <c r="AA28" s="3"/>
      <c r="AB28" s="3"/>
      <c r="AC28" s="3" t="s">
        <v>91</v>
      </c>
      <c r="AD28" s="3"/>
      <c r="AE28" s="3"/>
      <c r="AF28" s="3"/>
      <c r="AG28" s="3"/>
      <c r="AH28" s="3"/>
      <c r="AI28" s="3"/>
      <c r="AJ28" s="3"/>
      <c r="AK28" s="3"/>
      <c r="AL28" s="3"/>
      <c r="AM28" s="3"/>
      <c r="AN28" s="7">
        <f t="shared" si="10"/>
        <v>1</v>
      </c>
      <c r="AO28" s="6"/>
      <c r="AP28" s="3"/>
      <c r="AQ28" s="3"/>
      <c r="AR28" s="3"/>
      <c r="AS28" s="3"/>
      <c r="AT28" s="3"/>
      <c r="AU28" s="3"/>
      <c r="AV28" s="3" t="s">
        <v>91</v>
      </c>
      <c r="AW28" s="3"/>
      <c r="AX28" s="3"/>
      <c r="AY28" s="3"/>
      <c r="AZ28" s="3" t="s">
        <v>91</v>
      </c>
      <c r="BA28" s="3"/>
      <c r="BB28" s="3"/>
      <c r="BC28" s="7">
        <f t="shared" si="11"/>
        <v>2</v>
      </c>
      <c r="BD28" s="10">
        <f t="shared" si="12"/>
        <v>3</v>
      </c>
      <c r="BE28" s="10">
        <f t="shared" si="9"/>
        <v>4</v>
      </c>
    </row>
    <row r="29" spans="2:57" ht="18" customHeight="1" x14ac:dyDescent="0.2">
      <c r="B29" s="11" t="s">
        <v>19</v>
      </c>
      <c r="C29" s="12" t="s">
        <v>44</v>
      </c>
      <c r="D29" s="6"/>
      <c r="E29" s="3"/>
      <c r="F29" s="3"/>
      <c r="G29" s="3"/>
      <c r="H29" s="3"/>
      <c r="I29" s="3"/>
      <c r="J29" s="3"/>
      <c r="K29" s="3"/>
      <c r="L29" s="3"/>
      <c r="M29" s="3"/>
      <c r="N29" s="3"/>
      <c r="O29" s="3"/>
      <c r="P29" s="3"/>
      <c r="Q29" s="3"/>
      <c r="R29" s="3"/>
      <c r="S29" s="3" t="s">
        <v>91</v>
      </c>
      <c r="T29" s="3"/>
      <c r="U29" s="3"/>
      <c r="V29" s="7">
        <f t="shared" si="8"/>
        <v>1</v>
      </c>
      <c r="W29" s="6"/>
      <c r="X29" s="3"/>
      <c r="Y29" s="3"/>
      <c r="Z29" s="3"/>
      <c r="AA29" s="3"/>
      <c r="AB29" s="3"/>
      <c r="AC29" s="3"/>
      <c r="AD29" s="3"/>
      <c r="AE29" s="3"/>
      <c r="AF29" s="3"/>
      <c r="AG29" s="3"/>
      <c r="AH29" s="3" t="s">
        <v>91</v>
      </c>
      <c r="AI29" s="3"/>
      <c r="AJ29" s="3"/>
      <c r="AK29" s="3"/>
      <c r="AL29" s="3"/>
      <c r="AM29" s="3"/>
      <c r="AN29" s="7">
        <f t="shared" si="10"/>
        <v>1</v>
      </c>
      <c r="AO29" s="6"/>
      <c r="AP29" s="3"/>
      <c r="AQ29" s="3"/>
      <c r="AR29" s="3"/>
      <c r="AS29" s="3" t="s">
        <v>91</v>
      </c>
      <c r="AT29" s="3"/>
      <c r="AU29" s="3"/>
      <c r="AV29" s="3"/>
      <c r="AW29" s="3" t="s">
        <v>91</v>
      </c>
      <c r="AX29" s="3"/>
      <c r="AY29" s="3" t="s">
        <v>91</v>
      </c>
      <c r="AZ29" s="3"/>
      <c r="BA29" s="3"/>
      <c r="BB29" s="3"/>
      <c r="BC29" s="7">
        <f t="shared" si="11"/>
        <v>3</v>
      </c>
      <c r="BD29" s="10">
        <f t="shared" si="12"/>
        <v>4</v>
      </c>
      <c r="BE29" s="10">
        <f t="shared" si="9"/>
        <v>5</v>
      </c>
    </row>
    <row r="30" spans="2:57" ht="18" customHeight="1" x14ac:dyDescent="0.2">
      <c r="B30" s="13" t="s">
        <v>21</v>
      </c>
      <c r="C30" s="14" t="s">
        <v>43</v>
      </c>
      <c r="D30" s="8"/>
      <c r="E30" s="4"/>
      <c r="F30" s="4" t="s">
        <v>91</v>
      </c>
      <c r="G30" s="4"/>
      <c r="H30" s="4"/>
      <c r="I30" s="4"/>
      <c r="J30" s="4"/>
      <c r="K30" s="4"/>
      <c r="L30" s="4"/>
      <c r="M30" s="4"/>
      <c r="N30" s="4"/>
      <c r="O30" s="4"/>
      <c r="P30" s="4"/>
      <c r="Q30" s="4"/>
      <c r="R30" s="4"/>
      <c r="S30" s="4"/>
      <c r="T30" s="4"/>
      <c r="U30" s="4"/>
      <c r="V30" s="7">
        <f t="shared" si="8"/>
        <v>1</v>
      </c>
      <c r="W30" s="8"/>
      <c r="X30" s="4"/>
      <c r="Y30" s="4"/>
      <c r="Z30" s="4"/>
      <c r="AA30" s="4"/>
      <c r="AB30" s="4" t="s">
        <v>91</v>
      </c>
      <c r="AC30" s="4"/>
      <c r="AD30" s="4"/>
      <c r="AE30" s="4"/>
      <c r="AF30" s="4"/>
      <c r="AG30" s="4"/>
      <c r="AH30" s="4"/>
      <c r="AI30" s="4"/>
      <c r="AJ30" s="4"/>
      <c r="AK30" s="4"/>
      <c r="AL30" s="4"/>
      <c r="AM30" s="4"/>
      <c r="AN30" s="7">
        <f t="shared" si="10"/>
        <v>1</v>
      </c>
      <c r="AO30" s="8"/>
      <c r="AP30" s="4"/>
      <c r="AQ30" s="4"/>
      <c r="AR30" s="4"/>
      <c r="AS30" s="4"/>
      <c r="AT30" s="4"/>
      <c r="AU30" s="4"/>
      <c r="AV30" s="4"/>
      <c r="AW30" s="4"/>
      <c r="AX30" s="4"/>
      <c r="AY30" s="4"/>
      <c r="AZ30" s="4"/>
      <c r="BA30" s="4"/>
      <c r="BB30" s="4"/>
      <c r="BC30" s="7">
        <f t="shared" si="11"/>
        <v>0</v>
      </c>
      <c r="BD30" s="10">
        <f t="shared" si="12"/>
        <v>1</v>
      </c>
      <c r="BE30" s="10">
        <f t="shared" si="9"/>
        <v>2</v>
      </c>
    </row>
    <row r="31" spans="2:57" ht="18" customHeight="1" x14ac:dyDescent="0.2">
      <c r="B31" s="13" t="s">
        <v>13</v>
      </c>
      <c r="C31" s="14" t="s">
        <v>43</v>
      </c>
      <c r="D31" s="8"/>
      <c r="E31" s="4"/>
      <c r="F31" s="4"/>
      <c r="G31" s="4"/>
      <c r="H31" s="4"/>
      <c r="I31" s="4"/>
      <c r="J31" s="4" t="s">
        <v>91</v>
      </c>
      <c r="K31" s="4"/>
      <c r="L31" s="4"/>
      <c r="M31" s="4"/>
      <c r="N31" s="4"/>
      <c r="O31" s="4"/>
      <c r="P31" s="4"/>
      <c r="Q31" s="4" t="s">
        <v>91</v>
      </c>
      <c r="R31" s="4"/>
      <c r="S31" s="4"/>
      <c r="T31" s="4"/>
      <c r="U31" s="4"/>
      <c r="V31" s="7">
        <f t="shared" si="8"/>
        <v>2</v>
      </c>
      <c r="W31" s="8"/>
      <c r="X31" s="4"/>
      <c r="Y31" s="4"/>
      <c r="Z31" s="4"/>
      <c r="AA31" s="4"/>
      <c r="AB31" s="4"/>
      <c r="AC31" s="4"/>
      <c r="AD31" s="4"/>
      <c r="AE31" s="4"/>
      <c r="AF31" s="4"/>
      <c r="AG31" s="4"/>
      <c r="AH31" s="4"/>
      <c r="AI31" s="4"/>
      <c r="AJ31" s="4" t="s">
        <v>91</v>
      </c>
      <c r="AK31" s="4"/>
      <c r="AL31" s="4"/>
      <c r="AM31" s="4"/>
      <c r="AN31" s="7">
        <f t="shared" si="10"/>
        <v>1</v>
      </c>
      <c r="AO31" s="8"/>
      <c r="AP31" s="4"/>
      <c r="AQ31" s="4"/>
      <c r="AR31" s="4"/>
      <c r="AS31" s="4"/>
      <c r="AT31" s="4"/>
      <c r="AU31" s="4"/>
      <c r="AV31" s="4"/>
      <c r="AW31" s="4"/>
      <c r="AX31" s="4"/>
      <c r="AY31" s="4"/>
      <c r="AZ31" s="4"/>
      <c r="BA31" s="4"/>
      <c r="BB31" s="4"/>
      <c r="BC31" s="7">
        <f t="shared" si="11"/>
        <v>0</v>
      </c>
      <c r="BD31" s="10">
        <f t="shared" si="12"/>
        <v>1</v>
      </c>
      <c r="BE31" s="10">
        <f t="shared" si="9"/>
        <v>3</v>
      </c>
    </row>
    <row r="32" spans="2:57" ht="18" customHeight="1" x14ac:dyDescent="0.2">
      <c r="B32" s="13" t="s">
        <v>14</v>
      </c>
      <c r="C32" s="14" t="s">
        <v>43</v>
      </c>
      <c r="D32" s="8" t="s">
        <v>91</v>
      </c>
      <c r="E32" s="4"/>
      <c r="F32" s="4"/>
      <c r="G32" s="4"/>
      <c r="H32" s="4" t="s">
        <v>91</v>
      </c>
      <c r="I32" s="4"/>
      <c r="J32" s="4"/>
      <c r="K32" s="4"/>
      <c r="L32" s="4"/>
      <c r="M32" s="4"/>
      <c r="N32" s="4"/>
      <c r="O32" s="4"/>
      <c r="P32" s="4"/>
      <c r="Q32" s="4"/>
      <c r="R32" s="4"/>
      <c r="S32" s="4"/>
      <c r="T32" s="4"/>
      <c r="U32" s="4"/>
      <c r="V32" s="7">
        <f t="shared" si="8"/>
        <v>2</v>
      </c>
      <c r="W32" s="8" t="s">
        <v>91</v>
      </c>
      <c r="X32" s="4"/>
      <c r="Y32" s="4"/>
      <c r="Z32" s="4"/>
      <c r="AA32" s="4"/>
      <c r="AB32" s="4"/>
      <c r="AC32" s="4"/>
      <c r="AD32" s="4"/>
      <c r="AE32" s="4" t="s">
        <v>91</v>
      </c>
      <c r="AF32" s="4"/>
      <c r="AG32" s="4"/>
      <c r="AH32" s="4"/>
      <c r="AI32" s="4"/>
      <c r="AJ32" s="4"/>
      <c r="AK32" s="4"/>
      <c r="AL32" s="4"/>
      <c r="AM32" s="4"/>
      <c r="AN32" s="7">
        <f t="shared" si="10"/>
        <v>2</v>
      </c>
      <c r="AO32" s="8"/>
      <c r="AP32" s="4"/>
      <c r="AQ32" s="4"/>
      <c r="AR32" s="4"/>
      <c r="AS32" s="4"/>
      <c r="AT32" s="4"/>
      <c r="AU32" s="4"/>
      <c r="AV32" s="4"/>
      <c r="AW32" s="4"/>
      <c r="AX32" s="4"/>
      <c r="AY32" s="4"/>
      <c r="AZ32" s="4"/>
      <c r="BA32" s="4"/>
      <c r="BB32" s="4"/>
      <c r="BC32" s="7">
        <f t="shared" si="11"/>
        <v>0</v>
      </c>
      <c r="BD32" s="10">
        <f t="shared" si="12"/>
        <v>2</v>
      </c>
      <c r="BE32" s="10">
        <f t="shared" si="9"/>
        <v>4</v>
      </c>
    </row>
    <row r="33" spans="2:57" ht="18" customHeight="1" x14ac:dyDescent="0.2">
      <c r="B33" s="13" t="s">
        <v>8</v>
      </c>
      <c r="C33" s="14" t="s">
        <v>43</v>
      </c>
      <c r="D33" s="8"/>
      <c r="E33" s="4"/>
      <c r="F33" s="4"/>
      <c r="G33" s="4"/>
      <c r="H33" s="4"/>
      <c r="I33" s="4"/>
      <c r="J33" s="4"/>
      <c r="K33" s="4"/>
      <c r="L33" s="4"/>
      <c r="M33" s="4"/>
      <c r="N33" s="4" t="s">
        <v>91</v>
      </c>
      <c r="O33" s="4"/>
      <c r="P33" s="4"/>
      <c r="Q33" s="4"/>
      <c r="R33" s="4"/>
      <c r="S33" s="4"/>
      <c r="T33" s="4"/>
      <c r="U33" s="4"/>
      <c r="V33" s="7">
        <f t="shared" si="8"/>
        <v>1</v>
      </c>
      <c r="W33" s="8"/>
      <c r="X33" s="4"/>
      <c r="Y33" s="4" t="s">
        <v>91</v>
      </c>
      <c r="Z33" s="4"/>
      <c r="AA33" s="4"/>
      <c r="AB33" s="4"/>
      <c r="AC33" s="4"/>
      <c r="AD33" s="4" t="s">
        <v>91</v>
      </c>
      <c r="AE33" s="4"/>
      <c r="AF33" s="4"/>
      <c r="AG33" s="4"/>
      <c r="AH33" s="4"/>
      <c r="AI33" s="4"/>
      <c r="AJ33" s="4"/>
      <c r="AK33" s="4"/>
      <c r="AL33" s="4"/>
      <c r="AM33" s="4"/>
      <c r="AN33" s="7">
        <f t="shared" si="10"/>
        <v>2</v>
      </c>
      <c r="AO33" s="8" t="s">
        <v>91</v>
      </c>
      <c r="AP33" s="4"/>
      <c r="AQ33" s="4"/>
      <c r="AR33" s="4"/>
      <c r="AS33" s="4"/>
      <c r="AT33" s="4"/>
      <c r="AU33" s="4"/>
      <c r="AV33" s="4"/>
      <c r="AW33" s="4"/>
      <c r="AX33" s="4"/>
      <c r="AY33" s="4"/>
      <c r="AZ33" s="4"/>
      <c r="BA33" s="4"/>
      <c r="BB33" s="4"/>
      <c r="BC33" s="7">
        <f t="shared" si="11"/>
        <v>1</v>
      </c>
      <c r="BD33" s="10">
        <f t="shared" si="12"/>
        <v>3</v>
      </c>
      <c r="BE33" s="10">
        <f t="shared" si="9"/>
        <v>4</v>
      </c>
    </row>
    <row r="34" spans="2:57" ht="18" customHeight="1" x14ac:dyDescent="0.2">
      <c r="B34" s="13" t="s">
        <v>7</v>
      </c>
      <c r="C34" s="14" t="s">
        <v>43</v>
      </c>
      <c r="D34" s="8"/>
      <c r="E34" s="4"/>
      <c r="F34" s="4"/>
      <c r="G34" s="4"/>
      <c r="H34" s="4"/>
      <c r="I34" s="4"/>
      <c r="J34" s="4"/>
      <c r="K34" s="4" t="s">
        <v>91</v>
      </c>
      <c r="L34" s="4"/>
      <c r="M34" s="4"/>
      <c r="N34" s="4"/>
      <c r="O34" s="4"/>
      <c r="P34" s="4"/>
      <c r="Q34" s="4"/>
      <c r="R34" s="4"/>
      <c r="S34" s="4"/>
      <c r="T34" s="4"/>
      <c r="U34" s="4"/>
      <c r="V34" s="7">
        <f t="shared" si="8"/>
        <v>1</v>
      </c>
      <c r="W34" s="8"/>
      <c r="X34" s="4" t="s">
        <v>91</v>
      </c>
      <c r="Y34" s="4"/>
      <c r="Z34" s="4"/>
      <c r="AA34" s="4"/>
      <c r="AB34" s="4"/>
      <c r="AC34" s="4"/>
      <c r="AD34" s="4"/>
      <c r="AE34" s="4"/>
      <c r="AF34" s="4"/>
      <c r="AG34" s="4"/>
      <c r="AH34" s="4"/>
      <c r="AI34" s="4"/>
      <c r="AJ34" s="4"/>
      <c r="AK34" s="4" t="s">
        <v>91</v>
      </c>
      <c r="AL34" s="4"/>
      <c r="AM34" s="4"/>
      <c r="AN34" s="7">
        <f t="shared" si="10"/>
        <v>2</v>
      </c>
      <c r="AO34" s="8"/>
      <c r="AP34" s="4"/>
      <c r="AQ34" s="4"/>
      <c r="AR34" s="4"/>
      <c r="AS34" s="4"/>
      <c r="AT34" s="4"/>
      <c r="AU34" s="4"/>
      <c r="AV34" s="4"/>
      <c r="AW34" s="4"/>
      <c r="AX34" s="4"/>
      <c r="AY34" s="4"/>
      <c r="AZ34" s="4"/>
      <c r="BA34" s="4"/>
      <c r="BB34" s="4"/>
      <c r="BC34" s="7">
        <f t="shared" si="11"/>
        <v>0</v>
      </c>
      <c r="BD34" s="10">
        <f t="shared" si="12"/>
        <v>2</v>
      </c>
      <c r="BE34" s="10">
        <f t="shared" si="9"/>
        <v>3</v>
      </c>
    </row>
    <row r="35" spans="2:57" ht="18" customHeight="1" x14ac:dyDescent="0.2">
      <c r="B35" s="13" t="s">
        <v>12</v>
      </c>
      <c r="C35" s="14" t="s">
        <v>43</v>
      </c>
      <c r="D35" s="8"/>
      <c r="E35" s="4" t="s">
        <v>91</v>
      </c>
      <c r="F35" s="4"/>
      <c r="G35" s="4"/>
      <c r="H35" s="4"/>
      <c r="I35" s="4"/>
      <c r="J35" s="4"/>
      <c r="K35" s="4"/>
      <c r="L35" s="4"/>
      <c r="M35" s="4"/>
      <c r="N35" s="4"/>
      <c r="O35" s="4"/>
      <c r="P35" s="4"/>
      <c r="Q35" s="4"/>
      <c r="R35" s="4"/>
      <c r="S35" s="4"/>
      <c r="T35" s="4" t="s">
        <v>91</v>
      </c>
      <c r="U35" s="4"/>
      <c r="V35" s="7">
        <f t="shared" si="8"/>
        <v>2</v>
      </c>
      <c r="W35" s="8"/>
      <c r="X35" s="4"/>
      <c r="Y35" s="4"/>
      <c r="Z35" s="4"/>
      <c r="AA35" s="4"/>
      <c r="AB35" s="4"/>
      <c r="AC35" s="4"/>
      <c r="AD35" s="4"/>
      <c r="AE35" s="4"/>
      <c r="AF35" s="4"/>
      <c r="AG35" s="4" t="s">
        <v>91</v>
      </c>
      <c r="AH35" s="4"/>
      <c r="AI35" s="4"/>
      <c r="AJ35" s="4"/>
      <c r="AK35" s="4"/>
      <c r="AL35" s="4"/>
      <c r="AM35" s="4"/>
      <c r="AN35" s="7">
        <f t="shared" si="10"/>
        <v>1</v>
      </c>
      <c r="AO35" s="8"/>
      <c r="AP35" s="4"/>
      <c r="AQ35" s="4"/>
      <c r="AR35" s="4"/>
      <c r="AS35" s="4"/>
      <c r="AT35" s="4"/>
      <c r="AU35" s="4"/>
      <c r="AV35" s="4"/>
      <c r="AW35" s="4"/>
      <c r="AX35" s="4"/>
      <c r="AY35" s="4"/>
      <c r="AZ35" s="4"/>
      <c r="BA35" s="4"/>
      <c r="BB35" s="4"/>
      <c r="BC35" s="7">
        <f t="shared" si="11"/>
        <v>0</v>
      </c>
      <c r="BD35" s="10">
        <f t="shared" si="12"/>
        <v>1</v>
      </c>
      <c r="BE35" s="10">
        <f t="shared" si="9"/>
        <v>3</v>
      </c>
    </row>
    <row r="36" spans="2:57" ht="18" customHeight="1" x14ac:dyDescent="0.2">
      <c r="B36" s="13" t="s">
        <v>11</v>
      </c>
      <c r="C36" s="14" t="s">
        <v>43</v>
      </c>
      <c r="D36" s="8"/>
      <c r="E36" s="4"/>
      <c r="F36" s="4"/>
      <c r="G36" s="4"/>
      <c r="H36" s="4"/>
      <c r="I36" s="4"/>
      <c r="J36" s="4"/>
      <c r="K36" s="4"/>
      <c r="L36" s="4" t="s">
        <v>91</v>
      </c>
      <c r="M36" s="4" t="s">
        <v>91</v>
      </c>
      <c r="N36" s="4"/>
      <c r="O36" s="4"/>
      <c r="P36" s="4"/>
      <c r="Q36" s="4"/>
      <c r="R36" s="4"/>
      <c r="S36" s="4"/>
      <c r="T36" s="4"/>
      <c r="U36" s="4"/>
      <c r="V36" s="7">
        <f t="shared" si="8"/>
        <v>2</v>
      </c>
      <c r="W36" s="8"/>
      <c r="X36" s="4"/>
      <c r="Y36" s="4"/>
      <c r="Z36" s="4"/>
      <c r="AA36" s="4"/>
      <c r="AB36" s="4"/>
      <c r="AC36" s="4"/>
      <c r="AD36" s="4"/>
      <c r="AE36" s="4"/>
      <c r="AF36" s="4"/>
      <c r="AG36" s="4"/>
      <c r="AH36" s="4"/>
      <c r="AI36" s="4"/>
      <c r="AJ36" s="4"/>
      <c r="AK36" s="4"/>
      <c r="AL36" s="4" t="s">
        <v>91</v>
      </c>
      <c r="AM36" s="4"/>
      <c r="AN36" s="7">
        <f t="shared" si="10"/>
        <v>1</v>
      </c>
      <c r="AO36" s="8"/>
      <c r="AP36" s="4"/>
      <c r="AQ36" s="4"/>
      <c r="AR36" s="4"/>
      <c r="AS36" s="4"/>
      <c r="AT36" s="4"/>
      <c r="AU36" s="4"/>
      <c r="AV36" s="4"/>
      <c r="AW36" s="4"/>
      <c r="AX36" s="4"/>
      <c r="AY36" s="4"/>
      <c r="AZ36" s="4"/>
      <c r="BA36" s="4"/>
      <c r="BB36" s="4"/>
      <c r="BC36" s="7">
        <f t="shared" si="11"/>
        <v>0</v>
      </c>
      <c r="BD36" s="10">
        <f t="shared" si="12"/>
        <v>1</v>
      </c>
      <c r="BE36" s="10">
        <f t="shared" si="9"/>
        <v>3</v>
      </c>
    </row>
    <row r="37" spans="2:57" ht="18" customHeight="1" x14ac:dyDescent="0.2">
      <c r="B37" s="13" t="s">
        <v>22</v>
      </c>
      <c r="C37" s="14" t="s">
        <v>43</v>
      </c>
      <c r="D37" s="8"/>
      <c r="E37" s="4"/>
      <c r="F37" s="4"/>
      <c r="G37" s="4"/>
      <c r="H37" s="4"/>
      <c r="I37" s="4"/>
      <c r="J37" s="4"/>
      <c r="K37" s="4"/>
      <c r="L37" s="4"/>
      <c r="M37" s="4"/>
      <c r="N37" s="4"/>
      <c r="O37" s="4" t="s">
        <v>91</v>
      </c>
      <c r="P37" s="4"/>
      <c r="Q37" s="4"/>
      <c r="R37" s="4"/>
      <c r="S37" s="4"/>
      <c r="T37" s="4"/>
      <c r="U37" s="4"/>
      <c r="V37" s="7">
        <f t="shared" si="8"/>
        <v>1</v>
      </c>
      <c r="W37" s="8"/>
      <c r="X37" s="4"/>
      <c r="Y37" s="4"/>
      <c r="Z37" s="4"/>
      <c r="AA37" s="4"/>
      <c r="AB37" s="4"/>
      <c r="AC37" s="4"/>
      <c r="AD37" s="4"/>
      <c r="AE37" s="4"/>
      <c r="AF37" s="4"/>
      <c r="AG37" s="4"/>
      <c r="AH37" s="4"/>
      <c r="AI37" s="4"/>
      <c r="AJ37" s="4"/>
      <c r="AK37" s="4"/>
      <c r="AL37" s="4"/>
      <c r="AM37" s="4"/>
      <c r="AN37" s="7">
        <f t="shared" si="10"/>
        <v>0</v>
      </c>
      <c r="AO37" s="8"/>
      <c r="AP37" s="4"/>
      <c r="AQ37" s="4"/>
      <c r="AR37" s="4"/>
      <c r="AS37" s="4"/>
      <c r="AT37" s="4"/>
      <c r="AU37" s="4"/>
      <c r="AV37" s="4"/>
      <c r="AW37" s="4"/>
      <c r="AX37" s="4"/>
      <c r="AY37" s="4"/>
      <c r="AZ37" s="4"/>
      <c r="BA37" s="4"/>
      <c r="BB37" s="4"/>
      <c r="BC37" s="7">
        <f t="shared" si="11"/>
        <v>0</v>
      </c>
      <c r="BD37" s="10">
        <f t="shared" si="12"/>
        <v>0</v>
      </c>
      <c r="BE37" s="10">
        <f t="shared" si="9"/>
        <v>1</v>
      </c>
    </row>
    <row r="38" spans="2:57" ht="18" customHeight="1" x14ac:dyDescent="0.2">
      <c r="B38" s="13" t="s">
        <v>10</v>
      </c>
      <c r="C38" s="14" t="s">
        <v>43</v>
      </c>
      <c r="D38" s="8"/>
      <c r="E38" s="4"/>
      <c r="F38" s="4"/>
      <c r="G38" s="4"/>
      <c r="H38" s="4"/>
      <c r="I38" s="4"/>
      <c r="J38" s="4"/>
      <c r="K38" s="4"/>
      <c r="L38" s="4"/>
      <c r="M38" s="4"/>
      <c r="N38" s="4"/>
      <c r="O38" s="4"/>
      <c r="P38" s="4"/>
      <c r="Q38" s="4"/>
      <c r="R38" s="4" t="s">
        <v>91</v>
      </c>
      <c r="S38" s="4"/>
      <c r="T38" s="4"/>
      <c r="U38" s="4"/>
      <c r="V38" s="7">
        <f t="shared" si="8"/>
        <v>1</v>
      </c>
      <c r="W38" s="8"/>
      <c r="X38" s="4"/>
      <c r="Y38" s="4"/>
      <c r="Z38" s="4" t="s">
        <v>91</v>
      </c>
      <c r="AA38" s="4"/>
      <c r="AB38" s="4"/>
      <c r="AC38" s="4"/>
      <c r="AD38" s="4"/>
      <c r="AE38" s="4"/>
      <c r="AF38" s="4"/>
      <c r="AG38" s="4"/>
      <c r="AH38" s="4"/>
      <c r="AI38" s="4"/>
      <c r="AJ38" s="4"/>
      <c r="AK38" s="4"/>
      <c r="AL38" s="4"/>
      <c r="AM38" s="4"/>
      <c r="AN38" s="7">
        <f t="shared" si="10"/>
        <v>1</v>
      </c>
      <c r="AO38" s="8"/>
      <c r="AP38" s="4" t="s">
        <v>91</v>
      </c>
      <c r="AQ38" s="4" t="s">
        <v>91</v>
      </c>
      <c r="AR38" s="4"/>
      <c r="AS38" s="4"/>
      <c r="AT38" s="4"/>
      <c r="AU38" s="4"/>
      <c r="AV38" s="4"/>
      <c r="AW38" s="4"/>
      <c r="AX38" s="4"/>
      <c r="AY38" s="4"/>
      <c r="AZ38" s="4"/>
      <c r="BA38" s="4"/>
      <c r="BB38" s="4"/>
      <c r="BC38" s="7">
        <f t="shared" si="11"/>
        <v>2</v>
      </c>
      <c r="BD38" s="10">
        <f t="shared" si="12"/>
        <v>3</v>
      </c>
      <c r="BE38" s="10">
        <f t="shared" si="9"/>
        <v>4</v>
      </c>
    </row>
    <row r="39" spans="2:57" ht="18" customHeight="1" x14ac:dyDescent="0.2">
      <c r="B39" s="13" t="s">
        <v>18</v>
      </c>
      <c r="C39" s="14" t="s">
        <v>43</v>
      </c>
      <c r="D39" s="8"/>
      <c r="E39" s="4"/>
      <c r="F39" s="4"/>
      <c r="G39" s="4"/>
      <c r="H39" s="4"/>
      <c r="I39" s="4"/>
      <c r="J39" s="4"/>
      <c r="K39" s="4"/>
      <c r="L39" s="4"/>
      <c r="M39" s="4"/>
      <c r="N39" s="4"/>
      <c r="O39" s="4"/>
      <c r="P39" s="4" t="s">
        <v>91</v>
      </c>
      <c r="Q39" s="4"/>
      <c r="R39" s="4"/>
      <c r="S39" s="4"/>
      <c r="T39" s="4"/>
      <c r="U39" s="4"/>
      <c r="V39" s="7">
        <f t="shared" si="8"/>
        <v>1</v>
      </c>
      <c r="W39" s="8"/>
      <c r="X39" s="4"/>
      <c r="Y39" s="4"/>
      <c r="Z39" s="4"/>
      <c r="AA39" s="4"/>
      <c r="AB39" s="4"/>
      <c r="AC39" s="4"/>
      <c r="AD39" s="4"/>
      <c r="AE39" s="4"/>
      <c r="AF39" s="4"/>
      <c r="AG39" s="4"/>
      <c r="AH39" s="4"/>
      <c r="AI39" s="4"/>
      <c r="AJ39" s="4"/>
      <c r="AK39" s="4"/>
      <c r="AL39" s="4"/>
      <c r="AM39" s="4" t="s">
        <v>91</v>
      </c>
      <c r="AN39" s="7">
        <f t="shared" si="10"/>
        <v>1</v>
      </c>
      <c r="AO39" s="8"/>
      <c r="AP39" s="4"/>
      <c r="AQ39" s="4"/>
      <c r="AR39" s="4" t="s">
        <v>91</v>
      </c>
      <c r="AS39" s="4"/>
      <c r="AT39" s="4"/>
      <c r="AU39" s="4"/>
      <c r="AV39" s="4"/>
      <c r="AW39" s="4"/>
      <c r="AX39" s="4"/>
      <c r="AY39" s="4"/>
      <c r="AZ39" s="4"/>
      <c r="BA39" s="4"/>
      <c r="BB39" s="4"/>
      <c r="BC39" s="7">
        <f t="shared" si="11"/>
        <v>1</v>
      </c>
      <c r="BD39" s="10">
        <f t="shared" si="12"/>
        <v>2</v>
      </c>
      <c r="BE39" s="10">
        <f t="shared" si="9"/>
        <v>3</v>
      </c>
    </row>
    <row r="40" spans="2:57" ht="18" customHeight="1" x14ac:dyDescent="0.2">
      <c r="B40" s="15" t="s">
        <v>41</v>
      </c>
      <c r="C40" s="16" t="s">
        <v>92</v>
      </c>
      <c r="D40" s="19"/>
      <c r="E40" s="20"/>
      <c r="F40" s="20"/>
      <c r="G40" s="20"/>
      <c r="H40" s="20"/>
      <c r="I40" s="20"/>
      <c r="J40" s="20"/>
      <c r="K40" s="20"/>
      <c r="L40" s="20"/>
      <c r="M40" s="20"/>
      <c r="N40" s="20"/>
      <c r="O40" s="20"/>
      <c r="P40" s="20"/>
      <c r="Q40" s="20"/>
      <c r="R40" s="20"/>
      <c r="S40" s="20"/>
      <c r="T40" s="20"/>
      <c r="U40" s="20" t="s">
        <v>91</v>
      </c>
      <c r="V40" s="21">
        <f t="shared" si="8"/>
        <v>1</v>
      </c>
      <c r="W40" s="19"/>
      <c r="X40" s="20"/>
      <c r="Y40" s="20"/>
      <c r="Z40" s="20"/>
      <c r="AA40" s="20" t="s">
        <v>91</v>
      </c>
      <c r="AB40" s="20"/>
      <c r="AC40" s="20"/>
      <c r="AD40" s="20"/>
      <c r="AE40" s="20"/>
      <c r="AF40" s="20"/>
      <c r="AG40" s="20"/>
      <c r="AH40" s="20"/>
      <c r="AI40" s="20"/>
      <c r="AJ40" s="20"/>
      <c r="AK40" s="20"/>
      <c r="AL40" s="20"/>
      <c r="AM40" s="20"/>
      <c r="AN40" s="21">
        <f>COUNTA(W40:AM40)</f>
        <v>1</v>
      </c>
      <c r="AO40" s="19"/>
      <c r="AP40" s="20"/>
      <c r="AQ40" s="20"/>
      <c r="AR40" s="20"/>
      <c r="AS40" s="20"/>
      <c r="AT40" s="20"/>
      <c r="AU40" s="20"/>
      <c r="AV40" s="20"/>
      <c r="AW40" s="20"/>
      <c r="AX40" s="20"/>
      <c r="AY40" s="20"/>
      <c r="AZ40" s="20"/>
      <c r="BA40" s="20"/>
      <c r="BB40" s="20"/>
      <c r="BC40" s="21">
        <f t="shared" si="11"/>
        <v>0</v>
      </c>
      <c r="BD40" s="22">
        <f t="shared" si="12"/>
        <v>1</v>
      </c>
      <c r="BE40" s="22">
        <f t="shared" si="9"/>
        <v>2</v>
      </c>
    </row>
    <row r="41" spans="2:57" ht="18" customHeight="1" x14ac:dyDescent="0.2">
      <c r="D41" s="31">
        <f t="shared" ref="D41:U41" si="13">COUNTA(D26:D40)</f>
        <v>1</v>
      </c>
      <c r="E41" s="32">
        <f t="shared" si="13"/>
        <v>1</v>
      </c>
      <c r="F41" s="32">
        <f t="shared" si="13"/>
        <v>1</v>
      </c>
      <c r="G41" s="32">
        <f t="shared" si="13"/>
        <v>1</v>
      </c>
      <c r="H41" s="32">
        <f t="shared" si="13"/>
        <v>1</v>
      </c>
      <c r="I41" s="32">
        <f t="shared" si="13"/>
        <v>1</v>
      </c>
      <c r="J41" s="32">
        <f t="shared" si="13"/>
        <v>1</v>
      </c>
      <c r="K41" s="32">
        <f t="shared" si="13"/>
        <v>1</v>
      </c>
      <c r="L41" s="32">
        <f t="shared" si="13"/>
        <v>1</v>
      </c>
      <c r="M41" s="32">
        <f t="shared" si="13"/>
        <v>1</v>
      </c>
      <c r="N41" s="32">
        <f t="shared" si="13"/>
        <v>1</v>
      </c>
      <c r="O41" s="32">
        <f t="shared" si="13"/>
        <v>1</v>
      </c>
      <c r="P41" s="32">
        <f t="shared" si="13"/>
        <v>1</v>
      </c>
      <c r="Q41" s="32">
        <f t="shared" si="13"/>
        <v>1</v>
      </c>
      <c r="R41" s="32">
        <f t="shared" si="13"/>
        <v>1</v>
      </c>
      <c r="S41" s="32">
        <f t="shared" si="13"/>
        <v>1</v>
      </c>
      <c r="T41" s="32">
        <f t="shared" si="13"/>
        <v>1</v>
      </c>
      <c r="U41" s="32">
        <f t="shared" si="13"/>
        <v>1</v>
      </c>
      <c r="V41" s="33">
        <f>SUM(V26:V40)</f>
        <v>18</v>
      </c>
      <c r="W41" s="34">
        <f t="shared" ref="W41:BB41" si="14">COUNTA(W26:W40)</f>
        <v>1</v>
      </c>
      <c r="X41" s="32">
        <f t="shared" si="14"/>
        <v>1</v>
      </c>
      <c r="Y41" s="32">
        <f t="shared" si="14"/>
        <v>1</v>
      </c>
      <c r="Z41" s="32">
        <f t="shared" si="14"/>
        <v>1</v>
      </c>
      <c r="AA41" s="32">
        <f t="shared" si="14"/>
        <v>1</v>
      </c>
      <c r="AB41" s="32">
        <f t="shared" si="14"/>
        <v>1</v>
      </c>
      <c r="AC41" s="32">
        <f t="shared" si="14"/>
        <v>1</v>
      </c>
      <c r="AD41" s="32">
        <f t="shared" si="14"/>
        <v>1</v>
      </c>
      <c r="AE41" s="32">
        <f t="shared" si="14"/>
        <v>1</v>
      </c>
      <c r="AF41" s="32">
        <f t="shared" si="14"/>
        <v>1</v>
      </c>
      <c r="AG41" s="32">
        <f t="shared" si="14"/>
        <v>1</v>
      </c>
      <c r="AH41" s="32">
        <f t="shared" si="14"/>
        <v>1</v>
      </c>
      <c r="AI41" s="32">
        <f t="shared" si="14"/>
        <v>1</v>
      </c>
      <c r="AJ41" s="32">
        <f t="shared" si="14"/>
        <v>1</v>
      </c>
      <c r="AK41" s="32">
        <f t="shared" si="14"/>
        <v>1</v>
      </c>
      <c r="AL41" s="32">
        <f t="shared" si="14"/>
        <v>1</v>
      </c>
      <c r="AM41" s="32">
        <f t="shared" si="14"/>
        <v>1</v>
      </c>
      <c r="AN41" s="33">
        <f>SUM(AN26:AN40)</f>
        <v>17</v>
      </c>
      <c r="AO41" s="34">
        <f t="shared" si="14"/>
        <v>1</v>
      </c>
      <c r="AP41" s="32">
        <f t="shared" si="14"/>
        <v>1</v>
      </c>
      <c r="AQ41" s="32">
        <f t="shared" si="14"/>
        <v>1</v>
      </c>
      <c r="AR41" s="32">
        <f t="shared" si="14"/>
        <v>1</v>
      </c>
      <c r="AS41" s="32">
        <f t="shared" si="14"/>
        <v>1</v>
      </c>
      <c r="AT41" s="32">
        <f t="shared" si="14"/>
        <v>1</v>
      </c>
      <c r="AU41" s="32">
        <f t="shared" si="14"/>
        <v>1</v>
      </c>
      <c r="AV41" s="32">
        <f t="shared" si="14"/>
        <v>1</v>
      </c>
      <c r="AW41" s="32">
        <f t="shared" si="14"/>
        <v>1</v>
      </c>
      <c r="AX41" s="32">
        <f t="shared" si="14"/>
        <v>1</v>
      </c>
      <c r="AY41" s="32">
        <f t="shared" si="14"/>
        <v>1</v>
      </c>
      <c r="AZ41" s="32">
        <f t="shared" si="14"/>
        <v>1</v>
      </c>
      <c r="BA41" s="32">
        <f t="shared" si="14"/>
        <v>1</v>
      </c>
      <c r="BB41" s="32">
        <f t="shared" si="14"/>
        <v>1</v>
      </c>
      <c r="BC41" s="33">
        <f>SUM(BC26:BC40)</f>
        <v>14</v>
      </c>
      <c r="BD41" s="35">
        <f>SUM(BD26:BD40)</f>
        <v>31</v>
      </c>
      <c r="BE41" s="36">
        <f>SUM(BE26:BE40)</f>
        <v>49</v>
      </c>
    </row>
    <row r="42" spans="2:57" ht="18" customHeight="1" x14ac:dyDescent="0.2"/>
    <row r="43" spans="2:57" ht="18" customHeight="1" x14ac:dyDescent="0.2"/>
    <row r="44" spans="2:57" ht="18" customHeight="1" x14ac:dyDescent="0.2"/>
    <row r="45" spans="2:57" ht="18" customHeight="1" x14ac:dyDescent="0.2"/>
    <row r="46" spans="2:57" ht="18" customHeight="1" x14ac:dyDescent="0.2"/>
    <row r="47" spans="2:57" ht="18" customHeight="1" x14ac:dyDescent="0.2"/>
    <row r="48" spans="2:57"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sheetData>
  <sortState xmlns:xlrd2="http://schemas.microsoft.com/office/spreadsheetml/2017/richdata2" ref="B6:B300">
    <sortCondition ref="B1"/>
  </sortState>
  <mergeCells count="12">
    <mergeCell ref="BD24:BD25"/>
    <mergeCell ref="BE24:BE25"/>
    <mergeCell ref="B2:C2"/>
    <mergeCell ref="B24:C24"/>
    <mergeCell ref="BA2:BA3"/>
    <mergeCell ref="BB2:BB3"/>
    <mergeCell ref="AL2:AZ2"/>
    <mergeCell ref="U2:AK2"/>
    <mergeCell ref="D2:T2"/>
    <mergeCell ref="AO24:BC24"/>
    <mergeCell ref="W24:AN24"/>
    <mergeCell ref="D24:V24"/>
  </mergeCells>
  <pageMargins left="0.25" right="0.25" top="0.75" bottom="0.75" header="0.3" footer="0.3"/>
  <pageSetup paperSize="14"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58"/>
  <sheetViews>
    <sheetView zoomScaleNormal="100" zoomScaleSheetLayoutView="100" workbookViewId="0">
      <pane ySplit="2" topLeftCell="A3" activePane="bottomLeft" state="frozen"/>
      <selection activeCell="R10" sqref="R10"/>
      <selection pane="bottomLeft" activeCell="R10" sqref="R10"/>
    </sheetView>
  </sheetViews>
  <sheetFormatPr baseColWidth="10" defaultColWidth="11" defaultRowHeight="15" x14ac:dyDescent="0.2"/>
  <cols>
    <col min="1" max="1" width="1.75" style="43" customWidth="1"/>
    <col min="2" max="2" width="17.5" style="44" customWidth="1"/>
    <col min="3" max="3" width="14.875" style="41" customWidth="1"/>
    <col min="4" max="4" width="17.125" style="41" customWidth="1"/>
    <col min="5" max="5" width="14.875" style="41" customWidth="1"/>
    <col min="6" max="9" width="8.125" style="41" customWidth="1"/>
    <col min="10" max="10" width="18.375" style="43" customWidth="1"/>
    <col min="11" max="16384" width="11" style="43"/>
  </cols>
  <sheetData>
    <row r="2" spans="2:9" s="39" customFormat="1" ht="102.75" customHeight="1" x14ac:dyDescent="0.2">
      <c r="B2" s="38" t="s">
        <v>103</v>
      </c>
      <c r="C2" s="38" t="s">
        <v>90</v>
      </c>
      <c r="D2" s="38" t="s">
        <v>42</v>
      </c>
      <c r="E2" s="38" t="s">
        <v>94</v>
      </c>
      <c r="F2" s="45" t="s">
        <v>108</v>
      </c>
      <c r="G2" s="45" t="s">
        <v>109</v>
      </c>
      <c r="H2" s="45" t="s">
        <v>110</v>
      </c>
      <c r="I2" s="45" t="s">
        <v>4</v>
      </c>
    </row>
    <row r="3" spans="2:9" s="41" customFormat="1" ht="18" customHeight="1" x14ac:dyDescent="0.2">
      <c r="B3" s="184" t="s">
        <v>38</v>
      </c>
      <c r="C3" s="183" t="s">
        <v>107</v>
      </c>
      <c r="D3" s="183" t="s">
        <v>66</v>
      </c>
      <c r="E3" s="40" t="s">
        <v>53</v>
      </c>
      <c r="F3" s="184">
        <v>0</v>
      </c>
      <c r="G3" s="184">
        <v>1</v>
      </c>
      <c r="H3" s="184">
        <v>2</v>
      </c>
      <c r="I3" s="185">
        <f>SUM(F3:H4)</f>
        <v>3</v>
      </c>
    </row>
    <row r="4" spans="2:9" s="41" customFormat="1" ht="18" customHeight="1" x14ac:dyDescent="0.2">
      <c r="B4" s="184"/>
      <c r="C4" s="183"/>
      <c r="D4" s="183"/>
      <c r="E4" s="40" t="s">
        <v>64</v>
      </c>
      <c r="F4" s="184"/>
      <c r="G4" s="184"/>
      <c r="H4" s="184"/>
      <c r="I4" s="185"/>
    </row>
    <row r="5" spans="2:9" s="41" customFormat="1" ht="18" customHeight="1" x14ac:dyDescent="0.2">
      <c r="B5" s="184" t="s">
        <v>15</v>
      </c>
      <c r="C5" s="183" t="s">
        <v>104</v>
      </c>
      <c r="D5" s="183" t="s">
        <v>105</v>
      </c>
      <c r="E5" s="40" t="s">
        <v>54</v>
      </c>
      <c r="F5" s="184">
        <v>1</v>
      </c>
      <c r="G5" s="184">
        <v>1</v>
      </c>
      <c r="H5" s="184">
        <v>3</v>
      </c>
      <c r="I5" s="185">
        <f>SUM(F5:H7)</f>
        <v>5</v>
      </c>
    </row>
    <row r="6" spans="2:9" s="41" customFormat="1" ht="18" customHeight="1" x14ac:dyDescent="0.2">
      <c r="B6" s="184"/>
      <c r="C6" s="183"/>
      <c r="D6" s="183"/>
      <c r="E6" s="40" t="s">
        <v>58</v>
      </c>
      <c r="F6" s="184"/>
      <c r="G6" s="184"/>
      <c r="H6" s="184"/>
      <c r="I6" s="185"/>
    </row>
    <row r="7" spans="2:9" s="41" customFormat="1" ht="18" customHeight="1" x14ac:dyDescent="0.2">
      <c r="B7" s="184"/>
      <c r="C7" s="183"/>
      <c r="D7" s="183"/>
      <c r="E7" s="40" t="s">
        <v>65</v>
      </c>
      <c r="F7" s="184"/>
      <c r="G7" s="184"/>
      <c r="H7" s="184"/>
      <c r="I7" s="185"/>
    </row>
    <row r="8" spans="2:9" s="41" customFormat="1" ht="18" customHeight="1" x14ac:dyDescent="0.2">
      <c r="B8" s="184" t="s">
        <v>37</v>
      </c>
      <c r="C8" s="183" t="s">
        <v>76</v>
      </c>
      <c r="D8" s="183" t="s">
        <v>48</v>
      </c>
      <c r="E8" s="40" t="s">
        <v>55</v>
      </c>
      <c r="F8" s="184">
        <v>1</v>
      </c>
      <c r="G8" s="184">
        <v>1</v>
      </c>
      <c r="H8" s="184">
        <v>2</v>
      </c>
      <c r="I8" s="185">
        <f>SUM(F8:H9)</f>
        <v>4</v>
      </c>
    </row>
    <row r="9" spans="2:9" s="41" customFormat="1" ht="18" customHeight="1" x14ac:dyDescent="0.2">
      <c r="B9" s="184"/>
      <c r="C9" s="183"/>
      <c r="D9" s="183"/>
      <c r="E9" s="40" t="s">
        <v>63</v>
      </c>
      <c r="F9" s="184"/>
      <c r="G9" s="184"/>
      <c r="H9" s="184"/>
      <c r="I9" s="185"/>
    </row>
    <row r="10" spans="2:9" s="41" customFormat="1" ht="18" customHeight="1" x14ac:dyDescent="0.2">
      <c r="B10" s="184" t="s">
        <v>19</v>
      </c>
      <c r="C10" s="183" t="s">
        <v>85</v>
      </c>
      <c r="D10" s="183" t="s">
        <v>50</v>
      </c>
      <c r="E10" s="40" t="s">
        <v>52</v>
      </c>
      <c r="F10" s="184">
        <v>1</v>
      </c>
      <c r="G10" s="184">
        <v>1</v>
      </c>
      <c r="H10" s="184">
        <v>3</v>
      </c>
      <c r="I10" s="185">
        <f>SUM(F10:H12)</f>
        <v>5</v>
      </c>
    </row>
    <row r="11" spans="2:9" s="41" customFormat="1" ht="18" customHeight="1" x14ac:dyDescent="0.2">
      <c r="B11" s="184"/>
      <c r="C11" s="183"/>
      <c r="D11" s="183"/>
      <c r="E11" s="40" t="s">
        <v>57</v>
      </c>
      <c r="F11" s="184"/>
      <c r="G11" s="184"/>
      <c r="H11" s="184"/>
      <c r="I11" s="185"/>
    </row>
    <row r="12" spans="2:9" s="41" customFormat="1" ht="18" customHeight="1" x14ac:dyDescent="0.2">
      <c r="B12" s="184"/>
      <c r="C12" s="183"/>
      <c r="D12" s="183"/>
      <c r="E12" s="40" t="s">
        <v>59</v>
      </c>
      <c r="F12" s="184"/>
      <c r="G12" s="184"/>
      <c r="H12" s="184"/>
      <c r="I12" s="185"/>
    </row>
    <row r="13" spans="2:9" s="41" customFormat="1" ht="18" customHeight="1" x14ac:dyDescent="0.2">
      <c r="B13" s="42" t="s">
        <v>21</v>
      </c>
      <c r="C13" s="40" t="s">
        <v>77</v>
      </c>
      <c r="D13" s="40" t="s">
        <v>47</v>
      </c>
      <c r="E13" s="40" t="s">
        <v>107</v>
      </c>
      <c r="F13" s="42">
        <v>1</v>
      </c>
      <c r="G13" s="42">
        <v>1</v>
      </c>
      <c r="H13" s="42">
        <v>0</v>
      </c>
      <c r="I13" s="38">
        <f>SUM(F13:H13)</f>
        <v>2</v>
      </c>
    </row>
    <row r="14" spans="2:9" s="41" customFormat="1" ht="18" customHeight="1" x14ac:dyDescent="0.2">
      <c r="B14" s="184" t="s">
        <v>13</v>
      </c>
      <c r="C14" s="40" t="s">
        <v>78</v>
      </c>
      <c r="D14" s="183" t="s">
        <v>51</v>
      </c>
      <c r="E14" s="183" t="s">
        <v>107</v>
      </c>
      <c r="F14" s="184">
        <v>2</v>
      </c>
      <c r="G14" s="184">
        <v>1</v>
      </c>
      <c r="H14" s="184">
        <v>0</v>
      </c>
      <c r="I14" s="185">
        <f>SUM(F14:H15)</f>
        <v>3</v>
      </c>
    </row>
    <row r="15" spans="2:9" s="41" customFormat="1" ht="18" customHeight="1" x14ac:dyDescent="0.2">
      <c r="B15" s="184"/>
      <c r="C15" s="40" t="s">
        <v>82</v>
      </c>
      <c r="D15" s="183"/>
      <c r="E15" s="183"/>
      <c r="F15" s="184"/>
      <c r="G15" s="184"/>
      <c r="H15" s="184"/>
      <c r="I15" s="185"/>
    </row>
    <row r="16" spans="2:9" s="41" customFormat="1" ht="18" customHeight="1" x14ac:dyDescent="0.2">
      <c r="B16" s="184" t="s">
        <v>14</v>
      </c>
      <c r="C16" s="40" t="s">
        <v>74</v>
      </c>
      <c r="D16" s="40" t="s">
        <v>45</v>
      </c>
      <c r="E16" s="183" t="s">
        <v>107</v>
      </c>
      <c r="F16" s="184">
        <v>2</v>
      </c>
      <c r="G16" s="184">
        <v>2</v>
      </c>
      <c r="H16" s="184">
        <v>0</v>
      </c>
      <c r="I16" s="185">
        <f>SUM(F16:H17)</f>
        <v>4</v>
      </c>
    </row>
    <row r="17" spans="2:9" s="41" customFormat="1" ht="18" customHeight="1" x14ac:dyDescent="0.2">
      <c r="B17" s="184"/>
      <c r="C17" s="40" t="s">
        <v>75</v>
      </c>
      <c r="D17" s="40" t="s">
        <v>49</v>
      </c>
      <c r="E17" s="183"/>
      <c r="F17" s="184"/>
      <c r="G17" s="184"/>
      <c r="H17" s="184"/>
      <c r="I17" s="185"/>
    </row>
    <row r="18" spans="2:9" s="41" customFormat="1" ht="18" customHeight="1" x14ac:dyDescent="0.2">
      <c r="B18" s="184" t="s">
        <v>8</v>
      </c>
      <c r="C18" s="183" t="s">
        <v>81</v>
      </c>
      <c r="D18" s="40" t="s">
        <v>69</v>
      </c>
      <c r="E18" s="183" t="s">
        <v>60</v>
      </c>
      <c r="F18" s="184">
        <v>1</v>
      </c>
      <c r="G18" s="184">
        <v>2</v>
      </c>
      <c r="H18" s="184">
        <v>1</v>
      </c>
      <c r="I18" s="185">
        <f>SUM(F18:H19)</f>
        <v>4</v>
      </c>
    </row>
    <row r="19" spans="2:9" s="41" customFormat="1" ht="18" customHeight="1" x14ac:dyDescent="0.2">
      <c r="B19" s="184"/>
      <c r="C19" s="183"/>
      <c r="D19" s="40" t="s">
        <v>68</v>
      </c>
      <c r="E19" s="183"/>
      <c r="F19" s="184"/>
      <c r="G19" s="184"/>
      <c r="H19" s="184"/>
      <c r="I19" s="185"/>
    </row>
    <row r="20" spans="2:9" s="41" customFormat="1" ht="18" customHeight="1" x14ac:dyDescent="0.2">
      <c r="B20" s="184" t="s">
        <v>7</v>
      </c>
      <c r="C20" s="183" t="s">
        <v>97</v>
      </c>
      <c r="D20" s="40" t="s">
        <v>46</v>
      </c>
      <c r="E20" s="183" t="s">
        <v>107</v>
      </c>
      <c r="F20" s="184">
        <v>1</v>
      </c>
      <c r="G20" s="184">
        <v>2</v>
      </c>
      <c r="H20" s="184">
        <v>0</v>
      </c>
      <c r="I20" s="185">
        <f>SUM(F20:H21)</f>
        <v>3</v>
      </c>
    </row>
    <row r="21" spans="2:9" s="41" customFormat="1" ht="18" customHeight="1" x14ac:dyDescent="0.2">
      <c r="B21" s="184"/>
      <c r="C21" s="183"/>
      <c r="D21" s="40" t="s">
        <v>106</v>
      </c>
      <c r="E21" s="183"/>
      <c r="F21" s="184"/>
      <c r="G21" s="184"/>
      <c r="H21" s="184"/>
      <c r="I21" s="185"/>
    </row>
    <row r="22" spans="2:9" s="41" customFormat="1" ht="18" customHeight="1" x14ac:dyDescent="0.2">
      <c r="B22" s="184" t="s">
        <v>12</v>
      </c>
      <c r="C22" s="40" t="s">
        <v>95</v>
      </c>
      <c r="D22" s="183" t="s">
        <v>100</v>
      </c>
      <c r="E22" s="183" t="s">
        <v>107</v>
      </c>
      <c r="F22" s="184">
        <v>2</v>
      </c>
      <c r="G22" s="184">
        <v>1</v>
      </c>
      <c r="H22" s="184">
        <v>0</v>
      </c>
      <c r="I22" s="185">
        <f>SUM(F22:H23)</f>
        <v>3</v>
      </c>
    </row>
    <row r="23" spans="2:9" s="41" customFormat="1" ht="18" customHeight="1" x14ac:dyDescent="0.2">
      <c r="B23" s="184"/>
      <c r="C23" s="40" t="s">
        <v>88</v>
      </c>
      <c r="D23" s="183"/>
      <c r="E23" s="183"/>
      <c r="F23" s="184"/>
      <c r="G23" s="184"/>
      <c r="H23" s="184"/>
      <c r="I23" s="185"/>
    </row>
    <row r="24" spans="2:9" s="41" customFormat="1" ht="18" customHeight="1" x14ac:dyDescent="0.2">
      <c r="B24" s="184" t="s">
        <v>11</v>
      </c>
      <c r="C24" s="40" t="s">
        <v>79</v>
      </c>
      <c r="D24" s="183" t="s">
        <v>67</v>
      </c>
      <c r="E24" s="183" t="s">
        <v>107</v>
      </c>
      <c r="F24" s="184">
        <v>2</v>
      </c>
      <c r="G24" s="184">
        <v>1</v>
      </c>
      <c r="H24" s="184">
        <v>0</v>
      </c>
      <c r="I24" s="185">
        <f>SUM(F24:H25)</f>
        <v>3</v>
      </c>
    </row>
    <row r="25" spans="2:9" s="41" customFormat="1" ht="18" customHeight="1" x14ac:dyDescent="0.2">
      <c r="B25" s="184"/>
      <c r="C25" s="40" t="s">
        <v>84</v>
      </c>
      <c r="D25" s="183"/>
      <c r="E25" s="183"/>
      <c r="F25" s="184"/>
      <c r="G25" s="184"/>
      <c r="H25" s="184"/>
      <c r="I25" s="185"/>
    </row>
    <row r="26" spans="2:9" s="41" customFormat="1" ht="18" customHeight="1" x14ac:dyDescent="0.2">
      <c r="B26" s="42" t="s">
        <v>22</v>
      </c>
      <c r="C26" s="40" t="s">
        <v>87</v>
      </c>
      <c r="D26" s="40" t="s">
        <v>107</v>
      </c>
      <c r="E26" s="40" t="s">
        <v>107</v>
      </c>
      <c r="F26" s="42">
        <v>1</v>
      </c>
      <c r="G26" s="42">
        <v>0</v>
      </c>
      <c r="H26" s="42">
        <v>0</v>
      </c>
      <c r="I26" s="38">
        <f>SUM(F26:H26)</f>
        <v>1</v>
      </c>
    </row>
    <row r="27" spans="2:9" s="41" customFormat="1" ht="18" customHeight="1" x14ac:dyDescent="0.2">
      <c r="B27" s="184" t="s">
        <v>10</v>
      </c>
      <c r="C27" s="183" t="s">
        <v>83</v>
      </c>
      <c r="D27" s="183" t="s">
        <v>72</v>
      </c>
      <c r="E27" s="40" t="s">
        <v>61</v>
      </c>
      <c r="F27" s="184">
        <v>1</v>
      </c>
      <c r="G27" s="184">
        <v>1</v>
      </c>
      <c r="H27" s="184">
        <v>2</v>
      </c>
      <c r="I27" s="185">
        <f>SUM(F27:H28)</f>
        <v>4</v>
      </c>
    </row>
    <row r="28" spans="2:9" s="41" customFormat="1" ht="18" customHeight="1" x14ac:dyDescent="0.2">
      <c r="B28" s="184"/>
      <c r="C28" s="183"/>
      <c r="D28" s="183"/>
      <c r="E28" s="40" t="s">
        <v>62</v>
      </c>
      <c r="F28" s="184"/>
      <c r="G28" s="184"/>
      <c r="H28" s="184"/>
      <c r="I28" s="185"/>
    </row>
    <row r="29" spans="2:9" s="41" customFormat="1" ht="18" customHeight="1" x14ac:dyDescent="0.2">
      <c r="B29" s="42" t="s">
        <v>18</v>
      </c>
      <c r="C29" s="40" t="s">
        <v>86</v>
      </c>
      <c r="D29" s="40" t="s">
        <v>70</v>
      </c>
      <c r="E29" s="40" t="s">
        <v>56</v>
      </c>
      <c r="F29" s="42">
        <v>1</v>
      </c>
      <c r="G29" s="42">
        <v>1</v>
      </c>
      <c r="H29" s="42">
        <v>1</v>
      </c>
      <c r="I29" s="38">
        <f>SUM(F29:H29)</f>
        <v>3</v>
      </c>
    </row>
    <row r="30" spans="2:9" s="41" customFormat="1" ht="18" customHeight="1" x14ac:dyDescent="0.2">
      <c r="B30" s="42" t="s">
        <v>41</v>
      </c>
      <c r="C30" s="40" t="s">
        <v>89</v>
      </c>
      <c r="D30" s="40" t="s">
        <v>17</v>
      </c>
      <c r="E30" s="40" t="s">
        <v>107</v>
      </c>
      <c r="F30" s="42">
        <v>1</v>
      </c>
      <c r="G30" s="42">
        <v>1</v>
      </c>
      <c r="H30" s="42">
        <v>0</v>
      </c>
      <c r="I30" s="38">
        <f>SUM(F30:H30)</f>
        <v>2</v>
      </c>
    </row>
    <row r="31" spans="2:9" ht="5.25" customHeight="1" x14ac:dyDescent="0.2"/>
    <row r="32" spans="2:9" ht="18" customHeight="1" x14ac:dyDescent="0.2">
      <c r="B32" s="189" t="s">
        <v>113</v>
      </c>
      <c r="C32" s="189"/>
      <c r="D32" s="189"/>
      <c r="E32" s="189"/>
      <c r="F32" s="189"/>
      <c r="G32" s="189"/>
      <c r="H32" s="189"/>
      <c r="I32" s="189"/>
    </row>
    <row r="33" spans="2:9" ht="5.25" customHeight="1" x14ac:dyDescent="0.2">
      <c r="B33" s="48"/>
    </row>
    <row r="34" spans="2:9" x14ac:dyDescent="0.2">
      <c r="B34" s="190" t="s">
        <v>116</v>
      </c>
      <c r="C34" s="191"/>
      <c r="D34" s="191"/>
      <c r="E34" s="191"/>
      <c r="F34" s="191"/>
      <c r="G34" s="191"/>
      <c r="H34" s="191"/>
      <c r="I34" s="192"/>
    </row>
    <row r="35" spans="2:9" x14ac:dyDescent="0.2">
      <c r="B35" s="193" t="s">
        <v>114</v>
      </c>
      <c r="C35" s="194"/>
      <c r="D35" s="194"/>
      <c r="E35" s="194"/>
      <c r="F35" s="194"/>
      <c r="G35" s="194"/>
      <c r="H35" s="194"/>
      <c r="I35" s="195"/>
    </row>
    <row r="36" spans="2:9" x14ac:dyDescent="0.2">
      <c r="B36" s="193" t="s">
        <v>117</v>
      </c>
      <c r="C36" s="194"/>
      <c r="D36" s="194"/>
      <c r="E36" s="194"/>
      <c r="F36" s="194"/>
      <c r="G36" s="194"/>
      <c r="H36" s="194"/>
      <c r="I36" s="195"/>
    </row>
    <row r="37" spans="2:9" x14ac:dyDescent="0.2">
      <c r="B37" s="193" t="s">
        <v>118</v>
      </c>
      <c r="C37" s="194"/>
      <c r="D37" s="194"/>
      <c r="E37" s="194"/>
      <c r="F37" s="194"/>
      <c r="G37" s="194"/>
      <c r="H37" s="194"/>
      <c r="I37" s="195"/>
    </row>
    <row r="38" spans="2:9" x14ac:dyDescent="0.2">
      <c r="B38" s="193" t="s">
        <v>115</v>
      </c>
      <c r="C38" s="194"/>
      <c r="D38" s="194"/>
      <c r="E38" s="194"/>
      <c r="F38" s="194"/>
      <c r="G38" s="194"/>
      <c r="H38" s="194"/>
      <c r="I38" s="195"/>
    </row>
    <row r="39" spans="2:9" x14ac:dyDescent="0.2">
      <c r="B39" s="186" t="s">
        <v>119</v>
      </c>
      <c r="C39" s="187"/>
      <c r="D39" s="187"/>
      <c r="E39" s="187"/>
      <c r="F39" s="187"/>
      <c r="G39" s="187"/>
      <c r="H39" s="187"/>
      <c r="I39" s="188"/>
    </row>
    <row r="40" spans="2:9" ht="18" customHeight="1" x14ac:dyDescent="0.2">
      <c r="B40" s="48"/>
    </row>
    <row r="41" spans="2:9" ht="18" customHeight="1" x14ac:dyDescent="0.2">
      <c r="B41" s="48"/>
    </row>
    <row r="42" spans="2:9" ht="18" customHeight="1" x14ac:dyDescent="0.2"/>
    <row r="43" spans="2:9" ht="18" customHeight="1" x14ac:dyDescent="0.2"/>
    <row r="44" spans="2:9" ht="18" customHeight="1" x14ac:dyDescent="0.2"/>
    <row r="45" spans="2:9" ht="18" customHeight="1" x14ac:dyDescent="0.2"/>
    <row r="46" spans="2:9" ht="18" customHeight="1" x14ac:dyDescent="0.2"/>
    <row r="47" spans="2:9" ht="18" customHeight="1" x14ac:dyDescent="0.2"/>
    <row r="48" spans="2:9"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sheetData>
  <mergeCells count="83">
    <mergeCell ref="B34:I34"/>
    <mergeCell ref="B35:I35"/>
    <mergeCell ref="B36:I36"/>
    <mergeCell ref="B37:I37"/>
    <mergeCell ref="B38:I38"/>
    <mergeCell ref="B39:I39"/>
    <mergeCell ref="B32:I32"/>
    <mergeCell ref="I22:I23"/>
    <mergeCell ref="I24:I25"/>
    <mergeCell ref="I27:I28"/>
    <mergeCell ref="F24:F25"/>
    <mergeCell ref="H27:H28"/>
    <mergeCell ref="F27:F28"/>
    <mergeCell ref="G27:G28"/>
    <mergeCell ref="F22:F23"/>
    <mergeCell ref="B24:B25"/>
    <mergeCell ref="D24:D25"/>
    <mergeCell ref="E24:E25"/>
    <mergeCell ref="D27:D28"/>
    <mergeCell ref="C27:C28"/>
    <mergeCell ref="B27:B28"/>
    <mergeCell ref="I3:I4"/>
    <mergeCell ref="I5:I7"/>
    <mergeCell ref="I8:I9"/>
    <mergeCell ref="I10:I12"/>
    <mergeCell ref="I14:I15"/>
    <mergeCell ref="I16:I17"/>
    <mergeCell ref="I18:I19"/>
    <mergeCell ref="I20:I21"/>
    <mergeCell ref="G24:G25"/>
    <mergeCell ref="H24:H25"/>
    <mergeCell ref="G22:G23"/>
    <mergeCell ref="H22:H23"/>
    <mergeCell ref="H3:H4"/>
    <mergeCell ref="H5:H7"/>
    <mergeCell ref="H8:H9"/>
    <mergeCell ref="H10:H12"/>
    <mergeCell ref="F14:F15"/>
    <mergeCell ref="F3:F4"/>
    <mergeCell ref="G3:G4"/>
    <mergeCell ref="F5:F7"/>
    <mergeCell ref="G5:G7"/>
    <mergeCell ref="F8:F9"/>
    <mergeCell ref="G8:G9"/>
    <mergeCell ref="F10:F12"/>
    <mergeCell ref="G10:G12"/>
    <mergeCell ref="F16:F17"/>
    <mergeCell ref="H14:H15"/>
    <mergeCell ref="H16:H17"/>
    <mergeCell ref="F20:F21"/>
    <mergeCell ref="H20:H21"/>
    <mergeCell ref="G16:G17"/>
    <mergeCell ref="G18:G19"/>
    <mergeCell ref="G20:G21"/>
    <mergeCell ref="F18:F19"/>
    <mergeCell ref="H18:H19"/>
    <mergeCell ref="G14:G15"/>
    <mergeCell ref="D10:D12"/>
    <mergeCell ref="C10:C12"/>
    <mergeCell ref="B10:B12"/>
    <mergeCell ref="C8:C9"/>
    <mergeCell ref="B8:B9"/>
    <mergeCell ref="B16:B17"/>
    <mergeCell ref="B18:B19"/>
    <mergeCell ref="E14:E15"/>
    <mergeCell ref="D14:D15"/>
    <mergeCell ref="B14:B15"/>
    <mergeCell ref="D3:D4"/>
    <mergeCell ref="C3:C4"/>
    <mergeCell ref="B3:B4"/>
    <mergeCell ref="E22:E23"/>
    <mergeCell ref="B22:B23"/>
    <mergeCell ref="D22:D23"/>
    <mergeCell ref="B20:B21"/>
    <mergeCell ref="E20:E21"/>
    <mergeCell ref="C20:C21"/>
    <mergeCell ref="D5:D7"/>
    <mergeCell ref="C5:C7"/>
    <mergeCell ref="B5:B7"/>
    <mergeCell ref="D8:D9"/>
    <mergeCell ref="E18:E19"/>
    <mergeCell ref="C18:C19"/>
    <mergeCell ref="E16:E17"/>
  </mergeCells>
  <pageMargins left="0.25" right="0.25" top="0.75" bottom="0.75" header="0.3" footer="0.3"/>
  <pageSetup scale="9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Hoja2</vt:lpstr>
      <vt:lpstr>Plan de Acción</vt:lpstr>
      <vt:lpstr>Hoja1</vt:lpstr>
      <vt:lpstr>Matriz enlaces</vt:lpstr>
      <vt:lpstr>Resumen</vt:lpstr>
      <vt:lpstr>'Matriz enlaces'!Área_de_impresión</vt:lpstr>
      <vt:lpstr>'Plan de Acción'!Área_de_impresión</vt:lpstr>
      <vt:lpstr>Resumen!Área_de_impresión</vt:lpstr>
      <vt:lpstr>'Plan de Acción'!Títulos_a_imprimir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Mancera Rojas</dc:creator>
  <cp:lastModifiedBy>MARCELA.REYES</cp:lastModifiedBy>
  <cp:lastPrinted>2020-01-30T22:03:47Z</cp:lastPrinted>
  <dcterms:created xsi:type="dcterms:W3CDTF">2017-06-28T20:10:41Z</dcterms:created>
  <dcterms:modified xsi:type="dcterms:W3CDTF">2020-11-15T04:10:54Z</dcterms:modified>
</cp:coreProperties>
</file>