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PLANES DE ACCIÓN\Bogota Humana\PROYECTOS\811\"/>
    </mc:Choice>
  </mc:AlternateContent>
  <xr:revisionPtr revIDLastSave="0" documentId="8_{F428246C-A03D-4BD1-AE11-84A5F807FAB5}" xr6:coauthVersionLast="36" xr6:coauthVersionMax="36" xr10:uidLastSave="{00000000-0000-0000-0000-000000000000}"/>
  <bookViews>
    <workbookView xWindow="0" yWindow="0" windowWidth="24000" windowHeight="10920" tabRatio="373" activeTab="2" xr2:uid="{00000000-000D-0000-FFFF-FFFF00000000}"/>
  </bookViews>
  <sheets>
    <sheet name="GESTIÓN" sheetId="5" r:id="rId1"/>
    <sheet name="INVERSIÓN" sheetId="6" r:id="rId2"/>
    <sheet name="ACTIVIDADES" sheetId="7" r:id="rId3"/>
    <sheet name="TERRITORIALIZACION" sheetId="9" r:id="rId4"/>
  </sheets>
  <externalReferences>
    <externalReference r:id="rId5"/>
  </externalReferences>
  <definedNames>
    <definedName name="_xlnm.Print_Area" localSheetId="2">ACTIVIDADES!$A$1:$V$54</definedName>
    <definedName name="_xlnm.Print_Area" localSheetId="0">GESTIÓN!$A$1:$AQ$19</definedName>
    <definedName name="_xlnm.Print_Area" localSheetId="1">INVERSIÓN!$A$1:$AP$90</definedName>
    <definedName name="_xlnm.Print_Area" localSheetId="3">TERRITORIALIZACION!$A$1:$X$159</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86" i="6" l="1"/>
  <c r="I85" i="6"/>
  <c r="H34" i="6"/>
  <c r="AK34" i="6"/>
  <c r="AK22" i="6"/>
  <c r="AK15" i="6"/>
  <c r="AK16" i="6"/>
  <c r="AK9" i="6"/>
  <c r="AK10" i="6"/>
  <c r="AJ46" i="6"/>
  <c r="AJ45" i="6"/>
  <c r="H64" i="6"/>
  <c r="AK64" i="6" s="1"/>
  <c r="H70" i="6"/>
  <c r="AK70" i="6" s="1"/>
  <c r="H82" i="6"/>
  <c r="AK82" i="6" s="1"/>
  <c r="AJ84" i="6"/>
  <c r="AJ82" i="6"/>
  <c r="AJ81" i="6"/>
  <c r="AJ78" i="6"/>
  <c r="AJ76" i="6"/>
  <c r="AJ75" i="6"/>
  <c r="AJ72" i="6"/>
  <c r="AJ70" i="6"/>
  <c r="AJ69" i="6"/>
  <c r="AJ66" i="6"/>
  <c r="AJ64" i="6"/>
  <c r="AJ63" i="6"/>
  <c r="AJ60" i="6"/>
  <c r="AJ58" i="6"/>
  <c r="AJ57" i="6"/>
  <c r="AJ54" i="6"/>
  <c r="AJ52" i="6"/>
  <c r="AJ51" i="6"/>
  <c r="AJ48" i="6"/>
  <c r="AJ42" i="6"/>
  <c r="AJ40" i="6"/>
  <c r="AJ39" i="6"/>
  <c r="AJ36" i="6"/>
  <c r="AJ34" i="6"/>
  <c r="AJ33" i="6"/>
  <c r="AJ28" i="6"/>
  <c r="AJ27" i="6"/>
  <c r="AJ24" i="6"/>
  <c r="AJ22" i="6"/>
  <c r="AJ18" i="6"/>
  <c r="AJ16" i="6"/>
  <c r="AJ15" i="6"/>
  <c r="AJ10" i="6"/>
  <c r="AJ9" i="6"/>
  <c r="P38" i="6"/>
  <c r="P20" i="6"/>
  <c r="P14" i="6"/>
  <c r="P13" i="6"/>
  <c r="S51" i="7" l="1"/>
  <c r="S50" i="7"/>
  <c r="S49" i="7"/>
  <c r="T48" i="7"/>
  <c r="S48" i="7"/>
  <c r="S47" i="7"/>
  <c r="T46" i="7"/>
  <c r="S46" i="7"/>
  <c r="S45" i="7"/>
  <c r="T44" i="7"/>
  <c r="S44" i="7"/>
  <c r="S43" i="7"/>
  <c r="T42" i="7"/>
  <c r="S42" i="7"/>
  <c r="S41" i="7"/>
  <c r="S40" i="7"/>
  <c r="S39" i="7"/>
  <c r="T38" i="7"/>
  <c r="S38" i="7"/>
  <c r="S37" i="7"/>
  <c r="S36" i="7"/>
  <c r="S35" i="7"/>
  <c r="T34" i="7"/>
  <c r="S34" i="7"/>
  <c r="S33" i="7"/>
  <c r="S32" i="7"/>
  <c r="S31" i="7"/>
  <c r="S30" i="7"/>
  <c r="S29" i="7"/>
  <c r="T28" i="7"/>
  <c r="S28" i="7"/>
  <c r="S27" i="7"/>
  <c r="S26" i="7"/>
  <c r="S25" i="7"/>
  <c r="T24" i="7"/>
  <c r="S24" i="7"/>
  <c r="S23" i="7"/>
  <c r="T22" i="7"/>
  <c r="S22" i="7"/>
  <c r="S21" i="7"/>
  <c r="T20" i="7"/>
  <c r="S20" i="7"/>
  <c r="S19" i="7"/>
  <c r="S18" i="7"/>
  <c r="S17" i="7"/>
  <c r="S16" i="7"/>
  <c r="S15" i="7"/>
  <c r="S14" i="7"/>
  <c r="S13" i="7"/>
  <c r="T12" i="7"/>
  <c r="S12" i="7"/>
  <c r="S11" i="7"/>
  <c r="T10" i="7"/>
  <c r="S10" i="7"/>
  <c r="S9" i="7"/>
  <c r="T8" i="7"/>
  <c r="S8" i="7"/>
  <c r="AF88" i="6"/>
  <c r="AF87" i="6"/>
  <c r="Q88" i="6"/>
  <c r="Q87" i="6"/>
  <c r="AF86" i="6"/>
  <c r="AF85" i="6"/>
  <c r="Q86" i="6"/>
  <c r="Q85" i="6"/>
  <c r="P86" i="6"/>
  <c r="O86" i="6"/>
  <c r="J86" i="6"/>
  <c r="J85" i="6"/>
  <c r="H76" i="6"/>
  <c r="AK76" i="6" s="1"/>
  <c r="AF80" i="6"/>
  <c r="AJ80" i="6" s="1"/>
  <c r="AF79" i="6"/>
  <c r="AJ79" i="6" s="1"/>
  <c r="Q80" i="6"/>
  <c r="P80" i="6"/>
  <c r="P79" i="6"/>
  <c r="O80" i="6"/>
  <c r="O79" i="6"/>
  <c r="AF74" i="6"/>
  <c r="AF73" i="6"/>
  <c r="AJ73" i="6" s="1"/>
  <c r="Q74" i="6"/>
  <c r="P74" i="6"/>
  <c r="AF68" i="6"/>
  <c r="AF67" i="6"/>
  <c r="Q68" i="6"/>
  <c r="Q67" i="6"/>
  <c r="P68" i="6"/>
  <c r="P67" i="6"/>
  <c r="O68" i="6"/>
  <c r="O67" i="6"/>
  <c r="H58" i="6"/>
  <c r="AK58" i="6" s="1"/>
  <c r="AF62" i="6"/>
  <c r="AJ62" i="6" s="1"/>
  <c r="AF61" i="6"/>
  <c r="Q62" i="6"/>
  <c r="Q61" i="6"/>
  <c r="P62" i="6"/>
  <c r="AJ61" i="6" l="1"/>
  <c r="AJ67" i="6"/>
  <c r="AJ68" i="6"/>
  <c r="AJ86" i="6"/>
  <c r="AJ74" i="6"/>
  <c r="AJ85" i="6"/>
  <c r="H52" i="6"/>
  <c r="AK52" i="6" s="1"/>
  <c r="AF56" i="6"/>
  <c r="AJ56" i="6" s="1"/>
  <c r="AF55" i="6"/>
  <c r="AJ55" i="6" s="1"/>
  <c r="Q56" i="6"/>
  <c r="P56" i="6"/>
  <c r="P55" i="6"/>
  <c r="H46" i="6"/>
  <c r="AK46" i="6" s="1"/>
  <c r="Q50" i="6"/>
  <c r="AJ50" i="6" s="1"/>
  <c r="Q49" i="6"/>
  <c r="AJ49" i="6" s="1"/>
  <c r="P50" i="6"/>
  <c r="P49" i="6"/>
  <c r="H40" i="6"/>
  <c r="AK40" i="6" s="1"/>
  <c r="AF44" i="6"/>
  <c r="AF43" i="6"/>
  <c r="AJ43" i="6" s="1"/>
  <c r="Q44" i="6"/>
  <c r="AJ44" i="6" l="1"/>
  <c r="P44" i="6"/>
  <c r="P43" i="6"/>
  <c r="AF37" i="6"/>
  <c r="AF38" i="6"/>
  <c r="Q38" i="6"/>
  <c r="Q37" i="6"/>
  <c r="H28" i="6"/>
  <c r="AK28" i="6" s="1"/>
  <c r="AF32" i="6"/>
  <c r="AF31" i="6"/>
  <c r="AJ31" i="6" s="1"/>
  <c r="Q32" i="6"/>
  <c r="P32" i="6"/>
  <c r="P31" i="6"/>
  <c r="AF26" i="6"/>
  <c r="AF25" i="6"/>
  <c r="AF19" i="6"/>
  <c r="AF20" i="6"/>
  <c r="P26" i="6"/>
  <c r="AF14" i="6"/>
  <c r="AF13" i="6"/>
  <c r="P19" i="6"/>
  <c r="AK25" i="6"/>
  <c r="AJ37" i="6" l="1"/>
  <c r="AJ32" i="6"/>
  <c r="AJ38" i="6"/>
  <c r="O74" i="6"/>
  <c r="O73" i="6"/>
  <c r="O62" i="6"/>
  <c r="O61" i="6"/>
  <c r="O56" i="6"/>
  <c r="O55" i="6"/>
  <c r="O50" i="6"/>
  <c r="O49" i="6"/>
  <c r="O44" i="6"/>
  <c r="O43" i="6"/>
  <c r="O38" i="6"/>
  <c r="O32" i="6"/>
  <c r="O31" i="6"/>
  <c r="O26" i="6"/>
  <c r="O20" i="6"/>
  <c r="O19" i="6"/>
  <c r="O14" i="6"/>
  <c r="O13" i="6"/>
  <c r="N85" i="6"/>
  <c r="N80" i="6"/>
  <c r="N79" i="6"/>
  <c r="N74" i="6"/>
  <c r="N73" i="6"/>
  <c r="N68" i="6"/>
  <c r="N67" i="6"/>
  <c r="N62" i="6"/>
  <c r="N61" i="6"/>
  <c r="N56" i="6"/>
  <c r="N55" i="6"/>
  <c r="N50" i="6"/>
  <c r="N49" i="6"/>
  <c r="N44" i="6"/>
  <c r="N43" i="6"/>
  <c r="N38" i="6"/>
  <c r="N32" i="6"/>
  <c r="N31" i="6"/>
  <c r="N26" i="6"/>
  <c r="N20" i="6"/>
  <c r="N19" i="6"/>
  <c r="N14" i="6"/>
  <c r="N13" i="6"/>
  <c r="M85" i="6"/>
  <c r="M80" i="6"/>
  <c r="M79" i="6"/>
  <c r="M74" i="6"/>
  <c r="M73" i="6"/>
  <c r="M68" i="6"/>
  <c r="M67" i="6"/>
  <c r="M62" i="6"/>
  <c r="M61" i="6"/>
  <c r="M56" i="6"/>
  <c r="M55" i="6"/>
  <c r="M50" i="6"/>
  <c r="M49" i="6"/>
  <c r="M44" i="6"/>
  <c r="M43" i="6"/>
  <c r="M38" i="6"/>
  <c r="M32" i="6"/>
  <c r="M31" i="6"/>
  <c r="M26" i="6"/>
  <c r="M20" i="6"/>
  <c r="M19" i="6"/>
  <c r="M14" i="6"/>
  <c r="M13" i="6"/>
  <c r="AI88" i="6"/>
  <c r="AI87" i="6"/>
  <c r="AE88" i="6"/>
  <c r="AE87" i="6"/>
  <c r="AD88" i="6"/>
  <c r="AD87" i="6"/>
  <c r="AC88" i="6"/>
  <c r="AC87" i="6"/>
  <c r="AA88" i="6"/>
  <c r="AA87" i="6"/>
  <c r="Z88" i="6"/>
  <c r="Z87" i="6"/>
  <c r="Y88" i="6"/>
  <c r="Y87" i="6"/>
  <c r="X88" i="6"/>
  <c r="X87" i="6"/>
  <c r="W88" i="6"/>
  <c r="W87" i="6"/>
  <c r="U88" i="6"/>
  <c r="U87" i="6"/>
  <c r="T88" i="6"/>
  <c r="T87" i="6"/>
  <c r="P88" i="6"/>
  <c r="P87" i="6"/>
  <c r="O88" i="6"/>
  <c r="O87" i="6"/>
  <c r="N88" i="6"/>
  <c r="N87" i="6"/>
  <c r="M88" i="6"/>
  <c r="M87" i="6"/>
  <c r="L88" i="6"/>
  <c r="L87" i="6"/>
  <c r="K88" i="6"/>
  <c r="K89" i="6" s="1"/>
  <c r="H88" i="6"/>
  <c r="H87" i="6"/>
  <c r="L85" i="6"/>
  <c r="K85" i="6"/>
  <c r="AA86" i="6"/>
  <c r="AA85" i="6"/>
  <c r="K86" i="6"/>
  <c r="H86" i="6"/>
  <c r="H85" i="6"/>
  <c r="K80" i="6"/>
  <c r="J80" i="6"/>
  <c r="I80" i="6"/>
  <c r="AA80" i="6"/>
  <c r="AA79" i="6"/>
  <c r="L80" i="6"/>
  <c r="L79" i="6"/>
  <c r="K79" i="6"/>
  <c r="J79" i="6"/>
  <c r="I79" i="6"/>
  <c r="H80" i="6"/>
  <c r="H79" i="6"/>
  <c r="AA74" i="6"/>
  <c r="AA73" i="6"/>
  <c r="L74" i="6"/>
  <c r="L73" i="6"/>
  <c r="K74" i="6"/>
  <c r="K73" i="6"/>
  <c r="J74" i="6"/>
  <c r="J73" i="6"/>
  <c r="I74" i="6"/>
  <c r="I73" i="6"/>
  <c r="H74" i="6"/>
  <c r="H73" i="6"/>
  <c r="AA68" i="6"/>
  <c r="AA67" i="6"/>
  <c r="L68" i="6"/>
  <c r="L67" i="6"/>
  <c r="J67" i="6"/>
  <c r="I67" i="6"/>
  <c r="H68" i="6"/>
  <c r="H67" i="6"/>
  <c r="AA62" i="6"/>
  <c r="AA61" i="6"/>
  <c r="L62" i="6"/>
  <c r="L61" i="6"/>
  <c r="K62" i="6"/>
  <c r="K61" i="6"/>
  <c r="J62" i="6"/>
  <c r="J61" i="6"/>
  <c r="I62" i="6"/>
  <c r="I61" i="6"/>
  <c r="H62" i="6"/>
  <c r="H61" i="6"/>
  <c r="AA56" i="6"/>
  <c r="AA55" i="6"/>
  <c r="L56" i="6"/>
  <c r="L55" i="6"/>
  <c r="K56" i="6"/>
  <c r="K55" i="6"/>
  <c r="J56" i="6"/>
  <c r="J55" i="6"/>
  <c r="I56" i="6"/>
  <c r="I55" i="6"/>
  <c r="H56" i="6"/>
  <c r="H55" i="6"/>
  <c r="AA50" i="6"/>
  <c r="AA49" i="6"/>
  <c r="L50" i="6"/>
  <c r="L49" i="6"/>
  <c r="K50" i="6"/>
  <c r="J50" i="6"/>
  <c r="I50" i="6"/>
  <c r="H50" i="6"/>
  <c r="H49" i="6"/>
  <c r="AA44" i="6"/>
  <c r="AA43" i="6"/>
  <c r="L44" i="6"/>
  <c r="L43" i="6"/>
  <c r="K44" i="6"/>
  <c r="K43" i="6"/>
  <c r="J44" i="6"/>
  <c r="J43" i="6"/>
  <c r="I44" i="6"/>
  <c r="I43" i="6"/>
  <c r="H44" i="6"/>
  <c r="AA38" i="6"/>
  <c r="AA37" i="6"/>
  <c r="L38" i="6"/>
  <c r="K38" i="6"/>
  <c r="J38" i="6"/>
  <c r="I38" i="6"/>
  <c r="H38" i="6"/>
  <c r="H37" i="6"/>
  <c r="AA32" i="6"/>
  <c r="AA31" i="6"/>
  <c r="L32" i="6"/>
  <c r="L31" i="6"/>
  <c r="K32" i="6"/>
  <c r="K31" i="6"/>
  <c r="J32" i="6"/>
  <c r="J31" i="6"/>
  <c r="I32" i="6"/>
  <c r="I31" i="6"/>
  <c r="H32" i="6"/>
  <c r="H31" i="6"/>
  <c r="AA26" i="6"/>
  <c r="AA25" i="6"/>
  <c r="Q26" i="6"/>
  <c r="AJ26" i="6" s="1"/>
  <c r="Q25" i="6"/>
  <c r="AJ25" i="6" s="1"/>
  <c r="L26" i="6"/>
  <c r="K26" i="6"/>
  <c r="J26" i="6"/>
  <c r="I26" i="6"/>
  <c r="H26" i="6"/>
  <c r="AA20" i="6"/>
  <c r="AA19" i="6"/>
  <c r="Q20" i="6"/>
  <c r="AJ20" i="6" s="1"/>
  <c r="Q19" i="6"/>
  <c r="AJ19" i="6" s="1"/>
  <c r="L20" i="6"/>
  <c r="L19" i="6"/>
  <c r="K20" i="6"/>
  <c r="K19" i="6"/>
  <c r="J20" i="6"/>
  <c r="J19" i="6"/>
  <c r="I20" i="6"/>
  <c r="I19" i="6"/>
  <c r="H20" i="6"/>
  <c r="H19" i="6"/>
  <c r="AK19" i="6" s="1"/>
  <c r="AA14" i="6"/>
  <c r="AA13" i="6"/>
  <c r="Q14" i="6"/>
  <c r="AJ14" i="6" s="1"/>
  <c r="Q13" i="6"/>
  <c r="AJ13" i="6" s="1"/>
  <c r="L14" i="6"/>
  <c r="L13" i="6"/>
  <c r="K14" i="6"/>
  <c r="K13" i="6"/>
  <c r="J14" i="6"/>
  <c r="J13" i="6"/>
  <c r="I14" i="6"/>
  <c r="I13" i="6"/>
  <c r="H14" i="6"/>
  <c r="H13" i="6"/>
  <c r="U52" i="7"/>
  <c r="T52" i="7"/>
  <c r="AA89" i="6" l="1"/>
  <c r="AI89" i="6"/>
  <c r="L89" i="6"/>
  <c r="N89" i="6"/>
  <c r="U89" i="6"/>
  <c r="Z89" i="6"/>
  <c r="AE89" i="6"/>
  <c r="Y89" i="6"/>
  <c r="AC89" i="6"/>
  <c r="AF89" i="6"/>
  <c r="AD89" i="6"/>
  <c r="P89" i="6"/>
  <c r="T89" i="6"/>
  <c r="W89" i="6"/>
  <c r="Q89" i="6"/>
  <c r="X89" i="6"/>
  <c r="O89" i="6"/>
  <c r="M89" i="6"/>
  <c r="AL17" i="5" l="1"/>
  <c r="AL18" i="5" l="1"/>
  <c r="AL16" i="5"/>
  <c r="AL15" i="5"/>
  <c r="AL14" i="5"/>
  <c r="AK18" i="5"/>
  <c r="AK17" i="5"/>
  <c r="AK16" i="5"/>
  <c r="AK15" i="5"/>
  <c r="AK14" i="5"/>
  <c r="H89"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paola.rodriguez</author>
    <author>YULIED.PENARANDA</author>
  </authors>
  <commentList>
    <comment ref="T6" authorId="0" shapeId="0" xr:uid="{00000000-0006-0000-0300-000001000000}">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U6" authorId="1" shapeId="0" xr:uid="{00000000-0006-0000-0300-000002000000}">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List>
</comments>
</file>

<file path=xl/sharedStrings.xml><?xml version="1.0" encoding="utf-8"?>
<sst xmlns="http://schemas.openxmlformats.org/spreadsheetml/2006/main" count="782" uniqueCount="291">
  <si>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</si>
  <si>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</si>
  <si>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</si>
  <si>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</si>
  <si>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</si>
  <si>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</si>
  <si>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</si>
  <si>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</si>
  <si>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</si>
  <si>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</si>
  <si>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</si>
  <si>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</si>
  <si>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</si>
  <si>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</si>
  <si>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</si>
  <si>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</si>
  <si>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</si>
  <si>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</si>
  <si>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</si>
  <si>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</si>
  <si>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</si>
  <si>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</si>
  <si>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</si>
  <si>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</si>
  <si>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</si>
  <si>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</si>
  <si>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</si>
  <si>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</si>
  <si>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</si>
  <si>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</si>
  <si>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TOTAL PONDERACIÓN</t>
  </si>
  <si>
    <t>EJECUTADO</t>
  </si>
  <si>
    <t>126PG01-PR 02-FAX-V.9</t>
  </si>
  <si>
    <t>PROYECTO:</t>
  </si>
  <si>
    <t>PERIODO:</t>
  </si>
  <si>
    <t>ID Meta</t>
  </si>
  <si>
    <t>Magnitud Reservas</t>
  </si>
  <si>
    <t>Reservas Presupuestales</t>
  </si>
  <si>
    <t>TOTALES - PROYECTO</t>
  </si>
  <si>
    <t>Total Recursos Vigencia - Proyecto</t>
  </si>
  <si>
    <t>Total  Recursos Reservas - Proyecto</t>
  </si>
  <si>
    <t>126PG01-PR 02-FA8-V.9</t>
  </si>
  <si>
    <t>126PG01-PR 02-FA7-V.9</t>
  </si>
  <si>
    <t>1, COD. META</t>
  </si>
  <si>
    <t>2, Meta Proyecto</t>
  </si>
  <si>
    <t>3, Nombre -Punto de inversión (Localidad, Especial, Distrital)</t>
  </si>
  <si>
    <t>4, Variable</t>
  </si>
  <si>
    <t>5, Programación-Actualización</t>
  </si>
  <si>
    <t>6, ACTUALIZACIÓN</t>
  </si>
  <si>
    <t>6,1 Actualización Marzo</t>
  </si>
  <si>
    <t>6,2 Actualización Junio</t>
  </si>
  <si>
    <t>6,3 Actualización Septiembre</t>
  </si>
  <si>
    <t>6,4 Actualización Diciembre</t>
  </si>
  <si>
    <t>7, SEGUIMIENTO META</t>
  </si>
  <si>
    <t>7,1 Seguimiento Marzo</t>
  </si>
  <si>
    <t>7,2 Seguimiento Junio</t>
  </si>
  <si>
    <t>7,3 Seguimiento Septiembre</t>
  </si>
  <si>
    <t>7,4 Seguimiento Diciembre</t>
  </si>
  <si>
    <t>8, LOCALIZACIÓN GEOGRÁFICA</t>
  </si>
  <si>
    <t>8,2 UPZ</t>
  </si>
  <si>
    <t>8,3 BARRIO</t>
  </si>
  <si>
    <t>8,4 PUNTO, LÍNEA O POLÍGONO</t>
  </si>
  <si>
    <t>8,5 ÁREA DE INFLUENCIA</t>
  </si>
  <si>
    <t>9,  POBLACIÓN</t>
  </si>
  <si>
    <t>9,1 NUMERO DE HOMBRES</t>
  </si>
  <si>
    <t>9,2 NUMERO DE MUJERES</t>
  </si>
  <si>
    <t>9,3 GRUPO ETARIO</t>
  </si>
  <si>
    <t>9,4 CONDICION POBLACIONAL</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</si>
  <si>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</si>
  <si>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</si>
  <si>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</si>
  <si>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</si>
  <si>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</si>
  <si>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</si>
  <si>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</si>
  <si>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</si>
  <si>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</si>
  <si>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</si>
  <si>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</si>
  <si>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</si>
  <si>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</si>
  <si>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</si>
  <si>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</si>
  <si>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</si>
  <si>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</si>
  <si>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</si>
  <si>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</si>
  <si>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</si>
  <si>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</si>
  <si>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</si>
  <si>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</si>
  <si>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</si>
  <si>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</si>
  <si>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</si>
  <si>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</si>
  <si>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</si>
  <si>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</si>
  <si>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</si>
  <si>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</si>
  <si>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</si>
  <si>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</si>
  <si>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</si>
  <si>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</si>
  <si>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</si>
  <si>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</si>
  <si>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</si>
  <si>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</si>
  <si>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</si>
  <si>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</si>
  <si>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</si>
  <si>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</si>
  <si>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</si>
  <si>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</si>
  <si>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</si>
  <si>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</si>
  <si>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</si>
  <si>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</si>
  <si>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126PG01-PR 02-FA5-V.9</t>
  </si>
  <si>
    <t>FORMATO DE  ACTUALIZACIÓN Y SEGUIMIENTO A LA TERRITORIALIZACIÓN DE LA INVERSIÓN</t>
  </si>
  <si>
    <t>FORMATO DE ACTUALIZACIÓN Y SEGUIMIENTO AL COMPONENTE DE INVERSIÓN</t>
  </si>
  <si>
    <t xml:space="preserve">FORMATO DE ACTUALIZACIÓN Y SEGUIMIENTO AL COMPONENTE DE GESTIÓN 
</t>
  </si>
  <si>
    <t>FORMATO DE ACTUALIZACIÓN Y SEGUIMIENTO A LAS ACTIVIDADES</t>
  </si>
  <si>
    <t>Constante</t>
  </si>
  <si>
    <t>N/A</t>
  </si>
  <si>
    <t>DIRECCION DE PLANEACION Y SISTEMAS DE INFORMACION AMBIENTAL</t>
  </si>
  <si>
    <t>811- PLANEACIÓN AMBIENTAL CON VISION REGIONAL PARA LA ADAPTACIÓN Y MITIGACIÓN AL CAMBIO CLIMÁTICO EN EL DISTRITO CAPITAL</t>
  </si>
  <si>
    <t xml:space="preserve">2. Un territorio que enfrenta el cambio climático y se ordena alrededor del agua. </t>
  </si>
  <si>
    <t>Estrategia Territorial Regional frente al Cambio Climático.</t>
  </si>
  <si>
    <t>PLANIFICACIÓN TERRITORIAL PARA LA ADAPTACIÓN Y LA MITIGACIÓN FRENTE AL CAMBIO CLIMÁTICO</t>
  </si>
  <si>
    <t>Poner en marcha un plan regional y un plan distrital frente al cambio climático</t>
  </si>
  <si>
    <t>Número de planes integrales regionales y distritales implementados</t>
  </si>
  <si>
    <t>Creciente</t>
  </si>
  <si>
    <t>Diseñar e implementar una política pública para fomentar procesos de ecourbanismo y construcción sostenible en Bogotá que incluya estándares de construcción sostenible, un sistema de certificación de construcciones sostenibles y la actualización del Código de Construcción de Bogotá con perspectiva de sostenibilidad</t>
  </si>
  <si>
    <t>Política pública ecourbanismo y construcción sostenible en Bogotá diseñada e implementada</t>
  </si>
  <si>
    <t>Porcentaje</t>
  </si>
  <si>
    <t>Código de construcción de Bogotá con perspectiva de sostenibilidad actualizado</t>
  </si>
  <si>
    <t>Adoptar criterios de Eco urbanismo y construcción sostenibles e iniciar una experiencia piloto</t>
  </si>
  <si>
    <t>Porcentaje de criterios de ecourbanismo y construcción sostenible establecidos para los desarrollos urbanísticos</t>
  </si>
  <si>
    <t>PÁRAMOS Y BIODIVERSIDAD</t>
  </si>
  <si>
    <t>Concertar y consolidar 1 acuerdo regional económico y social en torno a los bienes y servicios ambientales y la gobernanza del agua, en Cerros Orientales y páramos de Sumapaz, Guerrero, Chingaza y Guacheneque</t>
  </si>
  <si>
    <t>Acuerdo regional económico y social en torno a los bienes y servicios ambientales y la gobernanza del agua</t>
  </si>
  <si>
    <t xml:space="preserve"> La politica pública de Ecourbanismo y Construcción sostenible permitirá establecer una herramienta de planificación acertada del territorio y sus recursos naturales, además se convierte en una estrategia de mitigación y adaptación al cambio climático. </t>
  </si>
  <si>
    <t>Archivo SEGAE</t>
  </si>
  <si>
    <t>La adopción de criterios de ecourbanismo en los desarrollos urbanisticos permitiran un avance urbano más armónico con los recursos naturales y en el entorno. 
Además potencializa los proyectos de vivienda en condiciones adecuadas para sus residentes.</t>
  </si>
  <si>
    <t>316 - Poner en marcha un plan regional y un plan distrital frente al cambio climático</t>
  </si>
  <si>
    <t>Cambio Climático</t>
  </si>
  <si>
    <t>Políticas e instrumentos de planeación ambiental</t>
  </si>
  <si>
    <t>320-Diseñar e implementar una política pública para fomentar procesos de ecourbanismo y construcción sostenible en Bogotá que incluya estándares de construcción sostenible, un sistema de certificación de construcciones sostenibles y la actualización del Código de Construcción de Bogotá con perspectiva de sostenibilidad</t>
  </si>
  <si>
    <t>321-Adoptar criterios de Eco urbanismo y construcción sostenibles e iniciar una experiencia piloto</t>
  </si>
  <si>
    <t>Gestión del conocimiento e información ambiental</t>
  </si>
  <si>
    <t>322-Concertar y consolidar 1 acuerdo regional económico y social en torno a los bienes y servicios ambientales y la gobernanza del agua, en Cerros Orientales y páramos de Sumapaz, Guerrero, Chingaza y Guacheneque</t>
  </si>
  <si>
    <t>Archivo de gestión SPPA</t>
  </si>
  <si>
    <t>Contribuir 100% en el proceso de formulación del plan regional de adaptación y mitigación al cambio climático y liderar la ejecución de proyectos  asociados a éste, dentro del Distrito Capital</t>
  </si>
  <si>
    <t>X</t>
  </si>
  <si>
    <t>Programado</t>
  </si>
  <si>
    <t>Ejecutado</t>
  </si>
  <si>
    <t>Formular 100% el plan distrital de adaptación y mitigación al cambio climático y coordinar su puesta en marcha.</t>
  </si>
  <si>
    <t>Formular  100%  las políticas e instrumentos de planeación ambiental priorizados, así como adelantar el seguimiento a los ya existentes.</t>
  </si>
  <si>
    <t>Desarrollar el 100% el modelo de gestión intersectorial en salud ambiental para el Distrito Capital</t>
  </si>
  <si>
    <t>Desarrollar  4 estudios para determinar instrumentos económicos orientados a la protección y conservación ambiental, y apoyar la coordinación para su implementación</t>
  </si>
  <si>
    <t>Difundir a 2500 Usuarios / promedio día anual información, indicadores, estadísticas y variables ambientales a través del observatorio ambiental.</t>
  </si>
  <si>
    <t>Formular y poner en marcha 6 proyectos del plan de investigación ambiental  de Bogotá 2012-2019</t>
  </si>
  <si>
    <t>Coordinación interinstitucional para la gestión ambiental</t>
  </si>
  <si>
    <t>Fortalecer el 100% las instancias de coordinación para la gestión ambiental distrital</t>
  </si>
  <si>
    <t>Empresas vinculadas en procesos de autogestión y autorregulación</t>
  </si>
  <si>
    <t>Vincular 2500 empresas en procesos de autogestión y autorregulación como estrategia de mitigación y adaptación al cambio climático</t>
  </si>
  <si>
    <t>Ecourbanismo y construcción sostenible.</t>
  </si>
  <si>
    <t>Actualizar 100% el Código de Construcción de Bogotá con perspectiva de sostenibilidad, incluyendo estándares de construcción sostenible y un sistema de certificación de construcciones sostenibles.</t>
  </si>
  <si>
    <t>Establecer 100% los criterios de ecourbanismo y construcción sostenible a las solicitudes presentadas.</t>
  </si>
  <si>
    <t>Ciudad Región Ambiental</t>
  </si>
  <si>
    <t>Formular 4 proyectos ambientales regionales aprobados por las entidades competentes de la región, y coordinar su puesta en marcha</t>
  </si>
  <si>
    <t>0.5</t>
  </si>
  <si>
    <t>17.4</t>
  </si>
  <si>
    <t>Al no tener los recursos, el avance de la meta sigue siendo el 10%</t>
  </si>
  <si>
    <t>Gestión para la busqueda de los recursos</t>
  </si>
  <si>
    <t>Se han venido adelantando acciones de interlocución y trabajo conjunto entre diferentes actores de orden distrital y regional, y  cuya continuidad en el tiempo permitirá la concreción de importantes acuerdos regionales ambientales.</t>
  </si>
  <si>
    <t>Actas de asistencia, documentos de soporte</t>
  </si>
  <si>
    <t xml:space="preserve">El plan regional constituye una apuesta comun entre los diferentes actores que integran la región capital, Bogotá Cundinamarca, para prevenir, mitigar y enfrentar los problemas asociados al cambio climatico.  </t>
  </si>
  <si>
    <t>1,CONTRIBUIR 100.00 % EN EL PROCESO DE FORMULACIÓN DEL PLAN REGIONAL DE ADAPTACIÓN Y MITIGACIÓN AL CAMBIO CLIMÁTICO Y  LIDERAR LA EJECUCIÓN DE PROYECTOS ASOCIADOS A ÉSTE, DENTRO DEL DISTRITO CAPITAL</t>
  </si>
  <si>
    <t>2,FORMULAR 100.00 % EL PLAN DISTRITAL DE ADAPTACIÓN Y MITIGACIÓN AL CAMBIO CLIMÁTICO Y COORDINAR SU PUESTA EN MARCHA.</t>
  </si>
  <si>
    <t>3,FORMULAR 100.00 % LAS POLÍTICAS E INSTRUMENTOS DE PLANEACIÓN AMBIENTAL PRIORIZADOS, ASÍ COMO ADELANTAR EL SEGUIMIENTO A LOS YA EXISTENTES</t>
  </si>
  <si>
    <t>4,DESARROLLAR 100.00 % EL MODELO DE GESTIÓN INTERSECTORIAL EN SALUD AMBIENTAL PARA EL DISTRITO CAPITAL.</t>
  </si>
  <si>
    <t>El modelo de gestión intersectorial en salud ambiental, permitirá la articulación de las acciones de las entidades distritales, tanto en gestión y control, para la implementación de la Política Distrital de Salud Ambiental.</t>
  </si>
  <si>
    <t>5,DESARROLLAR 4.00 ESTUDIOS PARA DETERMINAR INSTRUMENTOS ECONÓMICOS ORIENTADOS A LA PROTECCIÓN Y CONSERVACIÓN AMBIENTAL, Y APOYAR LA COORDINACIÓN PARA SU IMPLEMENTACIÓN.</t>
  </si>
  <si>
    <t>6,DIFUNDIR A 2,500.00 USUARIOS / PROMEDIO DÍA ANUAL INFORMACIÓN, INDICADORES, ESTADÍSTICAS Y VARIABLES AMBIENTALES A TRAVÉS DEL OBSERVATORIO AMBIENTAL</t>
  </si>
  <si>
    <t xml:space="preserve">Difundir información sobre el estado ambiental de la ciudad a más de 1000 usuarios del OAB </t>
  </si>
  <si>
    <t>Informes mensuales del convenio 1452 de 2013 (COLNODO). Portal http://oab.ambientebogota.gov.co, estadísticas del OAB en http://oab.ambientebogota.gov.co/stats</t>
  </si>
  <si>
    <t>7,FORMULAR Y PONER EN MARCHA 6.00 PROYECTOS DEL PLAN DE INVESTIGACIÓN AMBIENTAL DE BOGOTÁ 2012 -2019</t>
  </si>
  <si>
    <t>8,FORTALECER 100.00 % LAS INSTANCIAS DE COORDINACIÓN PARA LA GESTIÓN AMBIENTAL DISTRITAL.</t>
  </si>
  <si>
    <t>9,VINCULAR 2,500.00 EMPRESAS EN PROCESOS DE AUTOGESTIÓN Y AUTORREGULACIÓN COMO ESTRATEGIA DE MITIGACIÓN Y ADAPTACIÓN AL CAMBIO CLIMÁTICO</t>
  </si>
  <si>
    <t>El programa de gestión ambiental empresarial es una herramienta que permite que los empresarios a través de cambios tecnológicos o buenas prácticas operacionales  propendan por  el manejo eficiente de los recursos naturales y en una estrategia de mitigación y adaptación al cambio climático.</t>
  </si>
  <si>
    <t>10,DISEÑAR E IMPLEMENTAR 100.00 % LA POLÍTICA PÚBLICA PARA FOMENTAR PROCESOS DE ECOURBANISMO Y CONSTRUCCIÓN, CON ÉNFASIS EN SOSTENIBILIDAD MEDIOAMBIENTAL Y ECONÓMICA</t>
  </si>
  <si>
    <t>13,ACTUALIZAR 100.00 % EL CÓDIGO DE CONSTRUCCIÓN DE BOGOTÁ CON PERSPECTIVA DE SOSTENIBILIDAD, INCLUYENDO ESTÁNDARES DE CONSTRUCCIÓN SOSTENIBLE Y UN SISTEMA DE CERTIFICACIÓN DE CONSTRUCCIONES SOSTENIBLES</t>
  </si>
  <si>
    <t xml:space="preserve">La actualización del código permitirá que el sector de la construcción desarrolle su actividad con criterios de sosteniblidad lo cual traerá como consecuencia un menor impacto ambiental, baja la presión sobre los recursos naturales y uso racional de los mismos y garantizará condiciones de habitabilidad para los residente viendose reflejado en una mayor calidad de vida y salubridad.
</t>
  </si>
  <si>
    <t>11,ESTABLECER 100.00 % LOS CRITERIOS DE ECOURBANISMO Y CONSTRUCCIÓN SOSTENIBLE A LAS SOLICITUDES PRESENTADAS.</t>
  </si>
  <si>
    <t>12,FORMULAR 4.00 PROYECTOS AMBIENTALES REGIONALES APROBADOS POR LAS ENTIDADES COMPETENTES DE LA REGIÓN, Y COORDINAR SU PUESTA EN MARCHA.</t>
  </si>
  <si>
    <t>Participación en la formulación  de proyectos asociados al plan regional integral de  Cambio Climático con entidades nacionales, regionales y distritales y  participar en iniciativas regionales y nacionales asociadas a  a Cambio climático de acuerdo a invitaciones o requerimientos de otras entidades</t>
  </si>
  <si>
    <t>Concertación y ajuste del Plan Distrital de Adaptación y Mitigación a la Variabilidad y al Cambio Climático, así como orientación del proceso de implementación del mismo</t>
  </si>
  <si>
    <t>Formulación y seguimiento de políticas y/o instrumentos de planeación ambiental priorizadas</t>
  </si>
  <si>
    <t xml:space="preserve">Seguimiento y ajuste del Plan de Acción Cuatrienal Ambiental-PACA del Distrito 2012-2016 </t>
  </si>
  <si>
    <t>Avance en la formulación del Plan Estratégico para la Gestión del Sistema Distrital de Áreas Protegidas y la Estructural Ecológica Principal, así como de los Planes de Manejo Ambiental de áreas protegidas del Distrito priorizados y de otros instrumentos ambientales de ordenamiento territorial</t>
  </si>
  <si>
    <t>Formulación del modelo de gestión intersectorial en salud ambiental para el Distrito Capital</t>
  </si>
  <si>
    <t xml:space="preserve">Desarrollo y priorización de estudios para determinar fortalecimiento y formulación de Instrumentos Económicos Ambientales </t>
  </si>
  <si>
    <t>Administración y gestión integral de las plataformas y bases de datos del Observatorio Ambiental del Distrito Capital.</t>
  </si>
  <si>
    <t>Apoyo a la DPSIA en la supervisión del contrato de administración del observatorio ambiental  y en la gestión y actualización de indicadores ambientales.</t>
  </si>
  <si>
    <t>Realizar investigación en sistemas urbanos de drenaje sostenible, pilotos, lineamientos técnicos, seguimiento y  monitoreo.</t>
  </si>
  <si>
    <t xml:space="preserve">Formulacion y desarrollo de 3 proyecto de investigacion </t>
  </si>
  <si>
    <t>Gestionar o dar continuidad a los convenios y/o acuerdos institucionales requeridos para la implementación de los proyectos del Plan de Investigación Ambiental</t>
  </si>
  <si>
    <t>Fortalecimiento de la coordinación interinstitucional a través de la Comisión Intersectorial para la Sostenibilidad, la Protección Ambiental, el Ecourbanismo y la Ruralidad CISPAER, y la participación de la Entidad en otras comisiones intersectoriales del D.C.</t>
  </si>
  <si>
    <t>Fortalecimiento de las instancias ambientales de coordinación interinstitucional del Distrito Capital.</t>
  </si>
  <si>
    <t>Vinculación de 500 empresas en procesos de autogestión y autorregulación del  Programa de Gestión Ambiental Empresarial, en el marco del Proyecto de planeación ambiental con visión  regional para la adaptación y mitigación  al cambio climático en el Distrito Capital</t>
  </si>
  <si>
    <t>Seguimiento a 500 empresas en procesos de autogestión y autorregulación del  Programa de Gestión Ambiental Empresarial, en el marco del Proyecto de planeación ambiental con visión  regional para la adaptación y mitigación  al cambio climático en el Distrito Capital</t>
  </si>
  <si>
    <t>Diseñar y poner en marcha el 100% las políticas públicas de ecourbanismo y construcción sostenible y actualizar el código de construcción de Bogotá.</t>
  </si>
  <si>
    <t>Participar en la formulación, presentación y socialización de la Política Pública de Ecourbanismo y Construcción Sostenible y su plan de acción, en trabajo conjunto con SDP  y SDHT.</t>
  </si>
  <si>
    <t xml:space="preserve">Revisión y actualización del programa de reconocimiento a edificaciones sostenibles. </t>
  </si>
  <si>
    <t>Atender el 100% de las solicitudes de determinantes de ecourbanismo en los instrumentos de planeamiento.</t>
  </si>
  <si>
    <t xml:space="preserve">Gestión (visitas, reuniones, talleres, conversatorios) con los diferentes actores de la región </t>
  </si>
  <si>
    <t xml:space="preserve">Poner en marcha conjuntamente con actores de la región, proyectos ambientales de carácter regional, representados tanto en acciones concretas en el territorio como en la formulación de instrumentos que faciliten la toma de decisiones ambientales.  </t>
  </si>
  <si>
    <r>
      <t xml:space="preserve">5, PONDERACIÓN HORIZONTAL AÑO: </t>
    </r>
    <r>
      <rPr>
        <b/>
        <u/>
        <sz val="10"/>
        <rFont val="Arial"/>
        <family val="2"/>
      </rPr>
      <t>2014</t>
    </r>
  </si>
  <si>
    <t>ninguno</t>
  </si>
  <si>
    <t>no aplica</t>
  </si>
  <si>
    <t xml:space="preserve">Distrito mas el área Rurall </t>
  </si>
  <si>
    <t xml:space="preserve">Magnitud </t>
  </si>
  <si>
    <t xml:space="preserve">DISTRITO CAPITAL </t>
  </si>
  <si>
    <t>NO IDENTIFICA GRU´POS ETNICOS</t>
  </si>
  <si>
    <t>TODOS LOS GRUPOS</t>
  </si>
  <si>
    <t xml:space="preserve">Recursos </t>
  </si>
  <si>
    <t>Formular 100% el plan distrital de adaptación y mitigación al cambio climático y coordinar su puesta en marcha</t>
  </si>
  <si>
    <t>Distrital</t>
  </si>
  <si>
    <t>Fortalecer 100% las instancias de coordinación para la gestión ambiental distrital</t>
  </si>
  <si>
    <t>Localidad</t>
  </si>
  <si>
    <t xml:space="preserve"> </t>
  </si>
  <si>
    <t>SIN DEINIR</t>
  </si>
  <si>
    <t>Diseñar e implementar 100% la política pública para fomentar procesos de ecourbanismo y construcción, con enfasis en sosteniblidad medioambiental y económica.</t>
  </si>
  <si>
    <t>Chapinero</t>
  </si>
  <si>
    <t>REGIONAL</t>
  </si>
  <si>
    <t>Seguimiento de los Planes Institucionales de Gestión Ambiental -PIGA y ajuste de los indicadores de ecoeficiencia de las entidades distritales</t>
  </si>
  <si>
    <t xml:space="preserve">En reunión sostenida el pasado viernes 29 de agosto de 2014, con representantes de la Secretaría Distrital de Ambiente, la Secretaría Distrital de Planeación, el Instituto Distrital de Gestión del Riesgo –IDIGER-, la Secretaría de Integración Regional de Cundinamarca y el PNUD, a la cual fueron invitados también  representantes de la Corporación Autónoma Regional de Cundinamarca,  la Corporación Autónoma Regional del Guavio y la Empresa de Acueducto, Alcantarillado y Aseo de Bogotá (las cuales no pudieron asistir), el PNUD explicó que el ideal es realizar la entrega del PRICC a una institución local, por lo que dispuso a estudio de los socios la propuesta de contratar por 6 meses a un profesional que tendrá entre otras la responsabilidad de definir la entrega del PRICC a alguna de las instituciones locales, elaborar y concertar con los socios un manual de funcionamiento del PRICC en el corto, mediano y largo plazo, Coordinar por 6 meses la plataforma interinstitucional que ha venido funcionado durante los últimos años del proyecto y) Conjuntamente con los socios, priorizar los proyectos a ser formulados e implementados por los socios.
En julio de 2014, se ajustó el documento de Plan Distrital de Adaptación y Mitigación a la Variabilidad y el Cambio Climático y su Documento Técnico de Soporte. Estas versiones se utilizaron para la discusión y retroalimentación en los espacios de socialización sostenidos en agosto y septiembre de 2014.  Se completó la última etapa del proceso de socialización del Plan Distrital de Adaptación y Mitigación a la Variabilidad y el Cambio Climático, que permitió tener retroalimentación de diferentes actores (academia, sector privado, instituciones, comunidades, medios de comunicación alternativos, entre otros), identificando las necesidades de ajuste final al plan.  Este proceso culminó con un Panel de Expertos, realizado el 23 de septiembre de 2014 con la intervención de siete panelistas y 57 participantes de diferentes entidades. Luego del Panel de Expertos, se inició el ajuste final del documento del Plan y su Documento Técnico de Soporte. Se inició la sistematización del proceso de socialización del Plan Distrital de Adaptación y Mitigación a la Variabilidad y el Cambio Climático, avanzando en la síntesis de resultados de jornadas realizadas con: el Grupo Interno de Cambio Climático de la Secretaría Distrital de Ambiente,  academia, comunidades e instituciones; comprendió también, la síntesis de resultados de la consulta pública realizada en el foro virtual realizado a través del Observatorio Ambiental de Bogotá. Para la implementación del Plan Distrital de Adaptación y Mitigación a la Variabilidad y el Cambio Climático, se gestionó con el IDIGER y se instaló, la Mesa de Trabajo de Análisis Prospectivo de Riesgos y Adaptación al Cambio Climático, en donde se presentó el Plan y se acordó la realización de trabajo participativo conjunto para definir su Plan de Acción, en articulación con el Plan Distrital de Gestión del Riesgo a cargo del IDIGER. Al interior del grupo de trabajo, se definió metodología para abordar la formulación del plan de acción y cronograma.
</t>
  </si>
  <si>
    <t>A la fecha no se ha consolidado la versión final al ajuste del Plan Distrital de Adaptación y Mitigación a la Variabilidad y el Cambio Climático, ya que no  se han incorporado todas las observaciones recibidas en las múltiples reuniones de socialización del Plan y en  el panel de expertos que se realizó a finales del mes de septiembre.</t>
  </si>
  <si>
    <t>Se está agilizando la revisión y ajuste de los documentos, con el fortalecimiento del grupo de cambio climático de la DPSIA</t>
  </si>
  <si>
    <t xml:space="preserve">
El plan regional constituye una apuesta comun entre los diferentes actores que integran la región capital, Bogotá Cundinamarca, para prevenir, mitigar y enfrentar los problemas asociados al cambio climatico.
El Plan Distrital de Adaptación y Mitigación a la Variabilidad y al Cambio Climático, establece las acciones que el Distrito deberá implementar para minimizar y adaptarse a los efectos generados por estos fenómenos .</t>
  </si>
  <si>
    <t>Actas de asistencia, documentos de soporte
Archivo de gestión SPPA</t>
  </si>
  <si>
    <t xml:space="preserve">En este periodo se consolido la propuesta preliminar del Plan de Acción de la Política Pública de Ecourbanismo y Construcción Sostenible, la cual tiene como soporte y herramienta metodológica el ejercicio de cadena de valor realizado para 39 proyectos-base, que deben ser socializados con las demás entidades distritales para concertar su ejecución. En este ejercicio de cadena de valor, definido como el esquema lógico que sintetiza la manera en que se producen lo resultados y se genera valor, se establecieron las actividades requeridas, indicadores, metas, fuentes de verificación, entidades responsables para cada uno de los procesos, productos de gestión y resultados de mediano y largo plazo proyectados en la definición de cada proyecto.
Adicionalmente, se realizó ejercicio de priorización de los proyectos  para definir la temporalidad de inicio de cada proyecto (Corto, mediano y largo plazo), aplicando una metodología de Análisis Multicriterio  del documento “Metodologías e instrumentos para la formulación, evaluación y monitoreo de programas sociales”.
A partir de los 9 componentes y 27 lineamientos de prácticas de urbanismo y construcción sostenibles previamente definidos, se elaboraron 70 indicadores de resultado, los cuales han sido priorizados en 30 indicadores de acuerdo a criterios como su relevancia sobre las problemáticas que debe atender la política en la ciudad, la disponibilidad de información y su relación con los proyectos inicialmente propuestos. Esta actividad está en proceso de depuración y retroalimentación, para efectos de soportar la proyección de las metas de la política. </t>
  </si>
  <si>
    <t>Ninguno</t>
  </si>
  <si>
    <t>No aplica</t>
  </si>
  <si>
    <t>Durante el trimestre se atendieron  Planes Parciales de Desarrollo: Provenza, El Escritorio y HB; Planes de Renovación Urbana: Alameda, Alameda San Martín y San Bernardo; plan de regulación y manejo Universidad de los Andes y Mederi; actualización de los conceptos de los planes de implantación Provenza, La Felicidad y Villa Alsacia; 1 concepto de compatibilidad en la localidad de San Cristóbal, 1 solicitud de SDHT,  25 conceptos de legalización, 3 conceptos de regularización y 33 conceptos para Caja de vivienda Popular de la Quebrada Zanjón de  la Estrella. 
Se acompañaron los procesos de Cable Aéreo (San Cristóbal Sur y Altamira) y cicloruta Río Fucha</t>
  </si>
  <si>
    <t xml:space="preserve">(1) Durante este trimestre,  en el marco del  proyecto “CONSERVACIÓN, RESTAURACIÓN Y USO SOSTENIBLE DE SERVICIOS ECOSISTÉMICOS ENTRE LOS PÁRAMOS DE SUMAPAZ, GUERRERO, CHINGAZA, GUACHENEQUE, LOS CERROS ORIENTALES Y SU ÁREA DE INFLUENCIA” EAB – SGR, se presentó en la mesa de ruralidad de la CISPAER la propuesta  conjunta de proyecto específico para el Distrito Capital, con el fin de avanzar su validación ante el proyecto de Corredor de Páramos EAB-SGR. 
Se acordó formular el Corredor de Conservación de Páramos-SGR para el D.C, por fases (Fase 1: 2014, Fase II: 2015; Fase 3: 2016). Para la fase 1, se presentan como escenarios priorizados para intervención los Nodos: Tunjuelo (Rondas del Río Mugroso, Quebrada Cuevitas y sectores del embalse Chisca) y Río Teusaca. Adicionalmente, se formuló una propuesta de términos de referencia de licitación para la implementación del proyecto que tendrá por objeto: "Implementar acciones de fortalecimiento organizacional y comunitario para la restauración ecológica, reconversión  productiva y gestión integral del recurso hídrico en tres microcuencas de la cuenca alta del Río Tunjuelo y en dos microcuencas de la Cuenca Alta del Río Teusaca." De igual manera, en comité directivo de Paramos se revisó y Aprobó el documento acuerdo para la selección de Organizaciones no gubernamentales para la firma de convenios y de los mecanismos de evaluación, convocatoria y matriz de evaluación.
(2) Bajo la dirección del IDEAM para la evaluación regional del Agua - ERA, las entidades del convenio 011 de 2013 (SDA, IDIGER, EAB y  CAR) trabajaron  en las mesas temáticas con el propósito de desarrollar el Plan de Acción Interinstitucional para el periodo de tiempo 2014 – 2016. Las mesas que está operando son: Oferta, Demanda, Riesgos, Calidad, SIG y una especial de aguas subterráneas. Así mismo, se realizó seguimiento y revisión a los productos, alcances y actividades del informe de avance No. 1, entregado por EPAM. Se consolidó el plan de trabajo de la SDA incluyendo la posibilidad de adelantar algunos indicadores de ERA para aguas subterráneas en Bogotá.
(3) Con relación a la RAPE, se ajustaron los estatutos que regirán la REGIÓN ADMINISTRATIVA DE PLANEACIÓN ESPECIAL (RAPE)- REGION CENTRAL-, integrada por la asociación entre Bogotá D.C. y los departamentos de Cundinamarca, Boyacá, Meta y Tolima. De igual manera, se aportó al concepto técnico jurídico del proyecto de Ley para la conformación del área metropolitana de Bogotá D.C. y sus municipios circunvecinos.  Durante este trimestre se participó en los eventos y talleres de socialización del tema RAPE y en el evento protocolario de creación de la Región Administrativa y de Planeación especial - RAPE Región Central realizado el 25 de septiembre de 2014, en donde participó el alcalde Mayor de Bogotá y los Gobernadores de los Departamentos de Boyacá, Cundinamarca, Meta y Tolima, escenario político en el cual en un escenario para la gestión conjunta de macroproyectos que generen desarrollo económico, social y ambiental en la región central del país
(4) Para este periodo logró la aprobación del Plan de Manejo Ambiental de la Reserva Forestal Regional Productora del Norte Thomas van der Hammen, por parte del consejo Directivo de la CAR, quien acogió gran parte de los lineamientos presentados por el Distrito, esto permitirá una efectiva la conservación y la creación de la reserva, y el freno al desarrollo de la industria  y de los monocultivos, se continua en gestiones para lograr la compra de predios de la reserva forestal para hacer posible su reforestación.
</t>
  </si>
  <si>
    <t>En reunión sostenida el pasado viernes 29 de agosto de 2014, con representantes de la Secretaría Distrital de Ambiente, la Secretaría Distrital de Planeación, el Instituto Distrital de Gestión del Riesgo –IDIGER-, la Secretaría de Integración Regional de Cundinamarca y el PNUD, a la cual fueron invitados también  representantes de la Corporación Autónoma Regional de Cundinamarca,  la Corporación Autónoma Regional del Guavio y la Empresa de Acueducto, Alcantarillado y Aseo de Bogotá (las cuales no pudieron asistir), el PNUD explicó que el ideal es realizar la entrega del PRICC a una institución local, por lo dispuso a estudio de los socios la propuesta de contratar por 6 meses a un profesional que tendrá las siguientes responsabilidades: (1) Definir la entrega del PRICC a alguna de las instituciones locales, siendo la Región Administrativa de Planificación Especial (RAPE) una de las opciones planteada por los socios; (2) Elaborar y concertar con los socios un manual de funcionamiento del PRICC en el corto, mediano y largo plazo; (3) Coordinar por 6 meses la plataforma interinstitucional que ha venido funcionado durante los últimos años del proyecto; (4) Conjuntamente con los socios, priorizar los proyectos a ser formulados e implementados por los socios; (5) Asesorar, acompañar y articular los equipos de las instituciones socias en la formulación de los proyectos priorizados y otros temas relacionados.</t>
  </si>
  <si>
    <t xml:space="preserve">En julio de 2014, se ajustó el documento de Plan Distrital de Adaptación y Mitigación a la Variabilidad y el Cambio Climático y su Documento Técnico de Soporte. Estas versiones se utilizaron para la discusión y retroalimentación en los espacios de socialización sostenidos en agosto y septiembre de 2014.  
Se completó la última etapa del proceso de socialización del Plan Distrital de Adaptación y Mitigación a la Variabilidad y el Cambio Climático, que permitió tener retroalimentación de diferentes actores (academia, sector privado, instituciones, comunidades, medios de comunicación alternativos, entre otros), identificando las necesidades de ajuste final al plan.  Este proceso culminó con un Panel de Expertos, realizado el 23 de septiembre de 2014 con la intervención de siete panelistas y 57 participantes de diferentes entidades.Luego del Panel de Expertos, se inició el ajuste final del documento del Plan y su Documento Técnico de Soporte.
Se inició la sistematización del proceso de socialización del Plan Distrital de Adaptación y Mitigación a la Variabilidad y el Cambio Climático, avanzando en la síntesis de resultados de jornadas realizadas con: el Grupo Interno de Cambio Climático de la Secretaría Distrital de Ambiente,  academia, comunidades e instituciones; comprendió también, la síntesis de resultados de la consulta pública realizada en el foro virtual realizado a través del Observatorio Ambiental de Bogotá. 
Para la implementación del Plan Distrital de Adaptación y Mitigación a la Variabilidad y el Cambio Climático, se gestionó con el IDIGER y se instaló, la Mesa de Trabajo de Análisis Prospectivo de Riesgos y Adaptación al Cambio Climático, en donde se presentó el Plan y se acordó la realización de trabajo participativo conjunto para definir su Plan de Acción, en articulación con el Plan Distrital de Gestión del Riesgo a cargo del IDIGER. Al interior del grupo de trabajo, se definió metodología para abordar la formulación del plan de acción y cronograma. </t>
  </si>
  <si>
    <t xml:space="preserve"> A la fecha no se ha consolidado la versión final de ajuste al Plan Distrital de Adaptación y Mitigación a la Variabilidad y el Cambio Climático, ya que no  se han incorporado todas las observaciones recibidas en las múltiples reuniones de socialización del Plan y en  el panel de expertos que se realizó a finales del mes de septiembre.</t>
  </si>
  <si>
    <t>El Plan Distrital de Adaptación y Mitigación a la Variabilidad y al Cambio Climático, establece los lineamientos generales que el Distrito deberá implementar para minimizar y adaptarse a los efectos generados por estos fenómenos .</t>
  </si>
  <si>
    <t>Política Pública Distrital de Protección y Bienestar Animal – PPDPBA;  se consolido el Documento Técnico de Soporte, y realizaron ajustes en líneas de acción y en el documento de la Política, presentándose a través de la página de la SDA para disponibilidad a todos los interesados en dar sus aportes respecto a estos contenidos; así también estos se presentaron al Comité Sectorial de Ambiente donde concluyeron la aprobación de la Política e inicio del trámite de adopción.
Política de Ecourbanismo y Construcción Sostenible: Se consolidaron las versiones definitivas del Documento Técnico de Soporte, del Documento de Política, y del Proyecto de Decreto para la adopción de la misma, el cual será tramitado por la  Secretaría Distrital de Planeación- SDP ante la Secretaría General de la Alcaldía Mayor.
Planes Locales Ambientales:  en  la estrategia de recuperación de los espacios del agua, y partiendo de la información consolidada en los PAL se han apoyado las mesas de trabajo las localidades vinculadas y las entidades correspondientes (EAAB, IDIGER, CVP, SDP, Hábitat, Catastro) en cuanto a disponibilidad de información, trazabilidad de compromisos, saneamiento predial y gestión social.
Sistema Distrital de Gestión de Riesgos y Cambio Climático: Se elaboró la propuesta del reglamento interno de la Comisión Intersectorial de Gestión de Riesgos y Cambio Climático, que fue presentada en el primer comité realizado por la Comisión.
PACA Distrital, específicamente en el marco de la etapa de seguimiento y ajustes a la formulación, para lo cual se realizaron veinte (20) reuniones personalizadas con las entidades participantes en el instrumento. Producto de este acompañamiento se logro que el 100% de las entidades participantes realizaran ajustes a la formulación y el  95% (19 Entidades) el  Seguimiento (avances físicos y presupuestales de las metas /acciones) del primer semestre del 2014.
PIGA: Se realizaron actividades de orientación y respuesta a las entidades distritales, en relación con la formulación, implementación, seguimiento y verificación del cumplimiento del PIGA, con    Veintinueve (29) Reuniones de asesoría con entidades distritales
POT Y ÁREAS PROTEGIDAS: En cuanto al Plan de Ordenamiento Territorial: Debido a la suspensión provisional del Decreto 364 de 2013 no se ha continuado con la Formulación del Plan Estratégico para la Gestión de las Áreas Protegidas y La Estructura Ecológica Principal, sin embargo, como estrategia la Secretaría Distrital de Ambiente establece la necesidad de adoptar “Medidas de Protección Ambiental”, en la búsqueda de consolidar la Estructura Ecológica Principal - EEP y el Sistema Distrital de Áreas Protegidas SDAP, se realizaron reuniones internas para establecer el estado de los soportes e insumos técnicos para emitir las medidas de protección.
Se elaboró cronograma para realizar el seguimiento al proceso de emisión de los actos administrativos de cada una de las áreas protegidas. Se realizaron reuniones con la SDP con el fin de actualizar los soportes técnicos de las áreas protegidas: Área Forestal Distrital Cerros de Suba y Parque Ecológico Distrital de Humedal Torca Guaymaral.
Reuniones de comisión conjunta con la CAR con el fin de coordinar acciones entorno a  intereses comunes a las áreas protegidas que se encuentran también en jurisdicción de la CAR  y requieren medidas de protección. Elaboración de documentos que sirvieron de soporte para la declaratoria de las nuevas áreas protegidas: Parques Ecológicos Distritales de Humedal La Isla y El tunjo, por parte del Concejo de Bogotá. 
Como parte del avance en el proceso de recategorización de las áreas protegidas en el desarrollo del contrato 1383 de 2013  suscrito con el consorcio ECO - ASODESAM, el 27 de julio se realizó reunión con los campesinos de Sumapaz para informar a la comunidad de la localidad de Sumapaz acerca de los alcances de este Contrato, área de estudio y trabajo de campo a realizar en desarrollo de este proyecto. La reunión contó con la participación de la Doctora Susana Muhamad, Secretaria Distrital de Ambiente. 
Con base en la solicitud del Consorcio el  contrato fue prorrogado por 3 meses, luego el 12 de septiembre en reunión con campesinos de Sumapaz reiteraron solicitud de suspender el contrato hasta llegar a un acuerdo con la administración Distrital. Mediante el oficio N° 2014ER148096, el Consorcio Eco- Asodesam remitió la solicitud del Sindicato de Trabajadores Agrícolas de Sumapaz, solicitando un compás de espera para continuar con el contrato 1383 de 2013.Luego mediante los oficios de radicado N° 2014ER152727 del 15 de septiembre de 2014 y radicado N° 2014ER154945 del 18 de septiembre de 2014, el consorcio solicitó la suspensión del contrato y describe los motivos que generaron la solicitud de  suspensión. Finalmente se  firmó el Acta de suspensión suscrita, por periodo de un (1) mes, a partir del 19 de septiembre del año en curso hasta el 18 de octubre de 2014 inclusive.
De otra parte, en el marco del proceso de formulación del Plan de Manejo Ambiental del Parque Ecológico Distrital de Montaña Cerro de Torca, mediante los oficios radicados  2014EE117378, 2014EE118494, 2014EE118502, 2014EE118408, 2014EE122130 y 2014EE117615, se realizaron las observaciones a los siguientes documentos:  Topografía; ajuste de cronograma; estructura del taller de prospectiva; Segundo producto diagnóstico físico biótico;  Análisis conectividad y fragmentación; y documento de prospectiva Objetos conservación y plan de acción, respectivamente. Así mismo, el 23 de Julio se realizó el taller de Prospectiva dirigido a funcionarios de entidades, 
el 23 de agosto se realizó  el taller de Zonificación de Manejo y Plan de Acción,  se efectuaron observaciones al documento de diagnóstico físico biótico y socioeconómico las cuales fueron enviadas vía correo electrónico y el 29 de agosto se  realizó un recorrido con los propietarios de los predios ubicados el Parque Ecológico Distrital de Montaña Cerro de Torca,  en este recorrido se visitaron el parques ecológicos Distritales de Cerro de La Conejera y el Parque Ecológico Distrital de Humedal La Conejera. 
Los días 17 , 19 y 19 de septiembre fueron entregados por AITEC SAS los segundos productos, que corresponden al diagnóstico físico biótico y socioeconómico y al análisis de conectividad y fragmentación; el tercer producto correspondiente al documento de prospectiva, objetos conservación zonificación ambiental y el cuarto producto correspondiente al plan de acción, se encuentran en proceso de revisión. El 19 de septiembre se firmó la segunda prórroga del contrato y AITEC SAS entregó el cronograma ajustado a esta nueva prórroga y se inició el levantamiento topográfico.</t>
  </si>
  <si>
    <t>Debido a que la comunidad de Sumapaz, no ha permitido que se realicen las actividades de campo programadas en el contrato 1383 de 2013  suscrito con el consorcio ECO - ASODESAM, para la recategorización de las áreas protegidas del orden Distrital  en esta localidad, se presenta un retraso en  una de las actividades de esta meta.</t>
  </si>
  <si>
    <t>Se realizó la suspensión del contrato 1383 de 2013  suscrito con el consorcio ECO - ASODESAM, para analizar la situación que se presenta con la comunidad y tomar decisiones frente a las acciones a seguir en el contrato.</t>
  </si>
  <si>
    <t>SEGUIMIENTO Y FORMULACIÓN DE POLÍTICAS E INSTRUMENTOS DE PLANEACIÓN AMBIENTAL: La formulación y seguimiento de políticas e instrumentos de planeación ambiental, permite a la autoridad ambiental y a los actores del Sistema Ambiental de Bogotá, el logro de los retos de sostenibilidad en la ciudad.
PACA: Hacer visible en términos presupuestales y descriptivos la gestión ambiental que realizan en el Distrito Capital  las entidades del SIAC.
PIGA: El PIGA contribuye al cumplimiento de los objetivos de ecoeficiencia
PMA: Con la formulación de estos instrumentos de Planeación Ambiental, se logra orientar la  gestión, hacia la recuperación y conservación de las áreas protegidas del Distrito Capital.</t>
  </si>
  <si>
    <t>Se  dio continuidad al funcionamiento permanente de los espacios interinstitucionales e intersectoriales en salud ambiental. En este sentido se hizo entrega de la Secretaría Técnica de la Mesa de Salud Ambiental – CISPAER a la Dirección de Salud Pública de la Secretaría Distrital de Salud, debido a que hace un año se había recibido la misma y según el acta de comisión que reglamente el funcionamiento de este espacio, la secretaría técnica debe ser rotada anualmente entre las dos entidades. En cuanto a la Mesa Distrital de Salud Ambiental - Consejo Consultivo de Ambiente, se apoyó la realización de la sesión del 22 de julio, en la cual se eligió el representante de este espacio ante el Consejo Consultivo de Ambiente.
Revisión de los planes de acción por línea de intervención de la Política Distrital de Salud Ambiental- PDSA.</t>
  </si>
  <si>
    <t>Se presentó el incentivo de descuento predial  a la construcción sostenible, dentro del proyecto de Acuerdo de Modernización tributaria, proyecto que se volverá a lanzar por aparte de la Secretaria de Ambiente, ya que la modernización no fue aprobada. La Reserva Thomas van Der Hammen obtuvo su plan de manejo, se está a la espera de recibir de parte de la CAR, cual fue la versión aprobada. En ecomateriales, se continua buscando el apoyo para la realización de la investigación. En lo referente a PSA, se recibieron los videos de corta y larga duración que sensibilizan sobre la importancia del recurso hídrico. Se está a la espera del informe final del convenio. En el tema de Plan de Ascenso Tecnológico, se están estudiando mecanismos adicionales al instrumento Publicidad Exteriror Visual - PEV, para lo cual se han realizado varias reuniones internas y externas en donde se han invitado a Transmilenio y proveedores. Se está haciendo seguimiento  a la implementación del incentivo económico a Residuos de construcción y Demolición</t>
  </si>
  <si>
    <t xml:space="preserve">Se han desarrollado ya tres estudios con tres potenciales instrumentos económicos, de los cuales uno ya está en marcha, el de PEV </t>
  </si>
  <si>
    <t xml:space="preserve">Carpeta con evidencia de documentos finales </t>
  </si>
  <si>
    <t>"A corte del tercer trimestre de 2014, el OAB tuvo en promedio 1473 visitas diarias, con 901 visitas en enero, 1616 en febrero , 1632 en marzo, 1615 en abril, 1962 en mayo, 1388 en junio, 1389 en julio, 1447 en agosto y 1308 en septiembre.   Se encuentran publicados 421  indicadores disponibles en el Observatorio, con nivel de actualización de  100%.
Así mismo, se adelantaron capacitaciones de administración y actualización de indicadores a  39 servidores de la SDA y del SIAC con 41,5 horas efectivas de dedicación, igualmente se adelantó el proceso de acompañamiento  y seguimiento en la actualizacion de los indicadores a 466 servidores con un 144 horas efectivas de dedicación.
Fueron atendidas 238 solicitudes de información  realizadas por la comunidad. En el modulo de documentos e investigaciones se ingresaron 164 documentos y se publicaron. Así mismo, se adelantaron  4 foros virtuales y 9 boletín, se elaboraron 241 Notas para publicación en el modulo de observatorio con la comunidad , se realizaron 77
 actividades de publicacion de notas en el boletin virtual de la SDA, envio de información para la difusión en redes sociales y en la pantallas de la SDA.
Así mismo, se realizaron dos eventos y el lanzamiento de la nueva imagen del OAB."</t>
  </si>
  <si>
    <t>NA</t>
  </si>
  <si>
    <t>*En trabajo conjunto con la EAAB, en desarrollo del convenio 1269 de 2013,  se seleccionó a la Universidad de los Andes con la encargada de operativizar el convenio.
*Se ajustaron los estudios de mercado de los estudios previos del convenio sobre salud con la Universidad del Bosque y se radicaron los mismos en la oficina contractual para trámite y firma.</t>
  </si>
  <si>
    <t>Resultados de investigación para la toma de deseciones en intervención de manejo de residuos de retamo, manejo de ecosistema seco</t>
  </si>
  <si>
    <t>Archivos SDA DPSIA, encargada de consolidación de información y anexos de informes de contrato 1076 de 2014.</t>
  </si>
  <si>
    <t>Se realizaron reuniones de la Mesa de Ruralidad de la CISPAER (22-29 de Agosto y 2-5- de septiembre de 2014) donde se coordinó el trabajo interinstitucional, se concertaron acciones relacionadas con el tema de la Identificación de las necesidades de los actores y las acciones distritales implementadas en el territorio rural, con el objetivo de retroalimentar la propuesta de proyecto para implementar en la ruralidad del D.C. en el marco del Proyecto: conservación, restauración y uso sostenible de servicios ecosistémicos entre los páramos de Guacheneque, Guerrero, Chingaza, Sumapaz, los Cerros Orientales y su área de influencia, se realizó la definición de Delegados para el desarrollo del proceso, de igual forma se hizo una priorización de cuencas y finalmente se concluyó con la formulación del proyecto para Bogotá del Proyecto: conservación, restauración y uso sostenible de servicios ecosistémicos entre los páramos de Guacheneque, Guerrero, Chingaza, Sumapaz, los Cerros Orientales y su área de influencia. 
Continuación en la elaboración y ajuste de diferentes versiones de proyectos de decreto para reglamentar el Sistema Distrital de Gestión de Riesgos y Cambio Climático, obteniendo así finalmente una versión final concertada con el IDIGER, la cual luego de revisión jurídica fue aprobada, expidiéndose el Decreto 172 de 2014.   A partir de esto, se inició en estre trimestre con la reglamentación del Comité Sectorial de Ambiente (proyecto de resolución), el Consejo Consultivo de Gestión de Riesgos y Cambio Climático (Acuerdo de Consejo) y la Comisión Intersectorial para la Gestión de Riesgos y Cambio Climático (Acuerdo de Comisión), documentos que se encuentran en revisión jurídica para aprobación.   Respecto del Consejo Consultivo en mención, adicionalmente se está generando el procedimiento para conformación por parte de integrantes no institucionales.   De igual manera con los Consejos Locales de Gestión de Riesgos y Cambio Climático (anteriores CLE).</t>
  </si>
  <si>
    <t>Coordinación interinstitucional, con el objetivo de fortalecer el accionar del distrito respecto a proyectos de alto impacto, enmarcados en el eje 2 del Plan de Desarrollo.</t>
  </si>
  <si>
    <t>Listas de Asistencia a las reuniones señaladas,   los Proyectos de resolución y de acuerdos del Comité sectorial, y del consejo consultivo y comision intersectorial de gestion de riesgos y cambio climatico.</t>
  </si>
  <si>
    <t>Durante el tercer trimestre se avanza en el segundo ciclo de capacitaciones del programa de gestión ambiental empresarial y se reportar 97 empresas con seguimiento y participación en el nivel II: Producción sostenible,</t>
  </si>
  <si>
    <t xml:space="preserve">En este periodo se consolidó la propuesta preliminar del Plan de Acción de la Política Pública de Ecourbanismo y Construcción Sostenible, la cual tiene como soporte y herramienta metodológica el ejercicio de cadena de valor realizado para 39 proyectos-base, que deben ser socializados con las demás entidades distritales para concertar su ejecución. En este ejercicio de cadena de valor, definido como el esquema lógico que sintetiza la manera en que se producen lo resultados y se genera valor, se establecieron las actividades requeridas, indicadores, metas, fuentes de verificación, entidades responsables para cada uno de los procesos, productos de gestión y resultados de mediano y largo plazo proyectados en la definición de cada proyecto.
Adicionalmente, se realizó ejercicio de priorización de los proyectos  para definir la temporalidad de inicio de cada proyecto (Corto, mediano y largo plazo), aplicando una metodología de Análisis Multicriterio  del documento “Metodologías e instrumentos para la formulación, evaluación y monitoreo de programas sociales”.
A partir de los 9 componentes y 27 lineamientos de prácticas de urbanismo y construcción sostenibles previamente definidos, se elaboraron 70 indicadores de resultado, los cuales han sido priorizados en 30 indicadores de acuerdo a criterios como su relevancia sobre las problemáticas que debe atender la política en la ciudad, la disponibilidad de información y su relación con los proyectos inicialmente propuestos. Esta actividad está en proceso de depuración y retroalimentación, para efectos de soportar la proyección de las metas de la política. </t>
  </si>
  <si>
    <t>No se tienen avances para el 2014. Aún no se asignan los recursos necesarios para la actualización del código ($4.500 millones), por parte de las Secretarías Distritales de Planeación, Hábitat y Ambiente
Se avanzó en la revisión y actualización del programa de reconocimiento a edificaciones sostenibles con el DTS y el proyecto de Decreto para promoción del programa Bogotá Construcción Sostenible</t>
  </si>
  <si>
    <t>Durante el trimestre se atendieron  Planes Parciales de Desarrollo: Provenza, El Escritorio y HB; Planes de Renovación Urbana: Alameda, Alameda San Martín y San Bernardo; plan de regulación y manejo Universidad de los Andes y Mederi; actualización de los conceptos de los planes de implantación Provenza, La Felicidad y Villa Alsacia; 1 concepto de compatibilidad en la localidad de San Cristóbal, 1 solicitud de SDHT,  25 conceptos de legalización, 3 conceptos de regularización y 33 conceptos para Caja de vivienda Popular de la Quebrada Zanjón de la Estrella. 
Se acompañaron los procesos de Cable Aéreo (San Cristóbal Sur y Altamira) y cicloruta Río Fucha.</t>
  </si>
  <si>
    <t xml:space="preserve">(1) Durante este trimestre,  en el marco del  proyecto “CONSERVACIÓN, RESTAURACIÓN Y USO SOSTENIBLE DE SERVICIOS ECOSISTÉMICOS ENTRE LOS PÁRAMOS DE SUMAPAZ, GUERRERO, CHINGAZA, GUACHENEQUE, LOS CERROS ORIENTALES Y SU ÁREA DE INFLUENCIA” EAB – SGR, se presentó en la mesa de ruralidad de la CISPAER la propuesta  conjunta de proyecto específico para el Distrito Capital, con el fin de avanzar su validación ante el proyecto de Corredor de Páramos EAB-SGR.  Se acordó formular el Corredor de Conservación de Páramos-SGR para el D.C, por fases (Fase 1: 2014, Fase II: 2015; Fase 3: 2016). Para la fase 1, se presentan como escenarios priorizados para intervención los Nodos: Tunjuelo (Rondas del Río Mugroso, Quebrada Cuevitas y sectores del embalse Chisca) y Río Teusaca. Adicionalmente, se formuló una propuesta de términos de referencia de licitación para la implementación del proyecto que tendrá por objeto: "Implementar acciones de fortalecimiento organizacional y comunitario para la restauración ecológica, reconversión  productiva y gestión integral del recurso hídrico en tres microcuencas de la cuenca alta del Río Tunjuelo y en dos microcuencas de la Cuenca Alta del Río Teusaca." De igual manera, en comité directivo de Paramos se revisó y Aprobó el documento acuerdo para la selección de Organizaciones no gubernamentales para la firma de convenios y de los mecanismos de evaluación, convocatoria y matriz de evaluación.
(2) Bajo la dirección del IDEAM para la evaluación regional del Agua - ERA, las entidades del convenio 011 de 2013 (SDA, IDIGER, EAB y  CAR) trabajaron  en las mesas temáticas con el propósito de desarrollar el Plan de Acción Interinstitucional para el periodo de tiempo 2014 – 2016. Las mesas que está operando son: Oferta, Demanda, Riesgos, Calidad, SIG y una especial de aguas subterráneas. Así mismo, se realizó seguimiento y revisión a los productos, alcances y actividades del informe de avance No. 1, entregado por EPAM. Se consolidó el plan de trabajo de la SDA incluyendo la posibilidad de adelantar algunos indicadores de ERA para aguas subterráneas en Bogotá.
(3) Con relación a la RAPE, se ajustaron los estatutos que regirán la REGIÓN ADMINISTRATIVA DE PLANEACIÓN ESPECIAL (RAPE)- REGION CENTRAL-, integrada por la asociación entre Bogotá D.C. y los departamentos de Cundinamarca, Boyacá, Meta y Tolima. De igual manera, se aportó al concepto técnico jurídico del proyecto de Ley para la conformación del área metropolitana de Bogotá D.C. y sus municipios circunvecinos.  Durante este trimestre se participó en los eventos y talleres de socialización del tema RAPE y en el evento protocolario de creación de la Región Administrativa y de Planeación especial - RAPE Región Central realizado el 25 de septiembre de 2014, en donde participó el alcalde Mayor de Bogotá y los Gobernadores de los Departamentos de Boyacá, Cundinamarca, Meta y Tolima, escenario político en el cual en un escenario para la gestión conjunta de macroproyectos que generen desarrollo económico, social y ambiental en la región central del país
(4) Para este periodo logró la aprobación del Plan de Manejo Ambiental de la Reserva Forestal Regional Productora del Norte Thomas van der Hammen, por parte del consejo Directivo de la CAR, quien acogió gran parte de los lineamientos presentados por el Distrito, esto permitirá una efectiva la conservación y la creación de la reserva, y el freno al desarrollo de la industria  y de los monocultivos, se continua en gestiones para lograr la compra de predios de la reserva forestal para hacer posible su reforestación.
</t>
  </si>
  <si>
    <t>Política Pública Distrital de Protección y Bienestar Animal – PPDPBA;  se consolidó el Documento Técnico de Soporte, y realizaron ajustes en líneas de acción y en el documento de la Política, presentándose a través de la página de la SDA para disponibilidad a todos los interesados en dar sus aportes respecto a estos contenidos. Estos documentos también se presentaron al Comité Sectorial de Ambiente para la aprobación de la Política y se elaboró el proyecto de decreto de adopción. Así mismo los documentos fueron enviados a las dependencias de la SDA que están directamente implicadas en el tema, y a las otras entidades que han sido parte de la mesa interinstitucional, quienes realizaron sus observaciones, las cuales fueron incorporadas a los documentos finales que se llevaron al área de comunicaciones para la edición del documento.
Política de Ecourbanismo y Construcción Sostenible: Se consolidaron las versiones definitivas del Documento Técnico de Soporte, del Documento de Política, y del Proyecto de Decreto para la adopción de la misma, el cual será tramitado por la  Secretaría Distrital de Planeación- SDP ante la Secretaría General de la Alcaldía Mayor. Se continúa avanzando en el trabajo técnico para la formulación del Plan de Acción de la Política entre la SDP, la SDHt y la SDA, resultado de lo cual se cuenta con una versión preliminar de este documento. 
Planes Locales Ambientales: Se participó en la socialización y revisión de los proyectos ambientales de las diferentes localidades del Distrito, como parte del seguimiento a los PAL, a través de reuniones de CAL y con los respectivos referentes ambientales. En el marco de la sistematización del proceso, se revisó la herramienta STORM User para el seguimiento, sobre lo cual se consolidaron los formularios correspondientes y se inició la construcción del instructivo.
En el marco de la estrategia de recuperación de los espacios del agua, y partiendo de la información consolidada en los PAL se han apoyado las mesas de trabajo con las localidades vinculadas y las entidades correspondientes (EAAB, IDIGER, CVP, SDP, Hábitat, Catastro) en cuanto a disponibilidad de información, trazabilidad de compromisos, saneamiento predial y gestión social.
Sistema Distrital de Gestión de Riesgos y Cambio Climático: Se elaboró la propuesta del reglamento interno de la Comisión Intersectorial de Gestión de Riesgos y Cambio Climático, que fue presentada y aprobada en la primera sesión realizada el 15 de agosto. Dentro del reglamento aprobado se crearon seis mesas de trabajo a saber:
• Mesa de Trabajo para la reducción de riesgos de la población y la recuperación del territorio 
• Mesa de Trabajo para la reducción de la vulnerabilidad funcional de la ciudad. 
• Mesa de Trabajo de análisis prospectivo de riesgos y Adaptación al Cambio Climático
• Mesa de Trabajo para el Manejo de Emergencias y Desastres
• Mesa de Trabajo para la Participación Social y Comunitaria en la Gestión de Riesgos y Cambio Climático
• Mesa de Trabajo para la Mitigación al Cambio Climático
La SDA a través de la SPPA, adelantó las acciones preparativas y participo en la instalación de la Mesa de Trabajo de análisis prospectivo de riesgos y Adaptación al Cambio Climático, que se realizó el día 16 de septiembre de 2014, en la cual se definieron mecanismos de trabajo y compromisos.
Se elaboró la propuesta de Reglamento Interno del Consejo Consultivo de Gestión de Riesgos y Cambio Climático, la propuesta ha sido socializada con funcionarios del IDIGER,  adicionalmente se han adelantado reuniones y  mesas de trabajo, en las que se ha convocado al IDPAC, para determinar los procedimientos de convocatoria de diferentes representantes de los actores sociales, organizaciones, etc., que conforman el Comité Intersectorial de GR y CC.
Se está trabajando en conjunto con el IDIGER, en la elaboración del DTS del Proyecto de decreto: “Por el cual se reglamenta el Sistema Distrital de Drenaje Pluvial Sostenible”.
La SDA a través de la SPPA y OPEL, en coordinación con el IDIGER y el IDPAC, se encuentra adelantando las acciones preparativas para la instalación de la Mesa de Trabajo para la Participación Social y Comunitaria en la Gestión de Riesgos y Cambio Climático, con lo cual se pretende operativizar las distintas instancias de participación de los diferentes actores dentro del Sistema de Gestión de riesgos y Cambio Climático.</t>
  </si>
  <si>
    <t>Permanentemente se brindó  la orientación, asesoría, acompañamiento y apoyo a las entidades participantes en el instrumento PACA Distrital, específicamente en el marco de la etapa de seguimiento y ajustes a la formulación, para lo cual se realizaron veinte (20) reuniones personalizadas con las entidades participantes en el instrumento. Producto de este acompañamiento se logro que el 100% de las entidades participantes realizaran ajustes a la formulación y el  95% (19 Entidades) el seguimiento del primer semestre del 2014 (avances físicos y presupuestales de las metas /acciones).
Con el objetivo de consolidar los avances de las metas del PACA Distrital priorizadas para el Observatorio Ambiental de Bogotá – OAB, se avanzó en la coordinación de la articulación del Observatorio del Instituto Distrital de Gestión de Riesgos y Cambio Climático – IDIGER y OAB, para el seguimiento a las metas de riesgos, igualmente se avanzó en la consolidación de las hojas de vida de los indicadores y retroalimentación de los avances de los mismos, específicamente de la Unidad Administrativa Especial de Servicios Públicos – UAESP, Jardín Botánico José Celestino Mutis – JBJCM, Secretaria Distrital de Movilidad -SDM, Instituto de Desarrollo Urbano - IDU, para lo cual se desarrollaron cinco (5) reuniones con los responsables de las metas y COLNODO (Administrador OAB).
Se ha logrado tener disponible, ajustada, parametrizada y en funcionamiento la herramienta Storm para la recepción de los informes que las entidades transmiten a través de la Web en el marco del instrumento de Planeación Ambiental PACA Distrital, para lo cual se desarrollaron seis (6) reuniones, en el marco de las cuales se realizó la creación, estructuración, parametrización y publicación de los formatos, revisión de reportes y pruebas de nueva versión del Storm.
Con el objetivo de realizar la evaluación de las gestiones desarrolladas por las entidades en el marco del PACA Distrital, se desarrollaron cinco (5) reuniones para coordinar acciones a realizar en el marco del Seguimiento al PACA Distrital Bogotá Humana 2012-2016, desde la competencia de la Dirección de Gestión Ambiental y la Subdirección de Políticas y Planes Ambientales de la SDA.
Se continuó con la coordinación de la gestión realizada por la SDA y la Contraloría de Bogotá relacionada con los instrumentos operativos de Planeación Ambiental (Plan de Acción Cuatrienal Ambiental - PACA, Plan Institucional de Gestión Ambiental – PIGA y Planes Ambientales Locales – PAL), para lo cual se participó en reunión con la Subdirección de Estudios Económicos y Fiscales de la Contraloría de Bogotá.</t>
  </si>
  <si>
    <t>1. Se realizaron 29 reuniones para la orientación y respuesta a las entidades distritales, en relación con la formulación, implementación, seguimiento y verificación del cumplimiento del PIGA. 
2. Se hizo revisión de la información correspondiente a:
- Formulación del plan de acción 2014 de 8 entidades. 
- Informes de verificación y seguimiento al plan de acción con fecha de corte 2013/12/31, de 72 entidades.
- Documento PIGA de 6 entidades. 
- Cargue en la plataforma Storm de informes semestrales con fecha de corte 2014/06/30 de 50 entidades.
- Informe Huella de Carbono de 5 entidades. 
3. Se proyectó y envió oficio a la Secretaría Distrital de Gobierno con el fin de solicitar su concurso en la gestión para llevar a cabo el proceso de concertación del PIGA de las dos Alcaldía Locales faltantes (Ciudad Bolívar y San Cristóbal).  Se proyectó el formato para eliminación de sedes del PIGA.  Se avanzó en la actualización de la Guía PIGA, de acuerdo a la Resolución 242 de 2014. Se generó el acta de concertación para la Empresa de Renovación Urbana. Se llevó a cabo reunión con profesionales de la Subdirección de Recurso Hídrico y de la Dirección de Gestión Ambiental con el objetivo de definir la correcta disposición de tóneres, ya que existen múltiples inquietudes al respecto en las entidades distritales. 
4. Indicadores de ecoeficiencia: Se realizó una capacitación para las entidades distritales en el tema de indicadores; igualmente, se les socializó una tabla modelo de seguimiento a consumos de agua y energía. Se llevó a cabo una reunión con la Unidad Administrativa Especial de Residuos Sólidos - UAESP para revisar y comparar los reportes en relación a la cantidad de residuos sólidos aprovechables generados en el año. Se actualizó la base de datos a 2013 para cada una de las entidades en cuanto a los consumos de agua y energía, y % de generación de residuos por tipo de material. 
5. Hospitales verdes: Se llevaron a cabo tres (3) reuniones con la SDS para articulación en el tema de hospitales verdes. Se llevó a cabo una reunión con los gerentes de los hospitales públicos del distrito con el objetivo de informarles sobre el PIGA.
6. Se realizó una reunión para ajustar el formato de la matriz de identificación de aspectos y valoración de impactos ambientales con la DPSIA. (Ajuste matriz EIA-DPSIA).  Se apoyó la reunión realizada para capacitar al personal en el diligenciamiento de la matriz de aspectos e impactos ambientales de la SDA. (Capacitación Matriz AIA 2014). Se ajustaron los formatos del STORM para presentación de informes. Se desarrolló reunión con la Contraloría Distrital, para unificación de formatos evitando duplicidad de esfuerzos por parte de las entidades distritales. 
7. Se definieron los principales lineamientos operativos el programa distrital de compras verdes, se realizaron observaciones al borrador de la Norma Técnica Nacional de compras verdes, se consolidó la información enviada por diferentes profesionales de la SPPA en el documento borrador del Programa  y se revisó e l documento de compras sostenibles de  la Secretaría Distrital de la Mujer. 
8. Se concluyó el diseño y ajuste por parte del área de comunicaciones del Boletín PIGA N° 8 y se publicó en el espacio web correspondiente.</t>
  </si>
  <si>
    <t>En cuanto al Plan de Ordenamiento Territorial: Debido a la suspensión provisional del Decreto 364 de 2013 no se ha continuado con la Formulación del Plan Estratégico para la Gestión de las Áreas Protegidas y La Estructura Ecológica Principal, sin embargo, como estrategia la Secretaría Distrital de Ambiente establece la necesidad de adoptar “Medidas de Protección Ambiental”, en la búsqueda de consolidar la Estructura Ecológica Principal - EEP y el Sistema Distrital de Áreas Protegidas SDAP, se realizaron reuniones internas para establecer el estado de los soportes e insumos técnicos para emitir las medidas de protección.
Se elaboró cronograma para realizar el seguimiento al proceso de emisión de los actos administrativos de cada una de las áreas protegidas el cual incluye acopio de soportes técnicos, documento / justificación de las decisiones a tomar (técnicas), mesa técnico - jurídica para elaboración de la resolución y firma de la misma. Se realizaron reuniones con la Secretaría Distrital de Planeación SDP con el fin de actualizar los soportes técnicos de las áreas protegidas: Área Forestal Distrital Cerros de Suba y Parque Ecológico Distrital de Humedal Torca Guaymaral.
Reuniones de comisión conjunta con la Corporación Autónoma Regional de Cundinamarca CAR con el fin de coordinar acciones entorno a  intereses comunes a las áreas protegidas que se encuentran también en jurisdicción de la CAR  y requieren medidas de protección. Elaboración de documentos que sirvieron de soporte para la declaratoria de las nuevas áreas protegidas: Parques Ecológicos Distritales de Humedal La Isla y El tunjo, por parte del Concejo de Bogotá. 
Como parte del avance en el proceso de recategorización de las áreas protegidas en el desarrollo del contrato 1383 de 2013  suscrito con el consorcio ECO - ASODESAM, el 27 de julio se realizó reunión con los campesinos de Sumapaz para informar a la comunidad de la localidad de Sumapaz acerca de los alcances de este Contrato, área de estudio y trabajo de campo a realizar en desarrollo de este proyecto. La reunión contó con la participación de la Doctora Susana Muhamad, Secretaria Distrital de Ambiente. 
Con base en la solicitud del Consorcio el  contrato fue prorrogado por 3 meses, luego el 12 de septiembre en reunión con campesinos de Sumapaz reiteraron solicitud de suspender el contrato hasta llegar a un acuerdo con la administración Distrital. Mediante el oficio N° 2014ER148096, el Consorcio Eco- Asodesam remitió la solicitud del Sindicato de Trabajadores Agrícolas de Sumapaz, solicitando un compás de espera para continuar con el contrato 1383 de 2013.Luego mediante los oficios de radicado N° 2014ER152727 del 15 de septiembre de 2014 y radicado N° 2014ER154945 del 18 de septiembre de 2014, el consorcio solicitó la suspensión del contrato y describe los motivos que generaron la solicitud de  suspensión. Finalmente se  firmó el Acta de suspensión suscrita, por periodo de un (1) mes, a partir del 19 de septiembre del año en curso hasta el 18 de octubre de 2014 inclusive.
De otra parte, en el marco del proceso de formulación del Plan de Manejo Ambiental del Parque Ecológico Distrital de Montaña Cerro de Torca, mediante los oficios radicados  2014EE117378, 2014EE118494, 2014EE118502, 2014EE118408, 2014EE122130 y 2014EE117615, se realizaron las observaciones a los siguientes documentos:  Topografía; ajuste de cronograma; estructura del taller de prospectiva; Segundo producto diagnóstico físico biótico;  Análisis conectividad y fragmentación; y documento de prospectiva Objetos conservación y plan de acción, respectivamente. Así mismo, el 23 de Julio se realizó el taller de Prospectiva dirigido a funcionarios de entidades, el 23 de agosto se realizó  el taller de Zonificación de Manejo y Plan de Acción,  se efectuaron observaciones al documento de diagnóstico físico biótico y socioeconómico las cuales fueron enviadas vía correo electrónico y el 29 de agosto se  realizó un recorrido con los propietarios de los predios ubicados el Parque Ecológico Distrital de Montaña Cerro de Torca,  en este recorrido se visitaron el parques ecológicos Distritales de Cerro de La Conejera y el Parque Ecológico Distrital de Humedal La Conejera. 
Los días 17 , 19 y 19 de septiembre fueron entregados por AITEC SAS el segundo producto, que corresponde al diagnóstico físico biótico y socioeconómico y al análisis de conectividad y fragmentación; el tercer producto correspondiente al documento de prospectiva, objetos conservación zonificación ambiental y el cuarto producto correspondiente al plan de acción, los cuales se encuentran en proceso de revisión. El 19 de septiembre se firmó la segunda prórroga del contrato, AITEC SAS entregó el cronograma ajustado a esta nueva prórroga y se inició el levantamiento topográfico.</t>
  </si>
  <si>
    <t>Para el desarrollo del Modelo de Gestión Intersectorial en Salud Ambiental-MGISA, durante el tercer trimestre del 2014 se desarrollaron las siguientes actividades: 
Se  dio continuidad al funcionamiento permanente de los espacios interinstitucionales e intersectoriales en salud ambiental. En este sentido se hizo entrega de la Secretaría Técnica de la Mesa de Salud Ambiental – CISPAER a la Dirección de Salud Pública de la Secretaría Distrital de Salud, debido a que hace un año se había recibido la misma y según el acta de comisión que reglamente el funcionamiento de este espacio, la secretaría técnica debe ser rotada anualmente entre las dos entidades. En cuanto a la Mesa Distrital de Salud Ambiental - Consejo Consultivo de Ambiente, se apoyó la realización de la sesión del 22 de julio, en la cual se eligió el representante de este espacio ante el Consejo Consultivo de Ambiente.
Revisión de los planes de acción por línea de intervención de la Política Distrital de Salud Ambiental- PDSA.
Se realizaron reuniones con referentes de la SDS para la Política Distrital de Salud Ambiental y con delegados de la Dirección de Apoyo a Localidades de la Secretaría de Gobierno, para apoyar la implementación de la los Planes Locales de Salud Ambiental en el marco del desarrollo del Modelo de Gestión Intersectorial de Salud Ambiental.
Se avanzó en el desarrollo de documento de "Formulación del Modelo de Gestión Intersectorial de Salud Ambiental".
El 12 de septiembre se realizó una reunión con la asesora del despacho de la Secretaría Distrital de Salud y delegados del área de vigilancia de la Dirección de Salud Pública de esa Secretaría, para definir temas concernientes a la formulación del MGISA.</t>
  </si>
  <si>
    <t>Se presentó el incentivo de descuento predial  a la construcción sostenible, dentro del proyecto de Acuerdo de Modernización tributaria, proyecto que se volverá a lanzar por aparte de la Secretaria de Ambiente, ya que la modernización no fue aprobada.  La Reserva Thomas van Der Hammen obtuvo su plan de manejo, se está a la espera de recibir de parte de la CAR, cual fue la versión aprobada. Hasta la fecha se propuso generar dos instrumentos, uno en el cual los predios educativos, de recreación y los floricultivos compensen por estar dentro de la reserva y un incentivo a la sostenibilidad agrícola para los pequeños propietarios que subsisten de su actividad. En ecomateriales, se continua buscando el apoyo para la realización de la investigación. En lo referente a PSA, se recibieron los videos de corta y larga duración que sensibilizan sobre la importancia del recurso hídrico. Se está a la espera del informe final del convenio. En el tema de Plan de Ascenso Tecnológico, se están estudiando mecanismos adicionales al instrumento Publicidad Exteriror Visual - PEV, para lo cual se han realizado varias reuniones internas y externas en donde se han invitado a Transmilenio y proveedores. Se está haciendo seguimiento  a la implementación del incentivo económico a Residuos de construcción y Demolición.</t>
  </si>
  <si>
    <t>"A corte del tercer trimestre de 2014, el OAB tuvo en promedio 1473 visitas diarias, con 901 visitas en enero, 1616 en febrero , 1632 en marzo, 1615 en abril, 1962 en mayo, 1388 en junio, 1389 en julio, 1447 en agosto y 1308 en septiembre.   Se encuentran publicados 421  indicadores disponibles en el Observatorio, con nivel de actualización de  100%.
Así mismo, se adelantaron capacitaciones de administración y actualización de indicadores a  39 servidores de la SDA y del SIAC con 41,5 horas efectivas de dedicación, igualmente se adelantó el proceso de acompañamiento  y seguimiento en la actualizacion de los indicadores a 466 servidores con un 144 horas efectivas de dedicación.
Fueron atendidas 238 solicitudes de información  realizadas por la comunidad. En el modulo de documentos e investigaciones se ingresaron 164 documentos y se publicaron. Así mismo, se adelantaron  4 foros virtuales y 9 boletín, se elaboraron 241 Notas para publicación en el modulo de observatorio con la comunidad , se realizaron 77
 actividades de publicacion de notas en el boletin virtual de la SDA, envio de información para la difusión en redes sociales y en la pantallas de la SDA.
Así mismo, se realizaron dos eventos y el lanzamiento de la nueva imagen del OAB.</t>
  </si>
  <si>
    <t>En el Tercer trimestre del 2014 se revisaron los informes mensuales de Enero, Febrero, Marzo , Abril , Mayo, junio, julio y agosto del Contrato de ciencia y tecnología No 1452 de 2013, con COLNODO.</t>
  </si>
  <si>
    <t>En trabajo conjunto con la EAAB, en desarrollo del convenio 1269 de 2013,  se seleccionó a la Universidad de los Andes con la encargada de operativizar el convenio.</t>
  </si>
  <si>
    <t>*Se ajustaron los estudios de mercado de los estudios previos del convenio sobre salud con la Universidad del Bosque y se radicaron los mismos en la oficina contractual para trámite y firma.</t>
  </si>
  <si>
    <t xml:space="preserve">Se realizaron reuniones de la Mesa de Ruralidad de la CISPAER donde se coordinó el trabajo interinstitucional, se concertaron acciones relacionadas con el tema de la Identificación de las necesidades de los actores y las acciones distritales implementadas en el territorio rural, con el objetivo de retroalimentar la propuesta de proyecto para implementar en la ruralidad del D.C. en el marco del Proyecto: conservación, restauración y uso sostenible de servicios ecosistémicos entre los páramos de Guacheneque, Guerrero, Chingaza, Sumapaz, los Cerros Orientales y su área de influencia, se realizó la definición de Delegados para el desarrollo del proceso, de igual forma se hizo una priorización de cuencas y finalmente se concluyó con la formulación del proyecto para Bogotá del Proyecto: conservación, restauración y uso sostenible de servicios ecosistémicos entre los páramos de Guacheneque, Guerrero, Chingaza, Sumapaz, los Cerros Orientales y su área de influencia. 
</t>
  </si>
  <si>
    <t>Continuación en la elaboración y ajuste de diferentes versiones de proyectos de decreto para reglamentar el Sistema Distrital de Gestión de Riesgos y Cambio Climático, obteniendo así finalmente una versión final concertada con el IDIGER, la cual luego de revisión jurídica fue aprobada, expidiéndose el Decreto 172 de 2014.   A partir de esto, se inició en este trimestre con la reglamentación del Comité Sectorial de Ambiente (proyecto de resolución), el Consejo Consultivo de Gestión de Riesgos y Cambio Climático (Acuerdo de Consejo) y la Comisión Intersectorial para la Gestión de Riesgos y Cambio Climático (Acuerdo de Comisión), documentos que se encuentran en revisión jurídica para aprobación.   Respecto del Consejo Consultivo en mención, adicionalmente se está generando el procedimiento para conformación por parte de integrantes no institucionales.   De igual manera con los Consejos Locales de Gestión de Riesgos y Cambio Climático (anteriores CLE)</t>
  </si>
  <si>
    <t>Durante el trimestre no se reportan empresas vinculadas al programa de gestión ambiental empresarial.
Se dió inicio al segundo ciclo de capacitaciones del programa de gestión ambiental empresarial.</t>
  </si>
  <si>
    <t>Durante el trimestre se reportan 97 empresas con seguimiento y participación en el nivel II: Producción sostenible, correspondiente a un 19,4%</t>
  </si>
  <si>
    <t>Se atendieron las observaciones realizadas por la Dirección Legal Ambiental  del  documento técnico de soporte y el borrador de acto administrativo para la actualización del programa de reconocimiento.  
Se confirmo el lanzamiento del programa Bogotá Construcción Sostenible como la estretegia de reconocimiento y/o certificación para el mes de noviembre, con apoyo de CAMACOL, CCCS y privados.
En cuanto al Código no se tienen avances debido a la ausencia de recursos financieros.</t>
  </si>
  <si>
    <t xml:space="preserve">Durante este trimeste se participó en los eventos y talleres de socialización del tema RAPE y en el evento protocolario de creación de la Región Administrativa y de Planeación especial - RAPE Región Central realizado el 25 de septiembre de 2014, en donde participó el alcalde Mayor de Bogotá y los Gobernadores de los Departamentos de Boyacá, Cundinamarca, Meta y Tolima, escenario politico en el cual en un escenario para la gestión conjunta de macroproyectos que generen desarrollo económico, social y ambiental en la región central del país. </t>
  </si>
  <si>
    <t xml:space="preserve">(1) Durante este trimestre, se presentó en la mesa de ruralidad de la CISPAER el proyecto “CONSERVACIÓN, RESTAURACIÓN Y USO SOSTENIBLE DE SERVICIOS ECOSISTÉMICOS ENTRE LOS PÁRAMOS DE SUMAPAZ, GUERRERO, CHINGAZA, GUACHENEQUE, LOS CERROS ORIENTALES Y SU ÁREA DE INFLUENCIA” EAB – SGR, bajo la cual se ha venido trabajando en la formulación conjunta del proyecto específico del Distrito Capital para presentarse ante el proyecto de Corredor de Páramos EAB-SGR. Con base en el proceso de priorización, se acordó formular el Corredor de Conservación de Páramos-SGR para el D.C, por fases (Fase 1: 2014, Fase II: 2015; Fase 3: 2016). Para la fase 1, se presentan como escenarios priorizados para intervención los Nodos: Tunjuelo (Rondas del Río Mugroso, Quebrada Cuevitas y sectores del embalse Chisca) y Río Teusaca. Adicionalmente, se formuló una propuesta de términos de referencia de licitación para la implementación del proyecto que tendrá por objeto: "Implementar acciones de fortalecimiento organizacional y comunitario para la restauración ecológica, reconversión  productiva y gestión integral del recurso hídrico en tres microcuencas de la cuenca alta del Río Tunjuelo y en dos microcuencas de la Cuenca Alta del Río Teusaca."
De igual manera, en comite directivo de Paramos se revisó y Aprobó el documento acuerdo para la selección de Organizaciones no gubernamentales para la firma de convenios y de los mecanismos de evaluación, convocatoria y matriz de evaluación.
(2) Bajo la dirección del IDEAM para la evaluación regional del Agua - ERA, las entidades del convenio 011 de 2013 (SDA, IDIGER, EAB y  CAR) trabajaron  en las mesas temáticas con el próposito de desarrollar el Plan de Acción Interinstitucional para el periodo de tiempo 2014 – 2016. Las cinco mesas temáticas están operando y en el mes de agosto han adelantado el plan de trabajo para el convenio. Las mesas que está operando son: Oferta, Demanda, Riesgos, Calidad, SIG y una especial de aguas subterráneas. Así mismo, se realizó seguimiento y revisión a los productos, alcances y actividades del informe de avance No. 1, entregado por EPAM. Se consolidó el plan de trabajo de la SDA incluyendo la posibilidad de adelantar algunos indicadores de ERA para aguas subterraneas en Bogotá.
(3) Con relación a la RAPE, se ajustaron los estatutos que regirán la REGIÓN ADMINISTRATIVA DE PLANEACIÓN ESPECIAL (RAPE)- REGION CENTRAL-, integrada por la asociación entre Bogotá D.C. y los departamentos de Cundinamarca, Boyaca, Meta y Tolima. De igual manera, se aportó al concepto técnico juridico del proyecto de Ley para la conformación del área metropolitana de Bogotá D.C. y sus municipios circunvecinos. 
(4) Para este periodo logró la aprobación del Plan de Manejo Ambiental de la Reserva Forestal Regional Productora del Norte Thomas van der Hammen, por parte del consejo Directivo de la CAR, quien acogió gran parte de los lineamientos presentados por el Distrito, esto permitirá una efectiva la conservación y la creación de la reserva, y el freno al desarrollo de la industria ni de los monocultivos, se continua en gestiones para lograr la compra de predios de la reserva forestal para hacer posible su reforestación. </t>
  </si>
  <si>
    <r>
      <t xml:space="preserve">7, OBSERVACIONES AVANCE TRIMESTRE </t>
    </r>
    <r>
      <rPr>
        <b/>
        <u/>
        <sz val="10"/>
        <rFont val="Arial"/>
        <family val="2"/>
      </rPr>
      <t>3</t>
    </r>
    <r>
      <rPr>
        <b/>
        <sz val="10"/>
        <rFont val="Arial"/>
        <family val="2"/>
      </rPr>
      <t xml:space="preserve"> DE </t>
    </r>
    <r>
      <rPr>
        <b/>
        <u/>
        <sz val="10"/>
        <rFont val="Arial"/>
        <family val="2"/>
      </rPr>
      <t>2014</t>
    </r>
  </si>
  <si>
    <t>tercer Trimestre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</si>
</sst>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_([$$-240A]\ * #,##0_);_([$$-240A]\ * \(#,##0\);_([$$-240A]\ * &quot;-&quot;??_);_(@_)"/>
    <numFmt numFmtId="172" formatCode="_ * #,##0_ ;_ * \-#,##0_ ;_ * &quot;-&quot;??_ ;_ @_ "/>
    <numFmt numFmtId="173" formatCode="_(&quot;$&quot;* #,##0.00_);_(&quot;$&quot;* \(#,##0.00\);_(&quot;$&quot;* &quot;-&quot;??_);_(@_)"/>
    <numFmt numFmtId="174" formatCode="_(&quot;$&quot;* #,##0_);_(&quot;$&quot;* \(#,##0\);_(&quot;$&quot;* &quot;-&quot;??_);_(@_)"/>
    <numFmt numFmtId="175" formatCode="_-* #,##0\ _€_-;\-* #,##0\ _€_-;_-* &quot;-&quot;??\ _€_-;_-@_-"/>
    <numFmt numFmtId="176" formatCode="_(* #,##0_);_(* \(#,##0\);_(* &quot;-&quot;??_);_(@_)"/>
    <numFmt numFmtId="177" formatCode="_([$$-240A]\ * #,##0.000_);_([$$-240A]\ * \(#,##0.000\);_([$$-240A]\ * &quot;-&quot;??_);_(@_)"/>
    <numFmt numFmtId="178" formatCode="0.0%"/>
    <numFmt numFmtId="179" formatCode="_-* #,##0\ &quot;€&quot;_-;\-* #,##0\ &quot;€&quot;_-;_-* &quot;-&quot;??\ &quot;€&quot;_-;_-@_-"/>
    <numFmt numFmtId="180" formatCode="#,##0.0"/>
    <numFmt numFmtId="181" formatCode="[$$-240A]\ #,##0.00"/>
  </numFmts>
  <fonts count="4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9"/>
      <color theme="1"/>
      <name val="Calibri"/>
      <family val="2"/>
      <scheme val="minor"/>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0"/>
      <color theme="1"/>
      <name val="Arial"/>
      <family val="2"/>
    </font>
    <font>
      <b/>
      <u/>
      <sz val="10"/>
      <name val="Arial"/>
      <family val="2"/>
    </font>
    <font>
      <sz val="10"/>
      <color indexed="8"/>
      <name val="Arial"/>
      <family val="2"/>
    </font>
    <font>
      <sz val="11"/>
      <name val="Calibri"/>
      <family val="2"/>
      <scheme val="minor"/>
    </font>
    <font>
      <sz val="10"/>
      <color rgb="FFFF0000"/>
      <name val="Arial"/>
      <family val="2"/>
    </font>
    <font>
      <sz val="9"/>
      <color theme="1"/>
      <name val="Arial"/>
      <family val="2"/>
    </font>
    <font>
      <b/>
      <sz val="11"/>
      <name val="Calibri"/>
      <family val="2"/>
      <scheme val="minor"/>
    </font>
    <font>
      <b/>
      <sz val="12"/>
      <color theme="1"/>
      <name val="Arial"/>
      <family val="2"/>
    </font>
    <font>
      <sz val="11"/>
      <color indexed="8"/>
      <name val="Arial"/>
      <family val="2"/>
    </font>
  </fonts>
  <fills count="1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9CD35F"/>
        <bgColor indexed="64"/>
      </patternFill>
    </fill>
    <fill>
      <patternFill patternType="solid">
        <fgColor rgb="FFFFC000"/>
        <bgColor indexed="64"/>
      </patternFill>
    </fill>
    <fill>
      <patternFill patternType="solid">
        <fgColor indexed="52"/>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theme="1"/>
      </top>
      <bottom style="medium">
        <color indexed="64"/>
      </bottom>
      <diagonal/>
    </border>
    <border>
      <left style="thin">
        <color indexed="64"/>
      </left>
      <right style="medium">
        <color indexed="64"/>
      </right>
      <top style="medium">
        <color theme="1"/>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s>
  <cellStyleXfs count="24">
    <xf numFmtId="0" fontId="0" fillId="0" borderId="0"/>
    <xf numFmtId="169" fontId="10" fillId="0" borderId="0" applyFont="0" applyFill="0" applyBorder="0" applyAlignment="0" applyProtection="0"/>
    <xf numFmtId="169" fontId="4" fillId="0" borderId="0" applyFont="0" applyFill="0" applyBorder="0" applyAlignment="0" applyProtection="0"/>
    <xf numFmtId="167" fontId="7" fillId="0" borderId="0" applyFont="0" applyFill="0" applyBorder="0" applyAlignment="0" applyProtection="0"/>
    <xf numFmtId="165" fontId="24"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4" fillId="0" borderId="0" applyFont="0" applyFill="0" applyBorder="0" applyAlignment="0" applyProtection="0"/>
    <xf numFmtId="173" fontId="14"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cellStyleXfs>
  <cellXfs count="714">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25"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0" fontId="26" fillId="4" borderId="0" xfId="0" applyFont="1" applyFill="1" applyBorder="1" applyAlignment="1">
      <alignment horizontal="center" vertical="center" wrapText="1"/>
    </xf>
    <xf numFmtId="0" fontId="27" fillId="4" borderId="0" xfId="0" applyFont="1" applyFill="1" applyBorder="1" applyAlignment="1">
      <alignment horizontal="center" vertical="center" wrapText="1"/>
    </xf>
    <xf numFmtId="10" fontId="27"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8" fillId="0" borderId="1" xfId="0" applyFont="1" applyBorder="1" applyAlignment="1">
      <alignment horizontal="center" vertical="center"/>
    </xf>
    <xf numFmtId="0" fontId="0" fillId="0" borderId="0" xfId="0" applyFill="1" applyAlignment="1">
      <alignment horizontal="center"/>
    </xf>
    <xf numFmtId="0" fontId="4" fillId="0" borderId="0" xfId="16" applyFill="1" applyAlignment="1">
      <alignment horizontal="left" vertical="center"/>
    </xf>
    <xf numFmtId="0" fontId="26"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3" fillId="0" borderId="0" xfId="0" applyFont="1" applyFill="1"/>
    <xf numFmtId="175" fontId="0" fillId="0" borderId="0" xfId="0" applyNumberFormat="1" applyFill="1" applyAlignment="1">
      <alignment horizontal="center"/>
    </xf>
    <xf numFmtId="3" fontId="19" fillId="0" borderId="3"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9" fillId="4" borderId="3" xfId="0" applyNumberFormat="1" applyFont="1" applyFill="1" applyBorder="1" applyAlignment="1">
      <alignment horizontal="center" vertical="center" wrapText="1"/>
    </xf>
    <xf numFmtId="3" fontId="19" fillId="4" borderId="1" xfId="10" applyNumberFormat="1" applyFont="1" applyFill="1" applyBorder="1" applyAlignment="1">
      <alignment horizontal="center" vertical="center" wrapText="1"/>
    </xf>
    <xf numFmtId="171" fontId="20" fillId="4" borderId="1" xfId="0" applyNumberFormat="1" applyFont="1" applyFill="1" applyBorder="1" applyAlignment="1">
      <alignment horizontal="right" vertical="center"/>
    </xf>
    <xf numFmtId="3" fontId="19" fillId="4" borderId="5" xfId="10" applyNumberFormat="1" applyFont="1" applyFill="1" applyBorder="1" applyAlignment="1">
      <alignment horizontal="center" vertical="center" wrapText="1"/>
    </xf>
    <xf numFmtId="0" fontId="2" fillId="5" borderId="1" xfId="16" applyFont="1" applyFill="1" applyBorder="1" applyAlignment="1">
      <alignment horizontal="left" vertical="center" wrapText="1"/>
    </xf>
    <xf numFmtId="0" fontId="0" fillId="0" borderId="31" xfId="0" applyFill="1" applyBorder="1"/>
    <xf numFmtId="0" fontId="0" fillId="0" borderId="32" xfId="0" applyFill="1" applyBorder="1"/>
    <xf numFmtId="0" fontId="34" fillId="0" borderId="0" xfId="0" applyFont="1" applyFill="1" applyAlignment="1">
      <alignment horizontal="center" vertical="center"/>
    </xf>
    <xf numFmtId="0" fontId="5" fillId="4" borderId="29"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35" fillId="4" borderId="29" xfId="0" applyFont="1" applyFill="1" applyBorder="1"/>
    <xf numFmtId="0" fontId="35" fillId="4" borderId="0" xfId="0" applyFont="1" applyFill="1" applyBorder="1"/>
    <xf numFmtId="0" fontId="35" fillId="4" borderId="0" xfId="0" applyFont="1" applyFill="1" applyBorder="1" applyAlignment="1">
      <alignment horizontal="center"/>
    </xf>
    <xf numFmtId="0" fontId="35" fillId="4" borderId="30" xfId="0" applyFont="1" applyFill="1" applyBorder="1"/>
    <xf numFmtId="0" fontId="18" fillId="6" borderId="1" xfId="0" applyFont="1" applyFill="1" applyBorder="1" applyAlignment="1" applyProtection="1">
      <alignment horizontal="left" vertical="center" wrapText="1"/>
      <protection locked="0"/>
    </xf>
    <xf numFmtId="0" fontId="18" fillId="6" borderId="2" xfId="0" applyFont="1" applyFill="1" applyBorder="1" applyAlignment="1" applyProtection="1">
      <alignment horizontal="left" vertical="center" wrapText="1"/>
      <protection locked="0"/>
    </xf>
    <xf numFmtId="0" fontId="18" fillId="6" borderId="4" xfId="0" applyFont="1" applyFill="1" applyBorder="1" applyAlignment="1" applyProtection="1">
      <alignment horizontal="left" vertical="center" wrapText="1"/>
      <protection locked="0"/>
    </xf>
    <xf numFmtId="0" fontId="18" fillId="6" borderId="5" xfId="0" applyFont="1" applyFill="1" applyBorder="1" applyAlignment="1" applyProtection="1">
      <alignment horizontal="left" vertical="center" wrapText="1"/>
      <protection locked="0"/>
    </xf>
    <xf numFmtId="10" fontId="29" fillId="6" borderId="0" xfId="21" applyNumberFormat="1" applyFont="1" applyFill="1" applyBorder="1" applyAlignment="1"/>
    <xf numFmtId="0" fontId="29" fillId="6" borderId="0" xfId="0" applyFont="1" applyFill="1" applyBorder="1" applyAlignment="1"/>
    <xf numFmtId="0" fontId="30" fillId="6" borderId="0" xfId="0" applyFont="1" applyFill="1" applyBorder="1" applyAlignment="1"/>
    <xf numFmtId="3" fontId="19" fillId="4" borderId="5" xfId="0" applyNumberFormat="1"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8" fillId="0" borderId="25" xfId="0" applyFont="1" applyBorder="1" applyAlignment="1">
      <alignment horizontal="center" vertical="center"/>
    </xf>
    <xf numFmtId="0" fontId="8" fillId="0" borderId="25" xfId="0" applyFont="1" applyBorder="1" applyAlignment="1">
      <alignment horizontal="center" vertical="center" wrapText="1"/>
    </xf>
    <xf numFmtId="175" fontId="8" fillId="0" borderId="25" xfId="3" applyNumberFormat="1" applyFont="1" applyBorder="1" applyAlignment="1">
      <alignment vertical="center"/>
    </xf>
    <xf numFmtId="175" fontId="8" fillId="0" borderId="25" xfId="3" applyNumberFormat="1" applyFont="1" applyBorder="1" applyAlignment="1">
      <alignment horizontal="left" vertical="center"/>
    </xf>
    <xf numFmtId="0" fontId="30" fillId="6" borderId="30" xfId="0" applyFont="1" applyFill="1" applyBorder="1" applyAlignment="1"/>
    <xf numFmtId="3" fontId="21" fillId="3" borderId="4" xfId="0" applyNumberFormat="1" applyFont="1" applyFill="1" applyBorder="1" applyAlignment="1">
      <alignment horizontal="center" vertical="center" wrapText="1"/>
    </xf>
    <xf numFmtId="0" fontId="29" fillId="6" borderId="32" xfId="0" applyFont="1" applyFill="1" applyBorder="1" applyAlignment="1"/>
    <xf numFmtId="0" fontId="30" fillId="6" borderId="32" xfId="0" applyFont="1" applyFill="1" applyBorder="1" applyAlignment="1"/>
    <xf numFmtId="0" fontId="12" fillId="6" borderId="49" xfId="0" applyFont="1" applyFill="1" applyBorder="1" applyAlignment="1">
      <alignment horizontal="right"/>
    </xf>
    <xf numFmtId="0" fontId="2" fillId="5" borderId="4" xfId="16" applyFont="1" applyFill="1" applyBorder="1" applyAlignment="1">
      <alignment horizontal="left" vertical="center" wrapText="1"/>
    </xf>
    <xf numFmtId="0" fontId="17" fillId="5" borderId="4" xfId="16" applyFont="1" applyFill="1" applyBorder="1" applyAlignment="1">
      <alignment horizontal="center" vertical="center" textRotation="180" wrapText="1"/>
    </xf>
    <xf numFmtId="10" fontId="4"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0" fontId="2" fillId="5" borderId="53" xfId="16" applyFont="1" applyFill="1" applyBorder="1" applyAlignment="1">
      <alignment horizontal="center" vertical="center" wrapText="1"/>
    </xf>
    <xf numFmtId="10" fontId="12" fillId="4" borderId="0" xfId="16" applyNumberFormat="1" applyFont="1" applyFill="1" applyBorder="1" applyAlignment="1">
      <alignment horizontal="center" vertical="center"/>
    </xf>
    <xf numFmtId="0" fontId="5" fillId="6" borderId="2" xfId="0" applyFont="1" applyFill="1" applyBorder="1" applyAlignment="1">
      <alignment horizontal="center" vertical="center" wrapText="1"/>
    </xf>
    <xf numFmtId="10" fontId="8" fillId="0" borderId="1" xfId="21" applyNumberFormat="1" applyFont="1" applyBorder="1" applyAlignment="1">
      <alignment vertical="center"/>
    </xf>
    <xf numFmtId="10" fontId="28" fillId="4" borderId="1" xfId="23" applyNumberFormat="1" applyFont="1" applyFill="1" applyBorder="1" applyAlignment="1">
      <alignment horizontal="center" vertical="center"/>
    </xf>
    <xf numFmtId="10" fontId="2" fillId="5" borderId="44" xfId="16" applyNumberFormat="1" applyFont="1" applyFill="1" applyBorder="1" applyAlignment="1">
      <alignment horizontal="center" vertical="center" wrapText="1"/>
    </xf>
    <xf numFmtId="9" fontId="2" fillId="5" borderId="52" xfId="21" applyFont="1" applyFill="1" applyBorder="1" applyAlignment="1">
      <alignment horizontal="center" vertical="center" wrapText="1"/>
    </xf>
    <xf numFmtId="0" fontId="5" fillId="6" borderId="2" xfId="0" applyFont="1" applyFill="1" applyBorder="1" applyAlignment="1">
      <alignment horizontal="center" vertical="center" wrapText="1"/>
    </xf>
    <xf numFmtId="0" fontId="8" fillId="0" borderId="54" xfId="0" applyFont="1" applyBorder="1" applyAlignment="1">
      <alignment horizontal="center" vertical="center"/>
    </xf>
    <xf numFmtId="0" fontId="8" fillId="0" borderId="5" xfId="0" applyFont="1" applyBorder="1" applyAlignment="1">
      <alignment horizontal="center" vertical="center" wrapText="1"/>
    </xf>
    <xf numFmtId="167" fontId="8" fillId="0" borderId="25" xfId="3" applyNumberFormat="1" applyFont="1" applyBorder="1" applyAlignment="1">
      <alignment vertical="center"/>
    </xf>
    <xf numFmtId="0" fontId="8" fillId="0" borderId="5" xfId="0" applyFont="1" applyBorder="1" applyAlignment="1">
      <alignment horizontal="center" vertical="center"/>
    </xf>
    <xf numFmtId="0" fontId="8" fillId="0" borderId="0" xfId="0" applyFont="1" applyAlignment="1">
      <alignment horizontal="center" vertical="center"/>
    </xf>
    <xf numFmtId="175" fontId="8" fillId="0" borderId="1" xfId="3" applyNumberFormat="1" applyFont="1" applyBorder="1" applyAlignment="1">
      <alignment vertical="center"/>
    </xf>
    <xf numFmtId="175" fontId="8" fillId="0" borderId="1" xfId="3" applyNumberFormat="1" applyFont="1" applyBorder="1" applyAlignment="1">
      <alignment horizontal="left" vertical="center"/>
    </xf>
    <xf numFmtId="167" fontId="8" fillId="0" borderId="1" xfId="3" applyNumberFormat="1" applyFont="1" applyBorder="1" applyAlignment="1">
      <alignment vertical="center"/>
    </xf>
    <xf numFmtId="0" fontId="8" fillId="7" borderId="1" xfId="0" applyFont="1" applyFill="1" applyBorder="1" applyAlignment="1">
      <alignment horizontal="center" vertical="center"/>
    </xf>
    <xf numFmtId="4" fontId="19" fillId="0" borderId="3" xfId="0" applyNumberFormat="1" applyFont="1" applyFill="1" applyBorder="1" applyAlignment="1">
      <alignment horizontal="center" vertical="center" wrapText="1"/>
    </xf>
    <xf numFmtId="10" fontId="4" fillId="10" borderId="3" xfId="0" applyNumberFormat="1" applyFont="1" applyFill="1" applyBorder="1" applyAlignment="1">
      <alignment horizontal="center" vertical="center"/>
    </xf>
    <xf numFmtId="0" fontId="4" fillId="2" borderId="0" xfId="16" applyFont="1" applyFill="1" applyAlignment="1">
      <alignment vertical="center"/>
    </xf>
    <xf numFmtId="10" fontId="4" fillId="10" borderId="5" xfId="0" applyNumberFormat="1" applyFont="1" applyFill="1" applyBorder="1" applyAlignment="1">
      <alignment horizontal="center" vertical="center"/>
    </xf>
    <xf numFmtId="0" fontId="2" fillId="0" borderId="1" xfId="0" applyFont="1" applyBorder="1" applyAlignment="1" applyProtection="1">
      <alignment horizontal="center" vertical="center" wrapText="1"/>
      <protection locked="0"/>
    </xf>
    <xf numFmtId="0" fontId="4" fillId="0" borderId="0" xfId="16" applyFont="1" applyAlignment="1">
      <alignment vertical="center"/>
    </xf>
    <xf numFmtId="0" fontId="2" fillId="0" borderId="3" xfId="0" applyFont="1" applyBorder="1" applyAlignment="1" applyProtection="1">
      <alignment horizontal="center" vertical="center" wrapText="1"/>
      <protection locked="0"/>
    </xf>
    <xf numFmtId="10" fontId="4" fillId="10" borderId="1" xfId="0" applyNumberFormat="1" applyFont="1" applyFill="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10" fontId="4" fillId="0" borderId="4" xfId="0" applyNumberFormat="1" applyFont="1" applyFill="1" applyBorder="1" applyAlignment="1">
      <alignment horizontal="center" vertical="center"/>
    </xf>
    <xf numFmtId="10" fontId="4" fillId="0" borderId="2" xfId="0" applyNumberFormat="1" applyFont="1" applyFill="1" applyBorder="1" applyAlignment="1">
      <alignment horizontal="center" vertical="center"/>
    </xf>
    <xf numFmtId="4" fontId="19" fillId="4" borderId="1" xfId="10" applyNumberFormat="1" applyFont="1" applyFill="1" applyBorder="1" applyAlignment="1">
      <alignment horizontal="center" vertical="center" wrapText="1"/>
    </xf>
    <xf numFmtId="0" fontId="21" fillId="3" borderId="4" xfId="0" applyNumberFormat="1" applyFont="1" applyFill="1" applyBorder="1" applyAlignment="1">
      <alignment horizontal="center" vertical="center" wrapText="1"/>
    </xf>
    <xf numFmtId="4" fontId="19" fillId="4" borderId="5" xfId="0" applyNumberFormat="1" applyFont="1" applyFill="1" applyBorder="1" applyAlignment="1">
      <alignment horizontal="center" vertical="center" wrapText="1"/>
    </xf>
    <xf numFmtId="4" fontId="19" fillId="4" borderId="3" xfId="0" applyNumberFormat="1" applyFont="1" applyFill="1" applyBorder="1" applyAlignment="1">
      <alignment horizontal="center" vertical="center" wrapText="1"/>
    </xf>
    <xf numFmtId="178" fontId="19" fillId="0" borderId="3" xfId="21" applyNumberFormat="1" applyFont="1" applyFill="1" applyBorder="1" applyAlignment="1">
      <alignment horizontal="center" vertical="center" wrapText="1"/>
    </xf>
    <xf numFmtId="9" fontId="19" fillId="4" borderId="1" xfId="21" applyFont="1" applyFill="1" applyBorder="1" applyAlignment="1">
      <alignment horizontal="center" vertical="center" wrapText="1"/>
    </xf>
    <xf numFmtId="3" fontId="0" fillId="0" borderId="0" xfId="0" applyNumberFormat="1" applyFill="1" applyAlignment="1">
      <alignment horizontal="center" vertical="center"/>
    </xf>
    <xf numFmtId="0" fontId="2" fillId="0" borderId="5"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175" fontId="41" fillId="0" borderId="37" xfId="5" applyNumberFormat="1" applyFont="1" applyFill="1" applyBorder="1" applyAlignment="1">
      <alignment horizontal="center" vertical="center"/>
    </xf>
    <xf numFmtId="178" fontId="4" fillId="10" borderId="3" xfId="0" applyNumberFormat="1" applyFont="1" applyFill="1" applyBorder="1" applyAlignment="1">
      <alignment horizontal="center" vertical="center"/>
    </xf>
    <xf numFmtId="9" fontId="4" fillId="10" borderId="3" xfId="0" applyNumberFormat="1" applyFont="1" applyFill="1" applyBorder="1" applyAlignment="1">
      <alignment horizontal="center" vertical="center"/>
    </xf>
    <xf numFmtId="178" fontId="4" fillId="10" borderId="1" xfId="0" applyNumberFormat="1" applyFont="1" applyFill="1" applyBorder="1" applyAlignment="1">
      <alignment horizontal="center" vertical="center"/>
    </xf>
    <xf numFmtId="178" fontId="4" fillId="10" borderId="5" xfId="0" applyNumberFormat="1" applyFont="1" applyFill="1" applyBorder="1" applyAlignment="1">
      <alignment horizontal="center" vertical="center"/>
    </xf>
    <xf numFmtId="9" fontId="4" fillId="10" borderId="5" xfId="0" applyNumberFormat="1" applyFont="1" applyFill="1" applyBorder="1" applyAlignment="1">
      <alignment horizontal="center" vertical="center"/>
    </xf>
    <xf numFmtId="9" fontId="4" fillId="10" borderId="1" xfId="0" applyNumberFormat="1" applyFont="1" applyFill="1" applyBorder="1" applyAlignment="1">
      <alignment horizontal="center" vertical="center"/>
    </xf>
    <xf numFmtId="0" fontId="2" fillId="0" borderId="4" xfId="0" applyFont="1" applyFill="1" applyBorder="1" applyAlignment="1" applyProtection="1">
      <alignment horizontal="center" vertical="center" wrapText="1"/>
      <protection locked="0"/>
    </xf>
    <xf numFmtId="10" fontId="39" fillId="11" borderId="4" xfId="0" applyNumberFormat="1" applyFont="1" applyFill="1" applyBorder="1" applyAlignment="1" applyProtection="1">
      <alignment vertical="center"/>
      <protection locked="0"/>
    </xf>
    <xf numFmtId="178" fontId="39" fillId="5" borderId="3" xfId="0" applyNumberFormat="1" applyFont="1" applyFill="1" applyBorder="1" applyAlignment="1">
      <alignment vertical="center"/>
    </xf>
    <xf numFmtId="10" fontId="39" fillId="11" borderId="1" xfId="0" applyNumberFormat="1" applyFont="1" applyFill="1" applyBorder="1" applyAlignment="1" applyProtection="1">
      <alignment vertical="center"/>
      <protection locked="0"/>
    </xf>
    <xf numFmtId="178"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178" fontId="39" fillId="5" borderId="1" xfId="0" applyNumberFormat="1" applyFont="1" applyFill="1" applyBorder="1" applyAlignment="1">
      <alignment vertical="center"/>
    </xf>
    <xf numFmtId="178" fontId="4" fillId="0" borderId="5" xfId="0" applyNumberFormat="1" applyFont="1" applyFill="1" applyBorder="1" applyAlignment="1">
      <alignment horizontal="center" vertical="center"/>
    </xf>
    <xf numFmtId="9" fontId="4" fillId="0" borderId="5" xfId="0" applyNumberFormat="1" applyFont="1" applyFill="1" applyBorder="1" applyAlignment="1">
      <alignment horizontal="center" vertical="center"/>
    </xf>
    <xf numFmtId="178" fontId="39" fillId="5" borderId="5" xfId="0" applyNumberFormat="1" applyFont="1" applyFill="1" applyBorder="1" applyAlignment="1">
      <alignment vertical="center"/>
    </xf>
    <xf numFmtId="10" fontId="39" fillId="11" borderId="5" xfId="0" applyNumberFormat="1" applyFont="1" applyFill="1" applyBorder="1" applyAlignment="1" applyProtection="1">
      <alignment vertical="center"/>
      <protection locked="0"/>
    </xf>
    <xf numFmtId="10" fontId="42" fillId="11" borderId="4" xfId="0" applyNumberFormat="1" applyFont="1" applyFill="1" applyBorder="1" applyAlignment="1" applyProtection="1">
      <alignment vertical="center"/>
      <protection locked="0"/>
    </xf>
    <xf numFmtId="178" fontId="2" fillId="0" borderId="4" xfId="0" applyNumberFormat="1" applyFont="1" applyFill="1" applyBorder="1" applyAlignment="1">
      <alignment horizontal="center" vertical="center"/>
    </xf>
    <xf numFmtId="9" fontId="2" fillId="0" borderId="4" xfId="0" applyNumberFormat="1" applyFont="1" applyFill="1" applyBorder="1" applyAlignment="1">
      <alignment horizontal="center" vertical="center"/>
    </xf>
    <xf numFmtId="178" fontId="4" fillId="0" borderId="4" xfId="0" applyNumberFormat="1" applyFont="1" applyFill="1" applyBorder="1" applyAlignment="1">
      <alignment horizontal="center" vertical="center"/>
    </xf>
    <xf numFmtId="9" fontId="4" fillId="0" borderId="2" xfId="0" applyNumberFormat="1" applyFont="1" applyFill="1" applyBorder="1" applyAlignment="1">
      <alignment horizontal="center" vertical="center"/>
    </xf>
    <xf numFmtId="9" fontId="4" fillId="0" borderId="4" xfId="0" applyNumberFormat="1" applyFont="1" applyFill="1" applyBorder="1" applyAlignment="1">
      <alignment horizontal="center" vertical="center"/>
    </xf>
    <xf numFmtId="178" fontId="4" fillId="0" borderId="2" xfId="0" applyNumberFormat="1" applyFont="1" applyFill="1" applyBorder="1" applyAlignment="1">
      <alignment horizontal="center" vertical="center"/>
    </xf>
    <xf numFmtId="0" fontId="4" fillId="0" borderId="2" xfId="0" applyFont="1" applyBorder="1" applyAlignment="1">
      <alignment vertical="center" wrapText="1"/>
    </xf>
    <xf numFmtId="0" fontId="4" fillId="0" borderId="25" xfId="0" applyFont="1" applyBorder="1" applyAlignment="1">
      <alignment vertical="center" wrapText="1"/>
    </xf>
    <xf numFmtId="10" fontId="4" fillId="0" borderId="4" xfId="23" applyNumberFormat="1" applyFont="1" applyFill="1" applyBorder="1" applyAlignment="1">
      <alignment horizontal="center" vertical="center"/>
    </xf>
    <xf numFmtId="10" fontId="41" fillId="4" borderId="5" xfId="21" applyNumberFormat="1" applyFont="1" applyFill="1" applyBorder="1" applyAlignment="1">
      <alignment horizontal="center" vertical="center"/>
    </xf>
    <xf numFmtId="0" fontId="41" fillId="4" borderId="1" xfId="0" applyFont="1" applyFill="1" applyBorder="1" applyAlignment="1">
      <alignment horizontal="center" vertical="center"/>
    </xf>
    <xf numFmtId="10" fontId="41" fillId="4" borderId="1" xfId="21" applyNumberFormat="1" applyFont="1" applyFill="1" applyBorder="1" applyAlignment="1">
      <alignment horizontal="center" vertical="center"/>
    </xf>
    <xf numFmtId="9" fontId="41" fillId="4" borderId="5" xfId="21" applyFont="1" applyFill="1" applyBorder="1" applyAlignment="1">
      <alignment horizontal="center" vertical="center"/>
    </xf>
    <xf numFmtId="0" fontId="41" fillId="4" borderId="3" xfId="0" applyFont="1" applyFill="1" applyBorder="1" applyAlignment="1">
      <alignment horizontal="center" vertical="center"/>
    </xf>
    <xf numFmtId="0" fontId="41" fillId="4" borderId="4" xfId="0" applyFont="1" applyFill="1" applyBorder="1" applyAlignment="1">
      <alignment horizontal="center" vertical="center"/>
    </xf>
    <xf numFmtId="10" fontId="41" fillId="0" borderId="1" xfId="21" applyNumberFormat="1" applyFont="1" applyFill="1" applyBorder="1" applyAlignment="1">
      <alignment horizontal="center" vertical="center"/>
    </xf>
    <xf numFmtId="9" fontId="41" fillId="4" borderId="5" xfId="21" applyNumberFormat="1" applyFont="1" applyFill="1" applyBorder="1" applyAlignment="1">
      <alignment horizontal="center" vertical="center"/>
    </xf>
    <xf numFmtId="0" fontId="19" fillId="4" borderId="3" xfId="0" applyFont="1" applyFill="1" applyBorder="1" applyAlignment="1">
      <alignment horizontal="center" vertical="center"/>
    </xf>
    <xf numFmtId="37" fontId="19" fillId="4" borderId="1" xfId="9" applyNumberFormat="1" applyFont="1" applyFill="1" applyBorder="1" applyAlignment="1">
      <alignment horizontal="center" vertical="center"/>
    </xf>
    <xf numFmtId="4" fontId="19" fillId="4" borderId="1" xfId="9" applyNumberFormat="1" applyFont="1" applyFill="1" applyBorder="1" applyAlignment="1">
      <alignment horizontal="center" vertical="center"/>
    </xf>
    <xf numFmtId="175" fontId="19" fillId="0" borderId="37" xfId="5" applyNumberFormat="1" applyFont="1" applyFill="1" applyBorder="1" applyAlignment="1">
      <alignment horizontal="center" vertical="center"/>
    </xf>
    <xf numFmtId="175" fontId="19" fillId="0" borderId="58" xfId="5" applyNumberFormat="1" applyFont="1" applyFill="1" applyBorder="1" applyAlignment="1">
      <alignment horizontal="center" vertical="center"/>
    </xf>
    <xf numFmtId="175" fontId="19" fillId="4" borderId="1" xfId="0" applyNumberFormat="1" applyFont="1" applyFill="1" applyBorder="1" applyAlignment="1">
      <alignment horizontal="center" vertical="center"/>
    </xf>
    <xf numFmtId="0" fontId="19" fillId="4" borderId="1" xfId="0" applyFont="1" applyFill="1" applyBorder="1" applyAlignment="1">
      <alignment horizontal="center" vertical="center"/>
    </xf>
    <xf numFmtId="0" fontId="19" fillId="0" borderId="57" xfId="0" applyFont="1" applyFill="1" applyBorder="1" applyAlignment="1">
      <alignment horizontal="center" vertical="center"/>
    </xf>
    <xf numFmtId="37" fontId="19" fillId="4" borderId="2" xfId="9" applyNumberFormat="1" applyFont="1" applyFill="1" applyBorder="1" applyAlignment="1">
      <alignment horizontal="center" vertical="center"/>
    </xf>
    <xf numFmtId="37" fontId="19" fillId="4" borderId="4" xfId="9" applyNumberFormat="1" applyFont="1" applyFill="1" applyBorder="1" applyAlignment="1">
      <alignment horizontal="center" vertical="center"/>
    </xf>
    <xf numFmtId="3" fontId="19" fillId="0" borderId="5" xfId="0" applyNumberFormat="1" applyFont="1" applyFill="1" applyBorder="1" applyAlignment="1">
      <alignment horizontal="center" vertical="center" wrapText="1"/>
    </xf>
    <xf numFmtId="4" fontId="19" fillId="4" borderId="3" xfId="10" applyNumberFormat="1" applyFont="1" applyFill="1" applyBorder="1" applyAlignment="1">
      <alignment horizontal="center" vertical="center" wrapText="1"/>
    </xf>
    <xf numFmtId="172" fontId="19" fillId="0" borderId="1" xfId="5" applyNumberFormat="1" applyFont="1" applyBorder="1" applyAlignment="1">
      <alignment horizontal="center" vertical="center" wrapText="1"/>
    </xf>
    <xf numFmtId="175" fontId="19" fillId="0" borderId="57" xfId="5" applyNumberFormat="1" applyFont="1" applyFill="1" applyBorder="1" applyAlignment="1">
      <alignment horizontal="center" vertical="center"/>
    </xf>
    <xf numFmtId="3" fontId="19" fillId="4" borderId="1" xfId="0" applyNumberFormat="1" applyFont="1" applyFill="1" applyBorder="1" applyAlignment="1">
      <alignment horizontal="center" vertical="center" wrapText="1"/>
    </xf>
    <xf numFmtId="3" fontId="19" fillId="8" borderId="1" xfId="10" applyNumberFormat="1" applyFont="1" applyFill="1" applyBorder="1" applyAlignment="1">
      <alignment horizontal="center" vertical="center" wrapText="1"/>
    </xf>
    <xf numFmtId="3" fontId="19" fillId="2" borderId="2" xfId="10" applyNumberFormat="1" applyFont="1" applyFill="1" applyBorder="1" applyAlignment="1">
      <alignment horizontal="center" vertical="center" wrapText="1"/>
    </xf>
    <xf numFmtId="3" fontId="19" fillId="0" borderId="2" xfId="0" applyNumberFormat="1" applyFont="1" applyFill="1" applyBorder="1" applyAlignment="1">
      <alignment horizontal="center" vertical="center" wrapText="1"/>
    </xf>
    <xf numFmtId="2" fontId="19" fillId="2" borderId="3" xfId="10" applyNumberFormat="1" applyFont="1" applyFill="1" applyBorder="1" applyAlignment="1">
      <alignment horizontal="center" vertical="center" wrapText="1"/>
    </xf>
    <xf numFmtId="3" fontId="19" fillId="0" borderId="1" xfId="10" applyNumberFormat="1" applyFont="1" applyFill="1" applyBorder="1" applyAlignment="1">
      <alignment horizontal="center" vertical="center" wrapText="1"/>
    </xf>
    <xf numFmtId="175" fontId="19" fillId="4" borderId="1" xfId="3" applyNumberFormat="1" applyFont="1" applyFill="1" applyBorder="1" applyAlignment="1">
      <alignment horizontal="center" vertical="center"/>
    </xf>
    <xf numFmtId="4" fontId="19" fillId="2" borderId="5" xfId="10" applyNumberFormat="1" applyFont="1" applyFill="1" applyBorder="1" applyAlignment="1">
      <alignment horizontal="center" vertical="center" wrapText="1"/>
    </xf>
    <xf numFmtId="3" fontId="19" fillId="0" borderId="3" xfId="0" applyNumberFormat="1" applyFont="1" applyFill="1" applyBorder="1" applyAlignment="1" applyProtection="1">
      <alignment horizontal="center" vertical="center" wrapText="1"/>
      <protection locked="0"/>
    </xf>
    <xf numFmtId="3" fontId="19" fillId="0" borderId="4" xfId="0" applyNumberFormat="1" applyFont="1" applyFill="1" applyBorder="1" applyAlignment="1">
      <alignment horizontal="center" vertical="center" wrapText="1"/>
    </xf>
    <xf numFmtId="4" fontId="19" fillId="0" borderId="1" xfId="0" applyNumberFormat="1" applyFont="1" applyFill="1" applyBorder="1" applyAlignment="1" applyProtection="1">
      <alignment horizontal="center" vertical="center" wrapText="1"/>
      <protection locked="0"/>
    </xf>
    <xf numFmtId="4" fontId="19" fillId="2" borderId="1" xfId="10" applyNumberFormat="1" applyFont="1" applyFill="1" applyBorder="1" applyAlignment="1">
      <alignment horizontal="center" vertical="center" wrapText="1"/>
    </xf>
    <xf numFmtId="9" fontId="19" fillId="0" borderId="3" xfId="23" applyFont="1" applyFill="1" applyBorder="1" applyAlignment="1" applyProtection="1">
      <alignment horizontal="center" vertical="center" wrapText="1"/>
      <protection locked="0"/>
    </xf>
    <xf numFmtId="0" fontId="19" fillId="0" borderId="1" xfId="0" applyFont="1" applyFill="1" applyBorder="1" applyAlignment="1">
      <alignment horizontal="center" vertical="center"/>
    </xf>
    <xf numFmtId="3" fontId="19" fillId="0" borderId="1" xfId="0" applyNumberFormat="1" applyFont="1" applyFill="1" applyBorder="1" applyAlignment="1">
      <alignment horizontal="center" vertical="center"/>
    </xf>
    <xf numFmtId="9" fontId="19" fillId="0" borderId="5" xfId="23" applyFont="1" applyFill="1" applyBorder="1" applyAlignment="1" applyProtection="1">
      <alignment horizontal="center" vertical="center" wrapText="1"/>
      <protection locked="0"/>
    </xf>
    <xf numFmtId="3" fontId="19" fillId="0" borderId="3" xfId="10" applyNumberFormat="1" applyFont="1" applyFill="1" applyBorder="1" applyAlignment="1">
      <alignment horizontal="center" vertical="center" wrapText="1"/>
    </xf>
    <xf numFmtId="172" fontId="19" fillId="0" borderId="5" xfId="5" applyNumberFormat="1" applyFont="1" applyBorder="1" applyAlignment="1">
      <alignment horizontal="center" vertical="center" wrapText="1"/>
    </xf>
    <xf numFmtId="172" fontId="19" fillId="0" borderId="57" xfId="0" applyNumberFormat="1" applyFont="1" applyFill="1" applyBorder="1" applyAlignment="1">
      <alignment horizontal="center" vertical="center"/>
    </xf>
    <xf numFmtId="3" fontId="19" fillId="2" borderId="1" xfId="10" applyNumberFormat="1" applyFont="1" applyFill="1" applyBorder="1" applyAlignment="1">
      <alignment horizontal="center" vertical="center" wrapText="1"/>
    </xf>
    <xf numFmtId="3" fontId="19" fillId="0" borderId="60" xfId="0" applyNumberFormat="1" applyFont="1" applyFill="1" applyBorder="1" applyAlignment="1">
      <alignment horizontal="center" vertical="center" wrapText="1"/>
    </xf>
    <xf numFmtId="2" fontId="19" fillId="0" borderId="1" xfId="0" applyNumberFormat="1" applyFont="1" applyFill="1" applyBorder="1" applyAlignment="1">
      <alignment horizontal="center" vertical="center"/>
    </xf>
    <xf numFmtId="2" fontId="19" fillId="0" borderId="57" xfId="0" applyNumberFormat="1" applyFont="1" applyFill="1" applyBorder="1" applyAlignment="1">
      <alignment horizontal="center" vertical="center"/>
    </xf>
    <xf numFmtId="4" fontId="19" fillId="2" borderId="2" xfId="10" applyNumberFormat="1" applyFont="1" applyFill="1" applyBorder="1" applyAlignment="1">
      <alignment horizontal="center" vertical="center" wrapText="1"/>
    </xf>
    <xf numFmtId="4" fontId="19" fillId="0" borderId="57" xfId="0" applyNumberFormat="1" applyFont="1" applyFill="1" applyBorder="1" applyAlignment="1">
      <alignment horizontal="center" vertical="center"/>
    </xf>
    <xf numFmtId="9" fontId="19" fillId="2" borderId="2" xfId="23" applyFont="1" applyFill="1" applyBorder="1" applyAlignment="1">
      <alignment horizontal="center" vertical="center" wrapText="1"/>
    </xf>
    <xf numFmtId="3" fontId="19" fillId="0" borderId="1" xfId="0" applyNumberFormat="1" applyFont="1" applyFill="1" applyBorder="1" applyAlignment="1">
      <alignment horizontal="center" vertical="center" wrapText="1"/>
    </xf>
    <xf numFmtId="9" fontId="19" fillId="0" borderId="1" xfId="23" applyFont="1" applyFill="1" applyBorder="1" applyAlignment="1">
      <alignment horizontal="center" vertical="center" wrapText="1"/>
    </xf>
    <xf numFmtId="9" fontId="19" fillId="0" borderId="62" xfId="23" applyFont="1" applyFill="1" applyBorder="1" applyAlignment="1">
      <alignment horizontal="center" vertical="center"/>
    </xf>
    <xf numFmtId="0" fontId="19" fillId="4" borderId="1" xfId="9" applyNumberFormat="1" applyFont="1" applyFill="1" applyBorder="1" applyAlignment="1">
      <alignment horizontal="center" vertical="center"/>
    </xf>
    <xf numFmtId="4" fontId="19" fillId="0" borderId="2" xfId="10" applyNumberFormat="1" applyFont="1" applyFill="1" applyBorder="1" applyAlignment="1">
      <alignment horizontal="center" vertical="center" wrapText="1"/>
    </xf>
    <xf numFmtId="4" fontId="19" fillId="0" borderId="56" xfId="0" applyNumberFormat="1" applyFont="1" applyFill="1" applyBorder="1" applyAlignment="1">
      <alignment horizontal="center" vertical="center" wrapText="1"/>
    </xf>
    <xf numFmtId="0" fontId="19" fillId="0" borderId="5" xfId="0" applyFont="1" applyFill="1" applyBorder="1" applyAlignment="1">
      <alignment horizontal="center" vertical="center"/>
    </xf>
    <xf numFmtId="175" fontId="19" fillId="0" borderId="7" xfId="5" applyNumberFormat="1" applyFont="1" applyFill="1" applyBorder="1" applyAlignment="1">
      <alignment horizontal="center" vertical="center"/>
    </xf>
    <xf numFmtId="4" fontId="19" fillId="4" borderId="1" xfId="0" applyNumberFormat="1" applyFont="1" applyFill="1" applyBorder="1" applyAlignment="1">
      <alignment horizontal="center" vertical="center"/>
    </xf>
    <xf numFmtId="0" fontId="19" fillId="0" borderId="6" xfId="0" applyFont="1" applyFill="1" applyBorder="1" applyAlignment="1">
      <alignment horizontal="center" vertical="center"/>
    </xf>
    <xf numFmtId="171" fontId="19" fillId="4" borderId="1" xfId="0" applyNumberFormat="1" applyFont="1" applyFill="1" applyBorder="1" applyAlignment="1">
      <alignment horizontal="center" vertical="center"/>
    </xf>
    <xf numFmtId="177" fontId="19" fillId="4" borderId="1" xfId="0" applyNumberFormat="1" applyFont="1" applyFill="1" applyBorder="1" applyAlignment="1">
      <alignment horizontal="center" vertical="center"/>
    </xf>
    <xf numFmtId="3" fontId="19" fillId="4" borderId="1" xfId="0" applyNumberFormat="1" applyFont="1" applyFill="1" applyBorder="1" applyAlignment="1">
      <alignment horizontal="center" vertical="center"/>
    </xf>
    <xf numFmtId="179" fontId="19" fillId="4" borderId="1" xfId="9" applyNumberFormat="1" applyFont="1" applyFill="1" applyBorder="1" applyAlignment="1">
      <alignment horizontal="center" vertical="center"/>
    </xf>
    <xf numFmtId="175" fontId="19" fillId="0" borderId="1" xfId="5" applyNumberFormat="1" applyFont="1" applyFill="1" applyBorder="1" applyAlignment="1">
      <alignment horizontal="center" vertical="center"/>
    </xf>
    <xf numFmtId="3" fontId="19" fillId="0" borderId="5" xfId="0" applyNumberFormat="1" applyFont="1" applyBorder="1" applyAlignment="1">
      <alignment horizontal="center" vertical="center" wrapText="1"/>
    </xf>
    <xf numFmtId="3" fontId="19" fillId="0" borderId="1" xfId="0" applyNumberFormat="1" applyFont="1" applyBorder="1" applyAlignment="1">
      <alignment horizontal="center" vertical="center" wrapText="1"/>
    </xf>
    <xf numFmtId="172" fontId="19" fillId="0" borderId="54" xfId="0" applyNumberFormat="1" applyFont="1" applyBorder="1" applyAlignment="1">
      <alignment horizontal="center" vertical="center" wrapText="1"/>
    </xf>
    <xf numFmtId="172" fontId="19" fillId="0" borderId="1" xfId="0" applyNumberFormat="1" applyFont="1" applyBorder="1" applyAlignment="1">
      <alignment horizontal="center" vertical="center" wrapText="1"/>
    </xf>
    <xf numFmtId="3" fontId="19" fillId="0" borderId="12" xfId="0" applyNumberFormat="1" applyFont="1" applyFill="1" applyBorder="1" applyAlignment="1">
      <alignment horizontal="center" vertical="center" wrapText="1"/>
    </xf>
    <xf numFmtId="3" fontId="41" fillId="0" borderId="56" xfId="0" applyNumberFormat="1" applyFont="1" applyFill="1" applyBorder="1" applyAlignment="1">
      <alignment horizontal="center" vertical="center" wrapText="1"/>
    </xf>
    <xf numFmtId="3" fontId="41" fillId="0" borderId="55" xfId="0" applyNumberFormat="1" applyFont="1" applyFill="1" applyBorder="1" applyAlignment="1">
      <alignment horizontal="center" vertical="center" wrapText="1"/>
    </xf>
    <xf numFmtId="3" fontId="41" fillId="0" borderId="57" xfId="0" applyNumberFormat="1" applyFont="1" applyBorder="1" applyAlignment="1">
      <alignment horizontal="center" vertical="center" wrapText="1"/>
    </xf>
    <xf numFmtId="175" fontId="41" fillId="0" borderId="58" xfId="5" applyNumberFormat="1" applyFont="1" applyFill="1" applyBorder="1" applyAlignment="1">
      <alignment horizontal="center" vertical="center"/>
    </xf>
    <xf numFmtId="0" fontId="41" fillId="0" borderId="57" xfId="0" applyFont="1" applyFill="1" applyBorder="1" applyAlignment="1">
      <alignment horizontal="center" vertical="center"/>
    </xf>
    <xf numFmtId="0" fontId="41" fillId="0" borderId="37" xfId="0" applyFont="1" applyFill="1" applyBorder="1" applyAlignment="1">
      <alignment horizontal="center" vertical="center"/>
    </xf>
    <xf numFmtId="0" fontId="41" fillId="0" borderId="6" xfId="0" applyFont="1" applyFill="1" applyBorder="1" applyAlignment="1">
      <alignment horizontal="center" vertical="center"/>
    </xf>
    <xf numFmtId="175" fontId="41" fillId="0" borderId="19" xfId="5" applyNumberFormat="1" applyFont="1" applyFill="1" applyBorder="1" applyAlignment="1">
      <alignment horizontal="center" vertical="center"/>
    </xf>
    <xf numFmtId="0" fontId="41" fillId="0" borderId="9" xfId="0" applyFont="1" applyFill="1" applyBorder="1" applyAlignment="1">
      <alignment horizontal="center" vertical="center"/>
    </xf>
    <xf numFmtId="3" fontId="41" fillId="2" borderId="59" xfId="10" applyNumberFormat="1" applyFont="1" applyFill="1" applyBorder="1" applyAlignment="1">
      <alignment horizontal="center" vertical="center" wrapText="1"/>
    </xf>
    <xf numFmtId="37" fontId="41" fillId="4" borderId="1" xfId="9" applyNumberFormat="1" applyFont="1" applyFill="1" applyBorder="1" applyAlignment="1">
      <alignment horizontal="center" vertical="center"/>
    </xf>
    <xf numFmtId="3" fontId="41" fillId="0" borderId="56" xfId="0" applyNumberFormat="1" applyFont="1" applyFill="1" applyBorder="1" applyAlignment="1">
      <alignment horizontal="center" vertical="center"/>
    </xf>
    <xf numFmtId="0" fontId="41" fillId="0" borderId="60" xfId="0" applyFont="1" applyFill="1" applyBorder="1" applyAlignment="1">
      <alignment horizontal="center" vertical="center"/>
    </xf>
    <xf numFmtId="3" fontId="41" fillId="0" borderId="36" xfId="0" applyNumberFormat="1" applyFont="1" applyFill="1" applyBorder="1" applyAlignment="1">
      <alignment horizontal="center" vertical="center"/>
    </xf>
    <xf numFmtId="3" fontId="41" fillId="2" borderId="57" xfId="10" applyNumberFormat="1" applyFont="1" applyFill="1" applyBorder="1" applyAlignment="1">
      <alignment horizontal="center" vertical="center" wrapText="1"/>
    </xf>
    <xf numFmtId="3" fontId="41" fillId="0" borderId="57" xfId="0" applyNumberFormat="1" applyFont="1" applyFill="1" applyBorder="1" applyAlignment="1">
      <alignment horizontal="center" vertical="center" wrapText="1"/>
    </xf>
    <xf numFmtId="0" fontId="41" fillId="9" borderId="57" xfId="0" applyFont="1" applyFill="1" applyBorder="1" applyAlignment="1">
      <alignment horizontal="center" vertical="center"/>
    </xf>
    <xf numFmtId="0" fontId="41" fillId="9" borderId="37" xfId="0" applyFont="1" applyFill="1" applyBorder="1" applyAlignment="1">
      <alignment horizontal="center" vertical="center"/>
    </xf>
    <xf numFmtId="0" fontId="41" fillId="9" borderId="6" xfId="0" applyFont="1" applyFill="1" applyBorder="1" applyAlignment="1">
      <alignment horizontal="center" vertical="center"/>
    </xf>
    <xf numFmtId="175" fontId="41" fillId="0" borderId="57" xfId="5" applyNumberFormat="1" applyFont="1" applyFill="1" applyBorder="1" applyAlignment="1">
      <alignment horizontal="center" vertical="center"/>
    </xf>
    <xf numFmtId="3" fontId="41" fillId="0" borderId="63" xfId="0" applyNumberFormat="1" applyFont="1" applyFill="1" applyBorder="1" applyAlignment="1">
      <alignment horizontal="center" vertical="center" wrapText="1"/>
    </xf>
    <xf numFmtId="3" fontId="41" fillId="0" borderId="46" xfId="0" applyNumberFormat="1" applyFont="1" applyFill="1" applyBorder="1" applyAlignment="1">
      <alignment horizontal="center" vertical="center" wrapText="1"/>
    </xf>
    <xf numFmtId="9" fontId="41" fillId="0" borderId="60" xfId="23" applyFont="1" applyFill="1" applyBorder="1" applyAlignment="1">
      <alignment horizontal="center" vertical="center"/>
    </xf>
    <xf numFmtId="9" fontId="41" fillId="0" borderId="62" xfId="0" applyNumberFormat="1" applyFont="1" applyFill="1" applyBorder="1" applyAlignment="1">
      <alignment horizontal="center" vertical="center"/>
    </xf>
    <xf numFmtId="9" fontId="41" fillId="0" borderId="56" xfId="23" applyFont="1" applyFill="1" applyBorder="1" applyAlignment="1">
      <alignment horizontal="center" vertical="center" wrapText="1"/>
    </xf>
    <xf numFmtId="172" fontId="41" fillId="0" borderId="57" xfId="0" applyNumberFormat="1" applyFont="1" applyBorder="1" applyAlignment="1">
      <alignment horizontal="center" vertical="center" wrapText="1"/>
    </xf>
    <xf numFmtId="3" fontId="41" fillId="0" borderId="37" xfId="0" applyNumberFormat="1" applyFont="1" applyFill="1" applyBorder="1" applyAlignment="1">
      <alignment horizontal="center" vertical="center"/>
    </xf>
    <xf numFmtId="175" fontId="41" fillId="0" borderId="57" xfId="0" applyNumberFormat="1" applyFont="1" applyFill="1" applyBorder="1" applyAlignment="1">
      <alignment horizontal="center" vertical="center"/>
    </xf>
    <xf numFmtId="9" fontId="41" fillId="2" borderId="57" xfId="23" applyFont="1" applyFill="1" applyBorder="1" applyAlignment="1">
      <alignment horizontal="center" vertical="center" wrapText="1"/>
    </xf>
    <xf numFmtId="9" fontId="41" fillId="2" borderId="61" xfId="23" applyFont="1" applyFill="1" applyBorder="1" applyAlignment="1">
      <alignment horizontal="center" vertical="center" wrapText="1"/>
    </xf>
    <xf numFmtId="3" fontId="41" fillId="0" borderId="61" xfId="0" applyNumberFormat="1" applyFont="1" applyFill="1" applyBorder="1" applyAlignment="1">
      <alignment horizontal="center" vertical="center" wrapText="1"/>
    </xf>
    <xf numFmtId="175" fontId="41" fillId="0" borderId="46" xfId="5" applyNumberFormat="1" applyFont="1" applyFill="1" applyBorder="1" applyAlignment="1">
      <alignment horizontal="center" vertical="center"/>
    </xf>
    <xf numFmtId="2" fontId="41" fillId="0" borderId="56" xfId="0" applyNumberFormat="1" applyFont="1" applyFill="1" applyBorder="1" applyAlignment="1">
      <alignment horizontal="center" vertical="center"/>
    </xf>
    <xf numFmtId="4" fontId="41" fillId="4" borderId="3" xfId="10" applyNumberFormat="1" applyFont="1" applyFill="1" applyBorder="1" applyAlignment="1">
      <alignment horizontal="center" vertical="center" wrapText="1"/>
    </xf>
    <xf numFmtId="3" fontId="41" fillId="4" borderId="1" xfId="0" applyNumberFormat="1" applyFont="1" applyFill="1" applyBorder="1" applyAlignment="1">
      <alignment horizontal="center" vertical="center" wrapText="1"/>
    </xf>
    <xf numFmtId="3" fontId="41" fillId="8" borderId="1" xfId="10" applyNumberFormat="1" applyFont="1" applyFill="1" applyBorder="1" applyAlignment="1">
      <alignment horizontal="center" vertical="center" wrapText="1"/>
    </xf>
    <xf numFmtId="0" fontId="41" fillId="0" borderId="59" xfId="0" applyFont="1" applyFill="1" applyBorder="1" applyAlignment="1">
      <alignment horizontal="center" vertical="center"/>
    </xf>
    <xf numFmtId="4" fontId="41" fillId="2" borderId="57" xfId="10" applyNumberFormat="1" applyFont="1" applyFill="1" applyBorder="1" applyAlignment="1">
      <alignment horizontal="center" vertical="center" wrapText="1"/>
    </xf>
    <xf numFmtId="3" fontId="41" fillId="4" borderId="2" xfId="0" applyNumberFormat="1" applyFont="1" applyFill="1" applyBorder="1" applyAlignment="1">
      <alignment horizontal="center" vertical="center" wrapText="1"/>
    </xf>
    <xf numFmtId="4" fontId="41" fillId="0" borderId="56" xfId="0" applyNumberFormat="1" applyFont="1" applyFill="1" applyBorder="1" applyAlignment="1">
      <alignment horizontal="center" vertical="center"/>
    </xf>
    <xf numFmtId="3" fontId="41" fillId="0" borderId="1" xfId="10" applyNumberFormat="1" applyFont="1" applyFill="1" applyBorder="1" applyAlignment="1">
      <alignment horizontal="center" vertical="center" wrapText="1"/>
    </xf>
    <xf numFmtId="175" fontId="41" fillId="4" borderId="1" xfId="3" applyNumberFormat="1" applyFont="1" applyFill="1" applyBorder="1" applyAlignment="1">
      <alignment horizontal="center" vertical="center"/>
    </xf>
    <xf numFmtId="4" fontId="35" fillId="0" borderId="60" xfId="0" applyNumberFormat="1" applyFont="1" applyFill="1" applyBorder="1" applyAlignment="1">
      <alignment horizontal="center" vertical="center" wrapText="1"/>
    </xf>
    <xf numFmtId="3" fontId="35" fillId="0" borderId="57" xfId="0" applyNumberFormat="1" applyFont="1" applyBorder="1" applyAlignment="1">
      <alignment horizontal="right" vertical="center" wrapText="1"/>
    </xf>
    <xf numFmtId="0" fontId="35" fillId="0" borderId="57" xfId="0" applyFont="1" applyFill="1" applyBorder="1" applyAlignment="1">
      <alignment horizontal="right" vertical="center"/>
    </xf>
    <xf numFmtId="175" fontId="35" fillId="0" borderId="57" xfId="5" applyNumberFormat="1" applyFont="1" applyFill="1" applyBorder="1" applyAlignment="1">
      <alignment horizontal="right" vertical="center"/>
    </xf>
    <xf numFmtId="4" fontId="35" fillId="2" borderId="57" xfId="10" applyNumberFormat="1" applyFont="1" applyFill="1" applyBorder="1" applyAlignment="1">
      <alignment horizontal="center" vertical="center" wrapText="1"/>
    </xf>
    <xf numFmtId="3" fontId="43" fillId="0" borderId="61" xfId="0" applyNumberFormat="1" applyFont="1" applyFill="1" applyBorder="1" applyAlignment="1">
      <alignment horizontal="center" vertical="center" wrapText="1"/>
    </xf>
    <xf numFmtId="9" fontId="41" fillId="2" borderId="60" xfId="23" applyFont="1" applyFill="1" applyBorder="1" applyAlignment="1">
      <alignment horizontal="center" vertical="center" wrapText="1"/>
    </xf>
    <xf numFmtId="3" fontId="41" fillId="0" borderId="56" xfId="10" applyNumberFormat="1" applyFont="1" applyFill="1" applyBorder="1" applyAlignment="1">
      <alignment horizontal="center" vertical="center" wrapText="1"/>
    </xf>
    <xf numFmtId="176" fontId="41" fillId="0" borderId="57" xfId="5" applyNumberFormat="1" applyFont="1" applyFill="1" applyBorder="1" applyAlignment="1">
      <alignment horizontal="center" vertical="center"/>
    </xf>
    <xf numFmtId="3" fontId="41" fillId="8" borderId="1" xfId="0" applyNumberFormat="1" applyFont="1" applyFill="1" applyBorder="1" applyAlignment="1">
      <alignment horizontal="center" vertical="center" wrapText="1"/>
    </xf>
    <xf numFmtId="3" fontId="41" fillId="4" borderId="4" xfId="0" applyNumberFormat="1" applyFont="1" applyFill="1" applyBorder="1" applyAlignment="1">
      <alignment horizontal="center" vertical="center" wrapText="1"/>
    </xf>
    <xf numFmtId="176" fontId="41" fillId="0" borderId="59" xfId="5" applyNumberFormat="1" applyFont="1" applyFill="1" applyBorder="1" applyAlignment="1">
      <alignment horizontal="center" vertical="center"/>
    </xf>
    <xf numFmtId="3" fontId="41" fillId="0" borderId="1" xfId="0" applyNumberFormat="1" applyFont="1" applyFill="1" applyBorder="1" applyAlignment="1">
      <alignment horizontal="center" vertical="center" wrapText="1"/>
    </xf>
    <xf numFmtId="3" fontId="41" fillId="0" borderId="65" xfId="0" applyNumberFormat="1" applyFont="1" applyFill="1" applyBorder="1" applyAlignment="1">
      <alignment horizontal="center" vertical="center" wrapText="1"/>
    </xf>
    <xf numFmtId="9" fontId="41" fillId="2" borderId="56" xfId="23" applyFont="1" applyFill="1" applyBorder="1" applyAlignment="1">
      <alignment horizontal="center" vertical="center" wrapText="1"/>
    </xf>
    <xf numFmtId="4" fontId="41" fillId="2" borderId="40" xfId="10" applyNumberFormat="1" applyFont="1" applyFill="1" applyBorder="1" applyAlignment="1">
      <alignment horizontal="center" vertical="center" wrapText="1"/>
    </xf>
    <xf numFmtId="0" fontId="41" fillId="0" borderId="66" xfId="0" applyFont="1" applyFill="1" applyBorder="1" applyAlignment="1">
      <alignment horizontal="center" vertical="center"/>
    </xf>
    <xf numFmtId="4" fontId="41" fillId="2" borderId="61" xfId="10" applyNumberFormat="1" applyFont="1" applyFill="1" applyBorder="1" applyAlignment="1">
      <alignment horizontal="center" vertical="center" wrapText="1"/>
    </xf>
    <xf numFmtId="0" fontId="0" fillId="0" borderId="0" xfId="0" applyAlignment="1">
      <alignment wrapText="1"/>
    </xf>
    <xf numFmtId="0" fontId="33" fillId="6" borderId="19" xfId="19" applyFont="1" applyFill="1" applyBorder="1" applyAlignment="1">
      <alignment vertical="center" wrapText="1"/>
    </xf>
    <xf numFmtId="0" fontId="44" fillId="0" borderId="3" xfId="0" applyFont="1" applyFill="1" applyBorder="1" applyAlignment="1">
      <alignment horizontal="center" vertical="center" wrapText="1"/>
    </xf>
    <xf numFmtId="3" fontId="35" fillId="0" borderId="3" xfId="0" applyNumberFormat="1" applyFont="1" applyBorder="1" applyAlignment="1">
      <alignment horizontal="center" vertical="center"/>
    </xf>
    <xf numFmtId="3" fontId="8" fillId="0" borderId="67" xfId="0" applyNumberFormat="1" applyFont="1" applyFill="1" applyBorder="1" applyAlignment="1">
      <alignment horizontal="center" vertical="center" wrapText="1"/>
    </xf>
    <xf numFmtId="0" fontId="44" fillId="0" borderId="5" xfId="0" applyFont="1" applyFill="1" applyBorder="1" applyAlignment="1">
      <alignment horizontal="center" vertical="center" wrapText="1"/>
    </xf>
    <xf numFmtId="0" fontId="0" fillId="0" borderId="5" xfId="0" applyBorder="1"/>
    <xf numFmtId="3" fontId="35" fillId="0" borderId="0" xfId="0" applyNumberFormat="1" applyFont="1" applyBorder="1" applyAlignment="1">
      <alignment horizontal="center" vertical="center"/>
    </xf>
    <xf numFmtId="0" fontId="0" fillId="0" borderId="1" xfId="0" applyBorder="1"/>
    <xf numFmtId="3" fontId="5" fillId="0" borderId="1" xfId="0" applyNumberFormat="1" applyFont="1" applyBorder="1" applyAlignment="1">
      <alignment horizontal="center" vertical="center" wrapText="1"/>
    </xf>
    <xf numFmtId="3" fontId="38" fillId="9" borderId="1" xfId="0" applyNumberFormat="1" applyFont="1" applyFill="1" applyBorder="1" applyAlignment="1">
      <alignment horizontal="center" vertical="center" wrapText="1"/>
    </xf>
    <xf numFmtId="3" fontId="38" fillId="9" borderId="8" xfId="0" applyNumberFormat="1" applyFont="1" applyFill="1" applyBorder="1" applyAlignment="1">
      <alignment horizontal="center" vertical="center" wrapText="1"/>
    </xf>
    <xf numFmtId="170" fontId="44" fillId="0" borderId="4" xfId="0" applyNumberFormat="1" applyFont="1" applyFill="1" applyBorder="1" applyAlignment="1">
      <alignment horizontal="center" vertical="center" wrapText="1"/>
    </xf>
    <xf numFmtId="170" fontId="38" fillId="9" borderId="4" xfId="0" applyNumberFormat="1" applyFont="1" applyFill="1" applyBorder="1" applyAlignment="1">
      <alignment horizontal="center" vertical="center" wrapText="1"/>
    </xf>
    <xf numFmtId="3" fontId="8" fillId="0" borderId="47" xfId="0" applyNumberFormat="1" applyFont="1" applyFill="1" applyBorder="1" applyAlignment="1">
      <alignment horizontal="center" vertical="center" wrapText="1"/>
    </xf>
    <xf numFmtId="3" fontId="8" fillId="0" borderId="17" xfId="0" applyNumberFormat="1" applyFont="1" applyFill="1" applyBorder="1" applyAlignment="1">
      <alignment horizontal="center" vertical="center" wrapText="1"/>
    </xf>
    <xf numFmtId="3" fontId="5" fillId="0" borderId="4" xfId="0" applyNumberFormat="1" applyFont="1" applyBorder="1" applyAlignment="1">
      <alignment horizontal="center" vertical="center" wrapText="1"/>
    </xf>
    <xf numFmtId="9" fontId="8" fillId="0" borderId="3" xfId="23" applyFont="1" applyFill="1" applyBorder="1" applyAlignment="1">
      <alignment horizontal="center" vertical="center" wrapText="1"/>
    </xf>
    <xf numFmtId="3" fontId="5" fillId="0" borderId="8" xfId="0" applyNumberFormat="1" applyFont="1" applyBorder="1" applyAlignment="1">
      <alignment horizontal="center" vertical="center" wrapText="1"/>
    </xf>
    <xf numFmtId="180" fontId="8" fillId="0" borderId="3" xfId="0" applyNumberFormat="1" applyFont="1" applyFill="1" applyBorder="1" applyAlignment="1">
      <alignment horizontal="center" vertical="center" wrapText="1"/>
    </xf>
    <xf numFmtId="4" fontId="8" fillId="0" borderId="3" xfId="0" applyNumberFormat="1" applyFont="1" applyFill="1" applyBorder="1" applyAlignment="1">
      <alignment horizontal="center" vertical="center" wrapText="1"/>
    </xf>
    <xf numFmtId="3" fontId="35" fillId="0" borderId="69" xfId="0" applyNumberFormat="1" applyFont="1" applyBorder="1" applyAlignment="1">
      <alignment horizontal="center" vertical="center"/>
    </xf>
    <xf numFmtId="0" fontId="0" fillId="0" borderId="57" xfId="0" applyBorder="1"/>
    <xf numFmtId="0" fontId="44" fillId="0" borderId="10" xfId="0" applyFont="1" applyFill="1" applyBorder="1" applyAlignment="1">
      <alignment vertical="center" wrapText="1"/>
    </xf>
    <xf numFmtId="0" fontId="44" fillId="0" borderId="0" xfId="0" applyFont="1" applyFill="1" applyBorder="1" applyAlignment="1">
      <alignment vertical="center" wrapText="1"/>
    </xf>
    <xf numFmtId="170" fontId="44" fillId="0" borderId="69" xfId="0" applyNumberFormat="1" applyFont="1" applyFill="1" applyBorder="1" applyAlignment="1">
      <alignment horizontal="center" vertical="center" wrapText="1"/>
    </xf>
    <xf numFmtId="170" fontId="38" fillId="9" borderId="0" xfId="0" applyNumberFormat="1" applyFont="1" applyFill="1" applyBorder="1" applyAlignment="1">
      <alignment horizontal="center" vertical="center" wrapText="1"/>
    </xf>
    <xf numFmtId="170" fontId="38" fillId="9" borderId="5" xfId="0" applyNumberFormat="1" applyFont="1" applyFill="1" applyBorder="1" applyAlignment="1">
      <alignment horizontal="center" vertical="center" wrapText="1"/>
    </xf>
    <xf numFmtId="0" fontId="0" fillId="0" borderId="5" xfId="0" applyBorder="1" applyAlignment="1">
      <alignment wrapText="1"/>
    </xf>
    <xf numFmtId="170" fontId="38" fillId="9" borderId="1" xfId="0" applyNumberFormat="1" applyFont="1" applyFill="1" applyBorder="1" applyAlignment="1">
      <alignment horizontal="center" vertical="center" wrapText="1"/>
    </xf>
    <xf numFmtId="0" fontId="0" fillId="0" borderId="1" xfId="0" applyBorder="1" applyAlignment="1">
      <alignment wrapText="1"/>
    </xf>
    <xf numFmtId="170" fontId="38" fillId="9" borderId="8" xfId="0" applyNumberFormat="1" applyFont="1" applyFill="1" applyBorder="1" applyAlignment="1">
      <alignment horizontal="center" vertical="center" wrapText="1"/>
    </xf>
    <xf numFmtId="170" fontId="38" fillId="9" borderId="69" xfId="0" applyNumberFormat="1" applyFont="1" applyFill="1" applyBorder="1" applyAlignment="1">
      <alignment horizontal="center" vertical="center" wrapText="1"/>
    </xf>
    <xf numFmtId="0" fontId="44" fillId="0" borderId="1" xfId="0" applyFont="1" applyFill="1" applyBorder="1" applyAlignment="1">
      <alignment horizontal="center" vertical="center" wrapText="1"/>
    </xf>
    <xf numFmtId="170" fontId="38" fillId="9" borderId="51" xfId="0" applyNumberFormat="1" applyFont="1" applyFill="1" applyBorder="1" applyAlignment="1">
      <alignment horizontal="center" vertical="center" wrapText="1"/>
    </xf>
    <xf numFmtId="170" fontId="38" fillId="9" borderId="47" xfId="0" applyNumberFormat="1" applyFont="1" applyFill="1" applyBorder="1" applyAlignment="1">
      <alignment horizontal="center" vertical="center" wrapText="1"/>
    </xf>
    <xf numFmtId="3" fontId="8" fillId="0" borderId="69" xfId="0" applyNumberFormat="1" applyFont="1" applyFill="1" applyBorder="1" applyAlignment="1">
      <alignment horizontal="center" vertical="center" wrapText="1"/>
    </xf>
    <xf numFmtId="0" fontId="0" fillId="0" borderId="2" xfId="0" applyBorder="1"/>
    <xf numFmtId="170" fontId="38" fillId="9" borderId="2" xfId="0" applyNumberFormat="1" applyFont="1" applyFill="1" applyBorder="1" applyAlignment="1">
      <alignment horizontal="center" vertical="center" wrapText="1"/>
    </xf>
    <xf numFmtId="176" fontId="4" fillId="0" borderId="2" xfId="5" applyNumberFormat="1" applyFont="1" applyBorder="1" applyAlignment="1">
      <alignment horizontal="center" vertical="center"/>
    </xf>
    <xf numFmtId="0" fontId="0" fillId="0" borderId="2" xfId="0" applyBorder="1" applyAlignment="1">
      <alignment wrapText="1"/>
    </xf>
    <xf numFmtId="3" fontId="5" fillId="0" borderId="1"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9" fontId="5" fillId="0" borderId="3" xfId="23" applyFont="1" applyFill="1" applyBorder="1" applyAlignment="1">
      <alignment horizontal="center" vertical="center" wrapText="1"/>
    </xf>
    <xf numFmtId="3" fontId="35" fillId="0" borderId="1" xfId="0" applyNumberFormat="1" applyFont="1" applyBorder="1" applyAlignment="1">
      <alignment horizontal="center" vertical="center"/>
    </xf>
    <xf numFmtId="175" fontId="5" fillId="0" borderId="1" xfId="5" applyNumberFormat="1" applyFont="1" applyFill="1" applyBorder="1" applyAlignment="1">
      <alignment vertical="center" wrapText="1"/>
    </xf>
    <xf numFmtId="170" fontId="5" fillId="9" borderId="1" xfId="0" applyNumberFormat="1" applyFont="1" applyFill="1" applyBorder="1" applyAlignment="1">
      <alignment horizontal="center" vertical="center" wrapText="1"/>
    </xf>
    <xf numFmtId="3" fontId="5" fillId="0" borderId="3" xfId="0" applyNumberFormat="1" applyFont="1" applyBorder="1" applyAlignment="1">
      <alignment horizontal="center" vertical="center"/>
    </xf>
    <xf numFmtId="3" fontId="5" fillId="12" borderId="3" xfId="0" applyNumberFormat="1" applyFont="1" applyFill="1" applyBorder="1" applyAlignment="1">
      <alignment horizontal="center" vertical="center" wrapText="1"/>
    </xf>
    <xf numFmtId="173" fontId="44" fillId="13" borderId="3" xfId="0" applyNumberFormat="1" applyFont="1" applyFill="1" applyBorder="1" applyAlignment="1">
      <alignment horizontal="center" vertical="center" wrapText="1"/>
    </xf>
    <xf numFmtId="0" fontId="44" fillId="13" borderId="3" xfId="0" applyFont="1" applyFill="1" applyBorder="1" applyAlignment="1">
      <alignment horizontal="center" vertical="center" wrapText="1"/>
    </xf>
    <xf numFmtId="0" fontId="0" fillId="13" borderId="3" xfId="0" applyFill="1" applyBorder="1"/>
    <xf numFmtId="0" fontId="4" fillId="0" borderId="4" xfId="0" applyFont="1" applyBorder="1" applyAlignment="1">
      <alignment horizontal="center" wrapText="1"/>
    </xf>
    <xf numFmtId="171" fontId="20" fillId="4" borderId="4" xfId="0" applyNumberFormat="1" applyFont="1" applyFill="1" applyBorder="1" applyAlignment="1">
      <alignment horizontal="right" vertical="center"/>
    </xf>
    <xf numFmtId="3" fontId="5" fillId="0" borderId="4" xfId="0" applyNumberFormat="1" applyFont="1" applyBorder="1" applyAlignment="1">
      <alignment horizontal="center" vertical="center"/>
    </xf>
    <xf numFmtId="3" fontId="5" fillId="12" borderId="4" xfId="0" applyNumberFormat="1" applyFont="1" applyFill="1" applyBorder="1" applyAlignment="1">
      <alignment horizontal="center" vertical="center" wrapText="1"/>
    </xf>
    <xf numFmtId="174" fontId="0" fillId="13" borderId="4" xfId="0" applyNumberFormat="1" applyFill="1" applyBorder="1"/>
    <xf numFmtId="0" fontId="0" fillId="13" borderId="4" xfId="0" applyFill="1" applyBorder="1"/>
    <xf numFmtId="174" fontId="0" fillId="0" borderId="0" xfId="0" applyNumberFormat="1"/>
    <xf numFmtId="0" fontId="0" fillId="0" borderId="0" xfId="0" applyFill="1" applyBorder="1"/>
    <xf numFmtId="0" fontId="11" fillId="0" borderId="0" xfId="0" applyFont="1" applyBorder="1" applyAlignment="1">
      <alignment vertical="center"/>
    </xf>
    <xf numFmtId="3" fontId="0" fillId="0" borderId="0" xfId="0" applyNumberFormat="1"/>
    <xf numFmtId="3" fontId="0" fillId="0" borderId="0" xfId="0" applyNumberFormat="1" applyFill="1" applyBorder="1"/>
    <xf numFmtId="0" fontId="11" fillId="0" borderId="0" xfId="0" applyFont="1" applyFill="1" applyBorder="1" applyAlignment="1">
      <alignment horizontal="center" vertical="center"/>
    </xf>
    <xf numFmtId="181" fontId="0" fillId="0" borderId="0" xfId="0" applyNumberFormat="1"/>
    <xf numFmtId="0" fontId="2" fillId="6" borderId="20" xfId="19" applyFont="1" applyFill="1" applyBorder="1" applyAlignment="1">
      <alignment horizontal="center" vertical="center" wrapText="1"/>
    </xf>
    <xf numFmtId="0" fontId="2" fillId="6" borderId="4" xfId="19" applyFont="1" applyFill="1" applyBorder="1" applyAlignment="1">
      <alignment horizontal="center" vertical="center" wrapText="1"/>
    </xf>
    <xf numFmtId="0" fontId="2" fillId="6" borderId="13" xfId="19" applyFont="1" applyFill="1" applyBorder="1" applyAlignment="1">
      <alignment horizontal="center" vertical="center" wrapText="1"/>
    </xf>
    <xf numFmtId="1" fontId="5" fillId="0" borderId="1" xfId="0" applyNumberFormat="1" applyFont="1" applyFill="1" applyBorder="1" applyAlignment="1">
      <alignment horizontal="justify" vertical="center" wrapText="1"/>
    </xf>
    <xf numFmtId="0" fontId="8" fillId="0" borderId="3" xfId="0" applyFont="1" applyFill="1" applyBorder="1" applyAlignment="1">
      <alignment vertical="center" wrapText="1"/>
    </xf>
    <xf numFmtId="0" fontId="5" fillId="0" borderId="2" xfId="0" applyFont="1" applyFill="1" applyBorder="1" applyAlignment="1">
      <alignment horizontal="justify" vertical="center" wrapText="1"/>
    </xf>
    <xf numFmtId="0" fontId="5" fillId="0" borderId="2" xfId="0" applyFont="1" applyFill="1" applyBorder="1" applyAlignment="1">
      <alignment vertical="center" wrapText="1"/>
    </xf>
    <xf numFmtId="0" fontId="5" fillId="0" borderId="21" xfId="0" applyFont="1" applyFill="1" applyBorder="1" applyAlignment="1">
      <alignment vertical="center" wrapText="1"/>
    </xf>
    <xf numFmtId="0" fontId="5" fillId="0" borderId="22" xfId="0" applyFont="1" applyFill="1" applyBorder="1" applyAlignment="1">
      <alignment vertical="center" wrapText="1"/>
    </xf>
    <xf numFmtId="1" fontId="5" fillId="0" borderId="24" xfId="0" applyNumberFormat="1" applyFont="1" applyFill="1" applyBorder="1" applyAlignment="1" applyProtection="1">
      <alignment vertical="center" wrapText="1"/>
      <protection locked="0"/>
    </xf>
    <xf numFmtId="0" fontId="5" fillId="0" borderId="7" xfId="0" applyFont="1" applyFill="1" applyBorder="1" applyAlignment="1">
      <alignment horizontal="center" vertical="center"/>
    </xf>
    <xf numFmtId="0" fontId="5" fillId="0" borderId="1" xfId="0" applyFont="1" applyFill="1" applyBorder="1" applyAlignment="1">
      <alignment vertical="center" wrapText="1"/>
    </xf>
    <xf numFmtId="175" fontId="8" fillId="4" borderId="1" xfId="5" applyNumberFormat="1" applyFont="1" applyFill="1" applyBorder="1" applyAlignment="1">
      <alignment horizontal="left" vertical="center"/>
    </xf>
    <xf numFmtId="175" fontId="8" fillId="4" borderId="25" xfId="5" applyNumberFormat="1" applyFont="1" applyFill="1" applyBorder="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3" fontId="8" fillId="0" borderId="5" xfId="0" applyNumberFormat="1"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176" fontId="4" fillId="0" borderId="1" xfId="5" applyNumberFormat="1" applyFont="1" applyBorder="1" applyAlignment="1">
      <alignment horizontal="center" vertical="center"/>
    </xf>
    <xf numFmtId="3" fontId="8" fillId="0" borderId="3" xfId="0" applyNumberFormat="1" applyFont="1" applyFill="1" applyBorder="1" applyAlignment="1">
      <alignment horizontal="center" vertical="center" wrapText="1"/>
    </xf>
    <xf numFmtId="3" fontId="38" fillId="0" borderId="1" xfId="0" applyNumberFormat="1" applyFont="1" applyFill="1" applyBorder="1" applyAlignment="1">
      <alignment horizontal="center" vertical="center" wrapText="1"/>
    </xf>
    <xf numFmtId="170" fontId="44" fillId="0" borderId="1" xfId="0" applyNumberFormat="1" applyFont="1" applyFill="1" applyBorder="1" applyAlignment="1">
      <alignment horizontal="center" vertical="center" wrapText="1"/>
    </xf>
    <xf numFmtId="0" fontId="11" fillId="0" borderId="0" xfId="0" applyFont="1" applyBorder="1" applyAlignment="1">
      <alignment horizontal="center" vertical="center"/>
    </xf>
    <xf numFmtId="0" fontId="4" fillId="0" borderId="0" xfId="19"/>
    <xf numFmtId="3" fontId="35" fillId="0" borderId="5" xfId="0" applyNumberFormat="1" applyFont="1" applyBorder="1" applyAlignment="1">
      <alignment horizontal="center" vertical="center"/>
    </xf>
    <xf numFmtId="9" fontId="8" fillId="0" borderId="67" xfId="23" applyFont="1" applyFill="1" applyBorder="1" applyAlignment="1">
      <alignment horizontal="center" vertical="center" wrapText="1"/>
    </xf>
    <xf numFmtId="9" fontId="44" fillId="0" borderId="3" xfId="21" applyFont="1" applyFill="1" applyBorder="1" applyAlignment="1">
      <alignment horizontal="center" vertical="center" wrapText="1"/>
    </xf>
    <xf numFmtId="3" fontId="44" fillId="0" borderId="3" xfId="0" applyNumberFormat="1" applyFont="1" applyFill="1" applyBorder="1" applyAlignment="1">
      <alignment horizontal="center" vertical="center" wrapText="1"/>
    </xf>
    <xf numFmtId="3" fontId="38" fillId="0" borderId="8" xfId="0" applyNumberFormat="1" applyFont="1" applyFill="1" applyBorder="1" applyAlignment="1">
      <alignment horizontal="center" vertical="center" wrapText="1"/>
    </xf>
    <xf numFmtId="170" fontId="38" fillId="0" borderId="4" xfId="0" applyNumberFormat="1" applyFont="1" applyFill="1" applyBorder="1" applyAlignment="1">
      <alignment horizontal="center" vertical="center" wrapText="1"/>
    </xf>
    <xf numFmtId="180" fontId="8" fillId="0" borderId="67" xfId="0" applyNumberFormat="1" applyFont="1" applyFill="1" applyBorder="1" applyAlignment="1">
      <alignment horizontal="center" vertical="center" wrapText="1"/>
    </xf>
    <xf numFmtId="4" fontId="44" fillId="0" borderId="3" xfId="0" applyNumberFormat="1" applyFont="1" applyFill="1" applyBorder="1" applyAlignment="1">
      <alignment horizontal="center" vertical="center" wrapText="1"/>
    </xf>
    <xf numFmtId="9" fontId="8" fillId="0" borderId="3" xfId="21" applyFont="1" applyFill="1" applyBorder="1" applyAlignment="1">
      <alignment horizontal="center" vertical="center" wrapText="1"/>
    </xf>
    <xf numFmtId="170" fontId="38" fillId="0" borderId="5" xfId="0" applyNumberFormat="1" applyFont="1" applyFill="1" applyBorder="1" applyAlignment="1">
      <alignment horizontal="center" vertical="center" wrapText="1"/>
    </xf>
    <xf numFmtId="170" fontId="38" fillId="0" borderId="1" xfId="0" applyNumberFormat="1" applyFont="1" applyFill="1" applyBorder="1" applyAlignment="1">
      <alignment horizontal="center" vertical="center" wrapText="1"/>
    </xf>
    <xf numFmtId="170" fontId="38" fillId="0" borderId="2" xfId="0" applyNumberFormat="1" applyFont="1" applyFill="1" applyBorder="1" applyAlignment="1">
      <alignment horizontal="center" vertical="center" wrapText="1"/>
    </xf>
    <xf numFmtId="10" fontId="8" fillId="0" borderId="3" xfId="21" applyNumberFormat="1" applyFont="1" applyFill="1" applyBorder="1" applyAlignment="1">
      <alignment horizontal="center" vertical="center" wrapText="1"/>
    </xf>
    <xf numFmtId="170" fontId="5" fillId="0" borderId="1" xfId="0" applyNumberFormat="1" applyFont="1" applyFill="1" applyBorder="1" applyAlignment="1">
      <alignment horizontal="center" vertical="center" wrapText="1"/>
    </xf>
    <xf numFmtId="0" fontId="4" fillId="0" borderId="0" xfId="19" applyAlignment="1"/>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1" fontId="5" fillId="0" borderId="61" xfId="0" applyNumberFormat="1" applyFont="1" applyFill="1" applyBorder="1" applyAlignment="1">
      <alignment horizontal="justify" vertical="center" wrapText="1"/>
    </xf>
    <xf numFmtId="1" fontId="5" fillId="0" borderId="60" xfId="0" applyNumberFormat="1" applyFont="1" applyFill="1" applyBorder="1" applyAlignment="1">
      <alignment horizontal="justify" vertical="center" wrapText="1"/>
    </xf>
    <xf numFmtId="0" fontId="5" fillId="0" borderId="22"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1" fontId="5" fillId="0" borderId="2" xfId="0" applyNumberFormat="1" applyFont="1" applyFill="1" applyBorder="1" applyAlignment="1">
      <alignment horizontal="left" vertical="center" wrapText="1"/>
    </xf>
    <xf numFmtId="1" fontId="5" fillId="0" borderId="5" xfId="0" applyNumberFormat="1" applyFont="1" applyFill="1" applyBorder="1" applyAlignment="1">
      <alignment horizontal="left" vertical="center" wrapText="1"/>
    </xf>
    <xf numFmtId="1" fontId="5" fillId="0" borderId="21" xfId="0" applyNumberFormat="1" applyFont="1" applyFill="1" applyBorder="1" applyAlignment="1" applyProtection="1">
      <alignment horizontal="center" vertical="center" wrapText="1"/>
      <protection locked="0"/>
    </xf>
    <xf numFmtId="1" fontId="5" fillId="0" borderId="24" xfId="0" applyNumberFormat="1" applyFont="1" applyFill="1" applyBorder="1" applyAlignment="1" applyProtection="1">
      <alignment horizontal="center" vertical="center" wrapText="1"/>
      <protection locked="0"/>
    </xf>
    <xf numFmtId="0" fontId="11" fillId="0" borderId="33" xfId="0" applyFont="1" applyFill="1" applyBorder="1" applyAlignment="1">
      <alignment horizontal="right" vertical="center"/>
    </xf>
    <xf numFmtId="0" fontId="6" fillId="0" borderId="33" xfId="0" applyFont="1" applyFill="1" applyBorder="1" applyAlignment="1">
      <alignment horizontal="right" vertical="center"/>
    </xf>
    <xf numFmtId="0" fontId="6" fillId="0" borderId="34" xfId="0" applyFont="1" applyFill="1" applyBorder="1" applyAlignment="1">
      <alignment horizontal="right" vertical="center"/>
    </xf>
    <xf numFmtId="0" fontId="35" fillId="0" borderId="26" xfId="0" applyFont="1" applyFill="1" applyBorder="1" applyAlignment="1">
      <alignment horizontal="center"/>
    </xf>
    <xf numFmtId="0" fontId="35" fillId="0" borderId="27" xfId="0" applyFont="1" applyFill="1" applyBorder="1" applyAlignment="1">
      <alignment horizontal="center"/>
    </xf>
    <xf numFmtId="0" fontId="35" fillId="0" borderId="28" xfId="0" applyFont="1" applyFill="1" applyBorder="1" applyAlignment="1">
      <alignment horizontal="center"/>
    </xf>
    <xf numFmtId="0" fontId="35" fillId="0" borderId="29" xfId="0" applyFont="1" applyFill="1" applyBorder="1" applyAlignment="1">
      <alignment horizontal="center"/>
    </xf>
    <xf numFmtId="0" fontId="35" fillId="0" borderId="0" xfId="0" applyFont="1" applyFill="1" applyBorder="1" applyAlignment="1">
      <alignment horizontal="center"/>
    </xf>
    <xf numFmtId="0" fontId="35" fillId="0" borderId="10" xfId="0" applyFont="1" applyFill="1" applyBorder="1" applyAlignment="1">
      <alignment horizontal="center"/>
    </xf>
    <xf numFmtId="0" fontId="5" fillId="6" borderId="18"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13" xfId="0" applyFont="1" applyFill="1" applyBorder="1" applyAlignment="1" applyProtection="1">
      <alignment horizontal="center" vertical="center" wrapText="1"/>
      <protection locked="0"/>
    </xf>
    <xf numFmtId="0" fontId="5" fillId="0" borderId="25"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6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5" fillId="0" borderId="61" xfId="0" applyFont="1" applyFill="1" applyBorder="1" applyAlignment="1">
      <alignment horizontal="justify" vertical="center" wrapText="1"/>
    </xf>
    <xf numFmtId="0" fontId="5" fillId="0" borderId="41" xfId="0" applyFont="1" applyFill="1" applyBorder="1" applyAlignment="1">
      <alignment horizontal="justify" vertical="center" wrapText="1"/>
    </xf>
    <xf numFmtId="0" fontId="5" fillId="0" borderId="60" xfId="0" applyFont="1" applyFill="1" applyBorder="1" applyAlignment="1">
      <alignment horizontal="justify" vertical="center" wrapText="1"/>
    </xf>
    <xf numFmtId="0" fontId="4" fillId="0" borderId="43"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5" fillId="0" borderId="12" xfId="0" applyFont="1" applyFill="1" applyBorder="1" applyAlignment="1">
      <alignment horizontal="left" vertical="center" wrapText="1"/>
    </xf>
    <xf numFmtId="0" fontId="5" fillId="0" borderId="12" xfId="0" applyFont="1" applyFill="1" applyBorder="1" applyAlignment="1">
      <alignment horizontal="left" vertical="center"/>
    </xf>
    <xf numFmtId="1" fontId="5" fillId="0" borderId="1" xfId="0" applyNumberFormat="1" applyFont="1" applyFill="1" applyBorder="1" applyAlignment="1">
      <alignment horizontal="justify" vertical="center" wrapText="1"/>
    </xf>
    <xf numFmtId="1" fontId="5" fillId="0" borderId="12" xfId="0" applyNumberFormat="1" applyFont="1" applyFill="1" applyBorder="1" applyAlignment="1">
      <alignment horizontal="justify" vertical="center" wrapText="1"/>
    </xf>
    <xf numFmtId="1" fontId="5" fillId="0" borderId="19" xfId="0" applyNumberFormat="1" applyFont="1" applyFill="1" applyBorder="1" applyAlignment="1">
      <alignment horizontal="justify" vertical="center" wrapText="1"/>
    </xf>
    <xf numFmtId="1" fontId="5" fillId="0" borderId="40" xfId="0" applyNumberFormat="1" applyFont="1" applyFill="1" applyBorder="1" applyAlignment="1">
      <alignment horizontal="center" vertical="center" wrapText="1"/>
    </xf>
    <xf numFmtId="1" fontId="5" fillId="0" borderId="41" xfId="0" applyNumberFormat="1" applyFont="1" applyFill="1" applyBorder="1" applyAlignment="1">
      <alignment horizontal="center" vertical="center" wrapText="1"/>
    </xf>
    <xf numFmtId="1" fontId="5" fillId="0" borderId="42" xfId="0" applyNumberFormat="1"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 fontId="5" fillId="0" borderId="2" xfId="0" applyNumberFormat="1" applyFont="1" applyFill="1" applyBorder="1" applyAlignment="1">
      <alignment horizontal="justify" vertical="center" wrapText="1"/>
    </xf>
    <xf numFmtId="1" fontId="5" fillId="0" borderId="25" xfId="0" applyNumberFormat="1" applyFont="1" applyFill="1" applyBorder="1" applyAlignment="1">
      <alignment horizontal="justify" vertical="center" wrapText="1"/>
    </xf>
    <xf numFmtId="1" fontId="5" fillId="0" borderId="44" xfId="0" applyNumberFormat="1" applyFont="1" applyFill="1" applyBorder="1" applyAlignment="1">
      <alignment horizontal="justify" vertical="center" wrapText="1"/>
    </xf>
    <xf numFmtId="1" fontId="5" fillId="0" borderId="21" xfId="0" applyNumberFormat="1" applyFont="1" applyFill="1" applyBorder="1" applyAlignment="1">
      <alignment horizontal="justify" vertical="center" wrapText="1"/>
    </xf>
    <xf numFmtId="1" fontId="5" fillId="0" borderId="24" xfId="0" applyNumberFormat="1" applyFont="1" applyFill="1" applyBorder="1" applyAlignment="1">
      <alignment horizontal="justify" vertical="center" wrapText="1"/>
    </xf>
    <xf numFmtId="1" fontId="5" fillId="0" borderId="45" xfId="0" applyNumberFormat="1" applyFont="1" applyFill="1" applyBorder="1" applyAlignment="1">
      <alignment horizontal="justify" vertical="center" wrapText="1"/>
    </xf>
    <xf numFmtId="1" fontId="5" fillId="0" borderId="61" xfId="0" applyNumberFormat="1" applyFont="1" applyFill="1" applyBorder="1" applyAlignment="1">
      <alignment horizontal="center" vertical="center" wrapText="1"/>
    </xf>
    <xf numFmtId="1" fontId="5" fillId="0" borderId="60" xfId="0" applyNumberFormat="1" applyFont="1" applyFill="1" applyBorder="1" applyAlignment="1">
      <alignment horizontal="center" vertical="center" wrapText="1"/>
    </xf>
    <xf numFmtId="1" fontId="5" fillId="0" borderId="2" xfId="0" applyNumberFormat="1" applyFont="1" applyFill="1" applyBorder="1" applyAlignment="1">
      <alignment horizontal="center" vertical="center" wrapText="1"/>
    </xf>
    <xf numFmtId="1" fontId="5" fillId="0" borderId="25"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wrapText="1"/>
    </xf>
    <xf numFmtId="1" fontId="5" fillId="0" borderId="64" xfId="0" applyNumberFormat="1" applyFont="1" applyFill="1" applyBorder="1" applyAlignment="1" applyProtection="1">
      <alignment horizontal="center" vertical="center" wrapText="1"/>
      <protection locked="0"/>
    </xf>
    <xf numFmtId="1" fontId="5" fillId="0" borderId="22" xfId="0" applyNumberFormat="1" applyFont="1" applyFill="1" applyBorder="1" applyAlignment="1">
      <alignment horizontal="justify" vertical="center" wrapText="1"/>
    </xf>
    <xf numFmtId="1" fontId="5" fillId="0" borderId="15" xfId="0" applyNumberFormat="1" applyFont="1" applyFill="1" applyBorder="1" applyAlignment="1">
      <alignment horizontal="justify" vertical="center" wrapText="1"/>
    </xf>
    <xf numFmtId="1" fontId="5" fillId="0" borderId="16" xfId="0" applyNumberFormat="1" applyFont="1" applyFill="1" applyBorder="1" applyAlignment="1">
      <alignment horizontal="justify" vertical="center" wrapText="1"/>
    </xf>
    <xf numFmtId="1" fontId="5" fillId="0" borderId="44" xfId="0" applyNumberFormat="1" applyFont="1" applyFill="1" applyBorder="1" applyAlignment="1">
      <alignment horizontal="center" vertical="center" wrapText="1"/>
    </xf>
    <xf numFmtId="0" fontId="5" fillId="0" borderId="40" xfId="0" applyFont="1" applyFill="1" applyBorder="1" applyAlignment="1">
      <alignment horizontal="justify" vertical="center" wrapText="1"/>
    </xf>
    <xf numFmtId="0" fontId="5" fillId="0" borderId="42" xfId="0" applyFont="1" applyFill="1" applyBorder="1" applyAlignment="1">
      <alignment horizontal="justify" vertical="center" wrapText="1"/>
    </xf>
    <xf numFmtId="1" fontId="5" fillId="0" borderId="1" xfId="0" applyNumberFormat="1" applyFont="1" applyFill="1" applyBorder="1" applyAlignment="1">
      <alignment horizontal="center" vertical="center" wrapText="1"/>
    </xf>
    <xf numFmtId="0" fontId="5" fillId="0" borderId="19" xfId="0" applyFont="1" applyFill="1" applyBorder="1" applyAlignment="1">
      <alignment horizontal="left" vertical="center" wrapText="1"/>
    </xf>
    <xf numFmtId="0" fontId="5" fillId="0" borderId="19" xfId="0" applyFont="1" applyFill="1" applyBorder="1" applyAlignment="1">
      <alignment horizontal="left"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0" fillId="0" borderId="18" xfId="0" applyFill="1" applyBorder="1" applyAlignment="1">
      <alignment horizontal="center"/>
    </xf>
    <xf numFmtId="0" fontId="0" fillId="0" borderId="3" xfId="0" applyFill="1" applyBorder="1" applyAlignment="1">
      <alignment horizontal="center"/>
    </xf>
    <xf numFmtId="0" fontId="0" fillId="0" borderId="19" xfId="0" applyFill="1" applyBorder="1" applyAlignment="1">
      <alignment horizontal="center"/>
    </xf>
    <xf numFmtId="0" fontId="0" fillId="0" borderId="1" xfId="0" applyFill="1" applyBorder="1" applyAlignment="1">
      <alignment horizontal="center"/>
    </xf>
    <xf numFmtId="0" fontId="0" fillId="0" borderId="20" xfId="0" applyFill="1" applyBorder="1" applyAlignment="1">
      <alignment horizontal="center"/>
    </xf>
    <xf numFmtId="0" fontId="0" fillId="0" borderId="4" xfId="0" applyFill="1" applyBorder="1" applyAlignment="1">
      <alignment horizontal="center"/>
    </xf>
    <xf numFmtId="0" fontId="11" fillId="6" borderId="8"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51"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4" xfId="0" applyFont="1" applyFill="1" applyBorder="1" applyAlignment="1">
      <alignment horizontal="center"/>
    </xf>
    <xf numFmtId="0" fontId="5" fillId="6" borderId="17" xfId="0" applyFont="1" applyFill="1" applyBorder="1" applyAlignment="1">
      <alignment horizontal="center" vertical="center"/>
    </xf>
    <xf numFmtId="0" fontId="5" fillId="6" borderId="35" xfId="0" applyFont="1" applyFill="1" applyBorder="1" applyAlignment="1">
      <alignment horizontal="center" vertical="center"/>
    </xf>
    <xf numFmtId="0" fontId="5" fillId="6" borderId="48" xfId="0" applyFont="1" applyFill="1" applyBorder="1" applyAlignment="1">
      <alignment horizontal="center" vertical="center"/>
    </xf>
    <xf numFmtId="0" fontId="5" fillId="0" borderId="19" xfId="0" applyFont="1" applyFill="1" applyBorder="1" applyAlignment="1">
      <alignment horizontal="center" vertical="center" wrapText="1"/>
    </xf>
    <xf numFmtId="0" fontId="4" fillId="0" borderId="5"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5" fillId="0" borderId="18" xfId="0" applyFont="1" applyFill="1" applyBorder="1" applyAlignment="1">
      <alignment horizontal="left" wrapText="1"/>
    </xf>
    <xf numFmtId="0" fontId="5" fillId="0" borderId="19" xfId="0" applyFont="1" applyFill="1" applyBorder="1" applyAlignment="1">
      <alignment horizontal="left" wrapText="1"/>
    </xf>
    <xf numFmtId="0" fontId="22" fillId="0" borderId="27" xfId="0" applyFont="1" applyFill="1" applyBorder="1" applyAlignment="1">
      <alignment horizontal="right"/>
    </xf>
    <xf numFmtId="0" fontId="3" fillId="6" borderId="26"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31" xfId="0" applyFont="1" applyFill="1" applyBorder="1" applyAlignment="1" applyProtection="1">
      <alignment horizontal="center" vertical="center" wrapText="1"/>
      <protection locked="0"/>
    </xf>
    <xf numFmtId="0" fontId="3" fillId="6" borderId="32" xfId="0" applyFont="1" applyFill="1" applyBorder="1" applyAlignment="1" applyProtection="1">
      <alignment horizontal="center" vertical="center" wrapText="1"/>
      <protection locked="0"/>
    </xf>
    <xf numFmtId="0" fontId="3" fillId="6" borderId="38" xfId="0" applyFont="1" applyFill="1" applyBorder="1" applyAlignment="1" applyProtection="1">
      <alignment horizontal="center" vertical="center" wrapText="1"/>
      <protection locked="0"/>
    </xf>
    <xf numFmtId="0" fontId="5" fillId="0" borderId="61"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22" xfId="0" applyFont="1" applyFill="1" applyBorder="1" applyAlignment="1">
      <alignment horizontal="justify" vertical="center" wrapText="1"/>
    </xf>
    <xf numFmtId="0" fontId="5" fillId="0" borderId="15" xfId="0" applyFont="1" applyFill="1" applyBorder="1" applyAlignment="1">
      <alignment horizontal="justify" vertical="center" wrapText="1"/>
    </xf>
    <xf numFmtId="0" fontId="5" fillId="0" borderId="50" xfId="0" applyFont="1" applyFill="1" applyBorder="1" applyAlignment="1">
      <alignment horizontal="justify" vertical="center" wrapText="1"/>
    </xf>
    <xf numFmtId="0" fontId="40" fillId="0" borderId="40" xfId="0" applyFont="1" applyFill="1" applyBorder="1" applyAlignment="1">
      <alignment horizontal="center" vertical="center" wrapText="1"/>
    </xf>
    <xf numFmtId="0" fontId="40" fillId="0" borderId="41" xfId="0" applyFont="1" applyFill="1" applyBorder="1" applyAlignment="1">
      <alignment horizontal="center" vertical="center" wrapText="1"/>
    </xf>
    <xf numFmtId="0" fontId="40" fillId="0" borderId="42" xfId="0" applyFont="1" applyFill="1" applyBorder="1" applyAlignment="1">
      <alignment horizontal="center" vertical="center" wrapText="1"/>
    </xf>
    <xf numFmtId="1" fontId="5" fillId="0" borderId="41" xfId="0" applyNumberFormat="1" applyFont="1" applyFill="1" applyBorder="1" applyAlignment="1">
      <alignment horizontal="justify" vertical="center" wrapText="1"/>
    </xf>
    <xf numFmtId="0" fontId="5" fillId="0" borderId="18" xfId="0" applyFont="1" applyFill="1" applyBorder="1" applyAlignment="1">
      <alignment horizontal="center" vertical="center" wrapText="1"/>
    </xf>
    <xf numFmtId="10" fontId="5" fillId="0" borderId="61" xfId="0" applyNumberFormat="1" applyFont="1" applyFill="1" applyBorder="1" applyAlignment="1">
      <alignment horizontal="justify" vertical="center" wrapText="1"/>
    </xf>
    <xf numFmtId="10" fontId="5" fillId="0" borderId="41" xfId="0" applyNumberFormat="1" applyFont="1" applyFill="1" applyBorder="1" applyAlignment="1">
      <alignment horizontal="justify" vertical="center" wrapText="1"/>
    </xf>
    <xf numFmtId="10" fontId="5" fillId="0" borderId="60" xfId="0" applyNumberFormat="1" applyFont="1" applyFill="1" applyBorder="1" applyAlignment="1">
      <alignment horizontal="justify" vertical="center" wrapText="1"/>
    </xf>
    <xf numFmtId="1" fontId="5" fillId="0" borderId="20" xfId="0" applyNumberFormat="1" applyFont="1" applyFill="1" applyBorder="1" applyAlignment="1">
      <alignment horizontal="justify"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0" borderId="64" xfId="0" applyFont="1" applyFill="1" applyBorder="1" applyAlignment="1">
      <alignment horizontal="justify" vertical="center" wrapText="1"/>
    </xf>
    <xf numFmtId="0" fontId="5" fillId="0" borderId="12" xfId="0" applyFont="1" applyFill="1" applyBorder="1" applyAlignment="1">
      <alignment horizontal="justify" vertical="center" wrapText="1"/>
    </xf>
    <xf numFmtId="0" fontId="5" fillId="0" borderId="13" xfId="0" applyFont="1" applyFill="1" applyBorder="1" applyAlignment="1">
      <alignment horizontal="justify"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10" fontId="2" fillId="0" borderId="3"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10" fontId="2" fillId="0" borderId="4" xfId="0" applyNumberFormat="1" applyFont="1" applyFill="1" applyBorder="1" applyAlignment="1" applyProtection="1">
      <alignment horizontal="center" vertical="center" wrapText="1"/>
      <protection locked="0"/>
    </xf>
    <xf numFmtId="0" fontId="4" fillId="0" borderId="18" xfId="16" applyFont="1" applyFill="1" applyBorder="1" applyAlignment="1">
      <alignment horizontal="center" vertical="center" wrapText="1"/>
    </xf>
    <xf numFmtId="0" fontId="4" fillId="0" borderId="19" xfId="16" applyFont="1" applyFill="1" applyBorder="1" applyAlignment="1">
      <alignment horizontal="center" vertical="center" wrapText="1"/>
    </xf>
    <xf numFmtId="0" fontId="4" fillId="0" borderId="22" xfId="16" applyFont="1" applyFill="1" applyBorder="1" applyAlignment="1">
      <alignment horizontal="center" vertical="center" wrapText="1"/>
    </xf>
    <xf numFmtId="0" fontId="36" fillId="0" borderId="14"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19"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20" xfId="0" applyFont="1" applyBorder="1" applyAlignment="1">
      <alignment horizontal="center" vertical="center" wrapText="1"/>
    </xf>
    <xf numFmtId="10" fontId="2" fillId="0" borderId="5" xfId="0" applyNumberFormat="1" applyFont="1" applyFill="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25" xfId="0" applyFont="1" applyBorder="1" applyAlignment="1">
      <alignment horizontal="center" vertical="center" wrapText="1"/>
    </xf>
    <xf numFmtId="10" fontId="2" fillId="0" borderId="43" xfId="0" applyNumberFormat="1" applyFont="1" applyFill="1" applyBorder="1" applyAlignment="1" applyProtection="1">
      <alignment horizontal="center" vertical="center" wrapText="1"/>
      <protection locked="0"/>
    </xf>
    <xf numFmtId="10" fontId="2" fillId="0" borderId="25" xfId="0" applyNumberFormat="1" applyFont="1" applyFill="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2" fillId="0" borderId="25"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44" xfId="0" applyFont="1" applyBorder="1" applyAlignment="1">
      <alignment horizontal="center" vertical="center" wrapText="1"/>
    </xf>
    <xf numFmtId="0" fontId="2" fillId="5" borderId="20" xfId="16" applyFont="1" applyFill="1" applyBorder="1" applyAlignment="1">
      <alignment horizontal="center" vertical="center" wrapText="1"/>
    </xf>
    <xf numFmtId="0" fontId="2" fillId="5" borderId="4"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4" fillId="0" borderId="18" xfId="16" applyBorder="1"/>
    <xf numFmtId="0" fontId="4" fillId="0" borderId="3" xfId="16" applyBorder="1"/>
    <xf numFmtId="0" fontId="4" fillId="0" borderId="19" xfId="16" applyBorder="1"/>
    <xf numFmtId="0" fontId="4" fillId="0" borderId="1" xfId="16" applyBorder="1"/>
    <xf numFmtId="0" fontId="4" fillId="0" borderId="20" xfId="16" applyBorder="1"/>
    <xf numFmtId="0" fontId="4" fillId="0" borderId="4" xfId="16" applyBorder="1"/>
    <xf numFmtId="0" fontId="23" fillId="5" borderId="3" xfId="0" applyFont="1" applyFill="1" applyBorder="1" applyAlignment="1">
      <alignment horizontal="center" vertical="center" wrapText="1"/>
    </xf>
    <xf numFmtId="0" fontId="23" fillId="5" borderId="1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23" fillId="5" borderId="12" xfId="0" applyFont="1" applyFill="1" applyBorder="1" applyAlignment="1">
      <alignment horizontal="center" vertical="center" wrapText="1"/>
    </xf>
    <xf numFmtId="0" fontId="31" fillId="5" borderId="1" xfId="0" applyFont="1" applyFill="1" applyBorder="1" applyAlignment="1">
      <alignment horizontal="center" vertical="center" wrapText="1"/>
    </xf>
    <xf numFmtId="0" fontId="31" fillId="5" borderId="12" xfId="0" applyFont="1" applyFill="1" applyBorder="1" applyAlignment="1">
      <alignment horizontal="center" vertical="center" wrapText="1"/>
    </xf>
    <xf numFmtId="0" fontId="31" fillId="5" borderId="4"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2" fillId="5" borderId="11" xfId="16" applyFont="1" applyFill="1" applyBorder="1" applyAlignment="1">
      <alignment horizontal="center" vertical="center" wrapText="1"/>
    </xf>
    <xf numFmtId="0" fontId="2" fillId="5" borderId="13" xfId="16" applyFont="1" applyFill="1" applyBorder="1" applyAlignment="1">
      <alignment horizontal="center" vertical="center" wrapText="1"/>
    </xf>
    <xf numFmtId="0" fontId="2" fillId="5" borderId="43" xfId="16" applyFont="1" applyFill="1" applyBorder="1" applyAlignment="1">
      <alignment horizontal="center" vertical="center" wrapText="1"/>
    </xf>
    <xf numFmtId="0" fontId="2" fillId="5" borderId="44" xfId="16" applyFont="1" applyFill="1" applyBorder="1" applyAlignment="1">
      <alignment horizontal="center" vertical="center" wrapText="1"/>
    </xf>
    <xf numFmtId="0" fontId="17" fillId="5" borderId="17" xfId="16" applyFont="1" applyFill="1" applyBorder="1" applyAlignment="1">
      <alignment horizontal="center" vertical="center" wrapText="1"/>
    </xf>
    <xf numFmtId="0" fontId="17" fillId="5" borderId="48" xfId="16" applyFont="1" applyFill="1" applyBorder="1" applyAlignment="1">
      <alignment horizontal="center" vertical="center" wrapText="1"/>
    </xf>
    <xf numFmtId="0" fontId="2" fillId="5" borderId="26" xfId="16" applyFont="1" applyFill="1" applyBorder="1" applyAlignment="1">
      <alignment horizontal="center" vertical="center" wrapText="1"/>
    </xf>
    <xf numFmtId="0" fontId="2" fillId="5" borderId="31" xfId="16" applyFont="1" applyFill="1" applyBorder="1" applyAlignment="1">
      <alignment horizontal="center" vertical="center" wrapText="1"/>
    </xf>
    <xf numFmtId="0" fontId="2" fillId="0" borderId="43" xfId="0" applyFont="1" applyBorder="1" applyAlignment="1" applyProtection="1">
      <alignment horizontal="center" vertical="center" wrapText="1"/>
      <protection locked="0"/>
    </xf>
    <xf numFmtId="0" fontId="4" fillId="0" borderId="2" xfId="16" applyFont="1" applyFill="1" applyBorder="1" applyAlignment="1">
      <alignment horizontal="justify" vertical="center" wrapText="1"/>
    </xf>
    <xf numFmtId="0" fontId="4" fillId="0" borderId="44" xfId="16" applyFont="1" applyFill="1" applyBorder="1" applyAlignment="1">
      <alignment horizontal="justify" vertical="center" wrapText="1"/>
    </xf>
    <xf numFmtId="0" fontId="2" fillId="0" borderId="2" xfId="0" applyFont="1" applyBorder="1" applyAlignment="1" applyProtection="1">
      <alignment horizontal="center" vertical="center" wrapText="1"/>
      <protection locked="0"/>
    </xf>
    <xf numFmtId="0" fontId="2" fillId="0" borderId="44" xfId="0" applyFont="1" applyBorder="1" applyAlignment="1" applyProtection="1">
      <alignment horizontal="center" vertical="center" wrapText="1"/>
      <protection locked="0"/>
    </xf>
    <xf numFmtId="0" fontId="4" fillId="0" borderId="3" xfId="16" applyFont="1" applyFill="1" applyBorder="1" applyAlignment="1">
      <alignment horizontal="center" vertical="center" wrapText="1"/>
    </xf>
    <xf numFmtId="0" fontId="4" fillId="0" borderId="1" xfId="16" applyFont="1" applyFill="1" applyBorder="1" applyAlignment="1">
      <alignment horizontal="center" vertical="center" wrapText="1"/>
    </xf>
    <xf numFmtId="0" fontId="4" fillId="0" borderId="43" xfId="16" applyFont="1" applyFill="1" applyBorder="1" applyAlignment="1">
      <alignment horizontal="justify" vertical="center" wrapText="1"/>
    </xf>
    <xf numFmtId="0" fontId="4" fillId="0" borderId="5" xfId="16" applyFont="1" applyFill="1" applyBorder="1" applyAlignment="1">
      <alignment horizontal="justify" vertical="center" wrapText="1"/>
    </xf>
    <xf numFmtId="0" fontId="4" fillId="0" borderId="5" xfId="16" applyFont="1" applyFill="1" applyBorder="1" applyAlignment="1">
      <alignment horizontal="center" vertical="center" wrapText="1"/>
    </xf>
    <xf numFmtId="178" fontId="2" fillId="0" borderId="5" xfId="23" applyNumberFormat="1" applyFont="1" applyFill="1" applyBorder="1" applyAlignment="1" applyProtection="1">
      <alignment horizontal="center" vertical="center" wrapText="1"/>
      <protection locked="0"/>
    </xf>
    <xf numFmtId="178" fontId="2" fillId="0" borderId="1" xfId="23" applyNumberFormat="1" applyFont="1" applyFill="1" applyBorder="1" applyAlignment="1" applyProtection="1">
      <alignment horizontal="center" vertical="center" wrapText="1"/>
      <protection locked="0"/>
    </xf>
    <xf numFmtId="9" fontId="2" fillId="0" borderId="1" xfId="23" applyFont="1" applyFill="1" applyBorder="1" applyAlignment="1" applyProtection="1">
      <alignment horizontal="center" vertical="center" wrapText="1"/>
      <protection locked="0"/>
    </xf>
    <xf numFmtId="0" fontId="4" fillId="0" borderId="43" xfId="0" applyFont="1" applyFill="1" applyBorder="1" applyAlignment="1">
      <alignment horizontal="justify" vertical="top" wrapText="1"/>
    </xf>
    <xf numFmtId="0" fontId="4" fillId="0" borderId="5" xfId="0" applyFont="1" applyFill="1" applyBorder="1" applyAlignment="1">
      <alignment horizontal="justify" vertical="top"/>
    </xf>
    <xf numFmtId="0" fontId="4" fillId="0" borderId="5" xfId="0" applyFont="1" applyFill="1" applyBorder="1" applyAlignment="1">
      <alignment horizontal="justify" vertical="center"/>
    </xf>
    <xf numFmtId="9" fontId="2" fillId="0" borderId="4" xfId="23" applyFont="1" applyFill="1" applyBorder="1" applyAlignment="1" applyProtection="1">
      <alignment horizontal="center" vertical="center" wrapText="1"/>
      <protection locked="0"/>
    </xf>
    <xf numFmtId="0" fontId="4" fillId="2" borderId="21" xfId="16" applyFont="1" applyFill="1" applyBorder="1" applyAlignment="1">
      <alignment horizontal="justify" vertical="center" wrapText="1"/>
    </xf>
    <xf numFmtId="0" fontId="4" fillId="2" borderId="45" xfId="16" applyFont="1" applyFill="1" applyBorder="1" applyAlignment="1">
      <alignment horizontal="justify" vertical="center" wrapText="1"/>
    </xf>
    <xf numFmtId="10" fontId="2" fillId="0" borderId="2" xfId="0" applyNumberFormat="1" applyFont="1" applyFill="1" applyBorder="1" applyAlignment="1" applyProtection="1">
      <alignment horizontal="center" vertical="center" wrapText="1"/>
      <protection locked="0"/>
    </xf>
    <xf numFmtId="10" fontId="2" fillId="0" borderId="44" xfId="0" applyNumberFormat="1" applyFont="1" applyFill="1" applyBorder="1" applyAlignment="1" applyProtection="1">
      <alignment horizontal="center" vertical="center" wrapText="1"/>
      <protection locked="0"/>
    </xf>
    <xf numFmtId="0" fontId="4" fillId="2" borderId="23" xfId="16" applyFont="1" applyFill="1" applyBorder="1" applyAlignment="1">
      <alignment horizontal="justify" vertical="center" wrapText="1"/>
    </xf>
    <xf numFmtId="0" fontId="4" fillId="2" borderId="64" xfId="16" applyFont="1" applyFill="1" applyBorder="1" applyAlignment="1">
      <alignment horizontal="justify" vertical="center"/>
    </xf>
    <xf numFmtId="0" fontId="4" fillId="0" borderId="4" xfId="16" applyFont="1" applyFill="1" applyBorder="1" applyAlignment="1">
      <alignment horizontal="center" vertical="center" wrapText="1"/>
    </xf>
    <xf numFmtId="0" fontId="4" fillId="4" borderId="2" xfId="16" applyFont="1" applyFill="1" applyBorder="1" applyAlignment="1">
      <alignment horizontal="justify" vertical="center" wrapText="1"/>
    </xf>
    <xf numFmtId="0" fontId="4" fillId="2" borderId="5" xfId="16" applyFont="1" applyFill="1" applyBorder="1" applyAlignment="1">
      <alignment horizontal="justify" vertical="center"/>
    </xf>
    <xf numFmtId="0" fontId="2" fillId="0" borderId="5"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4" fillId="2" borderId="1" xfId="16" applyFont="1" applyFill="1" applyBorder="1" applyAlignment="1">
      <alignment horizontal="justify" vertical="center" wrapText="1"/>
    </xf>
    <xf numFmtId="0" fontId="4" fillId="2" borderId="2" xfId="16" applyFont="1" applyFill="1" applyBorder="1" applyAlignment="1">
      <alignment horizontal="left" vertical="center" wrapText="1"/>
    </xf>
    <xf numFmtId="0" fontId="4" fillId="2" borderId="5" xfId="16" applyFont="1" applyFill="1" applyBorder="1" applyAlignment="1">
      <alignment horizontal="left" vertical="center" wrapText="1"/>
    </xf>
    <xf numFmtId="0" fontId="4" fillId="4" borderId="5" xfId="16" applyFont="1" applyFill="1" applyBorder="1" applyAlignment="1">
      <alignment horizontal="justify" vertical="center" wrapText="1"/>
    </xf>
    <xf numFmtId="9" fontId="2" fillId="0" borderId="5" xfId="23" applyFont="1" applyFill="1" applyBorder="1" applyAlignment="1" applyProtection="1">
      <alignment horizontal="center" vertical="center" wrapText="1"/>
      <protection locked="0"/>
    </xf>
    <xf numFmtId="0" fontId="4" fillId="0" borderId="5" xfId="0" applyFont="1" applyFill="1" applyBorder="1" applyAlignment="1">
      <alignment horizontal="center" vertical="center" wrapText="1"/>
    </xf>
    <xf numFmtId="9" fontId="2" fillId="0" borderId="25" xfId="23" applyFont="1" applyFill="1" applyBorder="1" applyAlignment="1" applyProtection="1">
      <alignment horizontal="center" vertical="center" wrapText="1"/>
      <protection locked="0"/>
    </xf>
    <xf numFmtId="0" fontId="4" fillId="2" borderId="2" xfId="16" applyFont="1" applyFill="1" applyBorder="1" applyAlignment="1">
      <alignment horizontal="justify" vertical="center" wrapText="1"/>
    </xf>
    <xf numFmtId="0" fontId="4" fillId="2" borderId="5" xfId="16" applyFont="1" applyFill="1" applyBorder="1" applyAlignment="1">
      <alignment horizontal="justify" vertical="center" wrapText="1"/>
    </xf>
    <xf numFmtId="0" fontId="4" fillId="0" borderId="2" xfId="16" applyFont="1" applyFill="1" applyBorder="1" applyAlignment="1">
      <alignment horizontal="center" vertical="center" wrapText="1"/>
    </xf>
    <xf numFmtId="9" fontId="2" fillId="0" borderId="2" xfId="23" applyFont="1" applyFill="1" applyBorder="1" applyAlignment="1" applyProtection="1">
      <alignment horizontal="center" vertical="center" wrapText="1"/>
      <protection locked="0"/>
    </xf>
    <xf numFmtId="178" fontId="2" fillId="0" borderId="3" xfId="23" applyNumberFormat="1" applyFont="1" applyFill="1" applyBorder="1" applyAlignment="1" applyProtection="1">
      <alignment horizontal="center" vertical="center" wrapText="1"/>
      <protection locked="0"/>
    </xf>
    <xf numFmtId="178" fontId="2" fillId="0" borderId="4" xfId="23" applyNumberFormat="1" applyFont="1" applyFill="1" applyBorder="1" applyAlignment="1" applyProtection="1">
      <alignment horizontal="center" vertical="center" wrapText="1"/>
      <protection locked="0"/>
    </xf>
    <xf numFmtId="178" fontId="2" fillId="0" borderId="43" xfId="23" applyNumberFormat="1" applyFont="1" applyFill="1" applyBorder="1" applyAlignment="1" applyProtection="1">
      <alignment horizontal="center" vertical="center" wrapText="1"/>
      <protection locked="0"/>
    </xf>
    <xf numFmtId="178" fontId="2" fillId="0" borderId="25" xfId="23" applyNumberFormat="1" applyFont="1" applyFill="1" applyBorder="1" applyAlignment="1" applyProtection="1">
      <alignment horizontal="center" vertical="center" wrapText="1"/>
      <protection locked="0"/>
    </xf>
    <xf numFmtId="10" fontId="2" fillId="0" borderId="2" xfId="23" applyNumberFormat="1" applyFont="1" applyFill="1" applyBorder="1" applyAlignment="1" applyProtection="1">
      <alignment horizontal="center" vertical="center" wrapText="1"/>
      <protection locked="0"/>
    </xf>
    <xf numFmtId="10" fontId="2" fillId="0" borderId="5" xfId="23" applyNumberFormat="1" applyFont="1" applyFill="1" applyBorder="1" applyAlignment="1" applyProtection="1">
      <alignment horizontal="center" vertical="center" wrapText="1"/>
      <protection locked="0"/>
    </xf>
    <xf numFmtId="9" fontId="2" fillId="0" borderId="3" xfId="23"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43" xfId="0" applyFont="1" applyFill="1" applyBorder="1" applyAlignment="1" applyProtection="1">
      <alignment horizontal="center" vertical="center" wrapText="1"/>
      <protection locked="0"/>
    </xf>
    <xf numFmtId="10" fontId="2" fillId="0" borderId="3" xfId="23" applyNumberFormat="1" applyFont="1" applyFill="1" applyBorder="1" applyAlignment="1" applyProtection="1">
      <alignment horizontal="center" vertical="center" wrapText="1"/>
      <protection locked="0"/>
    </xf>
    <xf numFmtId="10" fontId="2" fillId="0" borderId="1" xfId="23" applyNumberFormat="1" applyFont="1" applyFill="1" applyBorder="1" applyAlignment="1" applyProtection="1">
      <alignment horizontal="center" vertical="center" wrapText="1"/>
      <protection locked="0"/>
    </xf>
    <xf numFmtId="0" fontId="2" fillId="0" borderId="25" xfId="0" applyFont="1" applyFill="1" applyBorder="1" applyAlignment="1" applyProtection="1">
      <alignment horizontal="center" vertical="center" wrapText="1"/>
      <protection locked="0"/>
    </xf>
    <xf numFmtId="0" fontId="2" fillId="0" borderId="44" xfId="0" applyFont="1" applyFill="1" applyBorder="1" applyAlignment="1" applyProtection="1">
      <alignment horizontal="center" vertical="center" wrapText="1"/>
      <protection locked="0"/>
    </xf>
    <xf numFmtId="178" fontId="2" fillId="0" borderId="8" xfId="23" applyNumberFormat="1" applyFont="1" applyFill="1" applyBorder="1" applyAlignment="1" applyProtection="1">
      <alignment horizontal="center" vertical="center" wrapText="1"/>
      <protection locked="0"/>
    </xf>
    <xf numFmtId="178" fontId="2" fillId="0" borderId="51" xfId="23" applyNumberFormat="1" applyFont="1" applyFill="1" applyBorder="1" applyAlignment="1" applyProtection="1">
      <alignment horizontal="center" vertical="center" wrapText="1"/>
      <protection locked="0"/>
    </xf>
    <xf numFmtId="0" fontId="11" fillId="0" borderId="0" xfId="0" applyFont="1" applyBorder="1" applyAlignment="1">
      <alignment horizontal="center" vertical="center"/>
    </xf>
    <xf numFmtId="176" fontId="4" fillId="0" borderId="3" xfId="5" applyNumberFormat="1" applyFont="1" applyBorder="1" applyAlignment="1">
      <alignment horizontal="center" vertical="center"/>
    </xf>
    <xf numFmtId="176" fontId="4" fillId="0" borderId="1" xfId="5" applyNumberFormat="1" applyFont="1" applyBorder="1" applyAlignment="1">
      <alignment horizontal="center" vertical="center"/>
    </xf>
    <xf numFmtId="176" fontId="4" fillId="0" borderId="4" xfId="5" applyNumberFormat="1" applyFont="1" applyBorder="1" applyAlignment="1">
      <alignment horizontal="center" vertical="center"/>
    </xf>
    <xf numFmtId="0" fontId="32" fillId="6" borderId="18" xfId="19" applyFont="1" applyFill="1" applyBorder="1" applyAlignment="1">
      <alignment horizontal="center" vertical="center" wrapText="1"/>
    </xf>
    <xf numFmtId="0" fontId="32" fillId="6" borderId="3" xfId="19" applyFont="1" applyFill="1" applyBorder="1" applyAlignment="1">
      <alignment horizontal="center" vertical="center" wrapText="1"/>
    </xf>
    <xf numFmtId="0" fontId="32" fillId="6" borderId="11" xfId="19" applyFont="1" applyFill="1" applyBorder="1" applyAlignment="1">
      <alignment horizontal="center" vertical="center" wrapText="1"/>
    </xf>
    <xf numFmtId="0" fontId="32" fillId="6" borderId="19" xfId="19" applyFont="1" applyFill="1" applyBorder="1" applyAlignment="1">
      <alignment horizontal="center" vertical="center" wrapText="1"/>
    </xf>
    <xf numFmtId="0" fontId="32" fillId="6" borderId="1" xfId="19" applyFont="1" applyFill="1" applyBorder="1" applyAlignment="1">
      <alignment horizontal="center" vertical="center" wrapText="1"/>
    </xf>
    <xf numFmtId="0" fontId="32" fillId="6" borderId="12" xfId="19" applyFont="1" applyFill="1" applyBorder="1" applyAlignment="1">
      <alignment horizontal="center" vertical="center" wrapText="1"/>
    </xf>
    <xf numFmtId="0" fontId="33" fillId="6" borderId="1" xfId="19" applyFont="1" applyFill="1" applyBorder="1" applyAlignment="1">
      <alignment horizontal="center" vertical="center" wrapText="1"/>
    </xf>
    <xf numFmtId="0" fontId="33" fillId="6" borderId="12" xfId="19" applyFont="1" applyFill="1" applyBorder="1" applyAlignment="1">
      <alignment horizontal="center" vertical="center" wrapText="1"/>
    </xf>
    <xf numFmtId="0" fontId="2" fillId="6" borderId="1" xfId="19" applyFont="1" applyFill="1" applyBorder="1" applyAlignment="1">
      <alignment horizontal="center" vertical="center" wrapText="1"/>
    </xf>
    <xf numFmtId="0" fontId="2" fillId="6" borderId="12" xfId="19" applyFont="1" applyFill="1" applyBorder="1" applyAlignment="1">
      <alignment horizontal="center" vertical="center" wrapText="1"/>
    </xf>
    <xf numFmtId="176" fontId="4" fillId="0" borderId="5" xfId="5" applyNumberFormat="1" applyFont="1" applyBorder="1" applyAlignment="1">
      <alignment horizontal="center" vertical="center"/>
    </xf>
    <xf numFmtId="0" fontId="4" fillId="0" borderId="26" xfId="19" applyBorder="1" applyAlignment="1">
      <alignment horizontal="center"/>
    </xf>
    <xf numFmtId="0" fontId="4" fillId="0" borderId="27" xfId="19" applyBorder="1" applyAlignment="1">
      <alignment horizontal="center"/>
    </xf>
    <xf numFmtId="0" fontId="4" fillId="0" borderId="29" xfId="19" applyBorder="1" applyAlignment="1">
      <alignment horizontal="center"/>
    </xf>
    <xf numFmtId="0" fontId="4" fillId="0" borderId="0" xfId="19" applyBorder="1" applyAlignment="1">
      <alignment horizontal="center"/>
    </xf>
    <xf numFmtId="0" fontId="4" fillId="0" borderId="31" xfId="19" applyBorder="1" applyAlignment="1">
      <alignment horizontal="center"/>
    </xf>
    <xf numFmtId="0" fontId="4" fillId="0" borderId="32" xfId="19" applyBorder="1" applyAlignment="1">
      <alignment horizontal="center"/>
    </xf>
    <xf numFmtId="0" fontId="17" fillId="6" borderId="40" xfId="19" applyFont="1" applyFill="1" applyBorder="1" applyAlignment="1">
      <alignment horizontal="center" vertical="center" wrapText="1"/>
    </xf>
    <xf numFmtId="0" fontId="17" fillId="6" borderId="41" xfId="19" applyFont="1" applyFill="1" applyBorder="1" applyAlignment="1">
      <alignment horizontal="center" vertical="center" wrapText="1"/>
    </xf>
    <xf numFmtId="0" fontId="2" fillId="6" borderId="40" xfId="19" applyFont="1" applyFill="1" applyBorder="1" applyAlignment="1">
      <alignment horizontal="center" vertical="center" wrapText="1"/>
    </xf>
    <xf numFmtId="0" fontId="2" fillId="6" borderId="41" xfId="19" applyFont="1" applyFill="1" applyBorder="1" applyAlignment="1">
      <alignment horizontal="center" vertical="center" wrapText="1"/>
    </xf>
    <xf numFmtId="0" fontId="2" fillId="6" borderId="26" xfId="19" applyFont="1" applyFill="1" applyBorder="1" applyAlignment="1">
      <alignment horizontal="center" vertical="center" wrapText="1"/>
    </xf>
    <xf numFmtId="0" fontId="2" fillId="6" borderId="29" xfId="19" applyFont="1" applyFill="1" applyBorder="1" applyAlignment="1">
      <alignment horizontal="center" vertical="center" wrapText="1"/>
    </xf>
    <xf numFmtId="0" fontId="2" fillId="6" borderId="17" xfId="19" applyFont="1" applyFill="1" applyBorder="1" applyAlignment="1">
      <alignment horizontal="center" vertical="center" wrapText="1"/>
    </xf>
    <xf numFmtId="0" fontId="2" fillId="6" borderId="39" xfId="19" applyFont="1" applyFill="1" applyBorder="1" applyAlignment="1">
      <alignment horizontal="center" vertical="center" wrapText="1"/>
    </xf>
    <xf numFmtId="0" fontId="2" fillId="6" borderId="19" xfId="19" applyFont="1" applyFill="1" applyBorder="1" applyAlignment="1">
      <alignment horizontal="center" vertical="center" wrapText="1"/>
    </xf>
    <xf numFmtId="3" fontId="8" fillId="0" borderId="5"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0" fontId="0" fillId="0" borderId="56" xfId="0" applyBorder="1" applyAlignment="1">
      <alignment horizontal="center"/>
    </xf>
    <xf numFmtId="0" fontId="0" fillId="0" borderId="57" xfId="0" applyBorder="1" applyAlignment="1">
      <alignment horizontal="center"/>
    </xf>
    <xf numFmtId="0" fontId="44" fillId="0" borderId="48" xfId="0" applyFont="1" applyFill="1" applyBorder="1" applyAlignment="1">
      <alignment horizontal="center" vertical="center" wrapText="1"/>
    </xf>
    <xf numFmtId="0" fontId="44" fillId="0" borderId="7" xfId="0" applyFont="1" applyFill="1" applyBorder="1" applyAlignment="1">
      <alignment horizontal="center" vertical="center" wrapText="1"/>
    </xf>
    <xf numFmtId="0" fontId="44" fillId="0" borderId="68" xfId="0" applyFont="1" applyFill="1" applyBorder="1" applyAlignment="1">
      <alignment horizontal="center" vertical="center" wrapText="1"/>
    </xf>
    <xf numFmtId="3" fontId="38" fillId="0" borderId="43" xfId="0" applyNumberFormat="1" applyFont="1" applyFill="1" applyBorder="1" applyAlignment="1">
      <alignment horizontal="center" vertical="center" wrapText="1"/>
    </xf>
    <xf numFmtId="3" fontId="38" fillId="0" borderId="25" xfId="0" applyNumberFormat="1" applyFont="1" applyFill="1" applyBorder="1" applyAlignment="1">
      <alignment horizontal="center" vertical="center" wrapText="1"/>
    </xf>
    <xf numFmtId="3" fontId="38" fillId="0" borderId="44" xfId="0" applyNumberFormat="1" applyFont="1" applyFill="1" applyBorder="1" applyAlignment="1">
      <alignment horizontal="center" vertical="center" wrapText="1"/>
    </xf>
    <xf numFmtId="0" fontId="0" fillId="0" borderId="25" xfId="0" applyBorder="1" applyAlignment="1">
      <alignment horizontal="center"/>
    </xf>
    <xf numFmtId="0" fontId="0" fillId="0" borderId="44" xfId="0" applyBorder="1" applyAlignment="1">
      <alignment horizontal="center"/>
    </xf>
    <xf numFmtId="176" fontId="0" fillId="0" borderId="64" xfId="0" applyNumberFormat="1" applyBorder="1" applyAlignment="1">
      <alignment horizontal="center" wrapText="1"/>
    </xf>
    <xf numFmtId="0" fontId="0" fillId="0" borderId="12" xfId="0" applyBorder="1" applyAlignment="1">
      <alignment horizontal="center" wrapText="1"/>
    </xf>
    <xf numFmtId="0" fontId="0" fillId="0" borderId="13" xfId="0" applyBorder="1" applyAlignment="1">
      <alignment horizontal="center" wrapText="1"/>
    </xf>
    <xf numFmtId="3" fontId="8" fillId="0" borderId="3" xfId="0" applyNumberFormat="1" applyFont="1" applyFill="1" applyBorder="1" applyAlignment="1">
      <alignment horizontal="center" vertical="center" wrapText="1"/>
    </xf>
    <xf numFmtId="176" fontId="0" fillId="0" borderId="11" xfId="0" applyNumberFormat="1" applyBorder="1" applyAlignment="1">
      <alignment horizontal="center" wrapText="1"/>
    </xf>
    <xf numFmtId="0" fontId="44" fillId="0" borderId="28" xfId="0" applyFont="1" applyFill="1" applyBorder="1" applyAlignment="1">
      <alignment horizontal="center" vertical="center" wrapText="1"/>
    </xf>
    <xf numFmtId="0" fontId="44" fillId="0" borderId="10" xfId="0" applyFont="1" applyFill="1" applyBorder="1" applyAlignment="1">
      <alignment horizontal="center" vertical="center" wrapText="1"/>
    </xf>
    <xf numFmtId="0" fontId="44" fillId="0" borderId="38" xfId="0" applyFont="1" applyFill="1" applyBorder="1" applyAlignment="1">
      <alignment horizontal="center" vertical="center" wrapText="1"/>
    </xf>
    <xf numFmtId="3" fontId="38" fillId="0" borderId="5" xfId="0" applyNumberFormat="1" applyFont="1" applyFill="1" applyBorder="1" applyAlignment="1">
      <alignment horizontal="center" vertical="center" wrapText="1"/>
    </xf>
    <xf numFmtId="3" fontId="38" fillId="0" borderId="1" xfId="0" applyNumberFormat="1" applyFont="1" applyFill="1" applyBorder="1" applyAlignment="1">
      <alignment horizontal="center" vertical="center" wrapText="1"/>
    </xf>
    <xf numFmtId="170" fontId="44" fillId="0" borderId="1" xfId="0" applyNumberFormat="1" applyFont="1" applyFill="1" applyBorder="1" applyAlignment="1">
      <alignment horizontal="center" vertical="center" wrapText="1"/>
    </xf>
    <xf numFmtId="170" fontId="44" fillId="0" borderId="2" xfId="0" applyNumberFormat="1" applyFont="1" applyFill="1" applyBorder="1" applyAlignment="1">
      <alignment horizontal="center" vertical="center" wrapText="1"/>
    </xf>
    <xf numFmtId="3" fontId="8" fillId="0" borderId="43" xfId="0" applyNumberFormat="1" applyFont="1" applyFill="1" applyBorder="1" applyAlignment="1">
      <alignment horizontal="center" vertical="center" wrapText="1"/>
    </xf>
    <xf numFmtId="3" fontId="8" fillId="0" borderId="25" xfId="0" applyNumberFormat="1" applyFont="1" applyFill="1" applyBorder="1" applyAlignment="1">
      <alignment horizontal="center" vertical="center" wrapText="1"/>
    </xf>
    <xf numFmtId="3" fontId="8" fillId="0" borderId="44" xfId="0" applyNumberFormat="1"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8" xfId="0" applyFont="1" applyBorder="1" applyAlignment="1">
      <alignment horizontal="center" vertical="center" wrapText="1"/>
    </xf>
    <xf numFmtId="0" fontId="0" fillId="0" borderId="46" xfId="0" applyBorder="1" applyAlignment="1">
      <alignment horizontal="center"/>
    </xf>
  </cellXfs>
  <cellStyles count="24">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oneda" xfId="9" builtinId="4"/>
    <cellStyle name="Moneda 2" xfId="10" xr:uid="{00000000-0005-0000-0000-000009000000}"/>
    <cellStyle name="Moneda 2 2" xfId="11" xr:uid="{00000000-0005-0000-0000-00000A000000}"/>
    <cellStyle name="Moneda 2 2 2" xfId="12" xr:uid="{00000000-0005-0000-0000-00000B000000}"/>
    <cellStyle name="Moneda 2 3" xfId="13" xr:uid="{00000000-0005-0000-0000-00000C000000}"/>
    <cellStyle name="Moneda 3" xfId="14" xr:uid="{00000000-0005-0000-0000-00000D000000}"/>
    <cellStyle name="Moneda 4" xfId="15" xr:uid="{00000000-0005-0000-0000-00000E000000}"/>
    <cellStyle name="Normal" xfId="0" builtinId="0"/>
    <cellStyle name="Normal 2" xfId="16" xr:uid="{00000000-0005-0000-0000-000010000000}"/>
    <cellStyle name="Normal 2 10" xfId="17" xr:uid="{00000000-0005-0000-0000-000011000000}"/>
    <cellStyle name="Normal 3" xfId="18" xr:uid="{00000000-0005-0000-0000-000012000000}"/>
    <cellStyle name="Normal 3 2" xfId="19" xr:uid="{00000000-0005-0000-0000-000013000000}"/>
    <cellStyle name="Normal 4 2" xfId="20" xr:uid="{00000000-0005-0000-0000-000014000000}"/>
    <cellStyle name="Porcentaje" xfId="21" builtinId="5"/>
    <cellStyle name="Porcentual 2" xfId="22" xr:uid="{00000000-0005-0000-0000-000016000000}"/>
    <cellStyle name="Porcentual 2 2" xfId="23" xr:uid="{00000000-0005-0000-0000-000017000000}"/>
  </cellStyles>
  <dxfs count="0"/>
  <tableStyles count="0" defaultTableStyle="TableStyleMedium9" defaultPivotStyle="PivotStyleLight16"/>
  <colors>
    <mruColors>
      <color rgb="FF669900"/>
      <color rgb="FF9CD35F"/>
      <color rgb="FF7BB800"/>
      <color rgb="FF76B531"/>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2</xdr:col>
      <xdr:colOff>0</xdr:colOff>
      <xdr:row>18</xdr:row>
      <xdr:rowOff>419100</xdr:rowOff>
    </xdr:from>
    <xdr:to>
      <xdr:col>36</xdr:col>
      <xdr:colOff>485775</xdr:colOff>
      <xdr:row>18</xdr:row>
      <xdr:rowOff>1219200</xdr:rowOff>
    </xdr:to>
    <xdr:pic>
      <xdr:nvPicPr>
        <xdr:cNvPr id="15578" name="3 Imagen" descr="piedepagina papeleria SDA">
          <a:extLst>
            <a:ext uri="{FF2B5EF4-FFF2-40B4-BE49-F238E27FC236}">
              <a16:creationId xmlns:a16="http://schemas.microsoft.com/office/drawing/2014/main" id="{00000000-0008-0000-0000-0000DA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66900" y="11096625"/>
          <a:ext cx="24250650" cy="733425"/>
        </a:xfrm>
        <a:prstGeom prst="rect">
          <a:avLst/>
        </a:prstGeom>
        <a:noFill/>
        <a:ln w="9525">
          <a:noFill/>
          <a:miter lim="800000"/>
          <a:headEnd/>
          <a:tailEnd/>
        </a:ln>
      </xdr:spPr>
    </xdr:pic>
    <xdr:clientData/>
  </xdr:twoCellAnchor>
  <xdr:twoCellAnchor>
    <xdr:from>
      <xdr:col>0</xdr:col>
      <xdr:colOff>361950</xdr:colOff>
      <xdr:row>1</xdr:row>
      <xdr:rowOff>190500</xdr:rowOff>
    </xdr:from>
    <xdr:to>
      <xdr:col>3</xdr:col>
      <xdr:colOff>704850</xdr:colOff>
      <xdr:row>3</xdr:row>
      <xdr:rowOff>276225</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61950" y="457200"/>
          <a:ext cx="2800350" cy="93345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180975</xdr:rowOff>
    </xdr:from>
    <xdr:to>
      <xdr:col>2</xdr:col>
      <xdr:colOff>523875</xdr:colOff>
      <xdr:row>2</xdr:row>
      <xdr:rowOff>285750</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2125" y="180975"/>
          <a:ext cx="1866900" cy="98107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10971" name="Imagen 2">
          <a:extLst>
            <a:ext uri="{FF2B5EF4-FFF2-40B4-BE49-F238E27FC236}">
              <a16:creationId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819150" cy="5334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1344385</xdr:colOff>
      <xdr:row>0</xdr:row>
      <xdr:rowOff>82552</xdr:rowOff>
    </xdr:from>
    <xdr:to>
      <xdr:col>2</xdr:col>
      <xdr:colOff>688521</xdr:colOff>
      <xdr:row>3</xdr:row>
      <xdr:rowOff>141516</xdr:rowOff>
    </xdr:to>
    <xdr:pic>
      <xdr:nvPicPr>
        <xdr:cNvPr id="3" name="Imagen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06385" y="82552"/>
          <a:ext cx="1306286" cy="630464"/>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19"/>
  <sheetViews>
    <sheetView view="pageBreakPreview" topLeftCell="D7" zoomScale="50" zoomScaleNormal="60" zoomScaleSheetLayoutView="50" workbookViewId="0">
      <selection activeCell="O40" sqref="O40"/>
    </sheetView>
  </sheetViews>
  <sheetFormatPr baseColWidth="10"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16" style="1" customWidth="1"/>
    <col min="7" max="7" width="12.85546875" style="1" customWidth="1"/>
    <col min="8" max="8" width="11.7109375" style="1" customWidth="1"/>
    <col min="9" max="9" width="13.5703125" style="23" bestFit="1" customWidth="1"/>
    <col min="10" max="10" width="12.7109375" style="34" customWidth="1"/>
    <col min="11" max="11" width="12.7109375" style="23" customWidth="1"/>
    <col min="12" max="12" width="19" style="35" customWidth="1"/>
    <col min="13" max="13" width="12.7109375" style="34" customWidth="1"/>
    <col min="14" max="14" width="14.28515625" style="34" customWidth="1"/>
    <col min="15" max="16" width="12.7109375" style="34" customWidth="1"/>
    <col min="17" max="17" width="12.7109375" style="35" customWidth="1"/>
    <col min="18" max="18" width="9" style="34" customWidth="1"/>
    <col min="19" max="21" width="12.7109375" style="34" customWidth="1"/>
    <col min="22" max="22" width="12.7109375" style="35" customWidth="1"/>
    <col min="23" max="26" width="12.7109375" style="34" customWidth="1"/>
    <col min="27" max="32" width="12.7109375" style="35" customWidth="1"/>
    <col min="33" max="33" width="12.85546875" style="1" customWidth="1"/>
    <col min="34" max="34" width="16.5703125" style="1" customWidth="1"/>
    <col min="35" max="35" width="12.85546875" style="1" customWidth="1"/>
    <col min="36" max="36" width="14.28515625" style="1" customWidth="1"/>
    <col min="37" max="37" width="13.140625" style="1" customWidth="1"/>
    <col min="38" max="38" width="12.28515625" style="1" customWidth="1"/>
    <col min="39" max="39" width="49.42578125" style="1" customWidth="1"/>
    <col min="40" max="40" width="18.5703125" style="1" customWidth="1"/>
    <col min="41" max="41" width="21.42578125" style="1" customWidth="1"/>
    <col min="42" max="42" width="19.140625" style="1" customWidth="1"/>
    <col min="43" max="43" width="16.7109375" style="1" customWidth="1"/>
    <col min="44" max="44" width="11.42578125" style="1"/>
    <col min="45" max="45" width="56.5703125" style="1" customWidth="1"/>
    <col min="46" max="16384" width="11.42578125" style="1"/>
  </cols>
  <sheetData>
    <row r="1" spans="1:43" ht="21" customHeight="1" thickBot="1" x14ac:dyDescent="0.3">
      <c r="A1" s="4"/>
      <c r="B1" s="4"/>
      <c r="C1" s="4"/>
      <c r="D1" s="4"/>
      <c r="E1" s="4"/>
      <c r="F1" s="4"/>
      <c r="G1" s="4"/>
      <c r="H1" s="4"/>
      <c r="I1" s="21"/>
      <c r="J1" s="21"/>
      <c r="K1" s="21"/>
      <c r="L1" s="21"/>
      <c r="M1" s="21"/>
      <c r="N1" s="21"/>
      <c r="O1" s="21"/>
      <c r="P1" s="21"/>
      <c r="Q1" s="21"/>
      <c r="R1" s="21"/>
      <c r="S1" s="21"/>
      <c r="T1" s="21"/>
      <c r="U1" s="21"/>
      <c r="V1" s="21"/>
      <c r="W1" s="21"/>
      <c r="X1" s="21"/>
      <c r="Y1" s="21"/>
      <c r="Z1" s="21"/>
      <c r="AA1" s="21"/>
      <c r="AB1" s="21"/>
      <c r="AC1" s="21"/>
      <c r="AD1" s="21"/>
      <c r="AE1" s="21"/>
      <c r="AF1" s="21"/>
      <c r="AG1" s="4"/>
      <c r="AH1" s="4"/>
      <c r="AI1" s="4"/>
      <c r="AJ1" s="4"/>
      <c r="AK1" s="4"/>
      <c r="AL1" s="4"/>
      <c r="AM1" s="4"/>
      <c r="AN1" s="4"/>
      <c r="AO1" s="4"/>
      <c r="AP1" s="4"/>
      <c r="AQ1" s="4"/>
    </row>
    <row r="2" spans="1:43" ht="38.25" customHeight="1" x14ac:dyDescent="0.25">
      <c r="A2" s="389"/>
      <c r="B2" s="390"/>
      <c r="C2" s="390"/>
      <c r="D2" s="390"/>
      <c r="E2" s="390"/>
      <c r="F2" s="391"/>
      <c r="G2" s="397" t="s">
        <v>0</v>
      </c>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7"/>
      <c r="AI2" s="397"/>
      <c r="AJ2" s="397"/>
      <c r="AK2" s="397"/>
      <c r="AL2" s="397"/>
      <c r="AM2" s="397"/>
      <c r="AN2" s="397"/>
      <c r="AO2" s="397"/>
      <c r="AP2" s="397"/>
      <c r="AQ2" s="398"/>
    </row>
    <row r="3" spans="1:43" ht="28.5" customHeight="1" x14ac:dyDescent="0.25">
      <c r="A3" s="392"/>
      <c r="B3" s="393"/>
      <c r="C3" s="393"/>
      <c r="D3" s="393"/>
      <c r="E3" s="393"/>
      <c r="F3" s="394"/>
      <c r="G3" s="399" t="s">
        <v>120</v>
      </c>
      <c r="H3" s="399"/>
      <c r="I3" s="399"/>
      <c r="J3" s="399"/>
      <c r="K3" s="399"/>
      <c r="L3" s="399"/>
      <c r="M3" s="399"/>
      <c r="N3" s="399"/>
      <c r="O3" s="399"/>
      <c r="P3" s="399"/>
      <c r="Q3" s="399"/>
      <c r="R3" s="399"/>
      <c r="S3" s="399"/>
      <c r="T3" s="399"/>
      <c r="U3" s="399"/>
      <c r="V3" s="399"/>
      <c r="W3" s="399"/>
      <c r="X3" s="399"/>
      <c r="Y3" s="399"/>
      <c r="Z3" s="399"/>
      <c r="AA3" s="399"/>
      <c r="AB3" s="399"/>
      <c r="AC3" s="399"/>
      <c r="AD3" s="399"/>
      <c r="AE3" s="399"/>
      <c r="AF3" s="399"/>
      <c r="AG3" s="399"/>
      <c r="AH3" s="399"/>
      <c r="AI3" s="399"/>
      <c r="AJ3" s="399"/>
      <c r="AK3" s="399"/>
      <c r="AL3" s="399"/>
      <c r="AM3" s="399"/>
      <c r="AN3" s="399"/>
      <c r="AO3" s="399"/>
      <c r="AP3" s="399"/>
      <c r="AQ3" s="400"/>
    </row>
    <row r="4" spans="1:43" ht="27.75" customHeight="1" x14ac:dyDescent="0.25">
      <c r="A4" s="392"/>
      <c r="B4" s="393"/>
      <c r="C4" s="393"/>
      <c r="D4" s="393"/>
      <c r="E4" s="393"/>
      <c r="F4" s="394"/>
      <c r="G4" s="399" t="s">
        <v>1</v>
      </c>
      <c r="H4" s="399"/>
      <c r="I4" s="399"/>
      <c r="J4" s="399"/>
      <c r="K4" s="399"/>
      <c r="L4" s="399"/>
      <c r="M4" s="399"/>
      <c r="N4" s="399"/>
      <c r="O4" s="399"/>
      <c r="P4" s="399" t="s">
        <v>124</v>
      </c>
      <c r="Q4" s="399"/>
      <c r="R4" s="399"/>
      <c r="S4" s="399"/>
      <c r="T4" s="399"/>
      <c r="U4" s="399"/>
      <c r="V4" s="399"/>
      <c r="W4" s="399"/>
      <c r="X4" s="399"/>
      <c r="Y4" s="399"/>
      <c r="Z4" s="399"/>
      <c r="AA4" s="399"/>
      <c r="AB4" s="399"/>
      <c r="AC4" s="399"/>
      <c r="AD4" s="399"/>
      <c r="AE4" s="399"/>
      <c r="AF4" s="399"/>
      <c r="AG4" s="399"/>
      <c r="AH4" s="399"/>
      <c r="AI4" s="399"/>
      <c r="AJ4" s="399"/>
      <c r="AK4" s="399"/>
      <c r="AL4" s="399"/>
      <c r="AM4" s="399"/>
      <c r="AN4" s="399"/>
      <c r="AO4" s="399"/>
      <c r="AP4" s="399"/>
      <c r="AQ4" s="400"/>
    </row>
    <row r="5" spans="1:43" ht="26.25" customHeight="1" x14ac:dyDescent="0.25">
      <c r="A5" s="392"/>
      <c r="B5" s="393"/>
      <c r="C5" s="393"/>
      <c r="D5" s="393"/>
      <c r="E5" s="393"/>
      <c r="F5" s="394"/>
      <c r="G5" s="399" t="s">
        <v>3</v>
      </c>
      <c r="H5" s="399"/>
      <c r="I5" s="399"/>
      <c r="J5" s="399"/>
      <c r="K5" s="399"/>
      <c r="L5" s="399"/>
      <c r="M5" s="399"/>
      <c r="N5" s="399"/>
      <c r="O5" s="399"/>
      <c r="P5" s="399" t="s">
        <v>125</v>
      </c>
      <c r="Q5" s="399"/>
      <c r="R5" s="399"/>
      <c r="S5" s="399"/>
      <c r="T5" s="399"/>
      <c r="U5" s="399"/>
      <c r="V5" s="399"/>
      <c r="W5" s="399"/>
      <c r="X5" s="399"/>
      <c r="Y5" s="399"/>
      <c r="Z5" s="399"/>
      <c r="AA5" s="399"/>
      <c r="AB5" s="399"/>
      <c r="AC5" s="399"/>
      <c r="AD5" s="399"/>
      <c r="AE5" s="399"/>
      <c r="AF5" s="399"/>
      <c r="AG5" s="399"/>
      <c r="AH5" s="399"/>
      <c r="AI5" s="399"/>
      <c r="AJ5" s="399"/>
      <c r="AK5" s="399"/>
      <c r="AL5" s="399"/>
      <c r="AM5" s="399"/>
      <c r="AN5" s="399"/>
      <c r="AO5" s="399"/>
      <c r="AP5" s="399"/>
      <c r="AQ5" s="400"/>
    </row>
    <row r="6" spans="1:43" ht="15.75" x14ac:dyDescent="0.25">
      <c r="A6" s="47"/>
      <c r="B6" s="48"/>
      <c r="C6" s="48"/>
      <c r="D6" s="48"/>
      <c r="E6" s="48"/>
      <c r="F6" s="48"/>
      <c r="G6" s="48"/>
      <c r="H6" s="48"/>
      <c r="I6" s="49"/>
      <c r="J6" s="49"/>
      <c r="K6" s="49"/>
      <c r="L6" s="49"/>
      <c r="M6" s="49"/>
      <c r="N6" s="49"/>
      <c r="O6" s="49"/>
      <c r="P6" s="49"/>
      <c r="Q6" s="49"/>
      <c r="R6" s="49"/>
      <c r="S6" s="49"/>
      <c r="T6" s="49"/>
      <c r="U6" s="49"/>
      <c r="V6" s="49"/>
      <c r="W6" s="49"/>
      <c r="X6" s="49"/>
      <c r="Y6" s="49"/>
      <c r="Z6" s="49"/>
      <c r="AA6" s="49"/>
      <c r="AB6" s="49"/>
      <c r="AC6" s="49"/>
      <c r="AD6" s="49"/>
      <c r="AE6" s="49"/>
      <c r="AF6" s="49"/>
      <c r="AG6" s="48"/>
      <c r="AH6" s="48"/>
      <c r="AI6" s="48"/>
      <c r="AJ6" s="48"/>
      <c r="AK6" s="48"/>
      <c r="AL6" s="48"/>
      <c r="AM6" s="48"/>
      <c r="AN6" s="48"/>
      <c r="AO6" s="48"/>
      <c r="AP6" s="48"/>
      <c r="AQ6" s="50"/>
    </row>
    <row r="7" spans="1:43" ht="30" customHeight="1" x14ac:dyDescent="0.25">
      <c r="A7" s="403" t="s">
        <v>4</v>
      </c>
      <c r="B7" s="399"/>
      <c r="C7" s="399"/>
      <c r="D7" s="399"/>
      <c r="E7" s="399"/>
      <c r="F7" s="399"/>
      <c r="G7" s="399"/>
      <c r="H7" s="399"/>
      <c r="I7" s="399"/>
      <c r="J7" s="399"/>
      <c r="K7" s="399"/>
      <c r="L7" s="399"/>
      <c r="M7" s="399"/>
      <c r="N7" s="399"/>
      <c r="O7" s="399"/>
      <c r="P7" s="406" t="s">
        <v>126</v>
      </c>
      <c r="Q7" s="406"/>
      <c r="R7" s="406"/>
      <c r="S7" s="406"/>
      <c r="T7" s="406"/>
      <c r="U7" s="406"/>
      <c r="V7" s="406"/>
      <c r="W7" s="406"/>
      <c r="X7" s="406"/>
      <c r="Y7" s="406"/>
      <c r="Z7" s="406"/>
      <c r="AA7" s="406"/>
      <c r="AB7" s="406"/>
      <c r="AC7" s="406"/>
      <c r="AD7" s="406"/>
      <c r="AE7" s="406"/>
      <c r="AF7" s="406"/>
      <c r="AG7" s="406"/>
      <c r="AH7" s="406"/>
      <c r="AI7" s="406"/>
      <c r="AJ7" s="406"/>
      <c r="AK7" s="406"/>
      <c r="AL7" s="406"/>
      <c r="AM7" s="406"/>
      <c r="AN7" s="406"/>
      <c r="AO7" s="406"/>
      <c r="AP7" s="406"/>
      <c r="AQ7" s="407"/>
    </row>
    <row r="8" spans="1:43" ht="30" customHeight="1" thickBot="1" x14ac:dyDescent="0.3">
      <c r="A8" s="404" t="s">
        <v>2</v>
      </c>
      <c r="B8" s="405"/>
      <c r="C8" s="405" t="s">
        <v>2</v>
      </c>
      <c r="D8" s="405"/>
      <c r="E8" s="405"/>
      <c r="F8" s="405"/>
      <c r="G8" s="405"/>
      <c r="H8" s="405"/>
      <c r="I8" s="405"/>
      <c r="J8" s="405"/>
      <c r="K8" s="405"/>
      <c r="L8" s="405"/>
      <c r="M8" s="405"/>
      <c r="N8" s="405"/>
      <c r="O8" s="405"/>
      <c r="P8" s="401" t="s">
        <v>127</v>
      </c>
      <c r="Q8" s="401"/>
      <c r="R8" s="401"/>
      <c r="S8" s="401"/>
      <c r="T8" s="401"/>
      <c r="U8" s="401"/>
      <c r="V8" s="401"/>
      <c r="W8" s="401"/>
      <c r="X8" s="401"/>
      <c r="Y8" s="401"/>
      <c r="Z8" s="401"/>
      <c r="AA8" s="401"/>
      <c r="AB8" s="401"/>
      <c r="AC8" s="401"/>
      <c r="AD8" s="401"/>
      <c r="AE8" s="401"/>
      <c r="AF8" s="401"/>
      <c r="AG8" s="401"/>
      <c r="AH8" s="401"/>
      <c r="AI8" s="401"/>
      <c r="AJ8" s="401"/>
      <c r="AK8" s="401"/>
      <c r="AL8" s="401"/>
      <c r="AM8" s="401"/>
      <c r="AN8" s="401"/>
      <c r="AO8" s="401"/>
      <c r="AP8" s="401"/>
      <c r="AQ8" s="402"/>
    </row>
    <row r="9" spans="1:43" ht="36" customHeight="1" thickBot="1" x14ac:dyDescent="0.3">
      <c r="A9" s="44"/>
      <c r="B9" s="45"/>
      <c r="C9" s="45"/>
      <c r="D9" s="45"/>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8"/>
      <c r="AH9" s="48"/>
      <c r="AI9" s="48"/>
      <c r="AJ9" s="48"/>
      <c r="AK9" s="48"/>
      <c r="AL9" s="48"/>
      <c r="AM9" s="48"/>
      <c r="AN9" s="48"/>
      <c r="AO9" s="48"/>
      <c r="AP9" s="48"/>
      <c r="AQ9" s="50"/>
    </row>
    <row r="10" spans="1:43" s="2" customFormat="1" ht="70.5" customHeight="1" x14ac:dyDescent="0.25">
      <c r="A10" s="395" t="s">
        <v>97</v>
      </c>
      <c r="B10" s="396"/>
      <c r="C10" s="396" t="s">
        <v>100</v>
      </c>
      <c r="D10" s="396"/>
      <c r="E10" s="396" t="s">
        <v>102</v>
      </c>
      <c r="F10" s="396"/>
      <c r="G10" s="396"/>
      <c r="H10" s="396"/>
      <c r="I10" s="396"/>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c r="AH10" s="396"/>
      <c r="AI10" s="396"/>
      <c r="AJ10" s="396"/>
      <c r="AK10" s="396" t="s">
        <v>110</v>
      </c>
      <c r="AL10" s="396" t="s">
        <v>111</v>
      </c>
      <c r="AM10" s="408" t="s">
        <v>112</v>
      </c>
      <c r="AN10" s="408" t="s">
        <v>113</v>
      </c>
      <c r="AO10" s="408" t="s">
        <v>114</v>
      </c>
      <c r="AP10" s="408" t="s">
        <v>115</v>
      </c>
      <c r="AQ10" s="421" t="s">
        <v>116</v>
      </c>
    </row>
    <row r="11" spans="1:43" s="3" customFormat="1" ht="45.75" customHeight="1" x14ac:dyDescent="0.2">
      <c r="A11" s="419" t="s">
        <v>98</v>
      </c>
      <c r="B11" s="417" t="s">
        <v>99</v>
      </c>
      <c r="C11" s="417" t="s">
        <v>80</v>
      </c>
      <c r="D11" s="417" t="s">
        <v>101</v>
      </c>
      <c r="E11" s="417" t="s">
        <v>103</v>
      </c>
      <c r="F11" s="417" t="s">
        <v>104</v>
      </c>
      <c r="G11" s="417" t="s">
        <v>105</v>
      </c>
      <c r="H11" s="417" t="s">
        <v>106</v>
      </c>
      <c r="I11" s="417" t="s">
        <v>107</v>
      </c>
      <c r="J11" s="412" t="s">
        <v>108</v>
      </c>
      <c r="K11" s="413"/>
      <c r="L11" s="413"/>
      <c r="M11" s="413"/>
      <c r="N11" s="413"/>
      <c r="O11" s="413"/>
      <c r="P11" s="413"/>
      <c r="Q11" s="413"/>
      <c r="R11" s="413"/>
      <c r="S11" s="413"/>
      <c r="T11" s="413"/>
      <c r="U11" s="413"/>
      <c r="V11" s="413"/>
      <c r="W11" s="413"/>
      <c r="X11" s="413"/>
      <c r="Y11" s="413"/>
      <c r="Z11" s="413"/>
      <c r="AA11" s="413"/>
      <c r="AB11" s="413"/>
      <c r="AC11" s="413"/>
      <c r="AD11" s="413"/>
      <c r="AE11" s="413"/>
      <c r="AF11" s="414"/>
      <c r="AG11" s="411" t="s">
        <v>109</v>
      </c>
      <c r="AH11" s="411"/>
      <c r="AI11" s="411"/>
      <c r="AJ11" s="411"/>
      <c r="AK11" s="417"/>
      <c r="AL11" s="417"/>
      <c r="AM11" s="409"/>
      <c r="AN11" s="409"/>
      <c r="AO11" s="409"/>
      <c r="AP11" s="409"/>
      <c r="AQ11" s="422"/>
    </row>
    <row r="12" spans="1:43" s="3" customFormat="1" ht="51" customHeight="1" x14ac:dyDescent="0.2">
      <c r="A12" s="419"/>
      <c r="B12" s="417"/>
      <c r="C12" s="417"/>
      <c r="D12" s="417"/>
      <c r="E12" s="417"/>
      <c r="F12" s="417"/>
      <c r="G12" s="417"/>
      <c r="H12" s="417"/>
      <c r="I12" s="417"/>
      <c r="J12" s="411">
        <v>2012</v>
      </c>
      <c r="K12" s="411"/>
      <c r="L12" s="411"/>
      <c r="M12" s="411">
        <v>2013</v>
      </c>
      <c r="N12" s="411"/>
      <c r="O12" s="411"/>
      <c r="P12" s="411"/>
      <c r="Q12" s="411"/>
      <c r="R12" s="411">
        <v>2014</v>
      </c>
      <c r="S12" s="411"/>
      <c r="T12" s="411"/>
      <c r="U12" s="411"/>
      <c r="V12" s="411"/>
      <c r="W12" s="411">
        <v>2015</v>
      </c>
      <c r="X12" s="411"/>
      <c r="Y12" s="411"/>
      <c r="Z12" s="411"/>
      <c r="AA12" s="411"/>
      <c r="AB12" s="411">
        <v>2016</v>
      </c>
      <c r="AC12" s="411"/>
      <c r="AD12" s="411"/>
      <c r="AE12" s="411"/>
      <c r="AF12" s="411"/>
      <c r="AG12" s="417" t="s">
        <v>5</v>
      </c>
      <c r="AH12" s="417" t="s">
        <v>6</v>
      </c>
      <c r="AI12" s="417" t="s">
        <v>7</v>
      </c>
      <c r="AJ12" s="417" t="s">
        <v>8</v>
      </c>
      <c r="AK12" s="417"/>
      <c r="AL12" s="417"/>
      <c r="AM12" s="409"/>
      <c r="AN12" s="409"/>
      <c r="AO12" s="409"/>
      <c r="AP12" s="409"/>
      <c r="AQ12" s="422"/>
    </row>
    <row r="13" spans="1:43" s="3" customFormat="1" ht="54" customHeight="1" thickBot="1" x14ac:dyDescent="0.25">
      <c r="A13" s="420"/>
      <c r="B13" s="418"/>
      <c r="C13" s="418"/>
      <c r="D13" s="418"/>
      <c r="E13" s="418"/>
      <c r="F13" s="418"/>
      <c r="G13" s="418"/>
      <c r="H13" s="418"/>
      <c r="I13" s="418"/>
      <c r="J13" s="81" t="s">
        <v>7</v>
      </c>
      <c r="K13" s="81" t="s">
        <v>8</v>
      </c>
      <c r="L13" s="81" t="s">
        <v>31</v>
      </c>
      <c r="M13" s="81" t="s">
        <v>5</v>
      </c>
      <c r="N13" s="81" t="s">
        <v>6</v>
      </c>
      <c r="O13" s="81" t="s">
        <v>7</v>
      </c>
      <c r="P13" s="81" t="s">
        <v>8</v>
      </c>
      <c r="Q13" s="81" t="s">
        <v>31</v>
      </c>
      <c r="R13" s="81" t="s">
        <v>5</v>
      </c>
      <c r="S13" s="81" t="s">
        <v>6</v>
      </c>
      <c r="T13" s="81" t="s">
        <v>7</v>
      </c>
      <c r="U13" s="81" t="s">
        <v>8</v>
      </c>
      <c r="V13" s="81" t="s">
        <v>31</v>
      </c>
      <c r="W13" s="81" t="s">
        <v>5</v>
      </c>
      <c r="X13" s="81" t="s">
        <v>6</v>
      </c>
      <c r="Y13" s="81" t="s">
        <v>7</v>
      </c>
      <c r="Z13" s="81" t="s">
        <v>8</v>
      </c>
      <c r="AA13" s="81" t="s">
        <v>31</v>
      </c>
      <c r="AB13" s="81" t="s">
        <v>5</v>
      </c>
      <c r="AC13" s="81" t="s">
        <v>6</v>
      </c>
      <c r="AD13" s="81" t="s">
        <v>7</v>
      </c>
      <c r="AE13" s="81" t="s">
        <v>8</v>
      </c>
      <c r="AF13" s="81" t="s">
        <v>31</v>
      </c>
      <c r="AG13" s="418"/>
      <c r="AH13" s="418"/>
      <c r="AI13" s="418"/>
      <c r="AJ13" s="418"/>
      <c r="AK13" s="418"/>
      <c r="AL13" s="418"/>
      <c r="AM13" s="410"/>
      <c r="AN13" s="410"/>
      <c r="AO13" s="410"/>
      <c r="AP13" s="410"/>
      <c r="AQ13" s="423"/>
    </row>
    <row r="14" spans="1:43" s="3" customFormat="1" ht="167.25" customHeight="1" x14ac:dyDescent="0.2">
      <c r="A14" s="415">
        <v>184</v>
      </c>
      <c r="B14" s="416" t="s">
        <v>128</v>
      </c>
      <c r="C14" s="90">
        <v>316</v>
      </c>
      <c r="D14" s="28" t="s">
        <v>129</v>
      </c>
      <c r="E14" s="22">
        <v>332</v>
      </c>
      <c r="F14" s="29" t="s">
        <v>130</v>
      </c>
      <c r="G14" s="29" t="s">
        <v>134</v>
      </c>
      <c r="H14" s="22" t="s">
        <v>131</v>
      </c>
      <c r="I14" s="87">
        <v>100</v>
      </c>
      <c r="J14" s="88">
        <v>10</v>
      </c>
      <c r="K14" s="87">
        <v>10</v>
      </c>
      <c r="L14" s="87">
        <v>10</v>
      </c>
      <c r="M14" s="88">
        <v>30</v>
      </c>
      <c r="N14" s="88">
        <v>30</v>
      </c>
      <c r="O14" s="88">
        <v>30</v>
      </c>
      <c r="P14" s="87">
        <v>30</v>
      </c>
      <c r="Q14" s="33">
        <v>30</v>
      </c>
      <c r="R14" s="88">
        <v>60</v>
      </c>
      <c r="S14" s="88">
        <v>60</v>
      </c>
      <c r="T14" s="88">
        <v>60</v>
      </c>
      <c r="U14" s="87"/>
      <c r="V14" s="87"/>
      <c r="W14" s="346">
        <v>90</v>
      </c>
      <c r="X14" s="88"/>
      <c r="Y14" s="88"/>
      <c r="Z14" s="87"/>
      <c r="AA14" s="87"/>
      <c r="AB14" s="88">
        <v>100</v>
      </c>
      <c r="AC14" s="88"/>
      <c r="AD14" s="88"/>
      <c r="AE14" s="87"/>
      <c r="AF14" s="87"/>
      <c r="AG14" s="33">
        <v>36</v>
      </c>
      <c r="AH14" s="33">
        <v>45</v>
      </c>
      <c r="AI14" s="33">
        <v>52.5</v>
      </c>
      <c r="AJ14" s="33"/>
      <c r="AK14" s="77">
        <f>AJ14/P14</f>
        <v>0</v>
      </c>
      <c r="AL14" s="78">
        <f>AJ14/I14</f>
        <v>0</v>
      </c>
      <c r="AM14" s="338" t="s">
        <v>237</v>
      </c>
      <c r="AN14" s="338" t="s">
        <v>238</v>
      </c>
      <c r="AO14" s="338" t="s">
        <v>239</v>
      </c>
      <c r="AP14" s="338" t="s">
        <v>240</v>
      </c>
      <c r="AQ14" s="338" t="s">
        <v>241</v>
      </c>
    </row>
    <row r="15" spans="1:43" s="3" customFormat="1" ht="167.25" customHeight="1" x14ac:dyDescent="0.2">
      <c r="A15" s="415"/>
      <c r="B15" s="416"/>
      <c r="C15" s="415">
        <v>320</v>
      </c>
      <c r="D15" s="416" t="s">
        <v>132</v>
      </c>
      <c r="E15" s="22">
        <v>337</v>
      </c>
      <c r="F15" s="29" t="s">
        <v>133</v>
      </c>
      <c r="G15" s="29" t="s">
        <v>134</v>
      </c>
      <c r="H15" s="22" t="s">
        <v>131</v>
      </c>
      <c r="I15" s="87">
        <v>50</v>
      </c>
      <c r="J15" s="88">
        <v>10</v>
      </c>
      <c r="K15" s="87">
        <v>10</v>
      </c>
      <c r="L15" s="89">
        <v>8.6999999999999993</v>
      </c>
      <c r="M15" s="88">
        <v>30</v>
      </c>
      <c r="N15" s="88">
        <v>30</v>
      </c>
      <c r="O15" s="88">
        <v>30</v>
      </c>
      <c r="P15" s="87">
        <v>30</v>
      </c>
      <c r="Q15" s="89">
        <v>30</v>
      </c>
      <c r="R15" s="88">
        <v>35</v>
      </c>
      <c r="S15" s="88">
        <v>35</v>
      </c>
      <c r="T15" s="88">
        <v>35</v>
      </c>
      <c r="U15" s="87"/>
      <c r="V15" s="87"/>
      <c r="W15" s="346">
        <v>45</v>
      </c>
      <c r="X15" s="88"/>
      <c r="Y15" s="88"/>
      <c r="Z15" s="87"/>
      <c r="AA15" s="87"/>
      <c r="AB15" s="88">
        <v>50</v>
      </c>
      <c r="AC15" s="88"/>
      <c r="AD15" s="88"/>
      <c r="AE15" s="87"/>
      <c r="AF15" s="87"/>
      <c r="AG15" s="89">
        <v>30</v>
      </c>
      <c r="AH15" s="89">
        <v>31.9</v>
      </c>
      <c r="AI15" s="89">
        <v>31.9</v>
      </c>
      <c r="AJ15" s="89"/>
      <c r="AK15" s="77">
        <f>AJ15/P15</f>
        <v>0</v>
      </c>
      <c r="AL15" s="78">
        <f>AJ15/I15</f>
        <v>0</v>
      </c>
      <c r="AM15" s="376" t="s">
        <v>242</v>
      </c>
      <c r="AN15" s="378" t="s">
        <v>243</v>
      </c>
      <c r="AO15" s="380" t="s">
        <v>244</v>
      </c>
      <c r="AP15" s="382" t="s">
        <v>141</v>
      </c>
      <c r="AQ15" s="384" t="s">
        <v>142</v>
      </c>
    </row>
    <row r="16" spans="1:43" s="3" customFormat="1" ht="167.25" customHeight="1" x14ac:dyDescent="0.2">
      <c r="A16" s="415"/>
      <c r="B16" s="416"/>
      <c r="C16" s="415"/>
      <c r="D16" s="416"/>
      <c r="E16" s="22">
        <v>339</v>
      </c>
      <c r="F16" s="29" t="s">
        <v>135</v>
      </c>
      <c r="G16" s="22" t="s">
        <v>134</v>
      </c>
      <c r="H16" s="22" t="s">
        <v>131</v>
      </c>
      <c r="I16" s="87">
        <v>100</v>
      </c>
      <c r="J16" s="88">
        <v>0</v>
      </c>
      <c r="K16" s="87">
        <v>0</v>
      </c>
      <c r="L16" s="87">
        <v>0</v>
      </c>
      <c r="M16" s="88">
        <v>40</v>
      </c>
      <c r="N16" s="88">
        <v>40</v>
      </c>
      <c r="O16" s="88">
        <v>40</v>
      </c>
      <c r="P16" s="88">
        <v>40</v>
      </c>
      <c r="Q16" s="87">
        <v>10</v>
      </c>
      <c r="R16" s="88">
        <v>45</v>
      </c>
      <c r="S16" s="88">
        <v>45</v>
      </c>
      <c r="T16" s="88">
        <v>45</v>
      </c>
      <c r="U16" s="88"/>
      <c r="V16" s="87"/>
      <c r="W16" s="346">
        <v>0</v>
      </c>
      <c r="X16" s="88"/>
      <c r="Y16" s="88"/>
      <c r="Z16" s="88"/>
      <c r="AA16" s="87"/>
      <c r="AB16" s="88">
        <v>100</v>
      </c>
      <c r="AC16" s="88"/>
      <c r="AD16" s="88"/>
      <c r="AE16" s="88"/>
      <c r="AF16" s="87"/>
      <c r="AG16" s="87">
        <v>10</v>
      </c>
      <c r="AH16" s="87">
        <v>10</v>
      </c>
      <c r="AI16" s="87">
        <v>10</v>
      </c>
      <c r="AJ16" s="87"/>
      <c r="AK16" s="77">
        <f>AJ16/P16</f>
        <v>0</v>
      </c>
      <c r="AL16" s="78">
        <f>AJ16/I16</f>
        <v>0</v>
      </c>
      <c r="AM16" s="377"/>
      <c r="AN16" s="379"/>
      <c r="AO16" s="381"/>
      <c r="AP16" s="383"/>
      <c r="AQ16" s="385"/>
    </row>
    <row r="17" spans="1:43" s="3" customFormat="1" ht="167.25" customHeight="1" x14ac:dyDescent="0.2">
      <c r="A17" s="415"/>
      <c r="B17" s="416"/>
      <c r="C17" s="22">
        <v>321</v>
      </c>
      <c r="D17" s="29" t="s">
        <v>136</v>
      </c>
      <c r="E17" s="22">
        <v>549</v>
      </c>
      <c r="F17" s="29" t="s">
        <v>137</v>
      </c>
      <c r="G17" s="22" t="s">
        <v>134</v>
      </c>
      <c r="H17" s="22" t="s">
        <v>122</v>
      </c>
      <c r="I17" s="87">
        <v>100</v>
      </c>
      <c r="J17" s="88">
        <v>100</v>
      </c>
      <c r="K17" s="87">
        <v>100</v>
      </c>
      <c r="L17" s="87">
        <v>100</v>
      </c>
      <c r="M17" s="88">
        <v>100</v>
      </c>
      <c r="N17" s="88">
        <v>100</v>
      </c>
      <c r="O17" s="88">
        <v>100</v>
      </c>
      <c r="P17" s="88">
        <v>100</v>
      </c>
      <c r="Q17" s="87">
        <v>100</v>
      </c>
      <c r="R17" s="88">
        <v>100</v>
      </c>
      <c r="S17" s="88">
        <v>100</v>
      </c>
      <c r="T17" s="88">
        <v>100</v>
      </c>
      <c r="U17" s="88"/>
      <c r="V17" s="87"/>
      <c r="W17" s="346">
        <v>100</v>
      </c>
      <c r="X17" s="88"/>
      <c r="Y17" s="88"/>
      <c r="Z17" s="88"/>
      <c r="AA17" s="87"/>
      <c r="AB17" s="88">
        <v>100</v>
      </c>
      <c r="AC17" s="88"/>
      <c r="AD17" s="88"/>
      <c r="AE17" s="88"/>
      <c r="AF17" s="87"/>
      <c r="AG17" s="87">
        <v>100</v>
      </c>
      <c r="AH17" s="87">
        <v>100</v>
      </c>
      <c r="AI17" s="87">
        <v>100</v>
      </c>
      <c r="AJ17" s="87"/>
      <c r="AK17" s="77">
        <f>AJ17/P17</f>
        <v>0</v>
      </c>
      <c r="AL17" s="78">
        <f>(AJ17+L17)/(J17+M17+R17+W17+AB17)</f>
        <v>0.2</v>
      </c>
      <c r="AM17" s="339" t="s">
        <v>245</v>
      </c>
      <c r="AN17" s="340" t="s">
        <v>123</v>
      </c>
      <c r="AO17" s="341" t="s">
        <v>123</v>
      </c>
      <c r="AP17" s="342" t="s">
        <v>143</v>
      </c>
      <c r="AQ17" s="343" t="s">
        <v>142</v>
      </c>
    </row>
    <row r="18" spans="1:43" s="3" customFormat="1" ht="167.25" customHeight="1" x14ac:dyDescent="0.2">
      <c r="A18" s="82">
        <v>185</v>
      </c>
      <c r="B18" s="83" t="s">
        <v>138</v>
      </c>
      <c r="C18" s="85">
        <v>322</v>
      </c>
      <c r="D18" s="83" t="s">
        <v>139</v>
      </c>
      <c r="E18" s="61">
        <v>341</v>
      </c>
      <c r="F18" s="62" t="s">
        <v>140</v>
      </c>
      <c r="G18" s="61" t="s">
        <v>134</v>
      </c>
      <c r="H18" s="61" t="s">
        <v>131</v>
      </c>
      <c r="I18" s="86">
        <v>100</v>
      </c>
      <c r="J18" s="63">
        <v>15</v>
      </c>
      <c r="K18" s="64">
        <v>15</v>
      </c>
      <c r="L18" s="84">
        <v>14.1</v>
      </c>
      <c r="M18" s="64">
        <v>35</v>
      </c>
      <c r="N18" s="64">
        <v>35</v>
      </c>
      <c r="O18" s="64">
        <v>35</v>
      </c>
      <c r="P18" s="64">
        <v>35</v>
      </c>
      <c r="Q18" s="89">
        <v>35</v>
      </c>
      <c r="R18" s="64">
        <v>65</v>
      </c>
      <c r="S18" s="64">
        <v>65</v>
      </c>
      <c r="T18" s="64">
        <v>65</v>
      </c>
      <c r="U18" s="64"/>
      <c r="V18" s="63"/>
      <c r="W18" s="347">
        <v>85</v>
      </c>
      <c r="X18" s="64"/>
      <c r="Y18" s="64"/>
      <c r="Z18" s="64"/>
      <c r="AA18" s="63"/>
      <c r="AB18" s="64">
        <v>100</v>
      </c>
      <c r="AC18" s="64"/>
      <c r="AD18" s="64"/>
      <c r="AE18" s="64"/>
      <c r="AF18" s="63"/>
      <c r="AG18" s="89">
        <v>43.75</v>
      </c>
      <c r="AH18" s="89">
        <v>52.489999999999995</v>
      </c>
      <c r="AI18" s="89">
        <v>55</v>
      </c>
      <c r="AJ18" s="89"/>
      <c r="AK18" s="77">
        <f>AJ18/P18</f>
        <v>0</v>
      </c>
      <c r="AL18" s="78">
        <f>AJ18/I18</f>
        <v>0</v>
      </c>
      <c r="AM18" s="337" t="s">
        <v>246</v>
      </c>
      <c r="AN18" s="344" t="s">
        <v>123</v>
      </c>
      <c r="AO18" s="344" t="s">
        <v>123</v>
      </c>
      <c r="AP18" s="337" t="s">
        <v>175</v>
      </c>
      <c r="AQ18" s="345" t="s">
        <v>176</v>
      </c>
    </row>
    <row r="19" spans="1:43" ht="90.75" customHeight="1" thickBot="1" x14ac:dyDescent="0.3">
      <c r="A19" s="41"/>
      <c r="B19" s="42"/>
      <c r="C19" s="386" t="s">
        <v>117</v>
      </c>
      <c r="D19" s="387"/>
      <c r="E19" s="387"/>
      <c r="F19" s="387"/>
      <c r="G19" s="387"/>
      <c r="H19" s="387"/>
      <c r="I19" s="387"/>
      <c r="J19" s="387"/>
      <c r="K19" s="387"/>
      <c r="L19" s="387"/>
      <c r="M19" s="387"/>
      <c r="N19" s="387"/>
      <c r="O19" s="387"/>
      <c r="P19" s="387"/>
      <c r="Q19" s="387"/>
      <c r="R19" s="387"/>
      <c r="S19" s="387"/>
      <c r="T19" s="387"/>
      <c r="U19" s="387"/>
      <c r="V19" s="387"/>
      <c r="W19" s="387"/>
      <c r="X19" s="387"/>
      <c r="Y19" s="387"/>
      <c r="Z19" s="387"/>
      <c r="AA19" s="387"/>
      <c r="AB19" s="387"/>
      <c r="AC19" s="387"/>
      <c r="AD19" s="387"/>
      <c r="AE19" s="387"/>
      <c r="AF19" s="387"/>
      <c r="AG19" s="387"/>
      <c r="AH19" s="387"/>
      <c r="AI19" s="387"/>
      <c r="AJ19" s="387"/>
      <c r="AK19" s="387"/>
      <c r="AL19" s="387"/>
      <c r="AM19" s="387"/>
      <c r="AN19" s="387"/>
      <c r="AO19" s="387"/>
      <c r="AP19" s="387"/>
      <c r="AQ19" s="388"/>
    </row>
  </sheetData>
  <mergeCells count="51">
    <mergeCell ref="P5:AQ5"/>
    <mergeCell ref="I11:I13"/>
    <mergeCell ref="AP10:AP13"/>
    <mergeCell ref="AQ10:AQ13"/>
    <mergeCell ref="F11:F13"/>
    <mergeCell ref="G11:G13"/>
    <mergeCell ref="H11:H13"/>
    <mergeCell ref="AI12:AI13"/>
    <mergeCell ref="AJ12:AJ13"/>
    <mergeCell ref="AK10:AK13"/>
    <mergeCell ref="AL10:AL13"/>
    <mergeCell ref="AN10:AN13"/>
    <mergeCell ref="R12:V12"/>
    <mergeCell ref="W12:AA12"/>
    <mergeCell ref="AM10:AM13"/>
    <mergeCell ref="E10:AJ10"/>
    <mergeCell ref="A14:A17"/>
    <mergeCell ref="B14:B17"/>
    <mergeCell ref="AG12:AG13"/>
    <mergeCell ref="AH12:AH13"/>
    <mergeCell ref="A11:A13"/>
    <mergeCell ref="B11:B13"/>
    <mergeCell ref="C11:C13"/>
    <mergeCell ref="C15:C16"/>
    <mergeCell ref="D11:D13"/>
    <mergeCell ref="AG11:AJ11"/>
    <mergeCell ref="J12:L12"/>
    <mergeCell ref="M12:Q12"/>
    <mergeCell ref="E11:E13"/>
    <mergeCell ref="D15:D16"/>
    <mergeCell ref="C19:AQ19"/>
    <mergeCell ref="A2:F5"/>
    <mergeCell ref="A10:B10"/>
    <mergeCell ref="G2:AQ2"/>
    <mergeCell ref="G3:AQ3"/>
    <mergeCell ref="P8:AQ8"/>
    <mergeCell ref="G4:O4"/>
    <mergeCell ref="C10:D10"/>
    <mergeCell ref="A7:O7"/>
    <mergeCell ref="A8:O8"/>
    <mergeCell ref="P7:AQ7"/>
    <mergeCell ref="AO10:AO13"/>
    <mergeCell ref="P4:AQ4"/>
    <mergeCell ref="G5:O5"/>
    <mergeCell ref="AB12:AF12"/>
    <mergeCell ref="J11:AF11"/>
    <mergeCell ref="AM15:AM16"/>
    <mergeCell ref="AN15:AN16"/>
    <mergeCell ref="AO15:AO16"/>
    <mergeCell ref="AP15:AP16"/>
    <mergeCell ref="AQ15:AQ16"/>
  </mergeCells>
  <phoneticPr fontId="9" type="noConversion"/>
  <dataValidations count="2">
    <dataValidation type="list" allowBlank="1" showInputMessage="1" showErrorMessage="1" sqref="H15:H18" xr:uid="{00000000-0002-0000-0000-000000000000}">
      <formula1>$AS$13:$AS$16</formula1>
    </dataValidation>
    <dataValidation type="list" allowBlank="1" showInputMessage="1" showErrorMessage="1" sqref="H14" xr:uid="{00000000-0002-0000-0000-000001000000}">
      <formula1>$AS$14:$AS$18</formula1>
    </dataValidation>
  </dataValidations>
  <printOptions horizontalCentered="1" verticalCentered="1"/>
  <pageMargins left="0" right="0" top="0.55118110236220474" bottom="0" header="0.31496062992125984" footer="0.31496062992125984"/>
  <pageSetup scale="41" fitToWidth="2" orientation="landscape" r:id="rId1"/>
  <colBreaks count="1" manualBreakCount="1">
    <brk id="32" max="1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90"/>
  <sheetViews>
    <sheetView view="pageBreakPreview" topLeftCell="Q1" zoomScale="70" zoomScaleNormal="10" zoomScaleSheetLayoutView="70" workbookViewId="0">
      <selection activeCell="AD10" sqref="AD10"/>
    </sheetView>
  </sheetViews>
  <sheetFormatPr baseColWidth="10" defaultRowHeight="15.75" x14ac:dyDescent="0.25"/>
  <cols>
    <col min="1" max="1" width="12.85546875" style="1" customWidth="1"/>
    <col min="2" max="2" width="12.42578125" style="1" customWidth="1"/>
    <col min="3" max="3" width="25.140625" style="1" customWidth="1"/>
    <col min="4" max="4" width="17.85546875" style="7" customWidth="1"/>
    <col min="5" max="5" width="16.140625" style="7" hidden="1" customWidth="1"/>
    <col min="6" max="6" width="14.140625" style="7" hidden="1" customWidth="1"/>
    <col min="7" max="7" width="13.85546875" style="30" customWidth="1"/>
    <col min="8" max="8" width="16.28515625" style="8" customWidth="1"/>
    <col min="9" max="9" width="13.42578125" style="8" customWidth="1"/>
    <col min="10" max="10" width="18.140625" style="8" customWidth="1"/>
    <col min="11" max="11" width="18.28515625" style="8" customWidth="1"/>
    <col min="12" max="14" width="16.85546875" style="8" customWidth="1"/>
    <col min="15" max="15" width="16.85546875" style="8" bestFit="1" customWidth="1"/>
    <col min="16" max="16" width="18.28515625" style="8" customWidth="1"/>
    <col min="17" max="17" width="18.42578125" style="8" customWidth="1"/>
    <col min="18" max="20" width="15.5703125" style="8" customWidth="1"/>
    <col min="21" max="21" width="15.28515625" style="8" customWidth="1"/>
    <col min="22" max="24" width="16.140625" style="8" customWidth="1"/>
    <col min="25" max="25" width="16.28515625" style="8" customWidth="1"/>
    <col min="26" max="26" width="18.28515625" style="8" customWidth="1"/>
    <col min="27" max="30" width="16.28515625" style="8" customWidth="1"/>
    <col min="31" max="31" width="18.28515625" style="8" customWidth="1"/>
    <col min="32" max="32" width="19" style="1" bestFit="1" customWidth="1"/>
    <col min="33" max="33" width="23.28515625" style="1" customWidth="1"/>
    <col min="34" max="35" width="23.28515625" style="23" customWidth="1"/>
    <col min="36" max="36" width="13.42578125" style="1" customWidth="1"/>
    <col min="37" max="37" width="13.7109375" style="1" customWidth="1"/>
    <col min="38" max="38" width="28.7109375" style="1" customWidth="1"/>
    <col min="39" max="39" width="13.7109375" style="1" customWidth="1"/>
    <col min="40" max="40" width="12.85546875" style="1" customWidth="1"/>
    <col min="41" max="41" width="11.28515625" style="1" customWidth="1"/>
    <col min="42" max="42" width="12.85546875" style="1" customWidth="1"/>
    <col min="43" max="44" width="11.42578125" style="1"/>
    <col min="45" max="45" width="15.5703125" style="1" bestFit="1" customWidth="1"/>
    <col min="46" max="16384" width="11.42578125" style="1"/>
  </cols>
  <sheetData>
    <row r="1" spans="1:44" ht="38.25" customHeight="1" x14ac:dyDescent="0.25">
      <c r="A1" s="478"/>
      <c r="B1" s="479"/>
      <c r="C1" s="479"/>
      <c r="D1" s="479"/>
      <c r="E1" s="479"/>
      <c r="F1" s="490" t="s">
        <v>0</v>
      </c>
      <c r="G1" s="491"/>
      <c r="H1" s="491"/>
      <c r="I1" s="491"/>
      <c r="J1" s="491"/>
      <c r="K1" s="491"/>
      <c r="L1" s="491"/>
      <c r="M1" s="491"/>
      <c r="N1" s="491"/>
      <c r="O1" s="491"/>
      <c r="P1" s="491"/>
      <c r="Q1" s="491"/>
      <c r="R1" s="491"/>
      <c r="S1" s="491"/>
      <c r="T1" s="491"/>
      <c r="U1" s="491"/>
      <c r="V1" s="491"/>
      <c r="W1" s="491"/>
      <c r="X1" s="491"/>
      <c r="Y1" s="491"/>
      <c r="Z1" s="491"/>
      <c r="AA1" s="491"/>
      <c r="AB1" s="491"/>
      <c r="AC1" s="491"/>
      <c r="AD1" s="491"/>
      <c r="AE1" s="491"/>
      <c r="AF1" s="491"/>
      <c r="AG1" s="491"/>
      <c r="AH1" s="491"/>
      <c r="AI1" s="491"/>
      <c r="AJ1" s="491"/>
      <c r="AK1" s="491"/>
      <c r="AL1" s="491"/>
      <c r="AM1" s="491"/>
      <c r="AN1" s="491"/>
      <c r="AO1" s="491"/>
      <c r="AP1" s="492"/>
    </row>
    <row r="2" spans="1:44" ht="30.75" customHeight="1" x14ac:dyDescent="0.25">
      <c r="A2" s="480"/>
      <c r="B2" s="481"/>
      <c r="C2" s="481"/>
      <c r="D2" s="481"/>
      <c r="E2" s="481"/>
      <c r="F2" s="484" t="s">
        <v>119</v>
      </c>
      <c r="G2" s="485"/>
      <c r="H2" s="485"/>
      <c r="I2" s="485"/>
      <c r="J2" s="485"/>
      <c r="K2" s="485"/>
      <c r="L2" s="485"/>
      <c r="M2" s="485"/>
      <c r="N2" s="485"/>
      <c r="O2" s="485"/>
      <c r="P2" s="485"/>
      <c r="Q2" s="485"/>
      <c r="R2" s="485"/>
      <c r="S2" s="485"/>
      <c r="T2" s="485"/>
      <c r="U2" s="485"/>
      <c r="V2" s="485"/>
      <c r="W2" s="485"/>
      <c r="X2" s="485"/>
      <c r="Y2" s="485"/>
      <c r="Z2" s="485"/>
      <c r="AA2" s="485"/>
      <c r="AB2" s="485"/>
      <c r="AC2" s="485"/>
      <c r="AD2" s="485"/>
      <c r="AE2" s="485"/>
      <c r="AF2" s="485"/>
      <c r="AG2" s="485"/>
      <c r="AH2" s="485"/>
      <c r="AI2" s="485"/>
      <c r="AJ2" s="485"/>
      <c r="AK2" s="485"/>
      <c r="AL2" s="485"/>
      <c r="AM2" s="485"/>
      <c r="AN2" s="485"/>
      <c r="AO2" s="485"/>
      <c r="AP2" s="486"/>
    </row>
    <row r="3" spans="1:44" ht="27.75" customHeight="1" x14ac:dyDescent="0.25">
      <c r="A3" s="480"/>
      <c r="B3" s="481"/>
      <c r="C3" s="481"/>
      <c r="D3" s="481"/>
      <c r="E3" s="481"/>
      <c r="F3" s="399" t="s">
        <v>1</v>
      </c>
      <c r="G3" s="399"/>
      <c r="H3" s="399"/>
      <c r="I3" s="399"/>
      <c r="J3" s="399"/>
      <c r="K3" s="399"/>
      <c r="L3" s="399"/>
      <c r="M3" s="399"/>
      <c r="N3" s="399"/>
      <c r="O3" s="484" t="s">
        <v>124</v>
      </c>
      <c r="P3" s="485"/>
      <c r="Q3" s="485"/>
      <c r="R3" s="485"/>
      <c r="S3" s="485"/>
      <c r="T3" s="485"/>
      <c r="U3" s="485"/>
      <c r="V3" s="485"/>
      <c r="W3" s="485"/>
      <c r="X3" s="485"/>
      <c r="Y3" s="485"/>
      <c r="Z3" s="485"/>
      <c r="AA3" s="485"/>
      <c r="AB3" s="485"/>
      <c r="AC3" s="485"/>
      <c r="AD3" s="485"/>
      <c r="AE3" s="485"/>
      <c r="AF3" s="485"/>
      <c r="AG3" s="485"/>
      <c r="AH3" s="485"/>
      <c r="AI3" s="485"/>
      <c r="AJ3" s="485"/>
      <c r="AK3" s="485"/>
      <c r="AL3" s="485"/>
      <c r="AM3" s="485"/>
      <c r="AN3" s="485"/>
      <c r="AO3" s="485"/>
      <c r="AP3" s="486"/>
    </row>
    <row r="4" spans="1:44" ht="26.25" customHeight="1" thickBot="1" x14ac:dyDescent="0.3">
      <c r="A4" s="482"/>
      <c r="B4" s="483"/>
      <c r="C4" s="483"/>
      <c r="D4" s="483"/>
      <c r="E4" s="483"/>
      <c r="F4" s="405" t="s">
        <v>3</v>
      </c>
      <c r="G4" s="405"/>
      <c r="H4" s="405"/>
      <c r="I4" s="405"/>
      <c r="J4" s="405"/>
      <c r="K4" s="405"/>
      <c r="L4" s="405"/>
      <c r="M4" s="405"/>
      <c r="N4" s="405"/>
      <c r="O4" s="487" t="s">
        <v>125</v>
      </c>
      <c r="P4" s="488"/>
      <c r="Q4" s="488"/>
      <c r="R4" s="488"/>
      <c r="S4" s="488"/>
      <c r="T4" s="488"/>
      <c r="U4" s="488"/>
      <c r="V4" s="488"/>
      <c r="W4" s="488"/>
      <c r="X4" s="488"/>
      <c r="Y4" s="488"/>
      <c r="Z4" s="488"/>
      <c r="AA4" s="488"/>
      <c r="AB4" s="488"/>
      <c r="AC4" s="488"/>
      <c r="AD4" s="488"/>
      <c r="AE4" s="488"/>
      <c r="AF4" s="488"/>
      <c r="AG4" s="488"/>
      <c r="AH4" s="488"/>
      <c r="AI4" s="488"/>
      <c r="AJ4" s="488"/>
      <c r="AK4" s="488"/>
      <c r="AL4" s="488"/>
      <c r="AM4" s="488"/>
      <c r="AN4" s="488"/>
      <c r="AO4" s="488"/>
      <c r="AP4" s="489"/>
    </row>
    <row r="5" spans="1:44" ht="14.25" customHeight="1" thickBot="1" x14ac:dyDescent="0.3">
      <c r="AI5" s="31"/>
    </row>
    <row r="6" spans="1:44" s="43" customFormat="1" ht="53.25" customHeight="1" x14ac:dyDescent="0.25">
      <c r="A6" s="395" t="s">
        <v>69</v>
      </c>
      <c r="B6" s="396" t="s">
        <v>79</v>
      </c>
      <c r="C6" s="396"/>
      <c r="D6" s="396"/>
      <c r="E6" s="396" t="s">
        <v>83</v>
      </c>
      <c r="F6" s="396" t="s">
        <v>84</v>
      </c>
      <c r="G6" s="396" t="s">
        <v>85</v>
      </c>
      <c r="H6" s="396" t="s">
        <v>86</v>
      </c>
      <c r="I6" s="499" t="s">
        <v>87</v>
      </c>
      <c r="J6" s="500"/>
      <c r="K6" s="500"/>
      <c r="L6" s="500"/>
      <c r="M6" s="500"/>
      <c r="N6" s="500"/>
      <c r="O6" s="500"/>
      <c r="P6" s="500"/>
      <c r="Q6" s="500"/>
      <c r="R6" s="500"/>
      <c r="S6" s="500"/>
      <c r="T6" s="500"/>
      <c r="U6" s="500"/>
      <c r="V6" s="500"/>
      <c r="W6" s="500"/>
      <c r="X6" s="500"/>
      <c r="Y6" s="500"/>
      <c r="Z6" s="500"/>
      <c r="AA6" s="500"/>
      <c r="AB6" s="500"/>
      <c r="AC6" s="500"/>
      <c r="AD6" s="500"/>
      <c r="AE6" s="501"/>
      <c r="AF6" s="396" t="s">
        <v>88</v>
      </c>
      <c r="AG6" s="396"/>
      <c r="AH6" s="396"/>
      <c r="AI6" s="396"/>
      <c r="AJ6" s="396" t="s">
        <v>90</v>
      </c>
      <c r="AK6" s="396" t="s">
        <v>91</v>
      </c>
      <c r="AL6" s="396" t="s">
        <v>92</v>
      </c>
      <c r="AM6" s="396" t="s">
        <v>93</v>
      </c>
      <c r="AN6" s="396" t="s">
        <v>94</v>
      </c>
      <c r="AO6" s="396" t="s">
        <v>95</v>
      </c>
      <c r="AP6" s="495" t="s">
        <v>96</v>
      </c>
    </row>
    <row r="7" spans="1:44" s="43" customFormat="1" ht="53.25" customHeight="1" x14ac:dyDescent="0.25">
      <c r="A7" s="419"/>
      <c r="B7" s="417"/>
      <c r="C7" s="417"/>
      <c r="D7" s="417"/>
      <c r="E7" s="417"/>
      <c r="F7" s="417"/>
      <c r="G7" s="417"/>
      <c r="H7" s="417"/>
      <c r="I7" s="411">
        <v>2012</v>
      </c>
      <c r="J7" s="411"/>
      <c r="K7" s="411"/>
      <c r="L7" s="411">
        <v>2013</v>
      </c>
      <c r="M7" s="411"/>
      <c r="N7" s="411"/>
      <c r="O7" s="411"/>
      <c r="P7" s="411"/>
      <c r="Q7" s="411">
        <v>2014</v>
      </c>
      <c r="R7" s="411"/>
      <c r="S7" s="411"/>
      <c r="T7" s="411"/>
      <c r="U7" s="411"/>
      <c r="V7" s="412">
        <v>2015</v>
      </c>
      <c r="W7" s="413"/>
      <c r="X7" s="413"/>
      <c r="Y7" s="413"/>
      <c r="Z7" s="414"/>
      <c r="AA7" s="412">
        <v>2016</v>
      </c>
      <c r="AB7" s="413"/>
      <c r="AC7" s="413"/>
      <c r="AD7" s="413"/>
      <c r="AE7" s="414"/>
      <c r="AF7" s="411" t="s">
        <v>89</v>
      </c>
      <c r="AG7" s="411"/>
      <c r="AH7" s="411"/>
      <c r="AI7" s="411"/>
      <c r="AJ7" s="417"/>
      <c r="AK7" s="417"/>
      <c r="AL7" s="417"/>
      <c r="AM7" s="417"/>
      <c r="AN7" s="417"/>
      <c r="AO7" s="417"/>
      <c r="AP7" s="496"/>
    </row>
    <row r="8" spans="1:44" s="43" customFormat="1" ht="55.5" customHeight="1" thickBot="1" x14ac:dyDescent="0.3">
      <c r="A8" s="494"/>
      <c r="B8" s="60" t="s">
        <v>80</v>
      </c>
      <c r="C8" s="59" t="s">
        <v>81</v>
      </c>
      <c r="D8" s="76" t="s">
        <v>82</v>
      </c>
      <c r="E8" s="493"/>
      <c r="F8" s="493"/>
      <c r="G8" s="493"/>
      <c r="H8" s="498"/>
      <c r="I8" s="59" t="s">
        <v>7</v>
      </c>
      <c r="J8" s="59" t="s">
        <v>8</v>
      </c>
      <c r="K8" s="59" t="s">
        <v>31</v>
      </c>
      <c r="L8" s="59" t="s">
        <v>5</v>
      </c>
      <c r="M8" s="59" t="s">
        <v>6</v>
      </c>
      <c r="N8" s="59" t="s">
        <v>7</v>
      </c>
      <c r="O8" s="59" t="s">
        <v>8</v>
      </c>
      <c r="P8" s="59" t="s">
        <v>31</v>
      </c>
      <c r="Q8" s="59" t="s">
        <v>5</v>
      </c>
      <c r="R8" s="59" t="s">
        <v>6</v>
      </c>
      <c r="S8" s="59" t="s">
        <v>7</v>
      </c>
      <c r="T8" s="59" t="s">
        <v>8</v>
      </c>
      <c r="U8" s="59" t="s">
        <v>31</v>
      </c>
      <c r="V8" s="59" t="s">
        <v>5</v>
      </c>
      <c r="W8" s="59" t="s">
        <v>6</v>
      </c>
      <c r="X8" s="59" t="s">
        <v>7</v>
      </c>
      <c r="Y8" s="59" t="s">
        <v>8</v>
      </c>
      <c r="Z8" s="60" t="s">
        <v>31</v>
      </c>
      <c r="AA8" s="60" t="s">
        <v>5</v>
      </c>
      <c r="AB8" s="60" t="s">
        <v>6</v>
      </c>
      <c r="AC8" s="60" t="s">
        <v>7</v>
      </c>
      <c r="AD8" s="60" t="s">
        <v>8</v>
      </c>
      <c r="AE8" s="59" t="s">
        <v>31</v>
      </c>
      <c r="AF8" s="59" t="s">
        <v>5</v>
      </c>
      <c r="AG8" s="59" t="s">
        <v>6</v>
      </c>
      <c r="AH8" s="59" t="s">
        <v>7</v>
      </c>
      <c r="AI8" s="59" t="s">
        <v>8</v>
      </c>
      <c r="AJ8" s="493"/>
      <c r="AK8" s="493"/>
      <c r="AL8" s="493"/>
      <c r="AM8" s="493"/>
      <c r="AN8" s="493"/>
      <c r="AO8" s="493"/>
      <c r="AP8" s="497"/>
    </row>
    <row r="9" spans="1:44" s="5" customFormat="1" ht="61.5" customHeight="1" x14ac:dyDescent="0.25">
      <c r="A9" s="526" t="s">
        <v>145</v>
      </c>
      <c r="B9" s="379">
        <v>1</v>
      </c>
      <c r="C9" s="503" t="s">
        <v>178</v>
      </c>
      <c r="D9" s="435" t="s">
        <v>131</v>
      </c>
      <c r="E9" s="439" t="s">
        <v>144</v>
      </c>
      <c r="F9" s="439">
        <v>184</v>
      </c>
      <c r="G9" s="54" t="s">
        <v>9</v>
      </c>
      <c r="H9" s="58">
        <v>100</v>
      </c>
      <c r="I9" s="105">
        <v>10</v>
      </c>
      <c r="J9" s="105">
        <v>10</v>
      </c>
      <c r="K9" s="105">
        <v>10</v>
      </c>
      <c r="L9" s="58">
        <v>30</v>
      </c>
      <c r="M9" s="58">
        <v>30</v>
      </c>
      <c r="N9" s="58">
        <v>30</v>
      </c>
      <c r="O9" s="58">
        <v>30</v>
      </c>
      <c r="P9" s="149">
        <v>30</v>
      </c>
      <c r="Q9" s="58">
        <v>60</v>
      </c>
      <c r="R9" s="58">
        <v>60</v>
      </c>
      <c r="S9" s="58">
        <v>60</v>
      </c>
      <c r="T9" s="58"/>
      <c r="U9" s="58"/>
      <c r="V9" s="58">
        <v>90</v>
      </c>
      <c r="W9" s="58"/>
      <c r="X9" s="58"/>
      <c r="Y9" s="58"/>
      <c r="Z9" s="58"/>
      <c r="AA9" s="58">
        <v>100</v>
      </c>
      <c r="AB9" s="58"/>
      <c r="AC9" s="58"/>
      <c r="AD9" s="58"/>
      <c r="AE9" s="58"/>
      <c r="AF9" s="209">
        <v>36</v>
      </c>
      <c r="AG9" s="210">
        <v>45</v>
      </c>
      <c r="AH9" s="210">
        <v>54</v>
      </c>
      <c r="AI9" s="209"/>
      <c r="AJ9" s="141">
        <f>AF9/Q9</f>
        <v>0.6</v>
      </c>
      <c r="AK9" s="141">
        <f>+(K9+P9+AF9)/H9</f>
        <v>0.76</v>
      </c>
      <c r="AL9" s="505" t="s">
        <v>247</v>
      </c>
      <c r="AM9" s="520" t="s">
        <v>123</v>
      </c>
      <c r="AN9" s="520" t="s">
        <v>123</v>
      </c>
      <c r="AO9" s="523" t="s">
        <v>177</v>
      </c>
      <c r="AP9" s="517" t="s">
        <v>151</v>
      </c>
    </row>
    <row r="10" spans="1:44" s="5" customFormat="1" ht="61.5" customHeight="1" x14ac:dyDescent="0.25">
      <c r="A10" s="527"/>
      <c r="B10" s="502"/>
      <c r="C10" s="433"/>
      <c r="D10" s="435"/>
      <c r="E10" s="440"/>
      <c r="F10" s="440"/>
      <c r="G10" s="51" t="s">
        <v>10</v>
      </c>
      <c r="H10" s="150">
        <v>1072140000</v>
      </c>
      <c r="I10" s="151">
        <v>60000000</v>
      </c>
      <c r="J10" s="151">
        <v>60000000</v>
      </c>
      <c r="K10" s="151">
        <v>60000000</v>
      </c>
      <c r="L10" s="150">
        <v>225070000</v>
      </c>
      <c r="M10" s="150">
        <v>225070000</v>
      </c>
      <c r="N10" s="150">
        <v>225070000</v>
      </c>
      <c r="O10" s="150">
        <v>225070000</v>
      </c>
      <c r="P10" s="150">
        <v>225070000</v>
      </c>
      <c r="Q10" s="150">
        <v>187070000</v>
      </c>
      <c r="R10" s="150">
        <v>187070000</v>
      </c>
      <c r="S10" s="150">
        <v>190130000</v>
      </c>
      <c r="T10" s="150"/>
      <c r="U10" s="150"/>
      <c r="V10" s="150">
        <v>167867000</v>
      </c>
      <c r="W10" s="150"/>
      <c r="X10" s="150"/>
      <c r="Y10" s="150"/>
      <c r="Z10" s="150"/>
      <c r="AA10" s="150">
        <v>60000000</v>
      </c>
      <c r="AB10" s="150"/>
      <c r="AC10" s="150"/>
      <c r="AD10" s="150"/>
      <c r="AE10" s="150"/>
      <c r="AF10" s="211">
        <v>16850000</v>
      </c>
      <c r="AG10" s="211">
        <v>16850000</v>
      </c>
      <c r="AH10" s="113">
        <v>55130000</v>
      </c>
      <c r="AI10" s="212"/>
      <c r="AJ10" s="141">
        <f>AF10/Q10</f>
        <v>9.0073234618057413E-2</v>
      </c>
      <c r="AK10" s="141">
        <f>+(K10+P10+AF10)/H10</f>
        <v>0.28160501427052437</v>
      </c>
      <c r="AL10" s="506"/>
      <c r="AM10" s="521"/>
      <c r="AN10" s="521"/>
      <c r="AO10" s="524"/>
      <c r="AP10" s="518"/>
    </row>
    <row r="11" spans="1:44" s="5" customFormat="1" ht="46.5" customHeight="1" x14ac:dyDescent="0.25">
      <c r="A11" s="527"/>
      <c r="B11" s="502"/>
      <c r="C11" s="433"/>
      <c r="D11" s="435"/>
      <c r="E11" s="440"/>
      <c r="F11" s="440"/>
      <c r="G11" s="51" t="s">
        <v>11</v>
      </c>
      <c r="H11" s="155"/>
      <c r="I11" s="197"/>
      <c r="J11" s="197"/>
      <c r="K11" s="197"/>
      <c r="L11" s="155"/>
      <c r="M11" s="155"/>
      <c r="N11" s="155"/>
      <c r="O11" s="155"/>
      <c r="P11" s="154"/>
      <c r="Q11" s="155"/>
      <c r="R11" s="155"/>
      <c r="S11" s="155"/>
      <c r="T11" s="155"/>
      <c r="U11" s="155"/>
      <c r="V11" s="155"/>
      <c r="W11" s="155"/>
      <c r="X11" s="155"/>
      <c r="Y11" s="155"/>
      <c r="Z11" s="155"/>
      <c r="AA11" s="155"/>
      <c r="AB11" s="155"/>
      <c r="AC11" s="155"/>
      <c r="AD11" s="155"/>
      <c r="AE11" s="155"/>
      <c r="AF11" s="213"/>
      <c r="AG11" s="213"/>
      <c r="AH11" s="214"/>
      <c r="AI11" s="215"/>
      <c r="AJ11" s="142"/>
      <c r="AK11" s="142"/>
      <c r="AL11" s="506"/>
      <c r="AM11" s="521"/>
      <c r="AN11" s="521"/>
      <c r="AO11" s="524"/>
      <c r="AP11" s="518"/>
    </row>
    <row r="12" spans="1:44" s="5" customFormat="1" ht="52.5" customHeight="1" x14ac:dyDescent="0.2">
      <c r="A12" s="527"/>
      <c r="B12" s="502"/>
      <c r="C12" s="433"/>
      <c r="D12" s="435"/>
      <c r="E12" s="440"/>
      <c r="F12" s="440"/>
      <c r="G12" s="51" t="s">
        <v>12</v>
      </c>
      <c r="H12" s="155"/>
      <c r="I12" s="197"/>
      <c r="J12" s="197"/>
      <c r="K12" s="197"/>
      <c r="L12" s="155"/>
      <c r="M12" s="155"/>
      <c r="N12" s="155"/>
      <c r="O12" s="155"/>
      <c r="P12" s="155"/>
      <c r="Q12" s="155">
        <v>58304333</v>
      </c>
      <c r="R12" s="155">
        <v>58304333</v>
      </c>
      <c r="S12" s="155">
        <v>58304333</v>
      </c>
      <c r="T12" s="155"/>
      <c r="U12" s="155"/>
      <c r="V12" s="155"/>
      <c r="W12" s="155"/>
      <c r="X12" s="155"/>
      <c r="Y12" s="155"/>
      <c r="Z12" s="155"/>
      <c r="AA12" s="155"/>
      <c r="AB12" s="155"/>
      <c r="AC12" s="155"/>
      <c r="AD12" s="155"/>
      <c r="AE12" s="155"/>
      <c r="AF12" s="216">
        <v>49504333</v>
      </c>
      <c r="AG12" s="213">
        <v>49504333</v>
      </c>
      <c r="AH12" s="214">
        <v>58304333</v>
      </c>
      <c r="AI12" s="217"/>
      <c r="AJ12" s="143"/>
      <c r="AK12" s="142"/>
      <c r="AL12" s="506"/>
      <c r="AM12" s="521"/>
      <c r="AN12" s="521"/>
      <c r="AO12" s="524"/>
      <c r="AP12" s="518"/>
      <c r="AR12" s="3"/>
    </row>
    <row r="13" spans="1:44" s="5" customFormat="1" ht="61.5" customHeight="1" x14ac:dyDescent="0.2">
      <c r="A13" s="527"/>
      <c r="B13" s="502"/>
      <c r="C13" s="433"/>
      <c r="D13" s="435"/>
      <c r="E13" s="440"/>
      <c r="F13" s="440"/>
      <c r="G13" s="51" t="s">
        <v>13</v>
      </c>
      <c r="H13" s="37">
        <f t="shared" ref="H13:L14" si="0">+H9+H11</f>
        <v>100</v>
      </c>
      <c r="I13" s="103">
        <f t="shared" si="0"/>
        <v>10</v>
      </c>
      <c r="J13" s="103">
        <f t="shared" si="0"/>
        <v>10</v>
      </c>
      <c r="K13" s="103">
        <f t="shared" si="0"/>
        <v>10</v>
      </c>
      <c r="L13" s="37">
        <f t="shared" si="0"/>
        <v>30</v>
      </c>
      <c r="M13" s="37">
        <f t="shared" ref="M13:O13" si="1">+M9+M11</f>
        <v>30</v>
      </c>
      <c r="N13" s="37">
        <f t="shared" si="1"/>
        <v>30</v>
      </c>
      <c r="O13" s="37">
        <f t="shared" si="1"/>
        <v>30</v>
      </c>
      <c r="P13" s="37">
        <f t="shared" ref="P13" si="2">+P9+P11</f>
        <v>30</v>
      </c>
      <c r="Q13" s="37">
        <f t="shared" ref="Q13:Q14" si="3">+Q9+Q11</f>
        <v>60</v>
      </c>
      <c r="R13" s="37">
        <v>60</v>
      </c>
      <c r="S13" s="37">
        <v>60</v>
      </c>
      <c r="T13" s="37"/>
      <c r="U13" s="37"/>
      <c r="V13" s="37">
        <v>90</v>
      </c>
      <c r="W13" s="37"/>
      <c r="X13" s="37"/>
      <c r="Y13" s="37"/>
      <c r="Z13" s="37"/>
      <c r="AA13" s="37">
        <f t="shared" ref="AA13:AF14" si="4">+AA9+AA11</f>
        <v>100</v>
      </c>
      <c r="AB13" s="37"/>
      <c r="AC13" s="37"/>
      <c r="AD13" s="37"/>
      <c r="AE13" s="37"/>
      <c r="AF13" s="218">
        <f t="shared" ref="AF13" si="5">+AF9</f>
        <v>36</v>
      </c>
      <c r="AG13" s="213">
        <v>45</v>
      </c>
      <c r="AH13" s="213">
        <v>54</v>
      </c>
      <c r="AI13" s="213"/>
      <c r="AJ13" s="141">
        <f>AF13/Q13</f>
        <v>0.6</v>
      </c>
      <c r="AK13" s="144"/>
      <c r="AL13" s="506"/>
      <c r="AM13" s="521"/>
      <c r="AN13" s="521"/>
      <c r="AO13" s="524"/>
      <c r="AP13" s="518"/>
      <c r="AR13" s="3"/>
    </row>
    <row r="14" spans="1:44" s="5" customFormat="1" ht="61.5" customHeight="1" thickBot="1" x14ac:dyDescent="0.25">
      <c r="A14" s="527"/>
      <c r="B14" s="378"/>
      <c r="C14" s="504"/>
      <c r="D14" s="435"/>
      <c r="E14" s="440"/>
      <c r="F14" s="440"/>
      <c r="G14" s="52" t="s">
        <v>14</v>
      </c>
      <c r="H14" s="150">
        <f t="shared" si="0"/>
        <v>1072140000</v>
      </c>
      <c r="I14" s="151">
        <f t="shared" si="0"/>
        <v>60000000</v>
      </c>
      <c r="J14" s="151">
        <f t="shared" si="0"/>
        <v>60000000</v>
      </c>
      <c r="K14" s="151">
        <f t="shared" si="0"/>
        <v>60000000</v>
      </c>
      <c r="L14" s="150">
        <f t="shared" si="0"/>
        <v>225070000</v>
      </c>
      <c r="M14" s="150">
        <f t="shared" ref="M14:O14" si="6">+M10+M12</f>
        <v>225070000</v>
      </c>
      <c r="N14" s="150">
        <f t="shared" si="6"/>
        <v>225070000</v>
      </c>
      <c r="O14" s="150">
        <f t="shared" si="6"/>
        <v>225070000</v>
      </c>
      <c r="P14" s="150">
        <f t="shared" ref="P14" si="7">+P10+P12</f>
        <v>225070000</v>
      </c>
      <c r="Q14" s="150">
        <f t="shared" si="3"/>
        <v>245374333</v>
      </c>
      <c r="R14" s="150">
        <v>245374333</v>
      </c>
      <c r="S14" s="150">
        <v>248434333</v>
      </c>
      <c r="T14" s="150"/>
      <c r="U14" s="150"/>
      <c r="V14" s="150">
        <v>167867000</v>
      </c>
      <c r="W14" s="150"/>
      <c r="X14" s="150"/>
      <c r="Y14" s="150"/>
      <c r="Z14" s="150"/>
      <c r="AA14" s="150">
        <f t="shared" si="4"/>
        <v>60000000</v>
      </c>
      <c r="AB14" s="150"/>
      <c r="AC14" s="150"/>
      <c r="AD14" s="150"/>
      <c r="AE14" s="150"/>
      <c r="AF14" s="219">
        <f t="shared" si="4"/>
        <v>66354333</v>
      </c>
      <c r="AG14" s="219">
        <v>66354333</v>
      </c>
      <c r="AH14" s="219">
        <v>113434333</v>
      </c>
      <c r="AI14" s="219"/>
      <c r="AJ14" s="141">
        <f>AF14/Q14</f>
        <v>0.27042083900437947</v>
      </c>
      <c r="AK14" s="141"/>
      <c r="AL14" s="506"/>
      <c r="AM14" s="522"/>
      <c r="AN14" s="522"/>
      <c r="AO14" s="525"/>
      <c r="AP14" s="519"/>
      <c r="AR14" s="3"/>
    </row>
    <row r="15" spans="1:44" s="5" customFormat="1" ht="45" customHeight="1" x14ac:dyDescent="0.25">
      <c r="A15" s="527"/>
      <c r="B15" s="530">
        <v>2</v>
      </c>
      <c r="C15" s="432" t="s">
        <v>179</v>
      </c>
      <c r="D15" s="435" t="s">
        <v>131</v>
      </c>
      <c r="E15" s="440"/>
      <c r="F15" s="440"/>
      <c r="G15" s="54" t="s">
        <v>9</v>
      </c>
      <c r="H15" s="36">
        <v>100</v>
      </c>
      <c r="I15" s="106">
        <v>10</v>
      </c>
      <c r="J15" s="106">
        <v>10</v>
      </c>
      <c r="K15" s="106">
        <v>10</v>
      </c>
      <c r="L15" s="36">
        <v>30</v>
      </c>
      <c r="M15" s="36">
        <v>30</v>
      </c>
      <c r="N15" s="36">
        <v>30</v>
      </c>
      <c r="O15" s="36">
        <v>30</v>
      </c>
      <c r="P15" s="36">
        <v>30</v>
      </c>
      <c r="Q15" s="36">
        <v>60</v>
      </c>
      <c r="R15" s="36">
        <v>60</v>
      </c>
      <c r="S15" s="36">
        <v>60</v>
      </c>
      <c r="T15" s="36"/>
      <c r="U15" s="36"/>
      <c r="V15" s="36">
        <v>90</v>
      </c>
      <c r="W15" s="36"/>
      <c r="X15" s="36"/>
      <c r="Y15" s="36"/>
      <c r="Z15" s="36"/>
      <c r="AA15" s="36">
        <v>100</v>
      </c>
      <c r="AB15" s="36"/>
      <c r="AC15" s="36"/>
      <c r="AD15" s="36"/>
      <c r="AE15" s="36"/>
      <c r="AF15" s="220">
        <v>36</v>
      </c>
      <c r="AG15" s="221">
        <v>45</v>
      </c>
      <c r="AH15" s="222">
        <v>51</v>
      </c>
      <c r="AI15" s="209"/>
      <c r="AJ15" s="141">
        <f>AF15/Q15</f>
        <v>0.6</v>
      </c>
      <c r="AK15" s="141">
        <f>+(K15+P15+AF15)/H15</f>
        <v>0.76</v>
      </c>
      <c r="AL15" s="471" t="s">
        <v>248</v>
      </c>
      <c r="AM15" s="436" t="s">
        <v>249</v>
      </c>
      <c r="AN15" s="436" t="s">
        <v>239</v>
      </c>
      <c r="AO15" s="436" t="s">
        <v>250</v>
      </c>
      <c r="AP15" s="517" t="s">
        <v>151</v>
      </c>
    </row>
    <row r="16" spans="1:44" s="5" customFormat="1" ht="36" customHeight="1" x14ac:dyDescent="0.25">
      <c r="A16" s="527"/>
      <c r="B16" s="502"/>
      <c r="C16" s="433"/>
      <c r="D16" s="435"/>
      <c r="E16" s="440"/>
      <c r="F16" s="440"/>
      <c r="G16" s="51" t="s">
        <v>10</v>
      </c>
      <c r="H16" s="150">
        <v>1013818333</v>
      </c>
      <c r="I16" s="151">
        <v>54928333</v>
      </c>
      <c r="J16" s="151">
        <v>54928333</v>
      </c>
      <c r="K16" s="151">
        <v>54928333</v>
      </c>
      <c r="L16" s="150">
        <v>267580000</v>
      </c>
      <c r="M16" s="150">
        <v>267580000</v>
      </c>
      <c r="N16" s="150">
        <v>267580000</v>
      </c>
      <c r="O16" s="150">
        <v>267580000</v>
      </c>
      <c r="P16" s="150">
        <v>267580000</v>
      </c>
      <c r="Q16" s="150">
        <v>291310000</v>
      </c>
      <c r="R16" s="150">
        <v>312715000</v>
      </c>
      <c r="S16" s="150">
        <v>281850000</v>
      </c>
      <c r="T16" s="150"/>
      <c r="U16" s="150"/>
      <c r="V16" s="150">
        <v>310442000</v>
      </c>
      <c r="W16" s="150"/>
      <c r="X16" s="150"/>
      <c r="Y16" s="150"/>
      <c r="Z16" s="150"/>
      <c r="AA16" s="150">
        <v>40000000</v>
      </c>
      <c r="AB16" s="150"/>
      <c r="AC16" s="150"/>
      <c r="AD16" s="150"/>
      <c r="AE16" s="150"/>
      <c r="AF16" s="223">
        <v>145250000</v>
      </c>
      <c r="AG16" s="224">
        <v>189050000</v>
      </c>
      <c r="AH16" s="113">
        <v>281850000</v>
      </c>
      <c r="AI16" s="212"/>
      <c r="AJ16" s="141">
        <f>AF16/Q16</f>
        <v>0.49860972846795509</v>
      </c>
      <c r="AK16" s="141">
        <f>+(K16+P16+AF16)/H16</f>
        <v>0.46138279194049653</v>
      </c>
      <c r="AL16" s="437"/>
      <c r="AM16" s="437"/>
      <c r="AN16" s="437"/>
      <c r="AO16" s="437"/>
      <c r="AP16" s="518"/>
    </row>
    <row r="17" spans="1:42" s="5" customFormat="1" ht="40.5" customHeight="1" x14ac:dyDescent="0.25">
      <c r="A17" s="527"/>
      <c r="B17" s="502"/>
      <c r="C17" s="433"/>
      <c r="D17" s="435"/>
      <c r="E17" s="440"/>
      <c r="F17" s="440"/>
      <c r="G17" s="51" t="s">
        <v>11</v>
      </c>
      <c r="H17" s="155"/>
      <c r="I17" s="197"/>
      <c r="J17" s="197"/>
      <c r="K17" s="197"/>
      <c r="L17" s="155"/>
      <c r="M17" s="155"/>
      <c r="N17" s="155"/>
      <c r="O17" s="155"/>
      <c r="P17" s="155"/>
      <c r="Q17" s="155"/>
      <c r="R17" s="155"/>
      <c r="S17" s="155"/>
      <c r="T17" s="155"/>
      <c r="U17" s="155"/>
      <c r="V17" s="155"/>
      <c r="W17" s="155"/>
      <c r="X17" s="155"/>
      <c r="Y17" s="155"/>
      <c r="Z17" s="155"/>
      <c r="AA17" s="155"/>
      <c r="AB17" s="155"/>
      <c r="AC17" s="155"/>
      <c r="AD17" s="155"/>
      <c r="AE17" s="155"/>
      <c r="AF17" s="213"/>
      <c r="AG17" s="225"/>
      <c r="AH17" s="226"/>
      <c r="AI17" s="227"/>
      <c r="AJ17" s="143"/>
      <c r="AK17" s="143"/>
      <c r="AL17" s="437"/>
      <c r="AM17" s="437"/>
      <c r="AN17" s="437"/>
      <c r="AO17" s="437"/>
      <c r="AP17" s="518"/>
    </row>
    <row r="18" spans="1:42" s="5" customFormat="1" ht="33" customHeight="1" x14ac:dyDescent="0.25">
      <c r="A18" s="527"/>
      <c r="B18" s="502"/>
      <c r="C18" s="433"/>
      <c r="D18" s="435"/>
      <c r="E18" s="440"/>
      <c r="F18" s="440"/>
      <c r="G18" s="51" t="s">
        <v>12</v>
      </c>
      <c r="H18" s="199"/>
      <c r="I18" s="197"/>
      <c r="J18" s="197"/>
      <c r="K18" s="197"/>
      <c r="L18" s="200">
        <v>353333</v>
      </c>
      <c r="M18" s="200">
        <v>353333</v>
      </c>
      <c r="N18" s="200">
        <v>353333</v>
      </c>
      <c r="O18" s="200">
        <v>353333</v>
      </c>
      <c r="P18" s="200">
        <v>353333</v>
      </c>
      <c r="Q18" s="199">
        <v>35313334</v>
      </c>
      <c r="R18" s="199">
        <v>35313334</v>
      </c>
      <c r="S18" s="199">
        <v>35313334</v>
      </c>
      <c r="T18" s="199"/>
      <c r="U18" s="199"/>
      <c r="V18" s="199"/>
      <c r="W18" s="199"/>
      <c r="X18" s="199"/>
      <c r="Y18" s="199"/>
      <c r="Z18" s="199"/>
      <c r="AA18" s="199"/>
      <c r="AB18" s="199"/>
      <c r="AC18" s="199"/>
      <c r="AD18" s="199"/>
      <c r="AE18" s="199"/>
      <c r="AF18" s="228">
        <v>27606667</v>
      </c>
      <c r="AG18" s="228">
        <v>27606667</v>
      </c>
      <c r="AH18" s="228">
        <v>35313334</v>
      </c>
      <c r="AI18" s="228"/>
      <c r="AJ18" s="141">
        <f>AF18/Q18</f>
        <v>0.78176325690460158</v>
      </c>
      <c r="AK18" s="143"/>
      <c r="AL18" s="437"/>
      <c r="AM18" s="437"/>
      <c r="AN18" s="437"/>
      <c r="AO18" s="437"/>
      <c r="AP18" s="518"/>
    </row>
    <row r="19" spans="1:42" s="5" customFormat="1" ht="36" customHeight="1" x14ac:dyDescent="0.25">
      <c r="A19" s="527"/>
      <c r="B19" s="502"/>
      <c r="C19" s="433"/>
      <c r="D19" s="435"/>
      <c r="E19" s="440"/>
      <c r="F19" s="440"/>
      <c r="G19" s="51" t="s">
        <v>13</v>
      </c>
      <c r="H19" s="37">
        <f t="shared" ref="H19:L20" si="8">+H15+H17</f>
        <v>100</v>
      </c>
      <c r="I19" s="103">
        <f t="shared" si="8"/>
        <v>10</v>
      </c>
      <c r="J19" s="103">
        <f t="shared" si="8"/>
        <v>10</v>
      </c>
      <c r="K19" s="103">
        <f t="shared" si="8"/>
        <v>10</v>
      </c>
      <c r="L19" s="37">
        <f t="shared" si="8"/>
        <v>30</v>
      </c>
      <c r="M19" s="37">
        <f t="shared" ref="M19:O19" si="9">+M15+M17</f>
        <v>30</v>
      </c>
      <c r="N19" s="37">
        <f t="shared" si="9"/>
        <v>30</v>
      </c>
      <c r="O19" s="37">
        <f t="shared" si="9"/>
        <v>30</v>
      </c>
      <c r="P19" s="37">
        <f t="shared" ref="P19" si="10">+P15+P17</f>
        <v>30</v>
      </c>
      <c r="Q19" s="37">
        <f t="shared" ref="Q19:Q20" si="11">+Q15+Q17</f>
        <v>60</v>
      </c>
      <c r="R19" s="37">
        <v>60</v>
      </c>
      <c r="S19" s="37">
        <v>60</v>
      </c>
      <c r="T19" s="37"/>
      <c r="U19" s="37"/>
      <c r="V19" s="37">
        <v>90</v>
      </c>
      <c r="W19" s="37"/>
      <c r="X19" s="37"/>
      <c r="Y19" s="37"/>
      <c r="Z19" s="37"/>
      <c r="AA19" s="37">
        <f t="shared" ref="AA19:AA20" si="12">+AA15+AA17</f>
        <v>100</v>
      </c>
      <c r="AB19" s="37"/>
      <c r="AC19" s="37"/>
      <c r="AD19" s="37"/>
      <c r="AE19" s="37"/>
      <c r="AF19" s="218">
        <f t="shared" ref="AF19" si="13">+AF15</f>
        <v>36</v>
      </c>
      <c r="AG19" s="223">
        <v>45</v>
      </c>
      <c r="AH19" s="223">
        <v>51</v>
      </c>
      <c r="AI19" s="223"/>
      <c r="AJ19" s="141">
        <f>AF19/Q19</f>
        <v>0.6</v>
      </c>
      <c r="AK19" s="141">
        <f>AI19/H19</f>
        <v>0</v>
      </c>
      <c r="AL19" s="437"/>
      <c r="AM19" s="437"/>
      <c r="AN19" s="437"/>
      <c r="AO19" s="437"/>
      <c r="AP19" s="518"/>
    </row>
    <row r="20" spans="1:42" s="5" customFormat="1" ht="49.5" customHeight="1" thickBot="1" x14ac:dyDescent="0.3">
      <c r="A20" s="527"/>
      <c r="B20" s="378"/>
      <c r="C20" s="504"/>
      <c r="D20" s="435"/>
      <c r="E20" s="440"/>
      <c r="F20" s="440"/>
      <c r="G20" s="52" t="s">
        <v>14</v>
      </c>
      <c r="H20" s="150">
        <f t="shared" si="8"/>
        <v>1013818333</v>
      </c>
      <c r="I20" s="151">
        <f t="shared" si="8"/>
        <v>54928333</v>
      </c>
      <c r="J20" s="151">
        <f t="shared" si="8"/>
        <v>54928333</v>
      </c>
      <c r="K20" s="151">
        <f t="shared" si="8"/>
        <v>54928333</v>
      </c>
      <c r="L20" s="150">
        <f t="shared" si="8"/>
        <v>267933333</v>
      </c>
      <c r="M20" s="150">
        <f t="shared" ref="M20:P20" si="14">+M16+M18</f>
        <v>267933333</v>
      </c>
      <c r="N20" s="150">
        <f t="shared" si="14"/>
        <v>267933333</v>
      </c>
      <c r="O20" s="150">
        <f t="shared" si="14"/>
        <v>267933333</v>
      </c>
      <c r="P20" s="150">
        <f t="shared" si="14"/>
        <v>267933333</v>
      </c>
      <c r="Q20" s="150">
        <f t="shared" si="11"/>
        <v>326623334</v>
      </c>
      <c r="R20" s="150">
        <v>348028334</v>
      </c>
      <c r="S20" s="150">
        <v>317163334</v>
      </c>
      <c r="T20" s="150"/>
      <c r="U20" s="157"/>
      <c r="V20" s="150">
        <v>310442000</v>
      </c>
      <c r="W20" s="150"/>
      <c r="X20" s="150"/>
      <c r="Y20" s="150"/>
      <c r="Z20" s="157"/>
      <c r="AA20" s="150">
        <f t="shared" si="12"/>
        <v>40000000</v>
      </c>
      <c r="AB20" s="150"/>
      <c r="AC20" s="150"/>
      <c r="AD20" s="150"/>
      <c r="AE20" s="157"/>
      <c r="AF20" s="229">
        <f>+AF16+AF18</f>
        <v>172856667</v>
      </c>
      <c r="AG20" s="230">
        <v>216656667</v>
      </c>
      <c r="AH20" s="230">
        <v>317163334</v>
      </c>
      <c r="AI20" s="230"/>
      <c r="AJ20" s="141">
        <f>AF20/Q20</f>
        <v>0.52922326425092459</v>
      </c>
      <c r="AK20" s="141"/>
      <c r="AL20" s="472"/>
      <c r="AM20" s="438"/>
      <c r="AN20" s="438"/>
      <c r="AO20" s="438"/>
      <c r="AP20" s="519"/>
    </row>
    <row r="21" spans="1:42" s="5" customFormat="1" ht="63.75" customHeight="1" x14ac:dyDescent="0.25">
      <c r="A21" s="527"/>
      <c r="B21" s="429">
        <v>3</v>
      </c>
      <c r="C21" s="432" t="s">
        <v>180</v>
      </c>
      <c r="D21" s="435" t="s">
        <v>122</v>
      </c>
      <c r="E21" s="440"/>
      <c r="F21" s="440"/>
      <c r="G21" s="54" t="s">
        <v>9</v>
      </c>
      <c r="H21" s="32">
        <v>100</v>
      </c>
      <c r="I21" s="91">
        <v>100</v>
      </c>
      <c r="J21" s="91">
        <v>100</v>
      </c>
      <c r="K21" s="91">
        <v>100</v>
      </c>
      <c r="L21" s="107">
        <v>1</v>
      </c>
      <c r="M21" s="107">
        <v>1</v>
      </c>
      <c r="N21" s="107">
        <v>1</v>
      </c>
      <c r="O21" s="107">
        <v>1</v>
      </c>
      <c r="P21" s="149">
        <v>100</v>
      </c>
      <c r="Q21" s="32">
        <v>100</v>
      </c>
      <c r="R21" s="32">
        <v>1</v>
      </c>
      <c r="S21" s="32">
        <v>1</v>
      </c>
      <c r="T21" s="32"/>
      <c r="U21" s="32"/>
      <c r="V21" s="32">
        <v>1</v>
      </c>
      <c r="W21" s="32"/>
      <c r="X21" s="32"/>
      <c r="Y21" s="32"/>
      <c r="Z21" s="32"/>
      <c r="AA21" s="32">
        <v>100</v>
      </c>
      <c r="AB21" s="32"/>
      <c r="AC21" s="32"/>
      <c r="AD21" s="32"/>
      <c r="AE21" s="32"/>
      <c r="AF21" s="231">
        <v>1</v>
      </c>
      <c r="AG21" s="231">
        <v>1</v>
      </c>
      <c r="AH21" s="232">
        <v>1</v>
      </c>
      <c r="AI21" s="233"/>
      <c r="AJ21" s="148">
        <v>1</v>
      </c>
      <c r="AK21" s="141"/>
      <c r="AL21" s="471" t="s">
        <v>251</v>
      </c>
      <c r="AM21" s="531" t="s">
        <v>252</v>
      </c>
      <c r="AN21" s="531" t="s">
        <v>253</v>
      </c>
      <c r="AO21" s="436" t="s">
        <v>254</v>
      </c>
      <c r="AP21" s="517" t="s">
        <v>151</v>
      </c>
    </row>
    <row r="22" spans="1:42" s="5" customFormat="1" ht="66.75" customHeight="1" x14ac:dyDescent="0.25">
      <c r="A22" s="527"/>
      <c r="B22" s="430"/>
      <c r="C22" s="433"/>
      <c r="D22" s="435"/>
      <c r="E22" s="440"/>
      <c r="F22" s="440"/>
      <c r="G22" s="51" t="s">
        <v>10</v>
      </c>
      <c r="H22" s="150">
        <v>3611626667</v>
      </c>
      <c r="I22" s="151">
        <v>163446667</v>
      </c>
      <c r="J22" s="151">
        <v>163446667</v>
      </c>
      <c r="K22" s="151">
        <v>163446667</v>
      </c>
      <c r="L22" s="150">
        <v>491670000</v>
      </c>
      <c r="M22" s="150">
        <v>491670000</v>
      </c>
      <c r="N22" s="150">
        <v>491670000</v>
      </c>
      <c r="O22" s="150">
        <v>491670000</v>
      </c>
      <c r="P22" s="150">
        <v>487000000</v>
      </c>
      <c r="Q22" s="150">
        <v>1251075000</v>
      </c>
      <c r="R22" s="150">
        <v>1251075000</v>
      </c>
      <c r="S22" s="150">
        <v>807115000</v>
      </c>
      <c r="T22" s="150"/>
      <c r="U22" s="150"/>
      <c r="V22" s="150">
        <v>829793000</v>
      </c>
      <c r="W22" s="150"/>
      <c r="X22" s="150"/>
      <c r="Y22" s="150"/>
      <c r="Z22" s="150"/>
      <c r="AA22" s="150">
        <v>522498000</v>
      </c>
      <c r="AB22" s="150"/>
      <c r="AC22" s="150"/>
      <c r="AD22" s="150"/>
      <c r="AE22" s="150"/>
      <c r="AF22" s="234">
        <v>624335000</v>
      </c>
      <c r="AG22" s="234">
        <v>624335000</v>
      </c>
      <c r="AH22" s="235">
        <v>776965000</v>
      </c>
      <c r="AI22" s="212"/>
      <c r="AJ22" s="141">
        <f>AF22/Q22</f>
        <v>0.49903882660911614</v>
      </c>
      <c r="AK22" s="141">
        <f>+(K22+P22+AF22)/H22</f>
        <v>0.3529660689040427</v>
      </c>
      <c r="AL22" s="437"/>
      <c r="AM22" s="532"/>
      <c r="AN22" s="532"/>
      <c r="AO22" s="437"/>
      <c r="AP22" s="518"/>
    </row>
    <row r="23" spans="1:42" s="5" customFormat="1" ht="53.25" customHeight="1" x14ac:dyDescent="0.25">
      <c r="A23" s="527"/>
      <c r="B23" s="430"/>
      <c r="C23" s="433"/>
      <c r="D23" s="435"/>
      <c r="E23" s="440"/>
      <c r="F23" s="440"/>
      <c r="G23" s="51" t="s">
        <v>11</v>
      </c>
      <c r="H23" s="155"/>
      <c r="I23" s="197"/>
      <c r="J23" s="197"/>
      <c r="K23" s="197"/>
      <c r="L23" s="155"/>
      <c r="M23" s="155"/>
      <c r="N23" s="155"/>
      <c r="O23" s="155"/>
      <c r="P23" s="155"/>
      <c r="Q23" s="155"/>
      <c r="R23" s="155"/>
      <c r="S23" s="155"/>
      <c r="T23" s="155"/>
      <c r="U23" s="155"/>
      <c r="V23" s="155"/>
      <c r="W23" s="155"/>
      <c r="X23" s="155"/>
      <c r="Y23" s="155"/>
      <c r="Z23" s="155"/>
      <c r="AA23" s="155"/>
      <c r="AB23" s="155"/>
      <c r="AC23" s="155"/>
      <c r="AD23" s="155"/>
      <c r="AE23" s="155"/>
      <c r="AF23" s="213"/>
      <c r="AG23" s="236"/>
      <c r="AH23" s="214"/>
      <c r="AI23" s="215"/>
      <c r="AJ23" s="143"/>
      <c r="AK23" s="143"/>
      <c r="AL23" s="437"/>
      <c r="AM23" s="532"/>
      <c r="AN23" s="532"/>
      <c r="AO23" s="437"/>
      <c r="AP23" s="518"/>
    </row>
    <row r="24" spans="1:42" s="5" customFormat="1" ht="62.25" customHeight="1" x14ac:dyDescent="0.25">
      <c r="A24" s="527"/>
      <c r="B24" s="430"/>
      <c r="C24" s="433"/>
      <c r="D24" s="435"/>
      <c r="E24" s="440"/>
      <c r="F24" s="440"/>
      <c r="G24" s="51" t="s">
        <v>12</v>
      </c>
      <c r="H24" s="201"/>
      <c r="I24" s="197"/>
      <c r="J24" s="197"/>
      <c r="K24" s="197"/>
      <c r="L24" s="201">
        <v>2253333</v>
      </c>
      <c r="M24" s="201">
        <v>2253333</v>
      </c>
      <c r="N24" s="201">
        <v>2253333</v>
      </c>
      <c r="O24" s="201">
        <v>2253333</v>
      </c>
      <c r="P24" s="201">
        <v>2253333</v>
      </c>
      <c r="Q24" s="202">
        <v>60645335</v>
      </c>
      <c r="R24" s="155">
        <v>60645335</v>
      </c>
      <c r="S24" s="155">
        <v>60645335</v>
      </c>
      <c r="T24" s="155"/>
      <c r="U24" s="155"/>
      <c r="V24" s="155"/>
      <c r="W24" s="155"/>
      <c r="X24" s="155"/>
      <c r="Y24" s="155"/>
      <c r="Z24" s="155"/>
      <c r="AA24" s="155"/>
      <c r="AB24" s="155"/>
      <c r="AC24" s="155"/>
      <c r="AD24" s="155"/>
      <c r="AE24" s="155"/>
      <c r="AF24" s="228">
        <v>60645335</v>
      </c>
      <c r="AG24" s="228">
        <v>60645335</v>
      </c>
      <c r="AH24" s="228">
        <v>60645335</v>
      </c>
      <c r="AI24" s="228"/>
      <c r="AJ24" s="141">
        <f>AF24/Q24</f>
        <v>1</v>
      </c>
      <c r="AK24" s="141"/>
      <c r="AL24" s="437"/>
      <c r="AM24" s="532"/>
      <c r="AN24" s="532"/>
      <c r="AO24" s="437"/>
      <c r="AP24" s="518"/>
    </row>
    <row r="25" spans="1:42" s="5" customFormat="1" ht="54.75" customHeight="1" x14ac:dyDescent="0.25">
      <c r="A25" s="527"/>
      <c r="B25" s="430"/>
      <c r="C25" s="433"/>
      <c r="D25" s="435"/>
      <c r="E25" s="440"/>
      <c r="F25" s="440"/>
      <c r="G25" s="51" t="s">
        <v>13</v>
      </c>
      <c r="H25" s="108">
        <v>1</v>
      </c>
      <c r="I25" s="108">
        <v>1</v>
      </c>
      <c r="J25" s="108">
        <v>1</v>
      </c>
      <c r="K25" s="108">
        <v>1</v>
      </c>
      <c r="L25" s="108">
        <v>1</v>
      </c>
      <c r="M25" s="108">
        <v>1</v>
      </c>
      <c r="N25" s="108">
        <v>1</v>
      </c>
      <c r="O25" s="108">
        <v>1</v>
      </c>
      <c r="P25" s="108">
        <v>1</v>
      </c>
      <c r="Q25" s="37">
        <f t="shared" ref="Q25:Q26" si="15">+Q21+Q23</f>
        <v>100</v>
      </c>
      <c r="R25" s="37">
        <v>1</v>
      </c>
      <c r="S25" s="37">
        <v>1</v>
      </c>
      <c r="T25" s="37"/>
      <c r="U25" s="37"/>
      <c r="V25" s="37">
        <v>1</v>
      </c>
      <c r="W25" s="37"/>
      <c r="X25" s="37"/>
      <c r="Y25" s="37"/>
      <c r="Z25" s="37"/>
      <c r="AA25" s="37">
        <f t="shared" ref="AA25:AA26" si="16">+AA21+AA23</f>
        <v>100</v>
      </c>
      <c r="AB25" s="37"/>
      <c r="AC25" s="37"/>
      <c r="AD25" s="37"/>
      <c r="AE25" s="37"/>
      <c r="AF25" s="237">
        <f>+AF21</f>
        <v>1</v>
      </c>
      <c r="AG25" s="238">
        <v>1</v>
      </c>
      <c r="AH25" s="238">
        <v>1</v>
      </c>
      <c r="AI25" s="238"/>
      <c r="AJ25" s="141">
        <f>AF25/Q25</f>
        <v>0.01</v>
      </c>
      <c r="AK25" s="141">
        <f>AI25/H25</f>
        <v>0</v>
      </c>
      <c r="AL25" s="437"/>
      <c r="AM25" s="532"/>
      <c r="AN25" s="532"/>
      <c r="AO25" s="437"/>
      <c r="AP25" s="518"/>
    </row>
    <row r="26" spans="1:42" s="5" customFormat="1" ht="63.75" customHeight="1" thickBot="1" x14ac:dyDescent="0.3">
      <c r="A26" s="528"/>
      <c r="B26" s="431"/>
      <c r="C26" s="434"/>
      <c r="D26" s="435"/>
      <c r="E26" s="440"/>
      <c r="F26" s="440"/>
      <c r="G26" s="52" t="s">
        <v>14</v>
      </c>
      <c r="H26" s="150">
        <f t="shared" ref="H26:L26" si="17">+H22+H24</f>
        <v>3611626667</v>
      </c>
      <c r="I26" s="151">
        <f t="shared" si="17"/>
        <v>163446667</v>
      </c>
      <c r="J26" s="151">
        <f t="shared" si="17"/>
        <v>163446667</v>
      </c>
      <c r="K26" s="151">
        <f t="shared" si="17"/>
        <v>163446667</v>
      </c>
      <c r="L26" s="150">
        <f t="shared" si="17"/>
        <v>493923333</v>
      </c>
      <c r="M26" s="150">
        <f t="shared" ref="M26:O26" si="18">+M22+M24</f>
        <v>493923333</v>
      </c>
      <c r="N26" s="150">
        <f t="shared" si="18"/>
        <v>493923333</v>
      </c>
      <c r="O26" s="150">
        <f t="shared" si="18"/>
        <v>493923333</v>
      </c>
      <c r="P26" s="150">
        <f t="shared" ref="P26" si="19">+P22+P24</f>
        <v>489253333</v>
      </c>
      <c r="Q26" s="150">
        <f t="shared" si="15"/>
        <v>1311720335</v>
      </c>
      <c r="R26" s="150">
        <v>1311720335</v>
      </c>
      <c r="S26" s="150">
        <v>867760335</v>
      </c>
      <c r="T26" s="150"/>
      <c r="U26" s="158"/>
      <c r="V26" s="150">
        <v>829793000</v>
      </c>
      <c r="W26" s="150"/>
      <c r="X26" s="150"/>
      <c r="Y26" s="150"/>
      <c r="Z26" s="158"/>
      <c r="AA26" s="150">
        <f t="shared" si="16"/>
        <v>522498000</v>
      </c>
      <c r="AB26" s="150"/>
      <c r="AC26" s="150"/>
      <c r="AD26" s="150"/>
      <c r="AE26" s="158"/>
      <c r="AF26" s="239">
        <f t="shared" ref="AF26" si="20">+AF22+AF24</f>
        <v>684980335</v>
      </c>
      <c r="AG26" s="240">
        <v>684980335</v>
      </c>
      <c r="AH26" s="240">
        <v>837610335</v>
      </c>
      <c r="AI26" s="240"/>
      <c r="AJ26" s="141">
        <f>AF26/Q26</f>
        <v>0.52219998175144555</v>
      </c>
      <c r="AK26" s="146"/>
      <c r="AL26" s="472"/>
      <c r="AM26" s="533"/>
      <c r="AN26" s="533"/>
      <c r="AO26" s="438"/>
      <c r="AP26" s="519"/>
    </row>
    <row r="27" spans="1:42" s="5" customFormat="1" ht="63.75" customHeight="1" x14ac:dyDescent="0.25">
      <c r="A27" s="450" t="s">
        <v>146</v>
      </c>
      <c r="B27" s="429">
        <v>4</v>
      </c>
      <c r="C27" s="432" t="s">
        <v>181</v>
      </c>
      <c r="D27" s="435" t="s">
        <v>131</v>
      </c>
      <c r="E27" s="440"/>
      <c r="F27" s="440"/>
      <c r="G27" s="54" t="s">
        <v>9</v>
      </c>
      <c r="H27" s="32">
        <v>100</v>
      </c>
      <c r="I27" s="91">
        <v>10</v>
      </c>
      <c r="J27" s="91">
        <v>10</v>
      </c>
      <c r="K27" s="91">
        <v>10</v>
      </c>
      <c r="L27" s="32">
        <v>25</v>
      </c>
      <c r="M27" s="32">
        <v>25</v>
      </c>
      <c r="N27" s="32">
        <v>25</v>
      </c>
      <c r="O27" s="32">
        <v>25</v>
      </c>
      <c r="P27" s="32">
        <v>25</v>
      </c>
      <c r="Q27" s="159">
        <v>55</v>
      </c>
      <c r="R27" s="32">
        <v>55</v>
      </c>
      <c r="S27" s="32">
        <v>55</v>
      </c>
      <c r="T27" s="32"/>
      <c r="U27" s="32"/>
      <c r="V27" s="32">
        <v>85</v>
      </c>
      <c r="W27" s="32"/>
      <c r="X27" s="32"/>
      <c r="Y27" s="32"/>
      <c r="Z27" s="32"/>
      <c r="AA27" s="32">
        <v>100</v>
      </c>
      <c r="AB27" s="32"/>
      <c r="AC27" s="32"/>
      <c r="AD27" s="32"/>
      <c r="AE27" s="32"/>
      <c r="AF27" s="241">
        <v>33</v>
      </c>
      <c r="AG27" s="242">
        <v>41</v>
      </c>
      <c r="AH27" s="242">
        <v>47</v>
      </c>
      <c r="AI27" s="242"/>
      <c r="AJ27" s="141">
        <f>AF27/Q27</f>
        <v>0.6</v>
      </c>
      <c r="AK27" s="141"/>
      <c r="AL27" s="471" t="s">
        <v>255</v>
      </c>
      <c r="AM27" s="436" t="s">
        <v>123</v>
      </c>
      <c r="AN27" s="436" t="s">
        <v>123</v>
      </c>
      <c r="AO27" s="436" t="s">
        <v>182</v>
      </c>
      <c r="AP27" s="436" t="s">
        <v>151</v>
      </c>
    </row>
    <row r="28" spans="1:42" s="5" customFormat="1" ht="66.75" customHeight="1" x14ac:dyDescent="0.25">
      <c r="A28" s="451"/>
      <c r="B28" s="430"/>
      <c r="C28" s="433"/>
      <c r="D28" s="435"/>
      <c r="E28" s="440"/>
      <c r="F28" s="440"/>
      <c r="G28" s="51" t="s">
        <v>10</v>
      </c>
      <c r="H28" s="150">
        <f>+J28+O28+Q28+V28+AA28</f>
        <v>340929000</v>
      </c>
      <c r="I28" s="151">
        <v>31500000</v>
      </c>
      <c r="J28" s="151">
        <v>31500000</v>
      </c>
      <c r="K28" s="151">
        <v>31500000</v>
      </c>
      <c r="L28" s="150">
        <v>75600000</v>
      </c>
      <c r="M28" s="150">
        <v>75600000</v>
      </c>
      <c r="N28" s="150">
        <v>75600000</v>
      </c>
      <c r="O28" s="150">
        <v>75600000</v>
      </c>
      <c r="P28" s="150">
        <v>75600000</v>
      </c>
      <c r="Q28" s="161">
        <v>72450000</v>
      </c>
      <c r="R28" s="150">
        <v>72450000</v>
      </c>
      <c r="S28" s="150">
        <v>69300000</v>
      </c>
      <c r="T28" s="150"/>
      <c r="U28" s="150"/>
      <c r="V28" s="150">
        <v>71379000</v>
      </c>
      <c r="W28" s="150"/>
      <c r="X28" s="150"/>
      <c r="Y28" s="150"/>
      <c r="Z28" s="150"/>
      <c r="AA28" s="150">
        <v>90000000</v>
      </c>
      <c r="AB28" s="150"/>
      <c r="AC28" s="150"/>
      <c r="AD28" s="150"/>
      <c r="AE28" s="150"/>
      <c r="AF28" s="228">
        <v>34650000</v>
      </c>
      <c r="AG28" s="243">
        <v>34650000</v>
      </c>
      <c r="AH28" s="243">
        <v>69300000</v>
      </c>
      <c r="AI28" s="243"/>
      <c r="AJ28" s="141">
        <f>AF28/Q28</f>
        <v>0.47826086956521741</v>
      </c>
      <c r="AK28" s="141">
        <f>+(K28+P28+AF28)/H28</f>
        <v>0.41577571869802804</v>
      </c>
      <c r="AL28" s="437"/>
      <c r="AM28" s="437"/>
      <c r="AN28" s="437"/>
      <c r="AO28" s="437"/>
      <c r="AP28" s="437"/>
    </row>
    <row r="29" spans="1:42" s="5" customFormat="1" ht="53.25" customHeight="1" x14ac:dyDescent="0.25">
      <c r="A29" s="451"/>
      <c r="B29" s="430"/>
      <c r="C29" s="433"/>
      <c r="D29" s="435"/>
      <c r="E29" s="440"/>
      <c r="F29" s="440"/>
      <c r="G29" s="51" t="s">
        <v>11</v>
      </c>
      <c r="H29" s="155"/>
      <c r="I29" s="197"/>
      <c r="J29" s="197"/>
      <c r="K29" s="197"/>
      <c r="L29" s="155"/>
      <c r="M29" s="155"/>
      <c r="N29" s="155"/>
      <c r="O29" s="155"/>
      <c r="P29" s="155"/>
      <c r="Q29" s="176"/>
      <c r="R29" s="176"/>
      <c r="S29" s="176"/>
      <c r="T29" s="176"/>
      <c r="U29" s="176"/>
      <c r="V29" s="176"/>
      <c r="W29" s="176"/>
      <c r="X29" s="176"/>
      <c r="Y29" s="176"/>
      <c r="Z29" s="176"/>
      <c r="AA29" s="176"/>
      <c r="AB29" s="176"/>
      <c r="AC29" s="176"/>
      <c r="AD29" s="176"/>
      <c r="AE29" s="176"/>
      <c r="AF29" s="213"/>
      <c r="AG29" s="244"/>
      <c r="AH29" s="244"/>
      <c r="AI29" s="244"/>
      <c r="AJ29" s="143"/>
      <c r="AK29" s="143"/>
      <c r="AL29" s="437"/>
      <c r="AM29" s="437"/>
      <c r="AN29" s="437"/>
      <c r="AO29" s="437"/>
      <c r="AP29" s="437"/>
    </row>
    <row r="30" spans="1:42" s="5" customFormat="1" ht="62.25" customHeight="1" x14ac:dyDescent="0.25">
      <c r="A30" s="451"/>
      <c r="B30" s="430"/>
      <c r="C30" s="433"/>
      <c r="D30" s="435"/>
      <c r="E30" s="440"/>
      <c r="F30" s="440"/>
      <c r="G30" s="51" t="s">
        <v>12</v>
      </c>
      <c r="H30" s="155"/>
      <c r="I30" s="197"/>
      <c r="J30" s="197"/>
      <c r="K30" s="197"/>
      <c r="L30" s="169">
        <v>6300000</v>
      </c>
      <c r="M30" s="169">
        <v>6300000</v>
      </c>
      <c r="N30" s="169">
        <v>6300000</v>
      </c>
      <c r="O30" s="169">
        <v>6300000</v>
      </c>
      <c r="P30" s="169">
        <v>6300000</v>
      </c>
      <c r="Q30" s="176"/>
      <c r="R30" s="176"/>
      <c r="S30" s="176"/>
      <c r="T30" s="176"/>
      <c r="U30" s="176"/>
      <c r="V30" s="176"/>
      <c r="W30" s="176"/>
      <c r="X30" s="176"/>
      <c r="Y30" s="176"/>
      <c r="Z30" s="176"/>
      <c r="AA30" s="176"/>
      <c r="AB30" s="176"/>
      <c r="AC30" s="176"/>
      <c r="AD30" s="176"/>
      <c r="AE30" s="176"/>
      <c r="AF30" s="245"/>
      <c r="AG30" s="243">
        <v>0</v>
      </c>
      <c r="AH30" s="243"/>
      <c r="AI30" s="243"/>
      <c r="AJ30" s="141"/>
      <c r="AK30" s="141"/>
      <c r="AL30" s="437"/>
      <c r="AM30" s="437"/>
      <c r="AN30" s="437"/>
      <c r="AO30" s="437"/>
      <c r="AP30" s="437"/>
    </row>
    <row r="31" spans="1:42" s="5" customFormat="1" ht="54.75" customHeight="1" x14ac:dyDescent="0.25">
      <c r="A31" s="451"/>
      <c r="B31" s="430"/>
      <c r="C31" s="433"/>
      <c r="D31" s="435"/>
      <c r="E31" s="440"/>
      <c r="F31" s="440"/>
      <c r="G31" s="51" t="s">
        <v>13</v>
      </c>
      <c r="H31" s="37">
        <f t="shared" ref="H31:L32" si="21">+H27+H29</f>
        <v>100</v>
      </c>
      <c r="I31" s="103">
        <f t="shared" si="21"/>
        <v>10</v>
      </c>
      <c r="J31" s="103">
        <f t="shared" si="21"/>
        <v>10</v>
      </c>
      <c r="K31" s="103">
        <f t="shared" si="21"/>
        <v>10</v>
      </c>
      <c r="L31" s="37">
        <f t="shared" si="21"/>
        <v>25</v>
      </c>
      <c r="M31" s="37">
        <f t="shared" ref="M31:O31" si="22">+M27+M29</f>
        <v>25</v>
      </c>
      <c r="N31" s="37">
        <f t="shared" si="22"/>
        <v>25</v>
      </c>
      <c r="O31" s="37">
        <f t="shared" si="22"/>
        <v>25</v>
      </c>
      <c r="P31" s="37">
        <f t="shared" ref="P31" si="23">+P27+P29</f>
        <v>25</v>
      </c>
      <c r="Q31" s="165">
        <v>55</v>
      </c>
      <c r="R31" s="37">
        <v>55</v>
      </c>
      <c r="S31" s="37">
        <v>55</v>
      </c>
      <c r="T31" s="37"/>
      <c r="U31" s="37"/>
      <c r="V31" s="37">
        <v>85</v>
      </c>
      <c r="W31" s="37"/>
      <c r="X31" s="37"/>
      <c r="Y31" s="37"/>
      <c r="Z31" s="37"/>
      <c r="AA31" s="37">
        <f t="shared" ref="AA31:AA32" si="24">+AA27+AA29</f>
        <v>100</v>
      </c>
      <c r="AB31" s="37"/>
      <c r="AC31" s="37"/>
      <c r="AD31" s="37"/>
      <c r="AE31" s="37"/>
      <c r="AF31" s="246">
        <f>+AF27</f>
        <v>33</v>
      </c>
      <c r="AG31" s="142">
        <v>41</v>
      </c>
      <c r="AH31" s="142">
        <v>47</v>
      </c>
      <c r="AI31" s="142"/>
      <c r="AJ31" s="141">
        <f>AF31/Q31</f>
        <v>0.6</v>
      </c>
      <c r="AK31" s="141"/>
      <c r="AL31" s="437"/>
      <c r="AM31" s="437"/>
      <c r="AN31" s="437"/>
      <c r="AO31" s="437"/>
      <c r="AP31" s="437"/>
    </row>
    <row r="32" spans="1:42" s="5" customFormat="1" ht="63.75" customHeight="1" thickBot="1" x14ac:dyDescent="0.3">
      <c r="A32" s="451"/>
      <c r="B32" s="431"/>
      <c r="C32" s="434"/>
      <c r="D32" s="435"/>
      <c r="E32" s="440"/>
      <c r="F32" s="440"/>
      <c r="G32" s="52" t="s">
        <v>14</v>
      </c>
      <c r="H32" s="150">
        <f t="shared" si="21"/>
        <v>340929000</v>
      </c>
      <c r="I32" s="151">
        <f t="shared" si="21"/>
        <v>31500000</v>
      </c>
      <c r="J32" s="151">
        <f t="shared" si="21"/>
        <v>31500000</v>
      </c>
      <c r="K32" s="151">
        <f t="shared" si="21"/>
        <v>31500000</v>
      </c>
      <c r="L32" s="150">
        <f t="shared" si="21"/>
        <v>81900000</v>
      </c>
      <c r="M32" s="150">
        <f t="shared" ref="M32:O32" si="25">+M28+M30</f>
        <v>81900000</v>
      </c>
      <c r="N32" s="150">
        <f t="shared" si="25"/>
        <v>81900000</v>
      </c>
      <c r="O32" s="150">
        <f t="shared" si="25"/>
        <v>81900000</v>
      </c>
      <c r="P32" s="150">
        <f t="shared" ref="P32:Q32" si="26">+P28+P30</f>
        <v>81900000</v>
      </c>
      <c r="Q32" s="166">
        <f t="shared" si="26"/>
        <v>72450000</v>
      </c>
      <c r="R32" s="150">
        <v>72450000</v>
      </c>
      <c r="S32" s="150">
        <v>69300000</v>
      </c>
      <c r="T32" s="150"/>
      <c r="U32" s="158"/>
      <c r="V32" s="150">
        <v>71379000</v>
      </c>
      <c r="W32" s="150"/>
      <c r="X32" s="150"/>
      <c r="Y32" s="150"/>
      <c r="Z32" s="158"/>
      <c r="AA32" s="150">
        <f t="shared" si="24"/>
        <v>90000000</v>
      </c>
      <c r="AB32" s="150"/>
      <c r="AC32" s="150"/>
      <c r="AD32" s="150"/>
      <c r="AE32" s="158"/>
      <c r="AF32" s="239">
        <f t="shared" ref="AF32" si="27">+AF28+AF30</f>
        <v>34650000</v>
      </c>
      <c r="AG32" s="247">
        <v>34650000</v>
      </c>
      <c r="AH32" s="247">
        <v>69300000</v>
      </c>
      <c r="AI32" s="247"/>
      <c r="AJ32" s="141">
        <f>AF32/Q32</f>
        <v>0.47826086956521741</v>
      </c>
      <c r="AK32" s="141"/>
      <c r="AL32" s="472"/>
      <c r="AM32" s="438"/>
      <c r="AN32" s="438"/>
      <c r="AO32" s="438"/>
      <c r="AP32" s="438"/>
    </row>
    <row r="33" spans="1:45" s="5" customFormat="1" ht="63.75" customHeight="1" x14ac:dyDescent="0.25">
      <c r="A33" s="451"/>
      <c r="B33" s="429">
        <v>5</v>
      </c>
      <c r="C33" s="432" t="s">
        <v>183</v>
      </c>
      <c r="D33" s="435" t="s">
        <v>131</v>
      </c>
      <c r="E33" s="440"/>
      <c r="F33" s="440"/>
      <c r="G33" s="54" t="s">
        <v>9</v>
      </c>
      <c r="H33" s="32">
        <v>4</v>
      </c>
      <c r="I33" s="91">
        <v>0.4</v>
      </c>
      <c r="J33" s="91">
        <v>0.4</v>
      </c>
      <c r="K33" s="91">
        <v>0.35</v>
      </c>
      <c r="L33" s="91">
        <v>1.05</v>
      </c>
      <c r="M33" s="91">
        <v>1.05</v>
      </c>
      <c r="N33" s="91">
        <v>1.05</v>
      </c>
      <c r="O33" s="91">
        <v>1.05</v>
      </c>
      <c r="P33" s="91">
        <v>1.05</v>
      </c>
      <c r="Q33" s="167">
        <v>2</v>
      </c>
      <c r="R33" s="32">
        <v>2</v>
      </c>
      <c r="S33" s="32">
        <v>2</v>
      </c>
      <c r="T33" s="32"/>
      <c r="U33" s="32"/>
      <c r="V33" s="91">
        <v>3.5</v>
      </c>
      <c r="W33" s="91"/>
      <c r="X33" s="91"/>
      <c r="Y33" s="91"/>
      <c r="Z33" s="32"/>
      <c r="AA33" s="32">
        <v>4</v>
      </c>
      <c r="AB33" s="32"/>
      <c r="AC33" s="32"/>
      <c r="AD33" s="32"/>
      <c r="AE33" s="32"/>
      <c r="AF33" s="248">
        <v>1.0900000000000001</v>
      </c>
      <c r="AG33" s="242">
        <v>1.34</v>
      </c>
      <c r="AH33" s="242">
        <v>1.76</v>
      </c>
      <c r="AI33" s="242"/>
      <c r="AJ33" s="141">
        <f>AF33/Q33</f>
        <v>0.54500000000000004</v>
      </c>
      <c r="AK33" s="141"/>
      <c r="AL33" s="446" t="s">
        <v>256</v>
      </c>
      <c r="AM33" s="473" t="s">
        <v>123</v>
      </c>
      <c r="AN33" s="473" t="s">
        <v>123</v>
      </c>
      <c r="AO33" s="444" t="s">
        <v>257</v>
      </c>
      <c r="AP33" s="445" t="s">
        <v>258</v>
      </c>
    </row>
    <row r="34" spans="1:45" s="5" customFormat="1" ht="66.75" customHeight="1" x14ac:dyDescent="0.25">
      <c r="A34" s="451"/>
      <c r="B34" s="430"/>
      <c r="C34" s="433"/>
      <c r="D34" s="435"/>
      <c r="E34" s="440"/>
      <c r="F34" s="440"/>
      <c r="G34" s="51" t="s">
        <v>10</v>
      </c>
      <c r="H34" s="150">
        <f>+J34+O34+Q34+V34+AA34</f>
        <v>603483667</v>
      </c>
      <c r="I34" s="151">
        <v>78000000</v>
      </c>
      <c r="J34" s="151">
        <v>78000000</v>
      </c>
      <c r="K34" s="151">
        <v>66800000</v>
      </c>
      <c r="L34" s="150">
        <v>151147667</v>
      </c>
      <c r="M34" s="150">
        <v>151147667</v>
      </c>
      <c r="N34" s="150">
        <v>151147667</v>
      </c>
      <c r="O34" s="150">
        <v>151147667</v>
      </c>
      <c r="P34" s="150">
        <v>151147667</v>
      </c>
      <c r="Q34" s="161">
        <v>175800000</v>
      </c>
      <c r="R34" s="150">
        <v>175800000</v>
      </c>
      <c r="S34" s="150">
        <v>170080000</v>
      </c>
      <c r="T34" s="150"/>
      <c r="U34" s="150"/>
      <c r="V34" s="150">
        <v>111034000</v>
      </c>
      <c r="W34" s="150"/>
      <c r="X34" s="150"/>
      <c r="Y34" s="150"/>
      <c r="Z34" s="150"/>
      <c r="AA34" s="150">
        <v>87502000</v>
      </c>
      <c r="AB34" s="150"/>
      <c r="AC34" s="150"/>
      <c r="AD34" s="150"/>
      <c r="AE34" s="150"/>
      <c r="AF34" s="228">
        <v>143030000</v>
      </c>
      <c r="AG34" s="243">
        <v>143030000</v>
      </c>
      <c r="AH34" s="243">
        <v>164670000</v>
      </c>
      <c r="AI34" s="243"/>
      <c r="AJ34" s="141">
        <f>AF34/Q34</f>
        <v>0.81359499431171789</v>
      </c>
      <c r="AK34" s="141">
        <f>+(K34+P34+AF34)/H34</f>
        <v>0.59815648167326452</v>
      </c>
      <c r="AL34" s="446"/>
      <c r="AM34" s="473"/>
      <c r="AN34" s="473"/>
      <c r="AO34" s="444"/>
      <c r="AP34" s="445"/>
    </row>
    <row r="35" spans="1:45" s="5" customFormat="1" ht="53.25" customHeight="1" x14ac:dyDescent="0.25">
      <c r="A35" s="451"/>
      <c r="B35" s="430"/>
      <c r="C35" s="433"/>
      <c r="D35" s="435"/>
      <c r="E35" s="440"/>
      <c r="F35" s="440"/>
      <c r="G35" s="51" t="s">
        <v>11</v>
      </c>
      <c r="H35" s="155"/>
      <c r="I35" s="197"/>
      <c r="J35" s="197"/>
      <c r="K35" s="197"/>
      <c r="L35" s="155"/>
      <c r="M35" s="155"/>
      <c r="N35" s="155"/>
      <c r="O35" s="155"/>
      <c r="P35" s="164"/>
      <c r="Q35" s="176"/>
      <c r="R35" s="155"/>
      <c r="S35" s="155"/>
      <c r="T35" s="155"/>
      <c r="U35" s="155"/>
      <c r="V35" s="155"/>
      <c r="W35" s="155"/>
      <c r="X35" s="155"/>
      <c r="Y35" s="155"/>
      <c r="Z35" s="155"/>
      <c r="AA35" s="155"/>
      <c r="AB35" s="155"/>
      <c r="AC35" s="155"/>
      <c r="AD35" s="155"/>
      <c r="AE35" s="155"/>
      <c r="AF35" s="213"/>
      <c r="AG35" s="249"/>
      <c r="AH35" s="249"/>
      <c r="AI35" s="249"/>
      <c r="AJ35" s="143"/>
      <c r="AK35" s="143"/>
      <c r="AL35" s="446"/>
      <c r="AM35" s="473"/>
      <c r="AN35" s="473"/>
      <c r="AO35" s="444"/>
      <c r="AP35" s="445"/>
      <c r="AS35" s="109"/>
    </row>
    <row r="36" spans="1:45" s="5" customFormat="1" ht="62.25" customHeight="1" thickBot="1" x14ac:dyDescent="0.3">
      <c r="A36" s="451"/>
      <c r="B36" s="430"/>
      <c r="C36" s="433"/>
      <c r="D36" s="435"/>
      <c r="E36" s="440"/>
      <c r="F36" s="440"/>
      <c r="G36" s="51" t="s">
        <v>12</v>
      </c>
      <c r="H36" s="155"/>
      <c r="I36" s="197"/>
      <c r="J36" s="197"/>
      <c r="K36" s="197"/>
      <c r="L36" s="169">
        <v>3040000</v>
      </c>
      <c r="M36" s="169">
        <v>3040000</v>
      </c>
      <c r="N36" s="169">
        <v>3040000</v>
      </c>
      <c r="O36" s="169">
        <v>3040000</v>
      </c>
      <c r="P36" s="169">
        <v>3040000</v>
      </c>
      <c r="Q36" s="203">
        <v>15983001</v>
      </c>
      <c r="R36" s="155">
        <v>15983001</v>
      </c>
      <c r="S36" s="155">
        <v>15983001</v>
      </c>
      <c r="T36" s="155"/>
      <c r="U36" s="155"/>
      <c r="V36" s="155"/>
      <c r="W36" s="155"/>
      <c r="X36" s="155"/>
      <c r="Y36" s="155"/>
      <c r="Z36" s="155"/>
      <c r="AA36" s="155"/>
      <c r="AB36" s="155"/>
      <c r="AC36" s="155"/>
      <c r="AD36" s="155"/>
      <c r="AE36" s="155"/>
      <c r="AF36" s="236">
        <v>15983001</v>
      </c>
      <c r="AG36" s="243">
        <v>15983001</v>
      </c>
      <c r="AH36" s="243">
        <v>15983001</v>
      </c>
      <c r="AI36" s="243"/>
      <c r="AJ36" s="141">
        <f>AF36/Q36</f>
        <v>1</v>
      </c>
      <c r="AK36" s="141"/>
      <c r="AL36" s="446"/>
      <c r="AM36" s="473"/>
      <c r="AN36" s="473"/>
      <c r="AO36" s="444"/>
      <c r="AP36" s="445"/>
    </row>
    <row r="37" spans="1:45" s="5" customFormat="1" ht="54.75" customHeight="1" x14ac:dyDescent="0.25">
      <c r="A37" s="451"/>
      <c r="B37" s="430"/>
      <c r="C37" s="433"/>
      <c r="D37" s="435"/>
      <c r="E37" s="440"/>
      <c r="F37" s="440"/>
      <c r="G37" s="51" t="s">
        <v>13</v>
      </c>
      <c r="H37" s="37">
        <f t="shared" ref="H37:L38" si="28">+H33+H35</f>
        <v>4</v>
      </c>
      <c r="I37" s="91">
        <v>0.4</v>
      </c>
      <c r="J37" s="91">
        <v>0.4</v>
      </c>
      <c r="K37" s="91">
        <v>0.35</v>
      </c>
      <c r="L37" s="103">
        <v>1.05</v>
      </c>
      <c r="M37" s="103">
        <v>1.05</v>
      </c>
      <c r="N37" s="103">
        <v>1.05</v>
      </c>
      <c r="O37" s="103">
        <v>1.05</v>
      </c>
      <c r="P37" s="103">
        <v>1.05</v>
      </c>
      <c r="Q37" s="170">
        <f t="shared" ref="Q37" si="29">+Q33</f>
        <v>2</v>
      </c>
      <c r="R37" s="103">
        <v>2</v>
      </c>
      <c r="S37" s="103">
        <v>2</v>
      </c>
      <c r="T37" s="103"/>
      <c r="U37" s="37"/>
      <c r="V37" s="103">
        <v>3.5</v>
      </c>
      <c r="W37" s="103"/>
      <c r="X37" s="103"/>
      <c r="Y37" s="103"/>
      <c r="Z37" s="37"/>
      <c r="AA37" s="103">
        <f t="shared" ref="AA37:AA38" si="30">+AA33+AA35</f>
        <v>4</v>
      </c>
      <c r="AB37" s="103"/>
      <c r="AC37" s="103"/>
      <c r="AD37" s="103"/>
      <c r="AE37" s="37"/>
      <c r="AF37" s="246">
        <f t="shared" ref="AF37" si="31">+AF33</f>
        <v>1.0900000000000001</v>
      </c>
      <c r="AG37" s="142">
        <v>1.34</v>
      </c>
      <c r="AH37" s="142">
        <v>1.76</v>
      </c>
      <c r="AI37" s="142"/>
      <c r="AJ37" s="141">
        <f>AF37/Q37</f>
        <v>0.54500000000000004</v>
      </c>
      <c r="AK37" s="141"/>
      <c r="AL37" s="446"/>
      <c r="AM37" s="473"/>
      <c r="AN37" s="473"/>
      <c r="AO37" s="444"/>
      <c r="AP37" s="445"/>
    </row>
    <row r="38" spans="1:45" s="5" customFormat="1" ht="63.75" customHeight="1" thickBot="1" x14ac:dyDescent="0.3">
      <c r="A38" s="451"/>
      <c r="B38" s="431"/>
      <c r="C38" s="434"/>
      <c r="D38" s="435"/>
      <c r="E38" s="440"/>
      <c r="F38" s="440"/>
      <c r="G38" s="52" t="s">
        <v>14</v>
      </c>
      <c r="H38" s="150">
        <f t="shared" si="28"/>
        <v>603483667</v>
      </c>
      <c r="I38" s="151">
        <f t="shared" si="28"/>
        <v>78000000</v>
      </c>
      <c r="J38" s="151">
        <f t="shared" si="28"/>
        <v>78000000</v>
      </c>
      <c r="K38" s="151">
        <f t="shared" si="28"/>
        <v>66800000</v>
      </c>
      <c r="L38" s="150">
        <f t="shared" si="28"/>
        <v>154187667</v>
      </c>
      <c r="M38" s="150">
        <f t="shared" ref="M38:O38" si="32">+M34+M36</f>
        <v>154187667</v>
      </c>
      <c r="N38" s="150">
        <f t="shared" si="32"/>
        <v>154187667</v>
      </c>
      <c r="O38" s="150">
        <f t="shared" si="32"/>
        <v>154187667</v>
      </c>
      <c r="P38" s="150">
        <f t="shared" ref="P38" si="33">+P34+P36</f>
        <v>154187667</v>
      </c>
      <c r="Q38" s="166">
        <f t="shared" ref="Q38" si="34">+Q34+Q36</f>
        <v>191783001</v>
      </c>
      <c r="R38" s="150">
        <v>191783001</v>
      </c>
      <c r="S38" s="150">
        <v>186063001</v>
      </c>
      <c r="T38" s="150"/>
      <c r="U38" s="158"/>
      <c r="V38" s="150">
        <v>111034000</v>
      </c>
      <c r="W38" s="150"/>
      <c r="X38" s="150"/>
      <c r="Y38" s="150"/>
      <c r="Z38" s="158"/>
      <c r="AA38" s="150">
        <f t="shared" si="30"/>
        <v>87502000</v>
      </c>
      <c r="AB38" s="150"/>
      <c r="AC38" s="150"/>
      <c r="AD38" s="150"/>
      <c r="AE38" s="158"/>
      <c r="AF38" s="230">
        <f t="shared" ref="AF38" si="35">+AF34+AF36</f>
        <v>159013001</v>
      </c>
      <c r="AG38" s="247">
        <v>159013001</v>
      </c>
      <c r="AH38" s="247">
        <v>180653001</v>
      </c>
      <c r="AI38" s="247"/>
      <c r="AJ38" s="141">
        <f>AF38/Q38</f>
        <v>0.82912979863111014</v>
      </c>
      <c r="AK38" s="141"/>
      <c r="AL38" s="446"/>
      <c r="AM38" s="473"/>
      <c r="AN38" s="473"/>
      <c r="AO38" s="444"/>
      <c r="AP38" s="445"/>
    </row>
    <row r="39" spans="1:45" s="5" customFormat="1" ht="63.75" customHeight="1" x14ac:dyDescent="0.25">
      <c r="A39" s="451"/>
      <c r="B39" s="429">
        <v>6</v>
      </c>
      <c r="C39" s="432" t="s">
        <v>184</v>
      </c>
      <c r="D39" s="435" t="s">
        <v>131</v>
      </c>
      <c r="E39" s="440"/>
      <c r="F39" s="440"/>
      <c r="G39" s="54" t="s">
        <v>9</v>
      </c>
      <c r="H39" s="32">
        <v>2500</v>
      </c>
      <c r="I39" s="91">
        <v>1200</v>
      </c>
      <c r="J39" s="91">
        <v>1200</v>
      </c>
      <c r="K39" s="32">
        <v>1535</v>
      </c>
      <c r="L39" s="32">
        <v>1200</v>
      </c>
      <c r="M39" s="32">
        <v>1200</v>
      </c>
      <c r="N39" s="32">
        <v>1200</v>
      </c>
      <c r="O39" s="32">
        <v>1200</v>
      </c>
      <c r="P39" s="32">
        <v>1105</v>
      </c>
      <c r="Q39" s="171">
        <v>1250</v>
      </c>
      <c r="R39" s="32">
        <v>1250</v>
      </c>
      <c r="S39" s="32">
        <v>1250</v>
      </c>
      <c r="T39" s="32"/>
      <c r="U39" s="32"/>
      <c r="V39" s="32">
        <v>2400</v>
      </c>
      <c r="W39" s="32"/>
      <c r="X39" s="32"/>
      <c r="Y39" s="32"/>
      <c r="Z39" s="32"/>
      <c r="AA39" s="32">
        <v>2500</v>
      </c>
      <c r="AB39" s="32"/>
      <c r="AC39" s="32"/>
      <c r="AD39" s="32"/>
      <c r="AE39" s="32"/>
      <c r="AF39" s="221">
        <v>1348</v>
      </c>
      <c r="AG39" s="242">
        <v>1519</v>
      </c>
      <c r="AH39" s="242">
        <v>1519</v>
      </c>
      <c r="AI39" s="242"/>
      <c r="AJ39" s="141">
        <f>AF39/Q39</f>
        <v>1.0784</v>
      </c>
      <c r="AK39" s="141"/>
      <c r="AL39" s="474" t="s">
        <v>259</v>
      </c>
      <c r="AM39" s="476" t="s">
        <v>260</v>
      </c>
      <c r="AN39" s="476" t="s">
        <v>260</v>
      </c>
      <c r="AO39" s="476" t="s">
        <v>185</v>
      </c>
      <c r="AP39" s="442" t="s">
        <v>186</v>
      </c>
    </row>
    <row r="40" spans="1:45" s="5" customFormat="1" ht="66.75" customHeight="1" x14ac:dyDescent="0.25">
      <c r="A40" s="451"/>
      <c r="B40" s="430"/>
      <c r="C40" s="433"/>
      <c r="D40" s="435"/>
      <c r="E40" s="440"/>
      <c r="F40" s="440"/>
      <c r="G40" s="51" t="s">
        <v>10</v>
      </c>
      <c r="H40" s="150">
        <f>+J40+O40+Q40+V40+AA40</f>
        <v>1316626899</v>
      </c>
      <c r="I40" s="151">
        <v>178419553</v>
      </c>
      <c r="J40" s="151">
        <v>178419553</v>
      </c>
      <c r="K40" s="151">
        <v>178419553</v>
      </c>
      <c r="L40" s="150">
        <v>467544346</v>
      </c>
      <c r="M40" s="150">
        <v>467544346</v>
      </c>
      <c r="N40" s="150">
        <v>467544346</v>
      </c>
      <c r="O40" s="150">
        <v>467544346</v>
      </c>
      <c r="P40" s="150">
        <v>467494318</v>
      </c>
      <c r="Q40" s="204">
        <v>91740000</v>
      </c>
      <c r="R40" s="150">
        <v>80300000</v>
      </c>
      <c r="S40" s="150">
        <v>465747920</v>
      </c>
      <c r="T40" s="150"/>
      <c r="U40" s="150"/>
      <c r="V40" s="150">
        <v>382709000</v>
      </c>
      <c r="W40" s="150"/>
      <c r="X40" s="150"/>
      <c r="Y40" s="150"/>
      <c r="Z40" s="150"/>
      <c r="AA40" s="150">
        <v>196214000</v>
      </c>
      <c r="AB40" s="150"/>
      <c r="AC40" s="150"/>
      <c r="AD40" s="150"/>
      <c r="AE40" s="150"/>
      <c r="AF40" s="211">
        <v>80300000</v>
      </c>
      <c r="AG40" s="243">
        <v>80300000</v>
      </c>
      <c r="AH40" s="243">
        <v>80300000</v>
      </c>
      <c r="AI40" s="243"/>
      <c r="AJ40" s="141">
        <f>AF40/Q40</f>
        <v>0.87529976019184652</v>
      </c>
      <c r="AK40" s="141">
        <f>+(K40+P40+AF40)/H40</f>
        <v>0.55157149800871563</v>
      </c>
      <c r="AL40" s="475"/>
      <c r="AM40" s="477"/>
      <c r="AN40" s="477"/>
      <c r="AO40" s="477"/>
      <c r="AP40" s="443"/>
    </row>
    <row r="41" spans="1:45" s="5" customFormat="1" ht="53.25" customHeight="1" x14ac:dyDescent="0.25">
      <c r="A41" s="451"/>
      <c r="B41" s="430"/>
      <c r="C41" s="433"/>
      <c r="D41" s="435"/>
      <c r="E41" s="440"/>
      <c r="F41" s="440"/>
      <c r="G41" s="51" t="s">
        <v>11</v>
      </c>
      <c r="H41" s="155"/>
      <c r="I41" s="197"/>
      <c r="J41" s="197"/>
      <c r="K41" s="197"/>
      <c r="L41" s="155"/>
      <c r="M41" s="155"/>
      <c r="N41" s="155"/>
      <c r="O41" s="155"/>
      <c r="P41" s="155"/>
      <c r="Q41" s="176"/>
      <c r="R41" s="176"/>
      <c r="S41" s="176"/>
      <c r="T41" s="176"/>
      <c r="U41" s="176"/>
      <c r="V41" s="176"/>
      <c r="W41" s="176"/>
      <c r="X41" s="176"/>
      <c r="Y41" s="176"/>
      <c r="Z41" s="176"/>
      <c r="AA41" s="176"/>
      <c r="AB41" s="176"/>
      <c r="AC41" s="176"/>
      <c r="AD41" s="176"/>
      <c r="AE41" s="176"/>
      <c r="AF41" s="213"/>
      <c r="AG41" s="244"/>
      <c r="AH41" s="244"/>
      <c r="AI41" s="244"/>
      <c r="AJ41" s="141"/>
      <c r="AK41" s="143"/>
      <c r="AL41" s="475"/>
      <c r="AM41" s="477"/>
      <c r="AN41" s="477"/>
      <c r="AO41" s="477"/>
      <c r="AP41" s="443"/>
    </row>
    <row r="42" spans="1:45" s="5" customFormat="1" ht="62.25" customHeight="1" x14ac:dyDescent="0.25">
      <c r="A42" s="451"/>
      <c r="B42" s="430"/>
      <c r="C42" s="433"/>
      <c r="D42" s="435"/>
      <c r="E42" s="440"/>
      <c r="F42" s="440"/>
      <c r="G42" s="51" t="s">
        <v>12</v>
      </c>
      <c r="H42" s="155"/>
      <c r="I42" s="197"/>
      <c r="J42" s="197"/>
      <c r="K42" s="197"/>
      <c r="L42" s="169">
        <v>76139851</v>
      </c>
      <c r="M42" s="169">
        <v>76139851</v>
      </c>
      <c r="N42" s="169">
        <v>76139851</v>
      </c>
      <c r="O42" s="169">
        <v>76139851</v>
      </c>
      <c r="P42" s="169">
        <v>76139851</v>
      </c>
      <c r="Q42" s="203">
        <v>281011668</v>
      </c>
      <c r="R42" s="155">
        <v>281011668</v>
      </c>
      <c r="S42" s="155">
        <v>281011668</v>
      </c>
      <c r="T42" s="155"/>
      <c r="U42" s="155"/>
      <c r="V42" s="155"/>
      <c r="W42" s="155"/>
      <c r="X42" s="155"/>
      <c r="Y42" s="155"/>
      <c r="Z42" s="155"/>
      <c r="AA42" s="155"/>
      <c r="AB42" s="155"/>
      <c r="AC42" s="155"/>
      <c r="AD42" s="155"/>
      <c r="AE42" s="155"/>
      <c r="AF42" s="216">
        <v>53150548</v>
      </c>
      <c r="AG42" s="243">
        <v>110115828</v>
      </c>
      <c r="AH42" s="243">
        <v>195563748</v>
      </c>
      <c r="AI42" s="243"/>
      <c r="AJ42" s="141">
        <f>AF42/Q42</f>
        <v>0.18914000396595632</v>
      </c>
      <c r="AK42" s="141"/>
      <c r="AL42" s="475"/>
      <c r="AM42" s="477"/>
      <c r="AN42" s="477"/>
      <c r="AO42" s="477"/>
      <c r="AP42" s="443"/>
    </row>
    <row r="43" spans="1:45" s="5" customFormat="1" ht="54.75" customHeight="1" x14ac:dyDescent="0.25">
      <c r="A43" s="451"/>
      <c r="B43" s="430"/>
      <c r="C43" s="433"/>
      <c r="D43" s="435"/>
      <c r="E43" s="440"/>
      <c r="F43" s="440"/>
      <c r="G43" s="51" t="s">
        <v>13</v>
      </c>
      <c r="H43" s="37">
        <v>2500</v>
      </c>
      <c r="I43" s="103">
        <f t="shared" ref="H43:L44" si="36">+I39+I41</f>
        <v>1200</v>
      </c>
      <c r="J43" s="103">
        <f t="shared" si="36"/>
        <v>1200</v>
      </c>
      <c r="K43" s="103">
        <f t="shared" si="36"/>
        <v>1535</v>
      </c>
      <c r="L43" s="37">
        <f t="shared" si="36"/>
        <v>1200</v>
      </c>
      <c r="M43" s="37">
        <f t="shared" ref="M43:O43" si="37">+M39+M41</f>
        <v>1200</v>
      </c>
      <c r="N43" s="37">
        <f t="shared" si="37"/>
        <v>1200</v>
      </c>
      <c r="O43" s="37">
        <f t="shared" si="37"/>
        <v>1200</v>
      </c>
      <c r="P43" s="37">
        <f t="shared" ref="P43" si="38">+P39+P41</f>
        <v>1105</v>
      </c>
      <c r="Q43" s="165">
        <v>1250</v>
      </c>
      <c r="R43" s="37">
        <v>1250</v>
      </c>
      <c r="S43" s="37">
        <v>1250</v>
      </c>
      <c r="T43" s="37"/>
      <c r="U43" s="37"/>
      <c r="V43" s="37">
        <v>2400</v>
      </c>
      <c r="W43" s="37"/>
      <c r="X43" s="37"/>
      <c r="Y43" s="37"/>
      <c r="Z43" s="37"/>
      <c r="AA43" s="37">
        <f t="shared" ref="AA43:AA44" si="39">+AA39+AA41</f>
        <v>2500</v>
      </c>
      <c r="AB43" s="37"/>
      <c r="AC43" s="37"/>
      <c r="AD43" s="37"/>
      <c r="AE43" s="37"/>
      <c r="AF43" s="223">
        <f>+AF39</f>
        <v>1348</v>
      </c>
      <c r="AG43" s="142">
        <v>1519</v>
      </c>
      <c r="AH43" s="142">
        <v>1519</v>
      </c>
      <c r="AI43" s="250"/>
      <c r="AJ43" s="141">
        <f>AF43/Q43</f>
        <v>1.0784</v>
      </c>
      <c r="AK43" s="144"/>
      <c r="AL43" s="475"/>
      <c r="AM43" s="477"/>
      <c r="AN43" s="477"/>
      <c r="AO43" s="477"/>
      <c r="AP43" s="443"/>
    </row>
    <row r="44" spans="1:45" s="5" customFormat="1" ht="63.75" customHeight="1" thickBot="1" x14ac:dyDescent="0.3">
      <c r="A44" s="451"/>
      <c r="B44" s="431"/>
      <c r="C44" s="434"/>
      <c r="D44" s="435"/>
      <c r="E44" s="440"/>
      <c r="F44" s="440"/>
      <c r="G44" s="52" t="s">
        <v>14</v>
      </c>
      <c r="H44" s="150">
        <f t="shared" si="36"/>
        <v>1316626899</v>
      </c>
      <c r="I44" s="151">
        <f t="shared" si="36"/>
        <v>178419553</v>
      </c>
      <c r="J44" s="151">
        <f t="shared" si="36"/>
        <v>178419553</v>
      </c>
      <c r="K44" s="151">
        <f t="shared" si="36"/>
        <v>178419553</v>
      </c>
      <c r="L44" s="150">
        <f t="shared" si="36"/>
        <v>543684197</v>
      </c>
      <c r="M44" s="150">
        <f t="shared" ref="M44:O44" si="40">+M40+M42</f>
        <v>543684197</v>
      </c>
      <c r="N44" s="150">
        <f t="shared" si="40"/>
        <v>543684197</v>
      </c>
      <c r="O44" s="150">
        <f t="shared" si="40"/>
        <v>543684197</v>
      </c>
      <c r="P44" s="150">
        <f t="shared" ref="P44:Q44" si="41">+P40+P42</f>
        <v>543634169</v>
      </c>
      <c r="Q44" s="172">
        <f t="shared" si="41"/>
        <v>372751668</v>
      </c>
      <c r="R44" s="150">
        <v>361311668</v>
      </c>
      <c r="S44" s="150">
        <v>746759588</v>
      </c>
      <c r="T44" s="150"/>
      <c r="U44" s="158"/>
      <c r="V44" s="150">
        <v>382709000</v>
      </c>
      <c r="W44" s="150"/>
      <c r="X44" s="150"/>
      <c r="Y44" s="150"/>
      <c r="Z44" s="158"/>
      <c r="AA44" s="150">
        <f t="shared" si="39"/>
        <v>196214000</v>
      </c>
      <c r="AB44" s="150"/>
      <c r="AC44" s="150"/>
      <c r="AD44" s="150"/>
      <c r="AE44" s="158"/>
      <c r="AF44" s="230">
        <f t="shared" ref="AF44" si="42">+AF40+AF42</f>
        <v>133450548</v>
      </c>
      <c r="AG44" s="247">
        <v>190415828</v>
      </c>
      <c r="AH44" s="247">
        <v>275863748</v>
      </c>
      <c r="AI44" s="247"/>
      <c r="AJ44" s="141">
        <f>AF44/Q44</f>
        <v>0.35801462329069983</v>
      </c>
      <c r="AK44" s="141"/>
      <c r="AL44" s="475"/>
      <c r="AM44" s="477"/>
      <c r="AN44" s="477"/>
      <c r="AO44" s="477"/>
      <c r="AP44" s="443"/>
    </row>
    <row r="45" spans="1:45" s="5" customFormat="1" ht="63.75" customHeight="1" x14ac:dyDescent="0.25">
      <c r="A45" s="451"/>
      <c r="B45" s="429">
        <v>7</v>
      </c>
      <c r="C45" s="432" t="s">
        <v>187</v>
      </c>
      <c r="D45" s="435" t="s">
        <v>131</v>
      </c>
      <c r="E45" s="440"/>
      <c r="F45" s="440"/>
      <c r="G45" s="54" t="s">
        <v>9</v>
      </c>
      <c r="H45" s="32">
        <v>6</v>
      </c>
      <c r="I45" s="91" t="s">
        <v>171</v>
      </c>
      <c r="J45" s="91" t="s">
        <v>171</v>
      </c>
      <c r="K45" s="91" t="s">
        <v>171</v>
      </c>
      <c r="L45" s="91">
        <v>1.5</v>
      </c>
      <c r="M45" s="91">
        <v>1.5</v>
      </c>
      <c r="N45" s="91">
        <v>1.5</v>
      </c>
      <c r="O45" s="91">
        <v>1.5</v>
      </c>
      <c r="P45" s="91">
        <v>1.5</v>
      </c>
      <c r="Q45" s="173">
        <v>4.5</v>
      </c>
      <c r="R45" s="91">
        <v>4.5</v>
      </c>
      <c r="S45" s="91">
        <v>4.5</v>
      </c>
      <c r="T45" s="91"/>
      <c r="U45" s="32"/>
      <c r="V45" s="91">
        <v>5.5</v>
      </c>
      <c r="W45" s="91"/>
      <c r="X45" s="91"/>
      <c r="Y45" s="91"/>
      <c r="Z45" s="32"/>
      <c r="AA45" s="32">
        <v>6</v>
      </c>
      <c r="AB45" s="32"/>
      <c r="AC45" s="32"/>
      <c r="AD45" s="32"/>
      <c r="AE45" s="32"/>
      <c r="AF45" s="251">
        <v>2.06</v>
      </c>
      <c r="AG45" s="242">
        <v>2.92</v>
      </c>
      <c r="AH45" s="242">
        <v>3.2349999999999999</v>
      </c>
      <c r="AI45" s="242"/>
      <c r="AJ45" s="141">
        <f>AF45/Q45</f>
        <v>0.45777777777777778</v>
      </c>
      <c r="AK45" s="141"/>
      <c r="AL45" s="446" t="s">
        <v>261</v>
      </c>
      <c r="AM45" s="447" t="s">
        <v>123</v>
      </c>
      <c r="AN45" s="447" t="s">
        <v>123</v>
      </c>
      <c r="AO45" s="446" t="s">
        <v>262</v>
      </c>
      <c r="AP45" s="446" t="s">
        <v>263</v>
      </c>
    </row>
    <row r="46" spans="1:45" s="5" customFormat="1" ht="66.75" customHeight="1" x14ac:dyDescent="0.25">
      <c r="A46" s="451"/>
      <c r="B46" s="430"/>
      <c r="C46" s="433"/>
      <c r="D46" s="435"/>
      <c r="E46" s="440"/>
      <c r="F46" s="440"/>
      <c r="G46" s="51" t="s">
        <v>10</v>
      </c>
      <c r="H46" s="150">
        <f>+J46+O46+Q46+V46+AA46</f>
        <v>1359029000</v>
      </c>
      <c r="I46" s="151">
        <v>46800000</v>
      </c>
      <c r="J46" s="151">
        <v>46800000</v>
      </c>
      <c r="K46" s="151">
        <v>46800000</v>
      </c>
      <c r="L46" s="150">
        <v>826055000</v>
      </c>
      <c r="M46" s="150">
        <v>826055000</v>
      </c>
      <c r="N46" s="150">
        <v>826055000</v>
      </c>
      <c r="O46" s="150">
        <v>826055000</v>
      </c>
      <c r="P46" s="150">
        <v>826055000</v>
      </c>
      <c r="Q46" s="205">
        <v>312965000</v>
      </c>
      <c r="R46" s="150">
        <v>307110000</v>
      </c>
      <c r="S46" s="150">
        <v>102297080</v>
      </c>
      <c r="T46" s="150"/>
      <c r="U46" s="150"/>
      <c r="V46" s="150">
        <v>79423000</v>
      </c>
      <c r="W46" s="150"/>
      <c r="X46" s="150"/>
      <c r="Y46" s="150"/>
      <c r="Z46" s="150"/>
      <c r="AA46" s="150">
        <v>93786000</v>
      </c>
      <c r="AB46" s="150"/>
      <c r="AC46" s="150"/>
      <c r="AD46" s="150"/>
      <c r="AE46" s="150"/>
      <c r="AF46" s="252">
        <v>47710000</v>
      </c>
      <c r="AG46" s="243">
        <v>47710000</v>
      </c>
      <c r="AH46" s="243">
        <v>67310000</v>
      </c>
      <c r="AI46" s="243"/>
      <c r="AJ46" s="141">
        <f>AF46/Q46</f>
        <v>0.15244516159953989</v>
      </c>
      <c r="AK46" s="141">
        <f>+(K46+P46+AF46)/H46</f>
        <v>0.67736965142024197</v>
      </c>
      <c r="AL46" s="446"/>
      <c r="AM46" s="448"/>
      <c r="AN46" s="448"/>
      <c r="AO46" s="446"/>
      <c r="AP46" s="446"/>
    </row>
    <row r="47" spans="1:45" s="5" customFormat="1" ht="53.25" customHeight="1" x14ac:dyDescent="0.25">
      <c r="A47" s="451"/>
      <c r="B47" s="430"/>
      <c r="C47" s="433"/>
      <c r="D47" s="435"/>
      <c r="E47" s="440"/>
      <c r="F47" s="440"/>
      <c r="G47" s="51" t="s">
        <v>11</v>
      </c>
      <c r="H47" s="155"/>
      <c r="I47" s="197"/>
      <c r="J47" s="197"/>
      <c r="K47" s="197"/>
      <c r="L47" s="155"/>
      <c r="M47" s="155"/>
      <c r="N47" s="155"/>
      <c r="O47" s="155"/>
      <c r="P47" s="155"/>
      <c r="Q47" s="176"/>
      <c r="R47" s="176"/>
      <c r="S47" s="176"/>
      <c r="T47" s="176"/>
      <c r="U47" s="176"/>
      <c r="V47" s="176"/>
      <c r="W47" s="176"/>
      <c r="X47" s="176"/>
      <c r="Y47" s="176"/>
      <c r="Z47" s="176"/>
      <c r="AA47" s="176"/>
      <c r="AB47" s="176"/>
      <c r="AC47" s="176"/>
      <c r="AD47" s="176"/>
      <c r="AE47" s="176"/>
      <c r="AF47" s="253"/>
      <c r="AG47" s="244"/>
      <c r="AH47" s="244"/>
      <c r="AI47" s="244"/>
      <c r="AJ47" s="143"/>
      <c r="AK47" s="143"/>
      <c r="AL47" s="446"/>
      <c r="AM47" s="448"/>
      <c r="AN47" s="448"/>
      <c r="AO47" s="446"/>
      <c r="AP47" s="446"/>
    </row>
    <row r="48" spans="1:45" s="5" customFormat="1" ht="62.25" customHeight="1" x14ac:dyDescent="0.25">
      <c r="A48" s="451"/>
      <c r="B48" s="430"/>
      <c r="C48" s="433"/>
      <c r="D48" s="435"/>
      <c r="E48" s="440"/>
      <c r="F48" s="440"/>
      <c r="G48" s="51" t="s">
        <v>12</v>
      </c>
      <c r="H48" s="155"/>
      <c r="I48" s="197"/>
      <c r="J48" s="197"/>
      <c r="K48" s="197"/>
      <c r="L48" s="169">
        <v>3000000</v>
      </c>
      <c r="M48" s="169">
        <v>3000000</v>
      </c>
      <c r="N48" s="169">
        <v>3000000</v>
      </c>
      <c r="O48" s="169">
        <v>3000000</v>
      </c>
      <c r="P48" s="169">
        <v>3000000</v>
      </c>
      <c r="Q48" s="203">
        <v>6170666</v>
      </c>
      <c r="R48" s="155">
        <v>6170666</v>
      </c>
      <c r="S48" s="155">
        <v>6170666</v>
      </c>
      <c r="T48" s="155"/>
      <c r="U48" s="155"/>
      <c r="V48" s="155"/>
      <c r="W48" s="155"/>
      <c r="X48" s="155"/>
      <c r="Y48" s="155"/>
      <c r="Z48" s="155"/>
      <c r="AA48" s="155"/>
      <c r="AB48" s="155"/>
      <c r="AC48" s="155"/>
      <c r="AD48" s="155"/>
      <c r="AE48" s="155"/>
      <c r="AF48" s="254">
        <v>3920000</v>
      </c>
      <c r="AG48" s="243">
        <v>6170666</v>
      </c>
      <c r="AH48" s="243">
        <v>6170666</v>
      </c>
      <c r="AI48" s="243"/>
      <c r="AJ48" s="141">
        <f>AF48/Q48</f>
        <v>0.63526368142433898</v>
      </c>
      <c r="AK48" s="141"/>
      <c r="AL48" s="446"/>
      <c r="AM48" s="448"/>
      <c r="AN48" s="448"/>
      <c r="AO48" s="446"/>
      <c r="AP48" s="446"/>
    </row>
    <row r="49" spans="1:42" s="5" customFormat="1" ht="54.75" customHeight="1" x14ac:dyDescent="0.25">
      <c r="A49" s="451"/>
      <c r="B49" s="430"/>
      <c r="C49" s="433"/>
      <c r="D49" s="435"/>
      <c r="E49" s="440"/>
      <c r="F49" s="440"/>
      <c r="G49" s="51" t="s">
        <v>13</v>
      </c>
      <c r="H49" s="37">
        <f t="shared" ref="H49:L50" si="43">+H45+H47</f>
        <v>6</v>
      </c>
      <c r="I49" s="103">
        <v>46800000</v>
      </c>
      <c r="J49" s="103">
        <v>46800000</v>
      </c>
      <c r="K49" s="103">
        <v>46800000</v>
      </c>
      <c r="L49" s="103">
        <f t="shared" si="43"/>
        <v>1.5</v>
      </c>
      <c r="M49" s="103">
        <f t="shared" ref="M49:O49" si="44">+M45+M47</f>
        <v>1.5</v>
      </c>
      <c r="N49" s="103">
        <f t="shared" si="44"/>
        <v>1.5</v>
      </c>
      <c r="O49" s="103">
        <f t="shared" si="44"/>
        <v>1.5</v>
      </c>
      <c r="P49" s="103">
        <f t="shared" ref="P49" si="45">+P45+P47</f>
        <v>1.5</v>
      </c>
      <c r="Q49" s="174">
        <f t="shared" ref="Q49" si="46">+Q45</f>
        <v>4.5</v>
      </c>
      <c r="R49" s="103">
        <v>4.5</v>
      </c>
      <c r="S49" s="103">
        <v>4.5</v>
      </c>
      <c r="T49" s="103"/>
      <c r="U49" s="37"/>
      <c r="V49" s="103">
        <v>5.5</v>
      </c>
      <c r="W49" s="103"/>
      <c r="X49" s="103"/>
      <c r="Y49" s="103"/>
      <c r="Z49" s="37"/>
      <c r="AA49" s="103">
        <f t="shared" ref="AA49:AA50" si="47">+AA45+AA47</f>
        <v>6</v>
      </c>
      <c r="AB49" s="103"/>
      <c r="AC49" s="103"/>
      <c r="AD49" s="103"/>
      <c r="AE49" s="37"/>
      <c r="AF49" s="255">
        <v>2.06</v>
      </c>
      <c r="AG49" s="142">
        <v>2.06</v>
      </c>
      <c r="AH49" s="142">
        <v>3.2349999999999999</v>
      </c>
      <c r="AI49" s="142"/>
      <c r="AJ49" s="141">
        <f>AF49/Q49</f>
        <v>0.45777777777777778</v>
      </c>
      <c r="AK49" s="141"/>
      <c r="AL49" s="446"/>
      <c r="AM49" s="448"/>
      <c r="AN49" s="448"/>
      <c r="AO49" s="446"/>
      <c r="AP49" s="446"/>
    </row>
    <row r="50" spans="1:42" s="5" customFormat="1" ht="63.75" customHeight="1" thickBot="1" x14ac:dyDescent="0.3">
      <c r="A50" s="451"/>
      <c r="B50" s="431"/>
      <c r="C50" s="434"/>
      <c r="D50" s="435"/>
      <c r="E50" s="440"/>
      <c r="F50" s="440"/>
      <c r="G50" s="52" t="s">
        <v>14</v>
      </c>
      <c r="H50" s="150">
        <f t="shared" si="43"/>
        <v>1359029000</v>
      </c>
      <c r="I50" s="151">
        <f t="shared" si="43"/>
        <v>46800000</v>
      </c>
      <c r="J50" s="151">
        <f t="shared" si="43"/>
        <v>46800000</v>
      </c>
      <c r="K50" s="151">
        <f t="shared" si="43"/>
        <v>46800000</v>
      </c>
      <c r="L50" s="150">
        <f t="shared" si="43"/>
        <v>829055000</v>
      </c>
      <c r="M50" s="150">
        <f t="shared" ref="M50:O50" si="48">+M46+M48</f>
        <v>829055000</v>
      </c>
      <c r="N50" s="150">
        <f t="shared" si="48"/>
        <v>829055000</v>
      </c>
      <c r="O50" s="150">
        <f t="shared" si="48"/>
        <v>829055000</v>
      </c>
      <c r="P50" s="150">
        <f t="shared" ref="P50" si="49">+P46+P48</f>
        <v>829055000</v>
      </c>
      <c r="Q50" s="166">
        <f>+Q46+Q48</f>
        <v>319135666</v>
      </c>
      <c r="R50" s="150">
        <v>313280666</v>
      </c>
      <c r="S50" s="150">
        <v>108467746</v>
      </c>
      <c r="T50" s="150"/>
      <c r="U50" s="158"/>
      <c r="V50" s="150">
        <v>79423000</v>
      </c>
      <c r="W50" s="150"/>
      <c r="X50" s="150"/>
      <c r="Y50" s="150"/>
      <c r="Z50" s="158"/>
      <c r="AA50" s="150">
        <f t="shared" si="47"/>
        <v>93786000</v>
      </c>
      <c r="AB50" s="150"/>
      <c r="AC50" s="150"/>
      <c r="AD50" s="150"/>
      <c r="AE50" s="158"/>
      <c r="AF50" s="256">
        <v>51630000</v>
      </c>
      <c r="AG50" s="247">
        <v>51630000</v>
      </c>
      <c r="AH50" s="247">
        <v>51630000</v>
      </c>
      <c r="AI50" s="247"/>
      <c r="AJ50" s="141">
        <f>AF50/Q50</f>
        <v>0.16178072682105046</v>
      </c>
      <c r="AK50" s="141"/>
      <c r="AL50" s="446"/>
      <c r="AM50" s="449"/>
      <c r="AN50" s="449"/>
      <c r="AO50" s="446"/>
      <c r="AP50" s="446"/>
    </row>
    <row r="51" spans="1:42" s="5" customFormat="1" ht="63.75" customHeight="1" x14ac:dyDescent="0.25">
      <c r="A51" s="451"/>
      <c r="B51" s="429">
        <v>8</v>
      </c>
      <c r="C51" s="432" t="s">
        <v>188</v>
      </c>
      <c r="D51" s="435" t="s">
        <v>122</v>
      </c>
      <c r="E51" s="440"/>
      <c r="F51" s="440"/>
      <c r="G51" s="54" t="s">
        <v>9</v>
      </c>
      <c r="H51" s="160">
        <v>100</v>
      </c>
      <c r="I51" s="91">
        <v>100</v>
      </c>
      <c r="J51" s="91">
        <v>100</v>
      </c>
      <c r="K51" s="91">
        <v>100</v>
      </c>
      <c r="L51" s="32">
        <v>100</v>
      </c>
      <c r="M51" s="32">
        <v>100</v>
      </c>
      <c r="N51" s="32">
        <v>100</v>
      </c>
      <c r="O51" s="32">
        <v>100</v>
      </c>
      <c r="P51" s="32">
        <v>100</v>
      </c>
      <c r="Q51" s="175">
        <v>1</v>
      </c>
      <c r="R51" s="176">
        <v>1</v>
      </c>
      <c r="S51" s="176">
        <v>1</v>
      </c>
      <c r="T51" s="176"/>
      <c r="U51" s="32"/>
      <c r="V51" s="32">
        <v>1</v>
      </c>
      <c r="W51" s="32"/>
      <c r="X51" s="32"/>
      <c r="Y51" s="32"/>
      <c r="Z51" s="32"/>
      <c r="AA51" s="32">
        <v>100</v>
      </c>
      <c r="AB51" s="32"/>
      <c r="AC51" s="32"/>
      <c r="AD51" s="32"/>
      <c r="AE51" s="32"/>
      <c r="AF51" s="233">
        <v>1</v>
      </c>
      <c r="AG51" s="242">
        <v>1</v>
      </c>
      <c r="AH51" s="242">
        <v>1</v>
      </c>
      <c r="AI51" s="242"/>
      <c r="AJ51" s="141">
        <f>AF51/Q51</f>
        <v>1</v>
      </c>
      <c r="AK51" s="141"/>
      <c r="AL51" s="446" t="s">
        <v>264</v>
      </c>
      <c r="AM51" s="381" t="s">
        <v>123</v>
      </c>
      <c r="AN51" s="381" t="s">
        <v>123</v>
      </c>
      <c r="AO51" s="537" t="s">
        <v>265</v>
      </c>
      <c r="AP51" s="540" t="s">
        <v>266</v>
      </c>
    </row>
    <row r="52" spans="1:42" s="5" customFormat="1" ht="66.75" customHeight="1" x14ac:dyDescent="0.25">
      <c r="A52" s="451"/>
      <c r="B52" s="430"/>
      <c r="C52" s="433"/>
      <c r="D52" s="435"/>
      <c r="E52" s="440"/>
      <c r="F52" s="440"/>
      <c r="G52" s="51" t="s">
        <v>10</v>
      </c>
      <c r="H52" s="163">
        <f>+J52+O52+Q52+V52+AA52</f>
        <v>828073667</v>
      </c>
      <c r="I52" s="151">
        <v>21906667</v>
      </c>
      <c r="J52" s="151">
        <v>21906667</v>
      </c>
      <c r="K52" s="151">
        <v>21906667</v>
      </c>
      <c r="L52" s="150">
        <v>160280000</v>
      </c>
      <c r="M52" s="150">
        <v>160280000</v>
      </c>
      <c r="N52" s="150">
        <v>160280000</v>
      </c>
      <c r="O52" s="150">
        <v>160280000</v>
      </c>
      <c r="P52" s="150">
        <v>160280000</v>
      </c>
      <c r="Q52" s="161">
        <v>245750000</v>
      </c>
      <c r="R52" s="177">
        <v>241640000</v>
      </c>
      <c r="S52" s="177">
        <v>241640000</v>
      </c>
      <c r="T52" s="177"/>
      <c r="U52" s="150"/>
      <c r="V52" s="150">
        <v>260137000</v>
      </c>
      <c r="W52" s="150"/>
      <c r="X52" s="150"/>
      <c r="Y52" s="150"/>
      <c r="Z52" s="150"/>
      <c r="AA52" s="150">
        <v>140000000</v>
      </c>
      <c r="AB52" s="150"/>
      <c r="AC52" s="150"/>
      <c r="AD52" s="150"/>
      <c r="AE52" s="150"/>
      <c r="AF52" s="211">
        <v>241640000</v>
      </c>
      <c r="AG52" s="243">
        <v>241640000</v>
      </c>
      <c r="AH52" s="243">
        <v>241640000</v>
      </c>
      <c r="AI52" s="243"/>
      <c r="AJ52" s="141">
        <f>AF52/Q52</f>
        <v>0.98327568667344867</v>
      </c>
      <c r="AK52" s="141">
        <f>+(K52+P52+AF52)/H52</f>
        <v>0.51182241857233213</v>
      </c>
      <c r="AL52" s="446"/>
      <c r="AM52" s="535"/>
      <c r="AN52" s="535"/>
      <c r="AO52" s="538"/>
      <c r="AP52" s="541"/>
    </row>
    <row r="53" spans="1:42" s="5" customFormat="1" ht="53.25" customHeight="1" x14ac:dyDescent="0.25">
      <c r="A53" s="451"/>
      <c r="B53" s="430"/>
      <c r="C53" s="433"/>
      <c r="D53" s="435"/>
      <c r="E53" s="440"/>
      <c r="F53" s="440"/>
      <c r="G53" s="51" t="s">
        <v>11</v>
      </c>
      <c r="H53" s="155"/>
      <c r="I53" s="197"/>
      <c r="J53" s="197"/>
      <c r="K53" s="197"/>
      <c r="L53" s="155"/>
      <c r="M53" s="155"/>
      <c r="N53" s="155"/>
      <c r="O53" s="155"/>
      <c r="P53" s="155"/>
      <c r="Q53" s="176"/>
      <c r="R53" s="176"/>
      <c r="S53" s="176"/>
      <c r="T53" s="176"/>
      <c r="U53" s="176"/>
      <c r="V53" s="176"/>
      <c r="W53" s="176"/>
      <c r="X53" s="176"/>
      <c r="Y53" s="176"/>
      <c r="Z53" s="176"/>
      <c r="AA53" s="176"/>
      <c r="AB53" s="176"/>
      <c r="AC53" s="176"/>
      <c r="AD53" s="176"/>
      <c r="AE53" s="176"/>
      <c r="AF53" s="213"/>
      <c r="AG53" s="249"/>
      <c r="AH53" s="249"/>
      <c r="AI53" s="249"/>
      <c r="AJ53" s="147"/>
      <c r="AK53" s="143"/>
      <c r="AL53" s="446"/>
      <c r="AM53" s="535"/>
      <c r="AN53" s="535"/>
      <c r="AO53" s="538"/>
      <c r="AP53" s="541"/>
    </row>
    <row r="54" spans="1:42" s="5" customFormat="1" ht="62.25" customHeight="1" x14ac:dyDescent="0.25">
      <c r="A54" s="451"/>
      <c r="B54" s="430"/>
      <c r="C54" s="433"/>
      <c r="D54" s="435"/>
      <c r="E54" s="440"/>
      <c r="F54" s="440"/>
      <c r="G54" s="51" t="s">
        <v>12</v>
      </c>
      <c r="H54" s="155"/>
      <c r="I54" s="197"/>
      <c r="J54" s="197"/>
      <c r="K54" s="197"/>
      <c r="L54" s="169"/>
      <c r="M54" s="169"/>
      <c r="N54" s="169"/>
      <c r="O54" s="169"/>
      <c r="P54" s="169"/>
      <c r="Q54" s="203">
        <v>15668666</v>
      </c>
      <c r="R54" s="155">
        <v>15668666</v>
      </c>
      <c r="S54" s="155">
        <v>15668666</v>
      </c>
      <c r="T54" s="155"/>
      <c r="U54" s="155"/>
      <c r="V54" s="155"/>
      <c r="W54" s="155"/>
      <c r="X54" s="155"/>
      <c r="Y54" s="155"/>
      <c r="Z54" s="155"/>
      <c r="AA54" s="155"/>
      <c r="AB54" s="155"/>
      <c r="AC54" s="155"/>
      <c r="AD54" s="155"/>
      <c r="AE54" s="155"/>
      <c r="AF54" s="216">
        <v>15668666</v>
      </c>
      <c r="AG54" s="243">
        <v>15668666</v>
      </c>
      <c r="AH54" s="243">
        <v>15668666</v>
      </c>
      <c r="AI54" s="243"/>
      <c r="AJ54" s="141">
        <f>AF54/Q54</f>
        <v>1</v>
      </c>
      <c r="AK54" s="141"/>
      <c r="AL54" s="446"/>
      <c r="AM54" s="535"/>
      <c r="AN54" s="535"/>
      <c r="AO54" s="538"/>
      <c r="AP54" s="541"/>
    </row>
    <row r="55" spans="1:42" s="5" customFormat="1" ht="54.75" customHeight="1" x14ac:dyDescent="0.25">
      <c r="A55" s="451"/>
      <c r="B55" s="430"/>
      <c r="C55" s="433"/>
      <c r="D55" s="435"/>
      <c r="E55" s="440"/>
      <c r="F55" s="440"/>
      <c r="G55" s="51" t="s">
        <v>13</v>
      </c>
      <c r="H55" s="103">
        <f t="shared" ref="H55:L56" si="50">+H51+H53</f>
        <v>100</v>
      </c>
      <c r="I55" s="103">
        <f t="shared" si="50"/>
        <v>100</v>
      </c>
      <c r="J55" s="103">
        <f t="shared" si="50"/>
        <v>100</v>
      </c>
      <c r="K55" s="103">
        <f t="shared" si="50"/>
        <v>100</v>
      </c>
      <c r="L55" s="103">
        <f t="shared" si="50"/>
        <v>100</v>
      </c>
      <c r="M55" s="103">
        <f t="shared" ref="M55:O55" si="51">+M51+M53</f>
        <v>100</v>
      </c>
      <c r="N55" s="103">
        <f t="shared" si="51"/>
        <v>100</v>
      </c>
      <c r="O55" s="103">
        <f t="shared" si="51"/>
        <v>100</v>
      </c>
      <c r="P55" s="103">
        <f t="shared" ref="P55" si="52">+P51+P53</f>
        <v>100</v>
      </c>
      <c r="Q55" s="178">
        <v>1</v>
      </c>
      <c r="R55" s="103">
        <v>1</v>
      </c>
      <c r="S55" s="103">
        <v>1</v>
      </c>
      <c r="T55" s="103"/>
      <c r="U55" s="37"/>
      <c r="V55" s="103">
        <v>1</v>
      </c>
      <c r="W55" s="103"/>
      <c r="X55" s="103"/>
      <c r="Y55" s="103"/>
      <c r="Z55" s="37"/>
      <c r="AA55" s="103">
        <f t="shared" ref="AA55:AA56" si="53">+AA51+AA53</f>
        <v>100</v>
      </c>
      <c r="AB55" s="103"/>
      <c r="AC55" s="103"/>
      <c r="AD55" s="103"/>
      <c r="AE55" s="37"/>
      <c r="AF55" s="257">
        <f>+AF51</f>
        <v>1</v>
      </c>
      <c r="AG55" s="142">
        <v>1</v>
      </c>
      <c r="AH55" s="142">
        <v>1</v>
      </c>
      <c r="AI55" s="142"/>
      <c r="AJ55" s="141">
        <f>AF55/Q55</f>
        <v>1</v>
      </c>
      <c r="AK55" s="148"/>
      <c r="AL55" s="446"/>
      <c r="AM55" s="535"/>
      <c r="AN55" s="535"/>
      <c r="AO55" s="538"/>
      <c r="AP55" s="541"/>
    </row>
    <row r="56" spans="1:42" s="5" customFormat="1" ht="63.75" customHeight="1" thickBot="1" x14ac:dyDescent="0.3">
      <c r="A56" s="451"/>
      <c r="B56" s="431"/>
      <c r="C56" s="434"/>
      <c r="D56" s="435"/>
      <c r="E56" s="440"/>
      <c r="F56" s="440"/>
      <c r="G56" s="52" t="s">
        <v>14</v>
      </c>
      <c r="H56" s="150">
        <f t="shared" si="50"/>
        <v>828073667</v>
      </c>
      <c r="I56" s="151">
        <f t="shared" si="50"/>
        <v>21906667</v>
      </c>
      <c r="J56" s="151">
        <f t="shared" si="50"/>
        <v>21906667</v>
      </c>
      <c r="K56" s="151">
        <f t="shared" si="50"/>
        <v>21906667</v>
      </c>
      <c r="L56" s="150">
        <f t="shared" si="50"/>
        <v>160280000</v>
      </c>
      <c r="M56" s="150">
        <f t="shared" ref="M56:O56" si="54">+M52+M54</f>
        <v>160280000</v>
      </c>
      <c r="N56" s="150">
        <f t="shared" si="54"/>
        <v>160280000</v>
      </c>
      <c r="O56" s="150">
        <f t="shared" si="54"/>
        <v>160280000</v>
      </c>
      <c r="P56" s="150">
        <f t="shared" ref="P56:Q56" si="55">+P52+P54</f>
        <v>160280000</v>
      </c>
      <c r="Q56" s="166">
        <f t="shared" si="55"/>
        <v>261418666</v>
      </c>
      <c r="R56" s="150">
        <v>257308666</v>
      </c>
      <c r="S56" s="150">
        <v>257308666</v>
      </c>
      <c r="T56" s="150"/>
      <c r="U56" s="158"/>
      <c r="V56" s="150">
        <v>260137000</v>
      </c>
      <c r="W56" s="150"/>
      <c r="X56" s="150"/>
      <c r="Y56" s="150"/>
      <c r="Z56" s="158"/>
      <c r="AA56" s="150">
        <f t="shared" si="53"/>
        <v>140000000</v>
      </c>
      <c r="AB56" s="150"/>
      <c r="AC56" s="150"/>
      <c r="AD56" s="150"/>
      <c r="AE56" s="158"/>
      <c r="AF56" s="239">
        <f t="shared" ref="AF56" si="56">+AF52+AF54</f>
        <v>257308666</v>
      </c>
      <c r="AG56" s="247">
        <v>257308666</v>
      </c>
      <c r="AH56" s="247">
        <v>257308666</v>
      </c>
      <c r="AI56" s="247"/>
      <c r="AJ56" s="141">
        <f>AF56/Q56</f>
        <v>0.9842780928275412</v>
      </c>
      <c r="AK56" s="141"/>
      <c r="AL56" s="534"/>
      <c r="AM56" s="536"/>
      <c r="AN56" s="536"/>
      <c r="AO56" s="539"/>
      <c r="AP56" s="542"/>
    </row>
    <row r="57" spans="1:42" s="5" customFormat="1" ht="63.75" customHeight="1" x14ac:dyDescent="0.25">
      <c r="A57" s="451"/>
      <c r="B57" s="429">
        <v>9</v>
      </c>
      <c r="C57" s="432" t="s">
        <v>189</v>
      </c>
      <c r="D57" s="435" t="s">
        <v>131</v>
      </c>
      <c r="E57" s="440"/>
      <c r="F57" s="440"/>
      <c r="G57" s="54" t="s">
        <v>9</v>
      </c>
      <c r="H57" s="160">
        <v>2500</v>
      </c>
      <c r="I57" s="91">
        <v>366</v>
      </c>
      <c r="J57" s="91">
        <v>366</v>
      </c>
      <c r="K57" s="91">
        <v>366</v>
      </c>
      <c r="L57" s="32">
        <v>950</v>
      </c>
      <c r="M57" s="32">
        <v>950</v>
      </c>
      <c r="N57" s="32">
        <v>950</v>
      </c>
      <c r="O57" s="32">
        <v>950</v>
      </c>
      <c r="P57" s="176">
        <v>941</v>
      </c>
      <c r="Q57" s="179">
        <v>1550</v>
      </c>
      <c r="R57" s="176">
        <v>1550</v>
      </c>
      <c r="S57" s="176">
        <v>1550</v>
      </c>
      <c r="T57" s="176"/>
      <c r="U57" s="32"/>
      <c r="V57" s="32">
        <v>2100</v>
      </c>
      <c r="W57" s="32"/>
      <c r="X57" s="32"/>
      <c r="Y57" s="32"/>
      <c r="Z57" s="32"/>
      <c r="AA57" s="32">
        <v>2500</v>
      </c>
      <c r="AB57" s="32"/>
      <c r="AC57" s="32"/>
      <c r="AD57" s="32"/>
      <c r="AE57" s="32"/>
      <c r="AF57" s="258">
        <v>941</v>
      </c>
      <c r="AG57" s="242">
        <v>1204</v>
      </c>
      <c r="AH57" s="242">
        <v>1204</v>
      </c>
      <c r="AI57" s="242"/>
      <c r="AJ57" s="141">
        <f>AF57/Q57</f>
        <v>0.60709677419354835</v>
      </c>
      <c r="AK57" s="141"/>
      <c r="AL57" s="529" t="s">
        <v>267</v>
      </c>
      <c r="AM57" s="424" t="s">
        <v>243</v>
      </c>
      <c r="AN57" s="424" t="s">
        <v>123</v>
      </c>
      <c r="AO57" s="424" t="s">
        <v>190</v>
      </c>
      <c r="AP57" s="424" t="s">
        <v>142</v>
      </c>
    </row>
    <row r="58" spans="1:42" s="5" customFormat="1" ht="66.75" customHeight="1" x14ac:dyDescent="0.25">
      <c r="A58" s="451"/>
      <c r="B58" s="430"/>
      <c r="C58" s="433"/>
      <c r="D58" s="435"/>
      <c r="E58" s="440"/>
      <c r="F58" s="440"/>
      <c r="G58" s="51" t="s">
        <v>10</v>
      </c>
      <c r="H58" s="163">
        <f>+J58+O58+Q58+V58+AA58</f>
        <v>3409078060</v>
      </c>
      <c r="I58" s="151">
        <v>399000000</v>
      </c>
      <c r="J58" s="151">
        <v>399000000</v>
      </c>
      <c r="K58" s="151">
        <v>393582666</v>
      </c>
      <c r="L58" s="150">
        <v>728062060</v>
      </c>
      <c r="M58" s="150">
        <v>728062060</v>
      </c>
      <c r="N58" s="150">
        <v>728062060</v>
      </c>
      <c r="O58" s="150">
        <v>728062060</v>
      </c>
      <c r="P58" s="176">
        <v>724208000</v>
      </c>
      <c r="Q58" s="180">
        <v>666920000</v>
      </c>
      <c r="R58" s="177">
        <v>696920000</v>
      </c>
      <c r="S58" s="177">
        <v>696920000</v>
      </c>
      <c r="T58" s="177"/>
      <c r="U58" s="150"/>
      <c r="V58" s="150">
        <v>1045096000</v>
      </c>
      <c r="W58" s="150"/>
      <c r="X58" s="150"/>
      <c r="Y58" s="150"/>
      <c r="Z58" s="150"/>
      <c r="AA58" s="150">
        <v>570000000</v>
      </c>
      <c r="AB58" s="150"/>
      <c r="AC58" s="150"/>
      <c r="AD58" s="150"/>
      <c r="AE58" s="150"/>
      <c r="AF58" s="224">
        <v>397120000</v>
      </c>
      <c r="AG58" s="243">
        <v>443215000</v>
      </c>
      <c r="AH58" s="243">
        <v>599610000</v>
      </c>
      <c r="AI58" s="243"/>
      <c r="AJ58" s="141">
        <f>AF58/Q58</f>
        <v>0.59545372758351822</v>
      </c>
      <c r="AK58" s="141">
        <f>+(K58+P58+AF58)/H58</f>
        <v>0.44437547024077234</v>
      </c>
      <c r="AL58" s="529"/>
      <c r="AM58" s="424"/>
      <c r="AN58" s="424"/>
      <c r="AO58" s="424"/>
      <c r="AP58" s="424"/>
    </row>
    <row r="59" spans="1:42" s="5" customFormat="1" ht="53.25" customHeight="1" x14ac:dyDescent="0.25">
      <c r="A59" s="451"/>
      <c r="B59" s="430"/>
      <c r="C59" s="433"/>
      <c r="D59" s="435"/>
      <c r="E59" s="440"/>
      <c r="F59" s="440"/>
      <c r="G59" s="51" t="s">
        <v>11</v>
      </c>
      <c r="H59" s="155"/>
      <c r="I59" s="197"/>
      <c r="J59" s="197"/>
      <c r="K59" s="197"/>
      <c r="L59" s="155"/>
      <c r="M59" s="155"/>
      <c r="N59" s="155"/>
      <c r="O59" s="155"/>
      <c r="P59" s="168"/>
      <c r="Q59" s="176"/>
      <c r="R59" s="155"/>
      <c r="S59" s="155"/>
      <c r="T59" s="155"/>
      <c r="U59" s="155"/>
      <c r="V59" s="155"/>
      <c r="W59" s="155"/>
      <c r="X59" s="155"/>
      <c r="Y59" s="155"/>
      <c r="Z59" s="155"/>
      <c r="AA59" s="155"/>
      <c r="AB59" s="155"/>
      <c r="AC59" s="155"/>
      <c r="AD59" s="155"/>
      <c r="AE59" s="155"/>
      <c r="AF59" s="213"/>
      <c r="AG59" s="244"/>
      <c r="AH59" s="244"/>
      <c r="AI59" s="244"/>
      <c r="AJ59" s="141"/>
      <c r="AK59" s="143"/>
      <c r="AL59" s="529"/>
      <c r="AM59" s="424"/>
      <c r="AN59" s="424"/>
      <c r="AO59" s="424"/>
      <c r="AP59" s="424"/>
    </row>
    <row r="60" spans="1:42" s="5" customFormat="1" ht="62.25" customHeight="1" x14ac:dyDescent="0.25">
      <c r="A60" s="451"/>
      <c r="B60" s="430"/>
      <c r="C60" s="433"/>
      <c r="D60" s="435"/>
      <c r="E60" s="440"/>
      <c r="F60" s="440"/>
      <c r="G60" s="51" t="s">
        <v>12</v>
      </c>
      <c r="H60" s="155"/>
      <c r="I60" s="197"/>
      <c r="J60" s="197"/>
      <c r="K60" s="197"/>
      <c r="L60" s="169">
        <v>46095761</v>
      </c>
      <c r="M60" s="169">
        <v>46095761</v>
      </c>
      <c r="N60" s="169">
        <v>46095761</v>
      </c>
      <c r="O60" s="169">
        <v>46095761</v>
      </c>
      <c r="P60" s="181">
        <v>35945761</v>
      </c>
      <c r="Q60" s="203">
        <v>131987336</v>
      </c>
      <c r="R60" s="155">
        <v>129736670</v>
      </c>
      <c r="S60" s="155">
        <v>129736670</v>
      </c>
      <c r="T60" s="155"/>
      <c r="U60" s="155"/>
      <c r="V60" s="155"/>
      <c r="W60" s="155"/>
      <c r="X60" s="155"/>
      <c r="Y60" s="155"/>
      <c r="Z60" s="155"/>
      <c r="AA60" s="155"/>
      <c r="AB60" s="155"/>
      <c r="AC60" s="155"/>
      <c r="AD60" s="155"/>
      <c r="AE60" s="155"/>
      <c r="AF60" s="228">
        <v>83212336</v>
      </c>
      <c r="AG60" s="243">
        <v>125909327</v>
      </c>
      <c r="AH60" s="243">
        <v>128693905</v>
      </c>
      <c r="AI60" s="243"/>
      <c r="AJ60" s="141">
        <f>AF60/Q60</f>
        <v>0.63045697050814031</v>
      </c>
      <c r="AK60" s="141"/>
      <c r="AL60" s="529"/>
      <c r="AM60" s="424"/>
      <c r="AN60" s="424"/>
      <c r="AO60" s="424"/>
      <c r="AP60" s="424"/>
    </row>
    <row r="61" spans="1:42" s="5" customFormat="1" ht="54.75" customHeight="1" x14ac:dyDescent="0.25">
      <c r="A61" s="451"/>
      <c r="B61" s="430"/>
      <c r="C61" s="433"/>
      <c r="D61" s="435"/>
      <c r="E61" s="440"/>
      <c r="F61" s="440"/>
      <c r="G61" s="51" t="s">
        <v>13</v>
      </c>
      <c r="H61" s="103">
        <f t="shared" ref="H61:L62" si="57">+H57+H59</f>
        <v>2500</v>
      </c>
      <c r="I61" s="103">
        <f t="shared" si="57"/>
        <v>366</v>
      </c>
      <c r="J61" s="103">
        <f t="shared" si="57"/>
        <v>366</v>
      </c>
      <c r="K61" s="103">
        <f t="shared" si="57"/>
        <v>366</v>
      </c>
      <c r="L61" s="103">
        <f t="shared" si="57"/>
        <v>950</v>
      </c>
      <c r="M61" s="103">
        <f t="shared" ref="M61:O61" si="58">+M57+M59</f>
        <v>950</v>
      </c>
      <c r="N61" s="103">
        <f t="shared" si="58"/>
        <v>950</v>
      </c>
      <c r="O61" s="103">
        <f t="shared" si="58"/>
        <v>950</v>
      </c>
      <c r="P61" s="155">
        <v>941</v>
      </c>
      <c r="Q61" s="182">
        <f t="shared" ref="Q61:Q62" si="59">+Q57+Q59</f>
        <v>1550</v>
      </c>
      <c r="R61" s="103">
        <v>1550</v>
      </c>
      <c r="S61" s="103">
        <v>1550</v>
      </c>
      <c r="T61" s="103"/>
      <c r="U61" s="37"/>
      <c r="V61" s="103">
        <v>2100</v>
      </c>
      <c r="W61" s="103"/>
      <c r="X61" s="103"/>
      <c r="Y61" s="103"/>
      <c r="Z61" s="37"/>
      <c r="AA61" s="103">
        <f t="shared" ref="AA61:AA62" si="60">+AA57+AA59</f>
        <v>2500</v>
      </c>
      <c r="AB61" s="103"/>
      <c r="AC61" s="103"/>
      <c r="AD61" s="103"/>
      <c r="AE61" s="37"/>
      <c r="AF61" s="223">
        <f t="shared" ref="AF61:AF62" si="61">+AF57+AF59</f>
        <v>941</v>
      </c>
      <c r="AG61" s="142">
        <v>1204</v>
      </c>
      <c r="AH61" s="142">
        <v>1204</v>
      </c>
      <c r="AI61" s="142"/>
      <c r="AJ61" s="141">
        <f>AF61/Q61</f>
        <v>0.60709677419354835</v>
      </c>
      <c r="AK61" s="141"/>
      <c r="AL61" s="529"/>
      <c r="AM61" s="424"/>
      <c r="AN61" s="424"/>
      <c r="AO61" s="424"/>
      <c r="AP61" s="424"/>
    </row>
    <row r="62" spans="1:42" s="5" customFormat="1" ht="63.75" customHeight="1" thickBot="1" x14ac:dyDescent="0.3">
      <c r="A62" s="452"/>
      <c r="B62" s="431"/>
      <c r="C62" s="434"/>
      <c r="D62" s="435"/>
      <c r="E62" s="441"/>
      <c r="F62" s="440"/>
      <c r="G62" s="52" t="s">
        <v>14</v>
      </c>
      <c r="H62" s="150">
        <f t="shared" si="57"/>
        <v>3409078060</v>
      </c>
      <c r="I62" s="151">
        <f t="shared" si="57"/>
        <v>399000000</v>
      </c>
      <c r="J62" s="151">
        <f t="shared" si="57"/>
        <v>399000000</v>
      </c>
      <c r="K62" s="151">
        <f t="shared" si="57"/>
        <v>393582666</v>
      </c>
      <c r="L62" s="150">
        <f t="shared" si="57"/>
        <v>774157821</v>
      </c>
      <c r="M62" s="150">
        <f t="shared" ref="M62:O62" si="62">+M58+M60</f>
        <v>774157821</v>
      </c>
      <c r="N62" s="150">
        <f t="shared" si="62"/>
        <v>774157821</v>
      </c>
      <c r="O62" s="150">
        <f t="shared" si="62"/>
        <v>774157821</v>
      </c>
      <c r="P62" s="163">
        <f>+P58+P60</f>
        <v>760153761</v>
      </c>
      <c r="Q62" s="166">
        <f t="shared" si="59"/>
        <v>798907336</v>
      </c>
      <c r="R62" s="150">
        <v>826656670</v>
      </c>
      <c r="S62" s="150">
        <v>826656670</v>
      </c>
      <c r="T62" s="150"/>
      <c r="U62" s="158"/>
      <c r="V62" s="150">
        <v>1045096000</v>
      </c>
      <c r="W62" s="150"/>
      <c r="X62" s="150"/>
      <c r="Y62" s="150"/>
      <c r="Z62" s="158"/>
      <c r="AA62" s="150">
        <f t="shared" si="60"/>
        <v>570000000</v>
      </c>
      <c r="AB62" s="150"/>
      <c r="AC62" s="150"/>
      <c r="AD62" s="150"/>
      <c r="AE62" s="158"/>
      <c r="AF62" s="239">
        <f t="shared" si="61"/>
        <v>480332336</v>
      </c>
      <c r="AG62" s="247">
        <v>569124327</v>
      </c>
      <c r="AH62" s="247">
        <v>728303905</v>
      </c>
      <c r="AI62" s="247"/>
      <c r="AJ62" s="141">
        <f>AF62/Q62</f>
        <v>0.60123660699493187</v>
      </c>
      <c r="AK62" s="141"/>
      <c r="AL62" s="377"/>
      <c r="AM62" s="381"/>
      <c r="AN62" s="381"/>
      <c r="AO62" s="381"/>
      <c r="AP62" s="381"/>
    </row>
    <row r="63" spans="1:42" s="5" customFormat="1" ht="63.75" customHeight="1" x14ac:dyDescent="0.25">
      <c r="A63" s="450" t="s">
        <v>149</v>
      </c>
      <c r="B63" s="429">
        <v>10</v>
      </c>
      <c r="C63" s="432" t="s">
        <v>191</v>
      </c>
      <c r="D63" s="435" t="s">
        <v>131</v>
      </c>
      <c r="E63" s="439" t="s">
        <v>147</v>
      </c>
      <c r="F63" s="440"/>
      <c r="G63" s="54" t="s">
        <v>9</v>
      </c>
      <c r="H63" s="32">
        <v>100</v>
      </c>
      <c r="I63" s="91">
        <v>20</v>
      </c>
      <c r="J63" s="91">
        <v>20</v>
      </c>
      <c r="K63" s="91" t="s">
        <v>172</v>
      </c>
      <c r="L63" s="91">
        <v>62.6</v>
      </c>
      <c r="M63" s="91">
        <v>62.6</v>
      </c>
      <c r="N63" s="91">
        <v>62.6</v>
      </c>
      <c r="O63" s="32">
        <v>62.6</v>
      </c>
      <c r="P63" s="183">
        <v>62.6</v>
      </c>
      <c r="Q63" s="175">
        <v>0.7</v>
      </c>
      <c r="R63" s="32">
        <v>0.7</v>
      </c>
      <c r="S63" s="32">
        <v>0.7</v>
      </c>
      <c r="T63" s="32"/>
      <c r="U63" s="32"/>
      <c r="V63" s="32">
        <v>0.9</v>
      </c>
      <c r="W63" s="32"/>
      <c r="X63" s="32"/>
      <c r="Y63" s="32"/>
      <c r="Z63" s="32"/>
      <c r="AA63" s="32">
        <v>100</v>
      </c>
      <c r="AB63" s="32"/>
      <c r="AC63" s="32"/>
      <c r="AD63" s="32"/>
      <c r="AE63" s="32"/>
      <c r="AF63" s="233">
        <v>0.6</v>
      </c>
      <c r="AG63" s="145">
        <v>0.63800000000000001</v>
      </c>
      <c r="AH63" s="145">
        <v>0.63800000000000001</v>
      </c>
      <c r="AI63" s="145"/>
      <c r="AJ63" s="141">
        <f>AF63/Q63</f>
        <v>0.85714285714285721</v>
      </c>
      <c r="AK63" s="141"/>
      <c r="AL63" s="461" t="s">
        <v>268</v>
      </c>
      <c r="AM63" s="378" t="s">
        <v>219</v>
      </c>
      <c r="AN63" s="380" t="s">
        <v>220</v>
      </c>
      <c r="AO63" s="463" t="s">
        <v>141</v>
      </c>
      <c r="AP63" s="384" t="s">
        <v>142</v>
      </c>
    </row>
    <row r="64" spans="1:42" s="5" customFormat="1" ht="66.75" customHeight="1" x14ac:dyDescent="0.25">
      <c r="A64" s="451"/>
      <c r="B64" s="430"/>
      <c r="C64" s="433"/>
      <c r="D64" s="435"/>
      <c r="E64" s="440"/>
      <c r="F64" s="440"/>
      <c r="G64" s="51" t="s">
        <v>10</v>
      </c>
      <c r="H64" s="192">
        <f>+J64+O64+Q64+V64+AA64</f>
        <v>395908333</v>
      </c>
      <c r="I64" s="151">
        <v>139733333</v>
      </c>
      <c r="J64" s="151">
        <v>139733333</v>
      </c>
      <c r="K64" s="151">
        <v>139733333</v>
      </c>
      <c r="L64" s="150">
        <v>70330000</v>
      </c>
      <c r="M64" s="150">
        <v>70330000</v>
      </c>
      <c r="N64" s="150">
        <v>70330000</v>
      </c>
      <c r="O64" s="206">
        <v>70330000</v>
      </c>
      <c r="P64" s="153">
        <v>62215000</v>
      </c>
      <c r="Q64" s="161">
        <v>56805000</v>
      </c>
      <c r="R64" s="150">
        <v>43210000</v>
      </c>
      <c r="S64" s="150">
        <v>43210000</v>
      </c>
      <c r="T64" s="150"/>
      <c r="U64" s="150"/>
      <c r="V64" s="150">
        <v>59740000</v>
      </c>
      <c r="W64" s="150"/>
      <c r="X64" s="150"/>
      <c r="Y64" s="150"/>
      <c r="Z64" s="150"/>
      <c r="AA64" s="150">
        <v>69300000</v>
      </c>
      <c r="AB64" s="150"/>
      <c r="AC64" s="150"/>
      <c r="AD64" s="150"/>
      <c r="AE64" s="150"/>
      <c r="AF64" s="259">
        <v>5410000</v>
      </c>
      <c r="AG64" s="243">
        <v>5410000</v>
      </c>
      <c r="AH64" s="243">
        <v>36910000</v>
      </c>
      <c r="AI64" s="243"/>
      <c r="AJ64" s="141">
        <f>AF64/Q64</f>
        <v>9.5238095238095233E-2</v>
      </c>
      <c r="AK64" s="141">
        <f>+(K64+P64+AF64)/H64</f>
        <v>0.52375339369277685</v>
      </c>
      <c r="AL64" s="448"/>
      <c r="AM64" s="428"/>
      <c r="AN64" s="424"/>
      <c r="AO64" s="464"/>
      <c r="AP64" s="385"/>
    </row>
    <row r="65" spans="1:42" s="5" customFormat="1" ht="53.25" customHeight="1" x14ac:dyDescent="0.25">
      <c r="A65" s="451"/>
      <c r="B65" s="430"/>
      <c r="C65" s="433"/>
      <c r="D65" s="435"/>
      <c r="E65" s="440"/>
      <c r="F65" s="440"/>
      <c r="G65" s="51" t="s">
        <v>11</v>
      </c>
      <c r="H65" s="155"/>
      <c r="I65" s="197"/>
      <c r="J65" s="197"/>
      <c r="K65" s="197"/>
      <c r="L65" s="155"/>
      <c r="M65" s="155"/>
      <c r="N65" s="155"/>
      <c r="O65" s="184"/>
      <c r="P65" s="185"/>
      <c r="Q65" s="176"/>
      <c r="R65" s="176"/>
      <c r="S65" s="176"/>
      <c r="T65" s="176"/>
      <c r="U65" s="176"/>
      <c r="V65" s="176"/>
      <c r="W65" s="176"/>
      <c r="X65" s="176"/>
      <c r="Y65" s="176"/>
      <c r="Z65" s="176"/>
      <c r="AA65" s="176"/>
      <c r="AB65" s="176"/>
      <c r="AC65" s="176"/>
      <c r="AD65" s="176"/>
      <c r="AE65" s="176"/>
      <c r="AF65" s="245"/>
      <c r="AG65" s="244"/>
      <c r="AH65" s="244"/>
      <c r="AI65" s="244"/>
      <c r="AJ65" s="143"/>
      <c r="AK65" s="143"/>
      <c r="AL65" s="448"/>
      <c r="AM65" s="428"/>
      <c r="AN65" s="424"/>
      <c r="AO65" s="464"/>
      <c r="AP65" s="385"/>
    </row>
    <row r="66" spans="1:42" s="5" customFormat="1" ht="62.25" customHeight="1" x14ac:dyDescent="0.25">
      <c r="A66" s="451"/>
      <c r="B66" s="430"/>
      <c r="C66" s="433"/>
      <c r="D66" s="435"/>
      <c r="E66" s="440"/>
      <c r="F66" s="440"/>
      <c r="G66" s="51" t="s">
        <v>12</v>
      </c>
      <c r="H66" s="155"/>
      <c r="I66" s="197"/>
      <c r="J66" s="197"/>
      <c r="K66" s="197"/>
      <c r="L66" s="201">
        <v>47730000</v>
      </c>
      <c r="M66" s="201">
        <v>47730000</v>
      </c>
      <c r="N66" s="201">
        <v>47730000</v>
      </c>
      <c r="O66" s="161">
        <v>47730000</v>
      </c>
      <c r="P66" s="162">
        <v>47730000</v>
      </c>
      <c r="Q66" s="203">
        <v>18652667</v>
      </c>
      <c r="R66" s="155">
        <v>18652667</v>
      </c>
      <c r="S66" s="155">
        <v>18652667</v>
      </c>
      <c r="T66" s="155"/>
      <c r="U66" s="155"/>
      <c r="V66" s="155"/>
      <c r="W66" s="155"/>
      <c r="X66" s="155"/>
      <c r="Y66" s="155"/>
      <c r="Z66" s="155"/>
      <c r="AA66" s="155"/>
      <c r="AB66" s="155"/>
      <c r="AC66" s="155"/>
      <c r="AD66" s="155"/>
      <c r="AE66" s="155"/>
      <c r="AF66" s="216">
        <v>16488667</v>
      </c>
      <c r="AG66" s="260">
        <v>16849334</v>
      </c>
      <c r="AH66" s="260">
        <v>18652667</v>
      </c>
      <c r="AI66" s="260"/>
      <c r="AJ66" s="141">
        <f>AF66/Q66</f>
        <v>0.88398441895735336</v>
      </c>
      <c r="AK66" s="143"/>
      <c r="AL66" s="448"/>
      <c r="AM66" s="428"/>
      <c r="AN66" s="424"/>
      <c r="AO66" s="464"/>
      <c r="AP66" s="385"/>
    </row>
    <row r="67" spans="1:42" s="5" customFormat="1" ht="54.75" customHeight="1" x14ac:dyDescent="0.25">
      <c r="A67" s="451"/>
      <c r="B67" s="430"/>
      <c r="C67" s="433"/>
      <c r="D67" s="435"/>
      <c r="E67" s="440"/>
      <c r="F67" s="440"/>
      <c r="G67" s="51" t="s">
        <v>13</v>
      </c>
      <c r="H67" s="103">
        <f t="shared" ref="H67:L68" si="63">+H63+H65</f>
        <v>100</v>
      </c>
      <c r="I67" s="103">
        <f t="shared" si="63"/>
        <v>20</v>
      </c>
      <c r="J67" s="103">
        <f t="shared" si="63"/>
        <v>20</v>
      </c>
      <c r="K67" s="103">
        <v>17.399999999999999</v>
      </c>
      <c r="L67" s="103">
        <f t="shared" si="63"/>
        <v>62.6</v>
      </c>
      <c r="M67" s="103">
        <f t="shared" ref="M67:N67" si="64">+M63+M65</f>
        <v>62.6</v>
      </c>
      <c r="N67" s="103">
        <f t="shared" si="64"/>
        <v>62.6</v>
      </c>
      <c r="O67" s="186">
        <f>+O65+O63</f>
        <v>62.6</v>
      </c>
      <c r="P67" s="187">
        <f>+P63+P65</f>
        <v>62.6</v>
      </c>
      <c r="Q67" s="188">
        <f t="shared" ref="Q67:Q68" si="65">+Q63+Q65</f>
        <v>0.7</v>
      </c>
      <c r="R67" s="103">
        <v>0.7</v>
      </c>
      <c r="S67" s="103">
        <v>0.7</v>
      </c>
      <c r="T67" s="103"/>
      <c r="U67" s="37"/>
      <c r="V67" s="103">
        <v>0.9</v>
      </c>
      <c r="W67" s="103"/>
      <c r="X67" s="103"/>
      <c r="Y67" s="103"/>
      <c r="Z67" s="37"/>
      <c r="AA67" s="103">
        <f t="shared" ref="AA67:AA68" si="66">+AA63+AA65</f>
        <v>100</v>
      </c>
      <c r="AB67" s="103"/>
      <c r="AC67" s="103"/>
      <c r="AD67" s="103"/>
      <c r="AE67" s="37"/>
      <c r="AF67" s="237">
        <f t="shared" ref="AF67:AF68" si="67">+AF63+AF65</f>
        <v>0.6</v>
      </c>
      <c r="AG67" s="142">
        <v>0.63800000000000001</v>
      </c>
      <c r="AH67" s="142">
        <v>0.63800000000000001</v>
      </c>
      <c r="AI67" s="142"/>
      <c r="AJ67" s="141">
        <f>AF67/Q67</f>
        <v>0.85714285714285721</v>
      </c>
      <c r="AK67" s="141"/>
      <c r="AL67" s="448"/>
      <c r="AM67" s="428"/>
      <c r="AN67" s="424"/>
      <c r="AO67" s="464"/>
      <c r="AP67" s="385"/>
    </row>
    <row r="68" spans="1:42" s="5" customFormat="1" ht="63.75" customHeight="1" thickBot="1" x14ac:dyDescent="0.3">
      <c r="A68" s="451"/>
      <c r="B68" s="431"/>
      <c r="C68" s="434"/>
      <c r="D68" s="435"/>
      <c r="E68" s="440"/>
      <c r="F68" s="440"/>
      <c r="G68" s="52" t="s">
        <v>14</v>
      </c>
      <c r="H68" s="150">
        <f t="shared" si="63"/>
        <v>395908333</v>
      </c>
      <c r="I68" s="151">
        <v>19733333</v>
      </c>
      <c r="J68" s="151">
        <v>19733333</v>
      </c>
      <c r="K68" s="151">
        <v>19733333</v>
      </c>
      <c r="L68" s="150">
        <f t="shared" si="63"/>
        <v>118060000</v>
      </c>
      <c r="M68" s="150">
        <f t="shared" ref="M68:N68" si="68">+M64+M66</f>
        <v>118060000</v>
      </c>
      <c r="N68" s="150">
        <f t="shared" si="68"/>
        <v>118060000</v>
      </c>
      <c r="O68" s="172">
        <f>+O64+O66</f>
        <v>118060000</v>
      </c>
      <c r="P68" s="172">
        <f>+P64+P66</f>
        <v>109945000</v>
      </c>
      <c r="Q68" s="172">
        <f t="shared" si="65"/>
        <v>75457667</v>
      </c>
      <c r="R68" s="150">
        <v>61862667</v>
      </c>
      <c r="S68" s="150">
        <v>61862667</v>
      </c>
      <c r="T68" s="150"/>
      <c r="U68" s="158"/>
      <c r="V68" s="150">
        <v>59740000</v>
      </c>
      <c r="W68" s="150"/>
      <c r="X68" s="150"/>
      <c r="Y68" s="150"/>
      <c r="Z68" s="158"/>
      <c r="AA68" s="150">
        <f t="shared" si="66"/>
        <v>69300000</v>
      </c>
      <c r="AB68" s="150"/>
      <c r="AC68" s="150"/>
      <c r="AD68" s="150"/>
      <c r="AE68" s="158"/>
      <c r="AF68" s="239">
        <f t="shared" si="67"/>
        <v>21898667</v>
      </c>
      <c r="AG68" s="261">
        <v>22259334</v>
      </c>
      <c r="AH68" s="261">
        <v>55562667</v>
      </c>
      <c r="AI68" s="261"/>
      <c r="AJ68" s="141">
        <f>AF68/Q68</f>
        <v>0.29021129158419384</v>
      </c>
      <c r="AK68" s="141"/>
      <c r="AL68" s="462"/>
      <c r="AM68" s="379"/>
      <c r="AN68" s="381"/>
      <c r="AO68" s="465"/>
      <c r="AP68" s="466"/>
    </row>
    <row r="69" spans="1:42" s="5" customFormat="1" ht="63.75" customHeight="1" x14ac:dyDescent="0.25">
      <c r="A69" s="451"/>
      <c r="B69" s="429">
        <v>13</v>
      </c>
      <c r="C69" s="432" t="s">
        <v>192</v>
      </c>
      <c r="D69" s="435" t="s">
        <v>131</v>
      </c>
      <c r="E69" s="440"/>
      <c r="F69" s="440"/>
      <c r="G69" s="54" t="s">
        <v>9</v>
      </c>
      <c r="H69" s="32">
        <v>100</v>
      </c>
      <c r="I69" s="91">
        <v>0</v>
      </c>
      <c r="J69" s="91">
        <v>0</v>
      </c>
      <c r="K69" s="91">
        <v>0</v>
      </c>
      <c r="L69" s="32">
        <v>40</v>
      </c>
      <c r="M69" s="32">
        <v>40</v>
      </c>
      <c r="N69" s="32">
        <v>40</v>
      </c>
      <c r="O69" s="32">
        <v>40</v>
      </c>
      <c r="P69" s="32">
        <v>10</v>
      </c>
      <c r="Q69" s="171">
        <v>45</v>
      </c>
      <c r="R69" s="32">
        <v>45</v>
      </c>
      <c r="S69" s="32">
        <v>45</v>
      </c>
      <c r="T69" s="32"/>
      <c r="U69" s="32"/>
      <c r="V69" s="32">
        <v>0</v>
      </c>
      <c r="W69" s="32"/>
      <c r="X69" s="32"/>
      <c r="Y69" s="32"/>
      <c r="Z69" s="32"/>
      <c r="AA69" s="32">
        <v>100</v>
      </c>
      <c r="AB69" s="32"/>
      <c r="AC69" s="32"/>
      <c r="AD69" s="32"/>
      <c r="AE69" s="32"/>
      <c r="AF69" s="210">
        <v>10</v>
      </c>
      <c r="AG69" s="145">
        <v>23.5</v>
      </c>
      <c r="AH69" s="145">
        <v>23.5</v>
      </c>
      <c r="AI69" s="145"/>
      <c r="AJ69" s="141">
        <f>AF69/Q69</f>
        <v>0.22222222222222221</v>
      </c>
      <c r="AK69" s="141"/>
      <c r="AL69" s="378" t="s">
        <v>269</v>
      </c>
      <c r="AM69" s="380" t="s">
        <v>173</v>
      </c>
      <c r="AN69" s="425" t="s">
        <v>174</v>
      </c>
      <c r="AO69" s="378" t="s">
        <v>193</v>
      </c>
      <c r="AP69" s="380" t="s">
        <v>142</v>
      </c>
    </row>
    <row r="70" spans="1:42" s="5" customFormat="1" ht="66.75" customHeight="1" x14ac:dyDescent="0.25">
      <c r="A70" s="451"/>
      <c r="B70" s="430"/>
      <c r="C70" s="433"/>
      <c r="D70" s="435"/>
      <c r="E70" s="440"/>
      <c r="F70" s="440"/>
      <c r="G70" s="51" t="s">
        <v>10</v>
      </c>
      <c r="H70" s="192">
        <f>+J70+O70+Q70+V70+AA70</f>
        <v>232300000</v>
      </c>
      <c r="I70" s="151">
        <v>0</v>
      </c>
      <c r="J70" s="151">
        <v>0</v>
      </c>
      <c r="K70" s="151">
        <v>0</v>
      </c>
      <c r="L70" s="150">
        <v>63000000</v>
      </c>
      <c r="M70" s="150">
        <v>63000000</v>
      </c>
      <c r="N70" s="150">
        <v>63000000</v>
      </c>
      <c r="O70" s="150">
        <v>63000000</v>
      </c>
      <c r="P70" s="206">
        <v>63000000</v>
      </c>
      <c r="Q70" s="161">
        <v>69300000</v>
      </c>
      <c r="R70" s="150">
        <v>31500000</v>
      </c>
      <c r="S70" s="150">
        <v>31500000</v>
      </c>
      <c r="T70" s="150"/>
      <c r="U70" s="150"/>
      <c r="V70" s="150">
        <v>0</v>
      </c>
      <c r="W70" s="150"/>
      <c r="X70" s="150"/>
      <c r="Y70" s="150"/>
      <c r="Z70" s="150"/>
      <c r="AA70" s="150">
        <v>100000000</v>
      </c>
      <c r="AB70" s="150"/>
      <c r="AC70" s="150"/>
      <c r="AD70" s="150"/>
      <c r="AE70" s="150"/>
      <c r="AF70" s="262">
        <v>31500000</v>
      </c>
      <c r="AG70" s="243">
        <v>31500000</v>
      </c>
      <c r="AH70" s="243">
        <v>31500000</v>
      </c>
      <c r="AI70" s="243"/>
      <c r="AJ70" s="141">
        <f>AF70/Q70</f>
        <v>0.45454545454545453</v>
      </c>
      <c r="AK70" s="141">
        <f>+(K70+P70+AF70)/H70</f>
        <v>0.40680154972018939</v>
      </c>
      <c r="AL70" s="428"/>
      <c r="AM70" s="424"/>
      <c r="AN70" s="426"/>
      <c r="AO70" s="428"/>
      <c r="AP70" s="424"/>
    </row>
    <row r="71" spans="1:42" s="5" customFormat="1" ht="53.25" customHeight="1" x14ac:dyDescent="0.25">
      <c r="A71" s="451"/>
      <c r="B71" s="430"/>
      <c r="C71" s="433"/>
      <c r="D71" s="435"/>
      <c r="E71" s="440"/>
      <c r="F71" s="440"/>
      <c r="G71" s="51" t="s">
        <v>11</v>
      </c>
      <c r="H71" s="155"/>
      <c r="I71" s="197"/>
      <c r="J71" s="197"/>
      <c r="K71" s="197"/>
      <c r="L71" s="155"/>
      <c r="M71" s="155"/>
      <c r="N71" s="155"/>
      <c r="O71" s="155"/>
      <c r="P71" s="176"/>
      <c r="Q71" s="176"/>
      <c r="R71" s="176"/>
      <c r="S71" s="176"/>
      <c r="T71" s="176"/>
      <c r="U71" s="176"/>
      <c r="V71" s="176"/>
      <c r="W71" s="176"/>
      <c r="X71" s="176"/>
      <c r="Y71" s="176"/>
      <c r="Z71" s="176"/>
      <c r="AA71" s="176"/>
      <c r="AB71" s="176"/>
      <c r="AC71" s="176"/>
      <c r="AD71" s="176"/>
      <c r="AE71" s="176"/>
      <c r="AF71" s="245"/>
      <c r="AG71" s="249"/>
      <c r="AH71" s="249"/>
      <c r="AI71" s="249"/>
      <c r="AJ71" s="143"/>
      <c r="AK71" s="143"/>
      <c r="AL71" s="428"/>
      <c r="AM71" s="424"/>
      <c r="AN71" s="426"/>
      <c r="AO71" s="428"/>
      <c r="AP71" s="424"/>
    </row>
    <row r="72" spans="1:42" s="5" customFormat="1" ht="62.25" customHeight="1" x14ac:dyDescent="0.25">
      <c r="A72" s="451"/>
      <c r="B72" s="430"/>
      <c r="C72" s="433"/>
      <c r="D72" s="435"/>
      <c r="E72" s="440"/>
      <c r="F72" s="440"/>
      <c r="G72" s="51" t="s">
        <v>12</v>
      </c>
      <c r="H72" s="155"/>
      <c r="I72" s="197"/>
      <c r="J72" s="197"/>
      <c r="K72" s="197"/>
      <c r="L72" s="155"/>
      <c r="M72" s="155"/>
      <c r="N72" s="155"/>
      <c r="O72" s="155"/>
      <c r="P72" s="176"/>
      <c r="Q72" s="203">
        <v>4200000</v>
      </c>
      <c r="R72" s="155">
        <v>4200000</v>
      </c>
      <c r="S72" s="155">
        <v>4200000</v>
      </c>
      <c r="T72" s="155"/>
      <c r="U72" s="155"/>
      <c r="V72" s="155"/>
      <c r="W72" s="155"/>
      <c r="X72" s="155"/>
      <c r="Y72" s="155"/>
      <c r="Z72" s="155"/>
      <c r="AA72" s="155"/>
      <c r="AB72" s="155"/>
      <c r="AC72" s="155"/>
      <c r="AD72" s="155"/>
      <c r="AE72" s="155"/>
      <c r="AF72" s="216">
        <v>4200000</v>
      </c>
      <c r="AG72" s="263">
        <v>4200000</v>
      </c>
      <c r="AH72" s="263">
        <v>4200000</v>
      </c>
      <c r="AI72" s="263"/>
      <c r="AJ72" s="141">
        <f>AF72/Q72</f>
        <v>1</v>
      </c>
      <c r="AK72" s="143"/>
      <c r="AL72" s="428"/>
      <c r="AM72" s="424"/>
      <c r="AN72" s="426"/>
      <c r="AO72" s="428"/>
      <c r="AP72" s="424"/>
    </row>
    <row r="73" spans="1:42" s="5" customFormat="1" ht="54.75" customHeight="1" x14ac:dyDescent="0.25">
      <c r="A73" s="451"/>
      <c r="B73" s="430"/>
      <c r="C73" s="433"/>
      <c r="D73" s="435"/>
      <c r="E73" s="440"/>
      <c r="F73" s="440"/>
      <c r="G73" s="51" t="s">
        <v>13</v>
      </c>
      <c r="H73" s="103">
        <f t="shared" ref="H73:L74" si="69">+H69+H71</f>
        <v>100</v>
      </c>
      <c r="I73" s="103">
        <f t="shared" si="69"/>
        <v>0</v>
      </c>
      <c r="J73" s="103">
        <f t="shared" si="69"/>
        <v>0</v>
      </c>
      <c r="K73" s="103">
        <f t="shared" si="69"/>
        <v>0</v>
      </c>
      <c r="L73" s="103">
        <f t="shared" si="69"/>
        <v>40</v>
      </c>
      <c r="M73" s="103">
        <f t="shared" ref="M73:O73" si="70">+M69+M71</f>
        <v>40</v>
      </c>
      <c r="N73" s="103">
        <f t="shared" si="70"/>
        <v>40</v>
      </c>
      <c r="O73" s="103">
        <f t="shared" si="70"/>
        <v>40</v>
      </c>
      <c r="P73" s="165">
        <v>10</v>
      </c>
      <c r="Q73" s="165">
        <v>45</v>
      </c>
      <c r="R73" s="103">
        <v>45</v>
      </c>
      <c r="S73" s="103">
        <v>45</v>
      </c>
      <c r="T73" s="103"/>
      <c r="U73" s="37"/>
      <c r="V73" s="103">
        <v>0</v>
      </c>
      <c r="W73" s="103"/>
      <c r="X73" s="103"/>
      <c r="Y73" s="103"/>
      <c r="Z73" s="37"/>
      <c r="AA73" s="103">
        <f t="shared" ref="AA73:AA74" si="71">+AA69+AA71</f>
        <v>100</v>
      </c>
      <c r="AB73" s="103"/>
      <c r="AC73" s="103"/>
      <c r="AD73" s="103"/>
      <c r="AE73" s="37"/>
      <c r="AF73" s="218">
        <f>+AF69</f>
        <v>10</v>
      </c>
      <c r="AG73" s="142">
        <v>23.5</v>
      </c>
      <c r="AH73" s="142">
        <v>23.5</v>
      </c>
      <c r="AI73" s="142"/>
      <c r="AJ73" s="141">
        <f>AF73/Q73</f>
        <v>0.22222222222222221</v>
      </c>
      <c r="AK73" s="141"/>
      <c r="AL73" s="428"/>
      <c r="AM73" s="424"/>
      <c r="AN73" s="426"/>
      <c r="AO73" s="428"/>
      <c r="AP73" s="424"/>
    </row>
    <row r="74" spans="1:42" s="5" customFormat="1" ht="63.75" customHeight="1" thickBot="1" x14ac:dyDescent="0.3">
      <c r="A74" s="451"/>
      <c r="B74" s="431"/>
      <c r="C74" s="434"/>
      <c r="D74" s="435"/>
      <c r="E74" s="441"/>
      <c r="F74" s="440"/>
      <c r="G74" s="52" t="s">
        <v>14</v>
      </c>
      <c r="H74" s="150">
        <f t="shared" si="69"/>
        <v>232300000</v>
      </c>
      <c r="I74" s="151">
        <f t="shared" si="69"/>
        <v>0</v>
      </c>
      <c r="J74" s="151">
        <f t="shared" si="69"/>
        <v>0</v>
      </c>
      <c r="K74" s="151">
        <f t="shared" si="69"/>
        <v>0</v>
      </c>
      <c r="L74" s="150">
        <f t="shared" si="69"/>
        <v>63000000</v>
      </c>
      <c r="M74" s="150">
        <f t="shared" ref="M74:O74" si="72">+M70+M72</f>
        <v>63000000</v>
      </c>
      <c r="N74" s="150">
        <f t="shared" si="72"/>
        <v>63000000</v>
      </c>
      <c r="O74" s="150">
        <f t="shared" si="72"/>
        <v>63000000</v>
      </c>
      <c r="P74" s="172">
        <f>+P70+P72</f>
        <v>63000000</v>
      </c>
      <c r="Q74" s="172">
        <f>+Q70+Q72</f>
        <v>73500000</v>
      </c>
      <c r="R74" s="150">
        <v>35700000</v>
      </c>
      <c r="S74" s="150">
        <v>35700000</v>
      </c>
      <c r="T74" s="150"/>
      <c r="U74" s="158"/>
      <c r="V74" s="150">
        <v>0</v>
      </c>
      <c r="W74" s="150"/>
      <c r="X74" s="150"/>
      <c r="Y74" s="150"/>
      <c r="Z74" s="158"/>
      <c r="AA74" s="150">
        <f t="shared" si="71"/>
        <v>100000000</v>
      </c>
      <c r="AB74" s="150"/>
      <c r="AC74" s="150"/>
      <c r="AD74" s="150"/>
      <c r="AE74" s="158"/>
      <c r="AF74" s="264">
        <f>+AF70+AF72</f>
        <v>35700000</v>
      </c>
      <c r="AG74" s="261">
        <v>35700000</v>
      </c>
      <c r="AH74" s="261">
        <v>35700000</v>
      </c>
      <c r="AI74" s="261"/>
      <c r="AJ74" s="141">
        <f>AF74/Q74</f>
        <v>0.48571428571428571</v>
      </c>
      <c r="AK74" s="141"/>
      <c r="AL74" s="379"/>
      <c r="AM74" s="381"/>
      <c r="AN74" s="427"/>
      <c r="AO74" s="379"/>
      <c r="AP74" s="381"/>
    </row>
    <row r="75" spans="1:42" s="5" customFormat="1" ht="63.75" customHeight="1" x14ac:dyDescent="0.25">
      <c r="A75" s="451"/>
      <c r="B75" s="429">
        <v>11</v>
      </c>
      <c r="C75" s="432" t="s">
        <v>194</v>
      </c>
      <c r="D75" s="435" t="s">
        <v>122</v>
      </c>
      <c r="E75" s="453" t="s">
        <v>148</v>
      </c>
      <c r="F75" s="440"/>
      <c r="G75" s="54" t="s">
        <v>9</v>
      </c>
      <c r="H75" s="32">
        <v>100</v>
      </c>
      <c r="I75" s="91">
        <v>100</v>
      </c>
      <c r="J75" s="91">
        <v>100</v>
      </c>
      <c r="K75" s="91">
        <v>100</v>
      </c>
      <c r="L75" s="32">
        <v>100</v>
      </c>
      <c r="M75" s="32">
        <v>100</v>
      </c>
      <c r="N75" s="32">
        <v>100</v>
      </c>
      <c r="O75" s="190">
        <v>1</v>
      </c>
      <c r="P75" s="191">
        <v>1</v>
      </c>
      <c r="Q75" s="175">
        <v>1</v>
      </c>
      <c r="R75" s="32">
        <v>1</v>
      </c>
      <c r="S75" s="32">
        <v>1</v>
      </c>
      <c r="T75" s="32"/>
      <c r="U75" s="32"/>
      <c r="V75" s="32">
        <v>1</v>
      </c>
      <c r="W75" s="32"/>
      <c r="X75" s="32"/>
      <c r="Y75" s="32"/>
      <c r="Z75" s="32"/>
      <c r="AA75" s="32">
        <v>100</v>
      </c>
      <c r="AB75" s="32"/>
      <c r="AC75" s="32"/>
      <c r="AD75" s="32"/>
      <c r="AE75" s="32"/>
      <c r="AF75" s="265">
        <v>1</v>
      </c>
      <c r="AG75" s="145">
        <v>1</v>
      </c>
      <c r="AH75" s="145">
        <v>1</v>
      </c>
      <c r="AI75" s="145"/>
      <c r="AJ75" s="141">
        <f>AF75/Q75</f>
        <v>1</v>
      </c>
      <c r="AK75" s="141"/>
      <c r="AL75" s="380" t="s">
        <v>270</v>
      </c>
      <c r="AM75" s="380" t="s">
        <v>243</v>
      </c>
      <c r="AN75" s="425" t="s">
        <v>220</v>
      </c>
      <c r="AO75" s="378" t="s">
        <v>143</v>
      </c>
      <c r="AP75" s="380" t="s">
        <v>142</v>
      </c>
    </row>
    <row r="76" spans="1:42" s="5" customFormat="1" ht="66.75" customHeight="1" x14ac:dyDescent="0.25">
      <c r="A76" s="451"/>
      <c r="B76" s="430"/>
      <c r="C76" s="433"/>
      <c r="D76" s="435"/>
      <c r="E76" s="435"/>
      <c r="F76" s="440"/>
      <c r="G76" s="51" t="s">
        <v>10</v>
      </c>
      <c r="H76" s="192">
        <f>+J76+O76+Q76+V76+AA76</f>
        <v>1654549152</v>
      </c>
      <c r="I76" s="151">
        <v>133530000</v>
      </c>
      <c r="J76" s="151">
        <v>133530000</v>
      </c>
      <c r="K76" s="151">
        <v>133530000</v>
      </c>
      <c r="L76" s="150">
        <v>382253152</v>
      </c>
      <c r="M76" s="150">
        <v>382253152</v>
      </c>
      <c r="N76" s="150">
        <v>382253152</v>
      </c>
      <c r="O76" s="189">
        <v>382253152</v>
      </c>
      <c r="P76" s="152">
        <v>380350000</v>
      </c>
      <c r="Q76" s="189">
        <v>370469000</v>
      </c>
      <c r="R76" s="150">
        <v>391864000</v>
      </c>
      <c r="S76" s="150">
        <v>691864000</v>
      </c>
      <c r="T76" s="150"/>
      <c r="U76" s="150"/>
      <c r="V76" s="150">
        <v>537597000</v>
      </c>
      <c r="W76" s="150"/>
      <c r="X76" s="150"/>
      <c r="Y76" s="150"/>
      <c r="Z76" s="150"/>
      <c r="AA76" s="150">
        <v>230700000</v>
      </c>
      <c r="AB76" s="150"/>
      <c r="AC76" s="150"/>
      <c r="AD76" s="150"/>
      <c r="AE76" s="150"/>
      <c r="AF76" s="211">
        <v>206530000</v>
      </c>
      <c r="AG76" s="243">
        <v>206530000</v>
      </c>
      <c r="AH76" s="243">
        <v>296330000</v>
      </c>
      <c r="AI76" s="243"/>
      <c r="AJ76" s="141">
        <f>AF76/Q76</f>
        <v>0.55748254239895911</v>
      </c>
      <c r="AK76" s="141">
        <f>+(K76+P76+AF76)/H76</f>
        <v>0.43541166433718614</v>
      </c>
      <c r="AL76" s="424"/>
      <c r="AM76" s="424"/>
      <c r="AN76" s="426"/>
      <c r="AO76" s="428"/>
      <c r="AP76" s="424"/>
    </row>
    <row r="77" spans="1:42" s="5" customFormat="1" ht="53.25" customHeight="1" x14ac:dyDescent="0.25">
      <c r="A77" s="451"/>
      <c r="B77" s="430"/>
      <c r="C77" s="433"/>
      <c r="D77" s="435"/>
      <c r="E77" s="435"/>
      <c r="F77" s="440"/>
      <c r="G77" s="51" t="s">
        <v>11</v>
      </c>
      <c r="H77" s="155"/>
      <c r="I77" s="197"/>
      <c r="J77" s="197"/>
      <c r="K77" s="197"/>
      <c r="L77" s="155"/>
      <c r="M77" s="155"/>
      <c r="N77" s="155"/>
      <c r="O77" s="176"/>
      <c r="P77" s="198"/>
      <c r="Q77" s="176"/>
      <c r="R77" s="176"/>
      <c r="S77" s="176"/>
      <c r="T77" s="176"/>
      <c r="U77" s="176"/>
      <c r="V77" s="176"/>
      <c r="W77" s="176"/>
      <c r="X77" s="176"/>
      <c r="Y77" s="176"/>
      <c r="Z77" s="176"/>
      <c r="AA77" s="176"/>
      <c r="AB77" s="176"/>
      <c r="AC77" s="176"/>
      <c r="AD77" s="176"/>
      <c r="AE77" s="176"/>
      <c r="AF77" s="213"/>
      <c r="AG77" s="249"/>
      <c r="AH77" s="249"/>
      <c r="AI77" s="249"/>
      <c r="AJ77" s="143"/>
      <c r="AK77" s="143"/>
      <c r="AL77" s="424"/>
      <c r="AM77" s="424"/>
      <c r="AN77" s="426"/>
      <c r="AO77" s="428"/>
      <c r="AP77" s="424"/>
    </row>
    <row r="78" spans="1:42" s="5" customFormat="1" ht="62.25" customHeight="1" x14ac:dyDescent="0.25">
      <c r="A78" s="451"/>
      <c r="B78" s="430"/>
      <c r="C78" s="433"/>
      <c r="D78" s="435"/>
      <c r="E78" s="435"/>
      <c r="F78" s="440"/>
      <c r="G78" s="51" t="s">
        <v>12</v>
      </c>
      <c r="H78" s="155"/>
      <c r="I78" s="197"/>
      <c r="J78" s="197"/>
      <c r="K78" s="197"/>
      <c r="L78" s="201">
        <v>6183333</v>
      </c>
      <c r="M78" s="201">
        <v>6183333</v>
      </c>
      <c r="N78" s="201">
        <v>6183333</v>
      </c>
      <c r="O78" s="189">
        <v>6183333</v>
      </c>
      <c r="P78" s="162">
        <v>6183333</v>
      </c>
      <c r="Q78" s="203">
        <v>64379002</v>
      </c>
      <c r="R78" s="155">
        <v>64379002</v>
      </c>
      <c r="S78" s="155">
        <v>64379002</v>
      </c>
      <c r="T78" s="155"/>
      <c r="U78" s="155"/>
      <c r="V78" s="155"/>
      <c r="W78" s="155"/>
      <c r="X78" s="155"/>
      <c r="Y78" s="155"/>
      <c r="Z78" s="155"/>
      <c r="AA78" s="155"/>
      <c r="AB78" s="155"/>
      <c r="AC78" s="155"/>
      <c r="AD78" s="155"/>
      <c r="AE78" s="155"/>
      <c r="AF78" s="228">
        <v>50471000</v>
      </c>
      <c r="AG78" s="263">
        <v>62485335</v>
      </c>
      <c r="AH78" s="263">
        <v>64379002</v>
      </c>
      <c r="AI78" s="263"/>
      <c r="AJ78" s="141">
        <f>AF78/Q78</f>
        <v>0.78396679712431705</v>
      </c>
      <c r="AK78" s="143"/>
      <c r="AL78" s="424"/>
      <c r="AM78" s="424"/>
      <c r="AN78" s="426"/>
      <c r="AO78" s="428"/>
      <c r="AP78" s="424"/>
    </row>
    <row r="79" spans="1:42" s="5" customFormat="1" ht="54.75" customHeight="1" x14ac:dyDescent="0.25">
      <c r="A79" s="451"/>
      <c r="B79" s="430"/>
      <c r="C79" s="433"/>
      <c r="D79" s="435"/>
      <c r="E79" s="435"/>
      <c r="F79" s="440"/>
      <c r="G79" s="51" t="s">
        <v>13</v>
      </c>
      <c r="H79" s="103">
        <f t="shared" ref="H79:L79" si="73">+H75+H77</f>
        <v>100</v>
      </c>
      <c r="I79" s="103">
        <f t="shared" si="73"/>
        <v>100</v>
      </c>
      <c r="J79" s="103">
        <f t="shared" si="73"/>
        <v>100</v>
      </c>
      <c r="K79" s="103">
        <f t="shared" si="73"/>
        <v>100</v>
      </c>
      <c r="L79" s="103">
        <f t="shared" si="73"/>
        <v>100</v>
      </c>
      <c r="M79" s="103">
        <f t="shared" ref="M79:N79" si="74">+M75+M77</f>
        <v>100</v>
      </c>
      <c r="N79" s="103">
        <f t="shared" si="74"/>
        <v>100</v>
      </c>
      <c r="O79" s="190">
        <f t="shared" ref="O79" si="75">+O75</f>
        <v>1</v>
      </c>
      <c r="P79" s="191">
        <f>+P75</f>
        <v>1</v>
      </c>
      <c r="Q79" s="178">
        <v>1</v>
      </c>
      <c r="R79" s="103">
        <v>1</v>
      </c>
      <c r="S79" s="103">
        <v>1</v>
      </c>
      <c r="T79" s="103"/>
      <c r="U79" s="37"/>
      <c r="V79" s="103">
        <v>1</v>
      </c>
      <c r="W79" s="103"/>
      <c r="X79" s="103"/>
      <c r="Y79" s="103"/>
      <c r="Z79" s="37"/>
      <c r="AA79" s="103">
        <f t="shared" ref="AA79:AA80" si="76">+AA75+AA77</f>
        <v>100</v>
      </c>
      <c r="AB79" s="103"/>
      <c r="AC79" s="103"/>
      <c r="AD79" s="103"/>
      <c r="AE79" s="37"/>
      <c r="AF79" s="237">
        <f>+AF75</f>
        <v>1</v>
      </c>
      <c r="AG79" s="142">
        <v>1</v>
      </c>
      <c r="AH79" s="142">
        <v>1</v>
      </c>
      <c r="AI79" s="142"/>
      <c r="AJ79" s="141">
        <f>AF79/Q79</f>
        <v>1</v>
      </c>
      <c r="AK79" s="141"/>
      <c r="AL79" s="424"/>
      <c r="AM79" s="424"/>
      <c r="AN79" s="426"/>
      <c r="AO79" s="428"/>
      <c r="AP79" s="424"/>
    </row>
    <row r="80" spans="1:42" s="5" customFormat="1" ht="63.75" customHeight="1" thickBot="1" x14ac:dyDescent="0.3">
      <c r="A80" s="451"/>
      <c r="B80" s="431"/>
      <c r="C80" s="434"/>
      <c r="D80" s="435"/>
      <c r="E80" s="454"/>
      <c r="F80" s="441"/>
      <c r="G80" s="52" t="s">
        <v>14</v>
      </c>
      <c r="H80" s="150">
        <f>+H76+H78</f>
        <v>1654549152</v>
      </c>
      <c r="I80" s="151">
        <f>+I76</f>
        <v>133530000</v>
      </c>
      <c r="J80" s="151">
        <f>+J76</f>
        <v>133530000</v>
      </c>
      <c r="K80" s="151">
        <f>+K76</f>
        <v>133530000</v>
      </c>
      <c r="L80" s="150">
        <f>+L76+L78</f>
        <v>388436485</v>
      </c>
      <c r="M80" s="150">
        <f>+M76+M78</f>
        <v>388436485</v>
      </c>
      <c r="N80" s="150">
        <f>+N76+N78</f>
        <v>388436485</v>
      </c>
      <c r="O80" s="172">
        <f>+O76+O78</f>
        <v>388436485</v>
      </c>
      <c r="P80" s="172">
        <f t="shared" ref="P80:Q80" si="77">+P76+P78</f>
        <v>386533333</v>
      </c>
      <c r="Q80" s="172">
        <f t="shared" si="77"/>
        <v>434848002</v>
      </c>
      <c r="R80" s="150">
        <v>456243002</v>
      </c>
      <c r="S80" s="150">
        <v>756243002</v>
      </c>
      <c r="T80" s="150"/>
      <c r="U80" s="158"/>
      <c r="V80" s="150">
        <v>537597000</v>
      </c>
      <c r="W80" s="150"/>
      <c r="X80" s="150"/>
      <c r="Y80" s="150"/>
      <c r="Z80" s="158"/>
      <c r="AA80" s="150">
        <f t="shared" si="76"/>
        <v>230700000</v>
      </c>
      <c r="AB80" s="150"/>
      <c r="AC80" s="150"/>
      <c r="AD80" s="150"/>
      <c r="AE80" s="158"/>
      <c r="AF80" s="230">
        <f t="shared" ref="AF80" si="78">+AF76+AF78</f>
        <v>257001000</v>
      </c>
      <c r="AG80" s="261">
        <v>269015335</v>
      </c>
      <c r="AH80" s="261">
        <v>360709002</v>
      </c>
      <c r="AI80" s="261"/>
      <c r="AJ80" s="141">
        <f>AF80/Q80</f>
        <v>0.59101340886464504</v>
      </c>
      <c r="AK80" s="141"/>
      <c r="AL80" s="381"/>
      <c r="AM80" s="381"/>
      <c r="AN80" s="427"/>
      <c r="AO80" s="379"/>
      <c r="AP80" s="381"/>
    </row>
    <row r="81" spans="1:46" s="5" customFormat="1" ht="63.75" customHeight="1" x14ac:dyDescent="0.25">
      <c r="A81" s="451"/>
      <c r="B81" s="429">
        <v>12</v>
      </c>
      <c r="C81" s="432" t="s">
        <v>195</v>
      </c>
      <c r="D81" s="435" t="s">
        <v>131</v>
      </c>
      <c r="E81" s="453" t="s">
        <v>150</v>
      </c>
      <c r="F81" s="453">
        <v>185</v>
      </c>
      <c r="G81" s="54" t="s">
        <v>9</v>
      </c>
      <c r="H81" s="32">
        <v>4</v>
      </c>
      <c r="I81" s="91">
        <v>0.5</v>
      </c>
      <c r="J81" s="91">
        <v>0.5</v>
      </c>
      <c r="K81" s="91">
        <v>0.47</v>
      </c>
      <c r="L81" s="91">
        <v>1.03</v>
      </c>
      <c r="M81" s="91">
        <v>1.03</v>
      </c>
      <c r="N81" s="91">
        <v>1.03</v>
      </c>
      <c r="O81" s="193">
        <v>1.03</v>
      </c>
      <c r="P81" s="194">
        <v>1.03</v>
      </c>
      <c r="Q81" s="165">
        <v>2</v>
      </c>
      <c r="R81" s="32">
        <v>2</v>
      </c>
      <c r="S81" s="32">
        <v>2</v>
      </c>
      <c r="T81" s="32"/>
      <c r="U81" s="32"/>
      <c r="V81" s="32">
        <v>3</v>
      </c>
      <c r="W81" s="32"/>
      <c r="X81" s="32"/>
      <c r="Y81" s="32"/>
      <c r="Z81" s="32"/>
      <c r="AA81" s="32">
        <v>4</v>
      </c>
      <c r="AB81" s="32"/>
      <c r="AC81" s="32"/>
      <c r="AD81" s="32"/>
      <c r="AE81" s="32"/>
      <c r="AF81" s="266">
        <v>1.25</v>
      </c>
      <c r="AG81" s="145">
        <v>1.51</v>
      </c>
      <c r="AH81" s="145">
        <v>1.78</v>
      </c>
      <c r="AI81" s="145"/>
      <c r="AJ81" s="141">
        <f>AF81/Q81</f>
        <v>0.625</v>
      </c>
      <c r="AK81" s="141"/>
      <c r="AL81" s="467" t="s">
        <v>271</v>
      </c>
      <c r="AM81" s="463" t="s">
        <v>123</v>
      </c>
      <c r="AN81" s="463" t="s">
        <v>123</v>
      </c>
      <c r="AO81" s="455" t="s">
        <v>175</v>
      </c>
      <c r="AP81" s="458" t="s">
        <v>176</v>
      </c>
    </row>
    <row r="82" spans="1:46" s="5" customFormat="1" ht="66.75" customHeight="1" x14ac:dyDescent="0.25">
      <c r="A82" s="451"/>
      <c r="B82" s="430"/>
      <c r="C82" s="433"/>
      <c r="D82" s="435"/>
      <c r="E82" s="435"/>
      <c r="F82" s="435"/>
      <c r="G82" s="51" t="s">
        <v>10</v>
      </c>
      <c r="H82" s="192">
        <f>+J82+O82+Q82+V82+AA82</f>
        <v>597082334</v>
      </c>
      <c r="I82" s="151">
        <v>85072667</v>
      </c>
      <c r="J82" s="151">
        <v>85072667</v>
      </c>
      <c r="K82" s="151">
        <v>85072667</v>
      </c>
      <c r="L82" s="150">
        <v>116066667</v>
      </c>
      <c r="M82" s="150">
        <v>116066667</v>
      </c>
      <c r="N82" s="150">
        <v>116066667</v>
      </c>
      <c r="O82" s="207">
        <v>116066667</v>
      </c>
      <c r="P82" s="153">
        <v>99520000</v>
      </c>
      <c r="Q82" s="161">
        <v>169160000</v>
      </c>
      <c r="R82" s="150">
        <v>169160000</v>
      </c>
      <c r="S82" s="150">
        <v>169160000</v>
      </c>
      <c r="T82" s="150"/>
      <c r="U82" s="150"/>
      <c r="V82" s="150">
        <v>126783000</v>
      </c>
      <c r="W82" s="150"/>
      <c r="X82" s="150"/>
      <c r="Y82" s="150"/>
      <c r="Z82" s="150"/>
      <c r="AA82" s="150">
        <v>100000000</v>
      </c>
      <c r="AB82" s="150"/>
      <c r="AC82" s="150"/>
      <c r="AD82" s="150"/>
      <c r="AE82" s="150"/>
      <c r="AF82" s="211">
        <v>166780000</v>
      </c>
      <c r="AG82" s="243">
        <v>166780000</v>
      </c>
      <c r="AH82" s="243">
        <v>166780000</v>
      </c>
      <c r="AI82" s="243"/>
      <c r="AJ82" s="141">
        <f>AF82/Q82</f>
        <v>0.98593048001891703</v>
      </c>
      <c r="AK82" s="141">
        <f>+(K82+P82+AF82)/H82</f>
        <v>0.58848277195888365</v>
      </c>
      <c r="AL82" s="468"/>
      <c r="AM82" s="464"/>
      <c r="AN82" s="464"/>
      <c r="AO82" s="456"/>
      <c r="AP82" s="459"/>
    </row>
    <row r="83" spans="1:46" s="5" customFormat="1" ht="53.25" customHeight="1" x14ac:dyDescent="0.25">
      <c r="A83" s="451"/>
      <c r="B83" s="430"/>
      <c r="C83" s="433"/>
      <c r="D83" s="435"/>
      <c r="E83" s="435"/>
      <c r="F83" s="435"/>
      <c r="G83" s="51" t="s">
        <v>11</v>
      </c>
      <c r="H83" s="155"/>
      <c r="I83" s="197"/>
      <c r="J83" s="197"/>
      <c r="K83" s="197"/>
      <c r="L83" s="155"/>
      <c r="M83" s="155"/>
      <c r="N83" s="155"/>
      <c r="O83" s="195">
        <v>0.03</v>
      </c>
      <c r="P83" s="156">
        <v>0.03</v>
      </c>
      <c r="Q83" s="195"/>
      <c r="R83" s="176"/>
      <c r="S83" s="176"/>
      <c r="T83" s="176"/>
      <c r="U83" s="176"/>
      <c r="V83" s="176"/>
      <c r="W83" s="176"/>
      <c r="X83" s="176"/>
      <c r="Y83" s="176"/>
      <c r="Z83" s="176"/>
      <c r="AA83" s="176"/>
      <c r="AB83" s="176"/>
      <c r="AC83" s="176"/>
      <c r="AD83" s="176"/>
      <c r="AE83" s="176"/>
      <c r="AF83" s="267"/>
      <c r="AG83" s="244"/>
      <c r="AH83" s="244"/>
      <c r="AI83" s="244"/>
      <c r="AJ83" s="143"/>
      <c r="AK83" s="143"/>
      <c r="AL83" s="468"/>
      <c r="AM83" s="464"/>
      <c r="AN83" s="464"/>
      <c r="AO83" s="456"/>
      <c r="AP83" s="459"/>
    </row>
    <row r="84" spans="1:46" s="5" customFormat="1" ht="62.25" customHeight="1" x14ac:dyDescent="0.25">
      <c r="A84" s="451"/>
      <c r="B84" s="430"/>
      <c r="C84" s="433"/>
      <c r="D84" s="435"/>
      <c r="E84" s="435"/>
      <c r="F84" s="435"/>
      <c r="G84" s="51" t="s">
        <v>12</v>
      </c>
      <c r="H84" s="155"/>
      <c r="I84" s="197"/>
      <c r="J84" s="197"/>
      <c r="K84" s="197"/>
      <c r="L84" s="201">
        <v>5893334</v>
      </c>
      <c r="M84" s="201">
        <v>5893334</v>
      </c>
      <c r="N84" s="201">
        <v>5893334</v>
      </c>
      <c r="O84" s="196">
        <v>5893334</v>
      </c>
      <c r="P84" s="162">
        <v>5893334</v>
      </c>
      <c r="Q84" s="203">
        <v>14624667</v>
      </c>
      <c r="R84" s="155">
        <v>14624667</v>
      </c>
      <c r="S84" s="155">
        <v>14624667</v>
      </c>
      <c r="T84" s="155"/>
      <c r="U84" s="155"/>
      <c r="V84" s="155"/>
      <c r="W84" s="155"/>
      <c r="X84" s="155"/>
      <c r="Y84" s="155"/>
      <c r="Z84" s="155"/>
      <c r="AA84" s="155"/>
      <c r="AB84" s="155"/>
      <c r="AC84" s="155"/>
      <c r="AD84" s="155"/>
      <c r="AE84" s="155"/>
      <c r="AF84" s="228">
        <v>14542334</v>
      </c>
      <c r="AG84" s="260">
        <v>14624667</v>
      </c>
      <c r="AH84" s="260">
        <v>14624667</v>
      </c>
      <c r="AI84" s="260"/>
      <c r="AJ84" s="141">
        <f>AF84/Q84</f>
        <v>0.99437026497765724</v>
      </c>
      <c r="AK84" s="143"/>
      <c r="AL84" s="468"/>
      <c r="AM84" s="464"/>
      <c r="AN84" s="464"/>
      <c r="AO84" s="456"/>
      <c r="AP84" s="459"/>
    </row>
    <row r="85" spans="1:46" s="5" customFormat="1" ht="54.75" customHeight="1" x14ac:dyDescent="0.25">
      <c r="A85" s="451"/>
      <c r="B85" s="430"/>
      <c r="C85" s="433"/>
      <c r="D85" s="435"/>
      <c r="E85" s="435"/>
      <c r="F85" s="435"/>
      <c r="G85" s="51" t="s">
        <v>13</v>
      </c>
      <c r="H85" s="103">
        <f>+H81+H83</f>
        <v>4</v>
      </c>
      <c r="I85" s="103">
        <f t="shared" ref="I85:J85" si="79">+I81</f>
        <v>0.5</v>
      </c>
      <c r="J85" s="103">
        <f t="shared" si="79"/>
        <v>0.5</v>
      </c>
      <c r="K85" s="103">
        <f t="shared" ref="K85:L85" si="80">+K81</f>
        <v>0.47</v>
      </c>
      <c r="L85" s="103">
        <f t="shared" si="80"/>
        <v>1.03</v>
      </c>
      <c r="M85" s="103">
        <f t="shared" ref="M85:N85" si="81">+M81</f>
        <v>1.03</v>
      </c>
      <c r="N85" s="103">
        <f t="shared" si="81"/>
        <v>1.03</v>
      </c>
      <c r="O85" s="186"/>
      <c r="P85" s="185"/>
      <c r="Q85" s="186">
        <f>+Q81</f>
        <v>2</v>
      </c>
      <c r="R85" s="103">
        <v>2</v>
      </c>
      <c r="S85" s="103">
        <v>2</v>
      </c>
      <c r="T85" s="103"/>
      <c r="U85" s="37"/>
      <c r="V85" s="103">
        <v>3</v>
      </c>
      <c r="W85" s="103"/>
      <c r="X85" s="103"/>
      <c r="Y85" s="103"/>
      <c r="Z85" s="37"/>
      <c r="AA85" s="103">
        <f t="shared" ref="AA85:AA86" si="82">+AA81+AA83</f>
        <v>4</v>
      </c>
      <c r="AB85" s="103"/>
      <c r="AC85" s="103"/>
      <c r="AD85" s="103"/>
      <c r="AE85" s="37"/>
      <c r="AF85" s="268">
        <f>+AF81+AF83</f>
        <v>1.25</v>
      </c>
      <c r="AG85" s="142">
        <v>1.51</v>
      </c>
      <c r="AH85" s="142">
        <v>1.78</v>
      </c>
      <c r="AI85" s="142"/>
      <c r="AJ85" s="141">
        <f>AF85/Q85</f>
        <v>0.625</v>
      </c>
      <c r="AK85" s="141"/>
      <c r="AL85" s="468"/>
      <c r="AM85" s="464"/>
      <c r="AN85" s="464"/>
      <c r="AO85" s="456"/>
      <c r="AP85" s="459"/>
    </row>
    <row r="86" spans="1:46" s="5" customFormat="1" ht="63.75" customHeight="1" thickBot="1" x14ac:dyDescent="0.3">
      <c r="A86" s="452"/>
      <c r="B86" s="431"/>
      <c r="C86" s="434"/>
      <c r="D86" s="435"/>
      <c r="E86" s="454"/>
      <c r="F86" s="454"/>
      <c r="G86" s="52" t="s">
        <v>14</v>
      </c>
      <c r="H86" s="150">
        <f>+H82+H84</f>
        <v>597082334</v>
      </c>
      <c r="I86" s="151">
        <f t="shared" ref="I86:J86" si="83">+I82+I84</f>
        <v>85072667</v>
      </c>
      <c r="J86" s="151">
        <f t="shared" si="83"/>
        <v>85072667</v>
      </c>
      <c r="K86" s="151">
        <f t="shared" ref="K86" si="84">+K82+K84</f>
        <v>85072667</v>
      </c>
      <c r="L86" s="150">
        <v>121960001</v>
      </c>
      <c r="M86" s="150">
        <v>121960001</v>
      </c>
      <c r="N86" s="150">
        <v>121960001</v>
      </c>
      <c r="O86" s="189">
        <f>+O82+O84</f>
        <v>121960001</v>
      </c>
      <c r="P86" s="208">
        <f t="shared" ref="P86" si="85">+P82+P84</f>
        <v>105413334</v>
      </c>
      <c r="Q86" s="189">
        <f>+Q82+Q84</f>
        <v>183784667</v>
      </c>
      <c r="R86" s="150">
        <v>183784667</v>
      </c>
      <c r="S86" s="150">
        <v>183784667</v>
      </c>
      <c r="T86" s="150"/>
      <c r="U86" s="150"/>
      <c r="V86" s="150">
        <v>126783000</v>
      </c>
      <c r="W86" s="150"/>
      <c r="X86" s="150"/>
      <c r="Y86" s="150"/>
      <c r="Z86" s="150"/>
      <c r="AA86" s="150">
        <f t="shared" si="82"/>
        <v>100000000</v>
      </c>
      <c r="AB86" s="150"/>
      <c r="AC86" s="150"/>
      <c r="AD86" s="150"/>
      <c r="AE86" s="150"/>
      <c r="AF86" s="224">
        <f>+AF82+AF84</f>
        <v>181322334</v>
      </c>
      <c r="AG86" s="243">
        <v>181404667</v>
      </c>
      <c r="AH86" s="243">
        <v>181404667</v>
      </c>
      <c r="AI86" s="243"/>
      <c r="AJ86" s="141">
        <f>AF86/Q86</f>
        <v>0.98660207600452332</v>
      </c>
      <c r="AK86" s="141"/>
      <c r="AL86" s="469"/>
      <c r="AM86" s="470"/>
      <c r="AN86" s="470"/>
      <c r="AO86" s="457"/>
      <c r="AP86" s="460"/>
    </row>
    <row r="87" spans="1:46" ht="31.5" customHeight="1" x14ac:dyDescent="0.25">
      <c r="A87" s="508" t="s">
        <v>15</v>
      </c>
      <c r="B87" s="509"/>
      <c r="C87" s="509"/>
      <c r="D87" s="510"/>
      <c r="E87" s="509"/>
      <c r="F87" s="511"/>
      <c r="G87" s="54" t="s">
        <v>10</v>
      </c>
      <c r="H87" s="39">
        <f t="shared" ref="H87:AI87" si="86">H10+H16+H22+H28+H34+H40+H46+H52+H58+H64+H70+H76+H82</f>
        <v>16434645112</v>
      </c>
      <c r="I87" s="39"/>
      <c r="J87" s="39"/>
      <c r="K87" s="39">
        <v>1375719886</v>
      </c>
      <c r="L87" s="39">
        <f t="shared" si="86"/>
        <v>4024658892</v>
      </c>
      <c r="M87" s="39">
        <f t="shared" si="86"/>
        <v>4024658892</v>
      </c>
      <c r="N87" s="39">
        <f t="shared" si="86"/>
        <v>4024658892</v>
      </c>
      <c r="O87" s="39">
        <f t="shared" si="86"/>
        <v>4024658892</v>
      </c>
      <c r="P87" s="39">
        <f t="shared" si="86"/>
        <v>3989519985</v>
      </c>
      <c r="Q87" s="39">
        <f>Q10+Q16+Q22+Q28+Q34+Q40+Q46+Q52+Q58+Q64+Q70+Q76+Q82</f>
        <v>3960814000</v>
      </c>
      <c r="R87" s="39">
        <v>3960814000</v>
      </c>
      <c r="S87" s="39">
        <v>3960814000</v>
      </c>
      <c r="T87" s="39">
        <f t="shared" si="86"/>
        <v>0</v>
      </c>
      <c r="U87" s="39">
        <f t="shared" si="86"/>
        <v>0</v>
      </c>
      <c r="V87" s="39">
        <v>3982000000</v>
      </c>
      <c r="W87" s="39">
        <f t="shared" si="86"/>
        <v>0</v>
      </c>
      <c r="X87" s="39">
        <f t="shared" si="86"/>
        <v>0</v>
      </c>
      <c r="Y87" s="39">
        <f t="shared" si="86"/>
        <v>0</v>
      </c>
      <c r="Z87" s="39">
        <f t="shared" si="86"/>
        <v>0</v>
      </c>
      <c r="AA87" s="39">
        <f t="shared" si="86"/>
        <v>2300000000</v>
      </c>
      <c r="AB87" s="39"/>
      <c r="AC87" s="39">
        <f t="shared" si="86"/>
        <v>0</v>
      </c>
      <c r="AD87" s="39">
        <f t="shared" si="86"/>
        <v>0</v>
      </c>
      <c r="AE87" s="39">
        <f t="shared" si="86"/>
        <v>0</v>
      </c>
      <c r="AF87" s="39">
        <f>+AF10+AF16+AF22+AF28+AF34+AF40+AF46+AF52+AF58+AF64+AF70+AF76+AF82</f>
        <v>2141105000</v>
      </c>
      <c r="AG87" s="39">
        <v>2231000000</v>
      </c>
      <c r="AH87" s="39">
        <v>2868295000</v>
      </c>
      <c r="AI87" s="39">
        <f t="shared" si="86"/>
        <v>0</v>
      </c>
      <c r="AJ87" s="55"/>
      <c r="AK87" s="56"/>
      <c r="AL87" s="57"/>
      <c r="AM87" s="57"/>
      <c r="AN87" s="57"/>
      <c r="AO87" s="57"/>
      <c r="AP87" s="65"/>
    </row>
    <row r="88" spans="1:46" ht="28.5" customHeight="1" x14ac:dyDescent="0.25">
      <c r="A88" s="512"/>
      <c r="B88" s="510"/>
      <c r="C88" s="510"/>
      <c r="D88" s="510"/>
      <c r="E88" s="510"/>
      <c r="F88" s="513"/>
      <c r="G88" s="51" t="s">
        <v>12</v>
      </c>
      <c r="H88" s="38">
        <f t="shared" ref="H88:AI88" si="87">+H12+H18+H24+H30+H36+H42+H48+H54+H60+H66+H72+H78+H84</f>
        <v>0</v>
      </c>
      <c r="I88" s="38"/>
      <c r="J88" s="38"/>
      <c r="K88" s="38">
        <f t="shared" si="87"/>
        <v>0</v>
      </c>
      <c r="L88" s="38">
        <f t="shared" si="87"/>
        <v>196988945</v>
      </c>
      <c r="M88" s="38">
        <f t="shared" si="87"/>
        <v>196988945</v>
      </c>
      <c r="N88" s="38">
        <f t="shared" si="87"/>
        <v>196988945</v>
      </c>
      <c r="O88" s="38">
        <f t="shared" si="87"/>
        <v>196988945</v>
      </c>
      <c r="P88" s="38">
        <f t="shared" si="87"/>
        <v>186838945</v>
      </c>
      <c r="Q88" s="38">
        <f>+Q18+Q24+Q36+Q42+Q48+Q54+Q60+Q66+Q72+Q78+Q84+Q12</f>
        <v>706940675</v>
      </c>
      <c r="R88" s="38">
        <v>704690009</v>
      </c>
      <c r="S88" s="38">
        <v>704690009</v>
      </c>
      <c r="T88" s="38">
        <f t="shared" si="87"/>
        <v>0</v>
      </c>
      <c r="U88" s="38">
        <f t="shared" si="87"/>
        <v>0</v>
      </c>
      <c r="V88" s="38">
        <v>0</v>
      </c>
      <c r="W88" s="38">
        <f t="shared" si="87"/>
        <v>0</v>
      </c>
      <c r="X88" s="38">
        <f t="shared" si="87"/>
        <v>0</v>
      </c>
      <c r="Y88" s="38">
        <f t="shared" si="87"/>
        <v>0</v>
      </c>
      <c r="Z88" s="38">
        <f t="shared" si="87"/>
        <v>0</v>
      </c>
      <c r="AA88" s="38">
        <f t="shared" si="87"/>
        <v>0</v>
      </c>
      <c r="AB88" s="38"/>
      <c r="AC88" s="38">
        <f t="shared" si="87"/>
        <v>0</v>
      </c>
      <c r="AD88" s="38">
        <f t="shared" si="87"/>
        <v>0</v>
      </c>
      <c r="AE88" s="38">
        <f t="shared" si="87"/>
        <v>0</v>
      </c>
      <c r="AF88" s="38">
        <f>+AF12+AF18+AF24+AF42+AF48+AF54+AF60+AF66+AF72+AF78+AF84+AF36</f>
        <v>395392887</v>
      </c>
      <c r="AG88" s="38">
        <v>509763159</v>
      </c>
      <c r="AH88" s="38">
        <v>618199324</v>
      </c>
      <c r="AI88" s="38">
        <f t="shared" si="87"/>
        <v>0</v>
      </c>
      <c r="AJ88" s="56"/>
      <c r="AK88" s="56"/>
      <c r="AL88" s="57"/>
      <c r="AM88" s="57"/>
      <c r="AN88" s="57"/>
      <c r="AO88" s="57"/>
      <c r="AP88" s="65"/>
    </row>
    <row r="89" spans="1:46" ht="35.25" customHeight="1" thickBot="1" x14ac:dyDescent="0.3">
      <c r="A89" s="514"/>
      <c r="B89" s="515"/>
      <c r="C89" s="515"/>
      <c r="D89" s="515"/>
      <c r="E89" s="515"/>
      <c r="F89" s="516"/>
      <c r="G89" s="53" t="s">
        <v>15</v>
      </c>
      <c r="H89" s="66">
        <f t="shared" ref="H89:AI89" si="88">H87+H88</f>
        <v>16434645112</v>
      </c>
      <c r="I89" s="66"/>
      <c r="J89" s="104"/>
      <c r="K89" s="66">
        <f t="shared" si="88"/>
        <v>1375719886</v>
      </c>
      <c r="L89" s="66">
        <f t="shared" si="88"/>
        <v>4221647837</v>
      </c>
      <c r="M89" s="66">
        <f t="shared" si="88"/>
        <v>4221647837</v>
      </c>
      <c r="N89" s="66">
        <f t="shared" si="88"/>
        <v>4221647837</v>
      </c>
      <c r="O89" s="66">
        <f t="shared" si="88"/>
        <v>4221647837</v>
      </c>
      <c r="P89" s="66">
        <f t="shared" si="88"/>
        <v>4176358930</v>
      </c>
      <c r="Q89" s="66">
        <f t="shared" si="88"/>
        <v>4667754675</v>
      </c>
      <c r="R89" s="66">
        <v>4665504009</v>
      </c>
      <c r="S89" s="66">
        <v>4665504009</v>
      </c>
      <c r="T89" s="66">
        <f t="shared" si="88"/>
        <v>0</v>
      </c>
      <c r="U89" s="66">
        <f t="shared" si="88"/>
        <v>0</v>
      </c>
      <c r="V89" s="66">
        <v>3982000000</v>
      </c>
      <c r="W89" s="66">
        <f t="shared" si="88"/>
        <v>0</v>
      </c>
      <c r="X89" s="66">
        <f t="shared" si="88"/>
        <v>0</v>
      </c>
      <c r="Y89" s="66">
        <f t="shared" si="88"/>
        <v>0</v>
      </c>
      <c r="Z89" s="66">
        <f t="shared" si="88"/>
        <v>0</v>
      </c>
      <c r="AA89" s="66">
        <f t="shared" si="88"/>
        <v>2300000000</v>
      </c>
      <c r="AB89" s="66"/>
      <c r="AC89" s="66">
        <f t="shared" si="88"/>
        <v>0</v>
      </c>
      <c r="AD89" s="66">
        <f t="shared" si="88"/>
        <v>0</v>
      </c>
      <c r="AE89" s="66">
        <f t="shared" si="88"/>
        <v>0</v>
      </c>
      <c r="AF89" s="66">
        <f t="shared" si="88"/>
        <v>2536497887</v>
      </c>
      <c r="AG89" s="66">
        <v>2740763159</v>
      </c>
      <c r="AH89" s="66">
        <v>3486494324</v>
      </c>
      <c r="AI89" s="66">
        <f t="shared" si="88"/>
        <v>0</v>
      </c>
      <c r="AJ89" s="67"/>
      <c r="AK89" s="67"/>
      <c r="AL89" s="68"/>
      <c r="AM89" s="68"/>
      <c r="AN89" s="68"/>
      <c r="AO89" s="68"/>
      <c r="AP89" s="69"/>
      <c r="AQ89" s="6"/>
      <c r="AR89" s="6"/>
      <c r="AS89" s="6"/>
      <c r="AT89" s="6"/>
    </row>
    <row r="90" spans="1:46" ht="71.25" customHeight="1" x14ac:dyDescent="0.25">
      <c r="A90" s="507" t="s">
        <v>32</v>
      </c>
      <c r="B90" s="507"/>
      <c r="C90" s="507"/>
      <c r="D90" s="507"/>
      <c r="E90" s="507"/>
      <c r="F90" s="507"/>
      <c r="G90" s="507"/>
      <c r="H90" s="507"/>
      <c r="I90" s="507"/>
      <c r="J90" s="507"/>
      <c r="K90" s="507"/>
      <c r="L90" s="507"/>
      <c r="M90" s="507"/>
      <c r="N90" s="507"/>
      <c r="O90" s="507"/>
      <c r="P90" s="507"/>
      <c r="Q90" s="507"/>
      <c r="R90" s="507"/>
      <c r="S90" s="507"/>
      <c r="T90" s="507"/>
      <c r="U90" s="507"/>
      <c r="V90" s="507"/>
      <c r="W90" s="507"/>
      <c r="X90" s="507"/>
      <c r="Y90" s="507"/>
      <c r="Z90" s="507"/>
      <c r="AA90" s="507"/>
      <c r="AB90" s="507"/>
      <c r="AC90" s="507"/>
      <c r="AD90" s="507"/>
      <c r="AE90" s="507"/>
      <c r="AF90" s="507"/>
      <c r="AG90" s="507"/>
      <c r="AH90" s="507"/>
      <c r="AI90" s="507"/>
      <c r="AJ90" s="507"/>
      <c r="AK90" s="507"/>
      <c r="AL90" s="507"/>
      <c r="AM90" s="507"/>
      <c r="AN90" s="507"/>
      <c r="AO90" s="507"/>
      <c r="AP90" s="507"/>
    </row>
  </sheetData>
  <mergeCells count="143">
    <mergeCell ref="AN15:AN20"/>
    <mergeCell ref="D15:D20"/>
    <mergeCell ref="B15:B20"/>
    <mergeCell ref="C15:C20"/>
    <mergeCell ref="AP57:AP62"/>
    <mergeCell ref="B21:B26"/>
    <mergeCell ref="C21:C26"/>
    <mergeCell ref="D21:D26"/>
    <mergeCell ref="AL21:AL26"/>
    <mergeCell ref="AM21:AM26"/>
    <mergeCell ref="AN21:AN26"/>
    <mergeCell ref="AO21:AO26"/>
    <mergeCell ref="AP21:AP26"/>
    <mergeCell ref="AO57:AO62"/>
    <mergeCell ref="AL51:AL56"/>
    <mergeCell ref="AM51:AM56"/>
    <mergeCell ref="AN51:AN56"/>
    <mergeCell ref="AO39:AO44"/>
    <mergeCell ref="B39:B44"/>
    <mergeCell ref="C39:C44"/>
    <mergeCell ref="D39:D44"/>
    <mergeCell ref="AO51:AO56"/>
    <mergeCell ref="AP51:AP56"/>
    <mergeCell ref="I6:AE6"/>
    <mergeCell ref="V7:Z7"/>
    <mergeCell ref="E6:E8"/>
    <mergeCell ref="AA7:AE7"/>
    <mergeCell ref="B9:B14"/>
    <mergeCell ref="C9:C14"/>
    <mergeCell ref="D9:D14"/>
    <mergeCell ref="AL9:AL14"/>
    <mergeCell ref="A90:AP90"/>
    <mergeCell ref="A87:F89"/>
    <mergeCell ref="AP9:AP14"/>
    <mergeCell ref="AM9:AM14"/>
    <mergeCell ref="AO15:AO20"/>
    <mergeCell ref="AP15:AP20"/>
    <mergeCell ref="AN9:AN14"/>
    <mergeCell ref="AO9:AO14"/>
    <mergeCell ref="AL15:AL20"/>
    <mergeCell ref="AM15:AM20"/>
    <mergeCell ref="A9:A26"/>
    <mergeCell ref="AL57:AL62"/>
    <mergeCell ref="AM57:AM62"/>
    <mergeCell ref="AN57:AN62"/>
    <mergeCell ref="B57:B62"/>
    <mergeCell ref="C57:C62"/>
    <mergeCell ref="A1:E4"/>
    <mergeCell ref="AF7:AI7"/>
    <mergeCell ref="I7:K7"/>
    <mergeCell ref="L7:P7"/>
    <mergeCell ref="Q7:U7"/>
    <mergeCell ref="F3:N3"/>
    <mergeCell ref="F4:N4"/>
    <mergeCell ref="O3:AP3"/>
    <mergeCell ref="O4:AP4"/>
    <mergeCell ref="F1:AP1"/>
    <mergeCell ref="F2:AP2"/>
    <mergeCell ref="F6:F8"/>
    <mergeCell ref="AF6:AI6"/>
    <mergeCell ref="AJ6:AJ8"/>
    <mergeCell ref="AM6:AM8"/>
    <mergeCell ref="A6:A8"/>
    <mergeCell ref="AN6:AN8"/>
    <mergeCell ref="AO6:AO8"/>
    <mergeCell ref="AP6:AP8"/>
    <mergeCell ref="AL6:AL8"/>
    <mergeCell ref="G6:G8"/>
    <mergeCell ref="H6:H8"/>
    <mergeCell ref="AK6:AK8"/>
    <mergeCell ref="B6:D7"/>
    <mergeCell ref="A27:A62"/>
    <mergeCell ref="B81:B86"/>
    <mergeCell ref="C81:C86"/>
    <mergeCell ref="D81:D86"/>
    <mergeCell ref="E81:E86"/>
    <mergeCell ref="F81:F86"/>
    <mergeCell ref="AL81:AL86"/>
    <mergeCell ref="AM81:AM86"/>
    <mergeCell ref="AN81:AN86"/>
    <mergeCell ref="AL27:AL32"/>
    <mergeCell ref="AM27:AM32"/>
    <mergeCell ref="AN27:AN32"/>
    <mergeCell ref="B27:B32"/>
    <mergeCell ref="C27:C32"/>
    <mergeCell ref="D27:D32"/>
    <mergeCell ref="B33:B38"/>
    <mergeCell ref="C33:C38"/>
    <mergeCell ref="D33:D38"/>
    <mergeCell ref="AL33:AL38"/>
    <mergeCell ref="AM33:AM38"/>
    <mergeCell ref="AN33:AN38"/>
    <mergeCell ref="AL39:AL44"/>
    <mergeCell ref="AM39:AM44"/>
    <mergeCell ref="AN39:AN44"/>
    <mergeCell ref="A63:A86"/>
    <mergeCell ref="AL75:AL80"/>
    <mergeCell ref="AM75:AM80"/>
    <mergeCell ref="AN75:AN80"/>
    <mergeCell ref="AO75:AO80"/>
    <mergeCell ref="AP75:AP80"/>
    <mergeCell ref="B75:B80"/>
    <mergeCell ref="C75:C80"/>
    <mergeCell ref="D75:D80"/>
    <mergeCell ref="E75:E80"/>
    <mergeCell ref="AO81:AO86"/>
    <mergeCell ref="AP81:AP86"/>
    <mergeCell ref="AP69:AP74"/>
    <mergeCell ref="B63:B68"/>
    <mergeCell ref="C63:C68"/>
    <mergeCell ref="D63:D68"/>
    <mergeCell ref="AL63:AL68"/>
    <mergeCell ref="AM63:AM68"/>
    <mergeCell ref="AN63:AN68"/>
    <mergeCell ref="AO63:AO68"/>
    <mergeCell ref="AP63:AP68"/>
    <mergeCell ref="E63:E74"/>
    <mergeCell ref="F9:F80"/>
    <mergeCell ref="AL69:AL74"/>
    <mergeCell ref="AM69:AM74"/>
    <mergeCell ref="AN69:AN74"/>
    <mergeCell ref="AO69:AO74"/>
    <mergeCell ref="B69:B74"/>
    <mergeCell ref="C69:C74"/>
    <mergeCell ref="D69:D74"/>
    <mergeCell ref="AP27:AP32"/>
    <mergeCell ref="E9:E62"/>
    <mergeCell ref="AO27:AO32"/>
    <mergeCell ref="AP39:AP44"/>
    <mergeCell ref="AO33:AO38"/>
    <mergeCell ref="AP33:AP38"/>
    <mergeCell ref="B45:B50"/>
    <mergeCell ref="C45:C50"/>
    <mergeCell ref="D45:D50"/>
    <mergeCell ref="AL45:AL50"/>
    <mergeCell ref="AM45:AM50"/>
    <mergeCell ref="AN45:AN50"/>
    <mergeCell ref="AO45:AO50"/>
    <mergeCell ref="AP45:AP50"/>
    <mergeCell ref="B51:B56"/>
    <mergeCell ref="C51:C56"/>
    <mergeCell ref="D51:D56"/>
    <mergeCell ref="D57:D62"/>
  </mergeCells>
  <dataValidations disablePrompts="1" count="1">
    <dataValidation type="list" allowBlank="1" showInputMessage="1" showErrorMessage="1" sqref="D9:D86" xr:uid="{00000000-0002-0000-0100-000000000000}">
      <formula1>$AR$12:$AR$14</formula1>
    </dataValidation>
  </dataValidations>
  <printOptions horizontalCentered="1" verticalCentered="1" headings="1" gridLines="1"/>
  <pageMargins left="0" right="0" top="0.74803149606299213" bottom="0" header="0.31496062992125984" footer="0"/>
  <pageSetup scale="22" fitToWidth="4" fitToHeight="2" orientation="landscape" r:id="rId1"/>
  <colBreaks count="1" manualBreakCount="1">
    <brk id="22" max="2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125"/>
  <sheetViews>
    <sheetView tabSelected="1" view="pageBreakPreview" zoomScale="50" zoomScaleNormal="50" zoomScaleSheetLayoutView="50" workbookViewId="0">
      <selection activeCell="V8" sqref="V8:V9"/>
    </sheetView>
  </sheetViews>
  <sheetFormatPr baseColWidth="10" defaultRowHeight="12.75" x14ac:dyDescent="0.25"/>
  <cols>
    <col min="1" max="1" width="12.28515625" style="9" customWidth="1"/>
    <col min="2" max="2" width="15.28515625" style="9" customWidth="1"/>
    <col min="3" max="3" width="27.5703125" style="27" customWidth="1"/>
    <col min="4" max="4" width="6.140625" style="9" customWidth="1"/>
    <col min="5" max="5" width="7.85546875" style="9" customWidth="1"/>
    <col min="6" max="6" width="9.42578125" style="9" customWidth="1"/>
    <col min="7" max="7" width="7" style="9" customWidth="1"/>
    <col min="8" max="8" width="6.7109375" style="9" customWidth="1"/>
    <col min="9" max="13" width="7" style="9" customWidth="1"/>
    <col min="14" max="14" width="7" style="10" customWidth="1"/>
    <col min="15" max="18" width="9.5703125" style="10" customWidth="1"/>
    <col min="19" max="19" width="11.7109375" style="10" customWidth="1"/>
    <col min="20" max="20" width="16.7109375" style="10" customWidth="1"/>
    <col min="21" max="21" width="18.7109375" style="10" customWidth="1"/>
    <col min="22" max="22" width="81.28515625" style="14" customWidth="1"/>
    <col min="23" max="59" width="11.42578125" style="14"/>
    <col min="60" max="16384" width="11.42578125" style="9"/>
  </cols>
  <sheetData>
    <row r="1" spans="1:52" s="11" customFormat="1" ht="33" customHeight="1" x14ac:dyDescent="0.25">
      <c r="A1" s="573"/>
      <c r="B1" s="574"/>
      <c r="C1" s="579" t="s">
        <v>0</v>
      </c>
      <c r="D1" s="579"/>
      <c r="E1" s="579"/>
      <c r="F1" s="579"/>
      <c r="G1" s="579"/>
      <c r="H1" s="579"/>
      <c r="I1" s="579"/>
      <c r="J1" s="579"/>
      <c r="K1" s="579"/>
      <c r="L1" s="579"/>
      <c r="M1" s="579"/>
      <c r="N1" s="579"/>
      <c r="O1" s="579"/>
      <c r="P1" s="579"/>
      <c r="Q1" s="579"/>
      <c r="R1" s="579"/>
      <c r="S1" s="579"/>
      <c r="T1" s="579"/>
      <c r="U1" s="579"/>
      <c r="V1" s="580"/>
    </row>
    <row r="2" spans="1:52" s="11" customFormat="1" ht="30" customHeight="1" x14ac:dyDescent="0.25">
      <c r="A2" s="575"/>
      <c r="B2" s="576"/>
      <c r="C2" s="581" t="s">
        <v>121</v>
      </c>
      <c r="D2" s="581"/>
      <c r="E2" s="581"/>
      <c r="F2" s="581"/>
      <c r="G2" s="581"/>
      <c r="H2" s="581"/>
      <c r="I2" s="581"/>
      <c r="J2" s="581"/>
      <c r="K2" s="581"/>
      <c r="L2" s="581"/>
      <c r="M2" s="581"/>
      <c r="N2" s="581"/>
      <c r="O2" s="581"/>
      <c r="P2" s="581"/>
      <c r="Q2" s="581"/>
      <c r="R2" s="581"/>
      <c r="S2" s="581"/>
      <c r="T2" s="581"/>
      <c r="U2" s="581"/>
      <c r="V2" s="582"/>
    </row>
    <row r="3" spans="1:52" s="11" customFormat="1" ht="27.75" customHeight="1" x14ac:dyDescent="0.25">
      <c r="A3" s="575"/>
      <c r="B3" s="576"/>
      <c r="C3" s="40" t="s">
        <v>1</v>
      </c>
      <c r="D3" s="583" t="s">
        <v>124</v>
      </c>
      <c r="E3" s="583"/>
      <c r="F3" s="583"/>
      <c r="G3" s="583"/>
      <c r="H3" s="583"/>
      <c r="I3" s="583"/>
      <c r="J3" s="583"/>
      <c r="K3" s="583"/>
      <c r="L3" s="583"/>
      <c r="M3" s="583"/>
      <c r="N3" s="583"/>
      <c r="O3" s="583"/>
      <c r="P3" s="583"/>
      <c r="Q3" s="583"/>
      <c r="R3" s="583"/>
      <c r="S3" s="583"/>
      <c r="T3" s="583"/>
      <c r="U3" s="583"/>
      <c r="V3" s="584"/>
    </row>
    <row r="4" spans="1:52" s="11" customFormat="1" ht="33" customHeight="1" thickBot="1" x14ac:dyDescent="0.3">
      <c r="A4" s="577"/>
      <c r="B4" s="578"/>
      <c r="C4" s="70" t="s">
        <v>16</v>
      </c>
      <c r="D4" s="585" t="s">
        <v>125</v>
      </c>
      <c r="E4" s="585"/>
      <c r="F4" s="585"/>
      <c r="G4" s="585"/>
      <c r="H4" s="585"/>
      <c r="I4" s="585"/>
      <c r="J4" s="585"/>
      <c r="K4" s="585"/>
      <c r="L4" s="585"/>
      <c r="M4" s="585"/>
      <c r="N4" s="585"/>
      <c r="O4" s="585"/>
      <c r="P4" s="585"/>
      <c r="Q4" s="585"/>
      <c r="R4" s="585"/>
      <c r="S4" s="585"/>
      <c r="T4" s="585"/>
      <c r="U4" s="585"/>
      <c r="V4" s="586"/>
    </row>
    <row r="5" spans="1:52" s="11" customFormat="1" ht="13.5" thickBot="1" x14ac:dyDescent="0.3">
      <c r="A5" s="12"/>
      <c r="B5" s="9"/>
      <c r="C5" s="24"/>
      <c r="D5" s="9"/>
      <c r="E5" s="9"/>
      <c r="F5" s="9"/>
      <c r="G5" s="9"/>
      <c r="H5" s="9"/>
      <c r="I5" s="9"/>
      <c r="J5" s="9"/>
      <c r="K5" s="9"/>
      <c r="L5" s="9"/>
      <c r="M5" s="9"/>
      <c r="N5" s="10"/>
      <c r="O5" s="10"/>
      <c r="P5" s="10"/>
      <c r="Q5" s="10"/>
      <c r="R5" s="10"/>
      <c r="S5" s="10"/>
      <c r="T5" s="10"/>
      <c r="U5" s="10"/>
    </row>
    <row r="6" spans="1:52" s="13" customFormat="1" ht="42.75" customHeight="1" x14ac:dyDescent="0.25">
      <c r="A6" s="593" t="s">
        <v>69</v>
      </c>
      <c r="B6" s="572" t="s">
        <v>70</v>
      </c>
      <c r="C6" s="589" t="s">
        <v>71</v>
      </c>
      <c r="D6" s="591" t="s">
        <v>72</v>
      </c>
      <c r="E6" s="592"/>
      <c r="F6" s="572" t="s">
        <v>218</v>
      </c>
      <c r="G6" s="572"/>
      <c r="H6" s="572"/>
      <c r="I6" s="572"/>
      <c r="J6" s="572"/>
      <c r="K6" s="572"/>
      <c r="L6" s="572"/>
      <c r="M6" s="572"/>
      <c r="N6" s="572"/>
      <c r="O6" s="572"/>
      <c r="P6" s="572"/>
      <c r="Q6" s="572"/>
      <c r="R6" s="572"/>
      <c r="S6" s="572"/>
      <c r="T6" s="572" t="s">
        <v>76</v>
      </c>
      <c r="U6" s="572"/>
      <c r="V6" s="587" t="s">
        <v>289</v>
      </c>
    </row>
    <row r="7" spans="1:52" s="13" customFormat="1" ht="44.25" customHeight="1" thickBot="1" x14ac:dyDescent="0.3">
      <c r="A7" s="594"/>
      <c r="B7" s="571"/>
      <c r="C7" s="590"/>
      <c r="D7" s="71" t="s">
        <v>73</v>
      </c>
      <c r="E7" s="71" t="s">
        <v>74</v>
      </c>
      <c r="F7" s="71" t="s">
        <v>75</v>
      </c>
      <c r="G7" s="72" t="s">
        <v>17</v>
      </c>
      <c r="H7" s="72" t="s">
        <v>18</v>
      </c>
      <c r="I7" s="72" t="s">
        <v>19</v>
      </c>
      <c r="J7" s="72" t="s">
        <v>20</v>
      </c>
      <c r="K7" s="72" t="s">
        <v>21</v>
      </c>
      <c r="L7" s="72" t="s">
        <v>22</v>
      </c>
      <c r="M7" s="72" t="s">
        <v>23</v>
      </c>
      <c r="N7" s="72" t="s">
        <v>24</v>
      </c>
      <c r="O7" s="72" t="s">
        <v>25</v>
      </c>
      <c r="P7" s="72" t="s">
        <v>26</v>
      </c>
      <c r="Q7" s="72" t="s">
        <v>27</v>
      </c>
      <c r="R7" s="72" t="s">
        <v>28</v>
      </c>
      <c r="S7" s="73" t="s">
        <v>29</v>
      </c>
      <c r="T7" s="73" t="s">
        <v>77</v>
      </c>
      <c r="U7" s="73" t="s">
        <v>78</v>
      </c>
      <c r="V7" s="588"/>
    </row>
    <row r="8" spans="1:52" s="93" customFormat="1" ht="111" customHeight="1" x14ac:dyDescent="0.25">
      <c r="A8" s="549" t="s">
        <v>145</v>
      </c>
      <c r="B8" s="543" t="s">
        <v>152</v>
      </c>
      <c r="C8" s="604" t="s">
        <v>196</v>
      </c>
      <c r="D8" s="595" t="s">
        <v>153</v>
      </c>
      <c r="E8" s="595"/>
      <c r="F8" s="122" t="s">
        <v>154</v>
      </c>
      <c r="G8" s="114">
        <v>0.05</v>
      </c>
      <c r="H8" s="114">
        <v>0.05</v>
      </c>
      <c r="I8" s="115">
        <v>0.1</v>
      </c>
      <c r="J8" s="115">
        <v>0.1</v>
      </c>
      <c r="K8" s="115">
        <v>0.1</v>
      </c>
      <c r="L8" s="115">
        <v>0.1</v>
      </c>
      <c r="M8" s="115">
        <v>0.1</v>
      </c>
      <c r="N8" s="115">
        <v>0.1</v>
      </c>
      <c r="O8" s="115">
        <v>0.1</v>
      </c>
      <c r="P8" s="115">
        <v>0.1</v>
      </c>
      <c r="Q8" s="115">
        <v>0.05</v>
      </c>
      <c r="R8" s="115">
        <v>0.05</v>
      </c>
      <c r="S8" s="122">
        <f>SUM(G8:R8)</f>
        <v>1</v>
      </c>
      <c r="T8" s="560">
        <f>+U8</f>
        <v>7.4999999999999997E-2</v>
      </c>
      <c r="U8" s="605">
        <v>7.4999999999999997E-2</v>
      </c>
      <c r="V8" s="596" t="s">
        <v>247</v>
      </c>
    </row>
    <row r="9" spans="1:52" s="93" customFormat="1" ht="119.25" customHeight="1" thickBot="1" x14ac:dyDescent="0.3">
      <c r="A9" s="550"/>
      <c r="B9" s="544"/>
      <c r="C9" s="601"/>
      <c r="D9" s="568"/>
      <c r="E9" s="568"/>
      <c r="F9" s="123" t="s">
        <v>155</v>
      </c>
      <c r="G9" s="124">
        <v>0.05</v>
      </c>
      <c r="H9" s="124">
        <v>0.05</v>
      </c>
      <c r="I9" s="124">
        <v>0.1</v>
      </c>
      <c r="J9" s="124">
        <v>0.1</v>
      </c>
      <c r="K9" s="124">
        <v>0.1</v>
      </c>
      <c r="L9" s="124">
        <v>0.1</v>
      </c>
      <c r="M9" s="125">
        <v>0.1</v>
      </c>
      <c r="N9" s="125">
        <v>0.1</v>
      </c>
      <c r="O9" s="125">
        <v>0.1</v>
      </c>
      <c r="P9" s="125"/>
      <c r="Q9" s="125"/>
      <c r="R9" s="125"/>
      <c r="S9" s="123">
        <f t="shared" ref="S9:S50" si="0">SUM(G9:R9)</f>
        <v>0.79999999999999993</v>
      </c>
      <c r="T9" s="547"/>
      <c r="U9" s="606"/>
      <c r="V9" s="597"/>
    </row>
    <row r="10" spans="1:52" s="93" customFormat="1" ht="117.75" customHeight="1" x14ac:dyDescent="0.25">
      <c r="A10" s="550"/>
      <c r="B10" s="544" t="s">
        <v>156</v>
      </c>
      <c r="C10" s="601" t="s">
        <v>197</v>
      </c>
      <c r="D10" s="598" t="s">
        <v>153</v>
      </c>
      <c r="E10" s="95"/>
      <c r="F10" s="126" t="s">
        <v>154</v>
      </c>
      <c r="G10" s="116">
        <v>7.0000000000000007E-2</v>
      </c>
      <c r="H10" s="116">
        <v>0.09</v>
      </c>
      <c r="I10" s="116">
        <v>0.09</v>
      </c>
      <c r="J10" s="116">
        <v>0.09</v>
      </c>
      <c r="K10" s="116">
        <v>0.09</v>
      </c>
      <c r="L10" s="116">
        <v>0.09</v>
      </c>
      <c r="M10" s="116">
        <v>0.06</v>
      </c>
      <c r="N10" s="116">
        <v>0.06</v>
      </c>
      <c r="O10" s="116">
        <v>0.09</v>
      </c>
      <c r="P10" s="116">
        <v>0.09</v>
      </c>
      <c r="Q10" s="116">
        <v>0.09</v>
      </c>
      <c r="R10" s="116">
        <v>0.09</v>
      </c>
      <c r="S10" s="126">
        <f t="shared" si="0"/>
        <v>0.99999999999999978</v>
      </c>
      <c r="T10" s="547">
        <f>+U10</f>
        <v>7.4999999999999997E-2</v>
      </c>
      <c r="U10" s="647">
        <v>7.4999999999999997E-2</v>
      </c>
      <c r="V10" s="596" t="s">
        <v>248</v>
      </c>
    </row>
    <row r="11" spans="1:52" s="93" customFormat="1" ht="117.75" customHeight="1" thickBot="1" x14ac:dyDescent="0.3">
      <c r="A11" s="551"/>
      <c r="B11" s="561"/>
      <c r="C11" s="601"/>
      <c r="D11" s="599"/>
      <c r="E11" s="111"/>
      <c r="F11" s="123" t="s">
        <v>155</v>
      </c>
      <c r="G11" s="127">
        <v>7.0000000000000007E-2</v>
      </c>
      <c r="H11" s="127">
        <v>0.09</v>
      </c>
      <c r="I11" s="127">
        <v>0.05</v>
      </c>
      <c r="J11" s="127">
        <v>0.09</v>
      </c>
      <c r="K11" s="127">
        <v>0.12</v>
      </c>
      <c r="L11" s="127">
        <v>0.09</v>
      </c>
      <c r="M11" s="128">
        <v>0.06</v>
      </c>
      <c r="N11" s="128">
        <v>0.06</v>
      </c>
      <c r="O11" s="128">
        <v>0.08</v>
      </c>
      <c r="P11" s="128"/>
      <c r="Q11" s="128"/>
      <c r="R11" s="128"/>
      <c r="S11" s="121">
        <f>SUM(G11:R11)</f>
        <v>0.71000000000000008</v>
      </c>
      <c r="T11" s="548"/>
      <c r="U11" s="648"/>
      <c r="V11" s="597"/>
    </row>
    <row r="12" spans="1:52" s="96" customFormat="1" ht="141" customHeight="1" x14ac:dyDescent="0.25">
      <c r="A12" s="552" t="s">
        <v>146</v>
      </c>
      <c r="B12" s="562" t="s">
        <v>157</v>
      </c>
      <c r="C12" s="600" t="s">
        <v>198</v>
      </c>
      <c r="D12" s="595" t="s">
        <v>153</v>
      </c>
      <c r="E12" s="97"/>
      <c r="F12" s="122" t="s">
        <v>154</v>
      </c>
      <c r="G12" s="114">
        <v>7.0000000000000007E-2</v>
      </c>
      <c r="H12" s="114">
        <v>0.09</v>
      </c>
      <c r="I12" s="114">
        <v>0.09</v>
      </c>
      <c r="J12" s="114">
        <v>0.09</v>
      </c>
      <c r="K12" s="114">
        <v>0.09</v>
      </c>
      <c r="L12" s="114">
        <v>0.09</v>
      </c>
      <c r="M12" s="114">
        <v>0.06</v>
      </c>
      <c r="N12" s="114">
        <v>0.06</v>
      </c>
      <c r="O12" s="114">
        <v>0.09</v>
      </c>
      <c r="P12" s="114">
        <v>0.09</v>
      </c>
      <c r="Q12" s="114">
        <v>0.09</v>
      </c>
      <c r="R12" s="114">
        <v>0.09</v>
      </c>
      <c r="S12" s="129">
        <f t="shared" si="0"/>
        <v>0.99999999999999978</v>
      </c>
      <c r="T12" s="564">
        <f>SUM(U12:U19)</f>
        <v>0.1</v>
      </c>
      <c r="U12" s="636">
        <v>0.04</v>
      </c>
      <c r="V12" s="602" t="s">
        <v>272</v>
      </c>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3"/>
    </row>
    <row r="13" spans="1:52" s="96" customFormat="1" ht="141" customHeight="1" thickBot="1" x14ac:dyDescent="0.3">
      <c r="A13" s="553"/>
      <c r="B13" s="563"/>
      <c r="C13" s="601"/>
      <c r="D13" s="568"/>
      <c r="E13" s="95"/>
      <c r="F13" s="123" t="s">
        <v>155</v>
      </c>
      <c r="G13" s="124"/>
      <c r="H13" s="124"/>
      <c r="I13" s="124"/>
      <c r="J13" s="124">
        <v>0.09</v>
      </c>
      <c r="K13" s="124">
        <v>0.09</v>
      </c>
      <c r="L13" s="124">
        <v>0.09</v>
      </c>
      <c r="M13" s="125">
        <v>0.06</v>
      </c>
      <c r="N13" s="125">
        <v>0.06</v>
      </c>
      <c r="O13" s="125">
        <v>0.09</v>
      </c>
      <c r="P13" s="125"/>
      <c r="Q13" s="125"/>
      <c r="R13" s="125"/>
      <c r="S13" s="130">
        <f>SUM(G13:R13)</f>
        <v>0.48</v>
      </c>
      <c r="T13" s="565"/>
      <c r="U13" s="605"/>
      <c r="V13" s="60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row>
    <row r="14" spans="1:52" s="96" customFormat="1" ht="168" customHeight="1" x14ac:dyDescent="0.25">
      <c r="A14" s="553"/>
      <c r="B14" s="563"/>
      <c r="C14" s="604" t="s">
        <v>199</v>
      </c>
      <c r="D14" s="567" t="s">
        <v>153</v>
      </c>
      <c r="E14" s="110"/>
      <c r="F14" s="129" t="s">
        <v>154</v>
      </c>
      <c r="G14" s="117">
        <v>7.0000000000000007E-2</v>
      </c>
      <c r="H14" s="117">
        <v>0.09</v>
      </c>
      <c r="I14" s="117">
        <v>0.09</v>
      </c>
      <c r="J14" s="117">
        <v>0.09</v>
      </c>
      <c r="K14" s="117">
        <v>0.09</v>
      </c>
      <c r="L14" s="117">
        <v>0.09</v>
      </c>
      <c r="M14" s="117">
        <v>0.06</v>
      </c>
      <c r="N14" s="117">
        <v>0.06</v>
      </c>
      <c r="O14" s="117">
        <v>0.09</v>
      </c>
      <c r="P14" s="117">
        <v>0.09</v>
      </c>
      <c r="Q14" s="117">
        <v>0.09</v>
      </c>
      <c r="R14" s="117">
        <v>0.09</v>
      </c>
      <c r="S14" s="129">
        <f t="shared" si="0"/>
        <v>0.99999999999999978</v>
      </c>
      <c r="T14" s="565"/>
      <c r="U14" s="627">
        <v>0.02</v>
      </c>
      <c r="V14" s="602" t="s">
        <v>273</v>
      </c>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3"/>
      <c r="AX14" s="93"/>
      <c r="AY14" s="93"/>
      <c r="AZ14" s="93"/>
    </row>
    <row r="15" spans="1:52" s="96" customFormat="1" ht="168" customHeight="1" x14ac:dyDescent="0.25">
      <c r="A15" s="553"/>
      <c r="B15" s="563"/>
      <c r="C15" s="601"/>
      <c r="D15" s="568"/>
      <c r="E15" s="95"/>
      <c r="F15" s="123" t="s">
        <v>155</v>
      </c>
      <c r="G15" s="124"/>
      <c r="H15" s="124"/>
      <c r="I15" s="124"/>
      <c r="J15" s="124">
        <v>0.09</v>
      </c>
      <c r="K15" s="124">
        <v>0.09</v>
      </c>
      <c r="L15" s="124">
        <v>0.09</v>
      </c>
      <c r="M15" s="125">
        <v>0.06</v>
      </c>
      <c r="N15" s="125">
        <v>0.06</v>
      </c>
      <c r="O15" s="125">
        <v>0.09</v>
      </c>
      <c r="P15" s="125"/>
      <c r="Q15" s="125"/>
      <c r="R15" s="125"/>
      <c r="S15" s="123">
        <f>SUM(G15:R15)</f>
        <v>0.48</v>
      </c>
      <c r="T15" s="565"/>
      <c r="U15" s="607"/>
      <c r="V15" s="60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3"/>
      <c r="AX15" s="93"/>
      <c r="AY15" s="93"/>
      <c r="AZ15" s="93"/>
    </row>
    <row r="16" spans="1:52" s="96" customFormat="1" ht="159" customHeight="1" x14ac:dyDescent="0.25">
      <c r="A16" s="553"/>
      <c r="B16" s="563"/>
      <c r="C16" s="601" t="s">
        <v>236</v>
      </c>
      <c r="D16" s="598" t="s">
        <v>153</v>
      </c>
      <c r="E16" s="95"/>
      <c r="F16" s="126" t="s">
        <v>154</v>
      </c>
      <c r="G16" s="116">
        <v>7.0000000000000007E-2</v>
      </c>
      <c r="H16" s="116">
        <v>0.09</v>
      </c>
      <c r="I16" s="116">
        <v>0.09</v>
      </c>
      <c r="J16" s="116">
        <v>0.09</v>
      </c>
      <c r="K16" s="116">
        <v>0.09</v>
      </c>
      <c r="L16" s="116">
        <v>0.09</v>
      </c>
      <c r="M16" s="116">
        <v>0.06</v>
      </c>
      <c r="N16" s="116">
        <v>0.06</v>
      </c>
      <c r="O16" s="116">
        <v>0.09</v>
      </c>
      <c r="P16" s="116">
        <v>0.09</v>
      </c>
      <c r="Q16" s="116">
        <v>0.09</v>
      </c>
      <c r="R16" s="116">
        <v>0.09</v>
      </c>
      <c r="S16" s="129">
        <f t="shared" si="0"/>
        <v>0.99999999999999978</v>
      </c>
      <c r="T16" s="565"/>
      <c r="U16" s="633">
        <v>0.02</v>
      </c>
      <c r="V16" s="596" t="s">
        <v>274</v>
      </c>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row>
    <row r="17" spans="1:52" s="96" customFormat="1" ht="159" customHeight="1" thickBot="1" x14ac:dyDescent="0.3">
      <c r="A17" s="553"/>
      <c r="B17" s="563"/>
      <c r="C17" s="601"/>
      <c r="D17" s="568"/>
      <c r="E17" s="95"/>
      <c r="F17" s="123" t="s">
        <v>155</v>
      </c>
      <c r="G17" s="124"/>
      <c r="H17" s="124"/>
      <c r="I17" s="124"/>
      <c r="J17" s="124">
        <v>0.09</v>
      </c>
      <c r="K17" s="124">
        <v>0.09</v>
      </c>
      <c r="L17" s="124">
        <v>0.09</v>
      </c>
      <c r="M17" s="125">
        <v>0.06</v>
      </c>
      <c r="N17" s="125">
        <v>0.06</v>
      </c>
      <c r="O17" s="125">
        <v>0.09</v>
      </c>
      <c r="P17" s="125"/>
      <c r="Q17" s="125"/>
      <c r="R17" s="125"/>
      <c r="S17" s="123">
        <f>SUM(G17:R17)</f>
        <v>0.48</v>
      </c>
      <c r="T17" s="565"/>
      <c r="U17" s="627"/>
      <c r="V17" s="597"/>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row>
    <row r="18" spans="1:52" s="96" customFormat="1" ht="236.25" customHeight="1" x14ac:dyDescent="0.25">
      <c r="A18" s="553"/>
      <c r="B18" s="563"/>
      <c r="C18" s="601" t="s">
        <v>200</v>
      </c>
      <c r="D18" s="598" t="s">
        <v>153</v>
      </c>
      <c r="E18" s="95"/>
      <c r="F18" s="126" t="s">
        <v>154</v>
      </c>
      <c r="G18" s="116">
        <v>7.0000000000000007E-2</v>
      </c>
      <c r="H18" s="116">
        <v>0.09</v>
      </c>
      <c r="I18" s="116">
        <v>0.09</v>
      </c>
      <c r="J18" s="116">
        <v>0.09</v>
      </c>
      <c r="K18" s="116">
        <v>0.09</v>
      </c>
      <c r="L18" s="116">
        <v>0.09</v>
      </c>
      <c r="M18" s="116">
        <v>0.06</v>
      </c>
      <c r="N18" s="116">
        <v>0.06</v>
      </c>
      <c r="O18" s="116">
        <v>0.09</v>
      </c>
      <c r="P18" s="116">
        <v>0.09</v>
      </c>
      <c r="Q18" s="116">
        <v>0.09</v>
      </c>
      <c r="R18" s="116">
        <v>0.09</v>
      </c>
      <c r="S18" s="126">
        <f t="shared" si="0"/>
        <v>0.99999999999999978</v>
      </c>
      <c r="T18" s="565"/>
      <c r="U18" s="607">
        <v>0.02</v>
      </c>
      <c r="V18" s="608" t="s">
        <v>275</v>
      </c>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row>
    <row r="19" spans="1:52" s="96" customFormat="1" ht="236.25" customHeight="1" x14ac:dyDescent="0.25">
      <c r="A19" s="553"/>
      <c r="B19" s="563"/>
      <c r="C19" s="601"/>
      <c r="D19" s="568"/>
      <c r="E19" s="95"/>
      <c r="F19" s="123" t="s">
        <v>155</v>
      </c>
      <c r="G19" s="124"/>
      <c r="H19" s="124"/>
      <c r="I19" s="124"/>
      <c r="J19" s="124">
        <v>0.09</v>
      </c>
      <c r="K19" s="124">
        <v>0.05</v>
      </c>
      <c r="L19" s="124">
        <v>0.05</v>
      </c>
      <c r="M19" s="125">
        <v>0.06</v>
      </c>
      <c r="N19" s="125">
        <v>0.06</v>
      </c>
      <c r="O19" s="125">
        <v>0.08</v>
      </c>
      <c r="P19" s="125"/>
      <c r="Q19" s="125"/>
      <c r="R19" s="125"/>
      <c r="S19" s="123">
        <f>SUM(G19:R19)</f>
        <v>0.39</v>
      </c>
      <c r="T19" s="565"/>
      <c r="U19" s="607"/>
      <c r="V19" s="609"/>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3"/>
    </row>
    <row r="20" spans="1:52" s="96" customFormat="1" ht="150.75" customHeight="1" x14ac:dyDescent="0.25">
      <c r="A20" s="553"/>
      <c r="B20" s="544" t="s">
        <v>158</v>
      </c>
      <c r="C20" s="601" t="s">
        <v>201</v>
      </c>
      <c r="D20" s="598" t="s">
        <v>153</v>
      </c>
      <c r="E20" s="95"/>
      <c r="F20" s="126" t="s">
        <v>154</v>
      </c>
      <c r="G20" s="116">
        <v>7.0000000000000007E-2</v>
      </c>
      <c r="H20" s="116">
        <v>0.09</v>
      </c>
      <c r="I20" s="116">
        <v>0.09</v>
      </c>
      <c r="J20" s="116">
        <v>0.09</v>
      </c>
      <c r="K20" s="116">
        <v>0.09</v>
      </c>
      <c r="L20" s="116">
        <v>0.09</v>
      </c>
      <c r="M20" s="116">
        <v>0.06</v>
      </c>
      <c r="N20" s="116">
        <v>0.06</v>
      </c>
      <c r="O20" s="116">
        <v>0.09</v>
      </c>
      <c r="P20" s="116">
        <v>0.09</v>
      </c>
      <c r="Q20" s="116">
        <v>0.09</v>
      </c>
      <c r="R20" s="116">
        <v>0.09</v>
      </c>
      <c r="S20" s="126">
        <f t="shared" si="0"/>
        <v>0.99999999999999978</v>
      </c>
      <c r="T20" s="547">
        <f>+U20</f>
        <v>0.03</v>
      </c>
      <c r="U20" s="607">
        <v>0.03</v>
      </c>
      <c r="V20" s="504" t="s">
        <v>276</v>
      </c>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3"/>
    </row>
    <row r="21" spans="1:52" s="96" customFormat="1" ht="150.75" customHeight="1" x14ac:dyDescent="0.25">
      <c r="A21" s="553"/>
      <c r="B21" s="544"/>
      <c r="C21" s="601"/>
      <c r="D21" s="568"/>
      <c r="E21" s="95"/>
      <c r="F21" s="123" t="s">
        <v>155</v>
      </c>
      <c r="G21" s="124"/>
      <c r="H21" s="124"/>
      <c r="I21" s="124"/>
      <c r="J21" s="124">
        <v>0.09</v>
      </c>
      <c r="K21" s="124">
        <v>0.09</v>
      </c>
      <c r="L21" s="124">
        <v>0.09</v>
      </c>
      <c r="M21" s="125">
        <v>0.06</v>
      </c>
      <c r="N21" s="125">
        <v>0.06</v>
      </c>
      <c r="O21" s="125">
        <v>0.09</v>
      </c>
      <c r="P21" s="125"/>
      <c r="Q21" s="125"/>
      <c r="R21" s="125"/>
      <c r="S21" s="123">
        <f t="shared" si="0"/>
        <v>0.48</v>
      </c>
      <c r="T21" s="547"/>
      <c r="U21" s="607"/>
      <c r="V21" s="610"/>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row>
    <row r="22" spans="1:52" s="96" customFormat="1" ht="155.25" customHeight="1" x14ac:dyDescent="0.25">
      <c r="A22" s="553"/>
      <c r="B22" s="561" t="s">
        <v>159</v>
      </c>
      <c r="C22" s="435" t="s">
        <v>202</v>
      </c>
      <c r="D22" s="598" t="s">
        <v>153</v>
      </c>
      <c r="E22" s="95"/>
      <c r="F22" s="126" t="s">
        <v>154</v>
      </c>
      <c r="G22" s="98">
        <v>1.4200000000000001E-2</v>
      </c>
      <c r="H22" s="98">
        <v>2.86E-2</v>
      </c>
      <c r="I22" s="98">
        <v>4.2900000000000001E-2</v>
      </c>
      <c r="J22" s="98">
        <v>4.2900000000000001E-2</v>
      </c>
      <c r="K22" s="98">
        <v>7.1400000000000005E-2</v>
      </c>
      <c r="L22" s="98">
        <v>0.1429</v>
      </c>
      <c r="M22" s="98">
        <v>0.1429</v>
      </c>
      <c r="N22" s="98">
        <v>0.1429</v>
      </c>
      <c r="O22" s="98">
        <v>0.1429</v>
      </c>
      <c r="P22" s="98">
        <v>8.5699999999999998E-2</v>
      </c>
      <c r="Q22" s="98">
        <v>8.5699999999999998E-2</v>
      </c>
      <c r="R22" s="98">
        <v>5.7000000000000002E-2</v>
      </c>
      <c r="S22" s="126">
        <f t="shared" si="0"/>
        <v>1</v>
      </c>
      <c r="T22" s="614">
        <f>+U22</f>
        <v>7.0000000000000007E-2</v>
      </c>
      <c r="U22" s="607">
        <v>7.0000000000000007E-2</v>
      </c>
      <c r="V22" s="612" t="s">
        <v>277</v>
      </c>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3"/>
      <c r="AZ22" s="93"/>
    </row>
    <row r="23" spans="1:52" s="96" customFormat="1" ht="155.25" customHeight="1" thickBot="1" x14ac:dyDescent="0.3">
      <c r="A23" s="554"/>
      <c r="B23" s="569"/>
      <c r="C23" s="454"/>
      <c r="D23" s="599"/>
      <c r="E23" s="99"/>
      <c r="F23" s="131" t="s">
        <v>155</v>
      </c>
      <c r="G23" s="101">
        <v>1.4200000000000001E-2</v>
      </c>
      <c r="H23" s="101">
        <v>2.86E-2</v>
      </c>
      <c r="I23" s="101">
        <v>4.2900000000000001E-2</v>
      </c>
      <c r="J23" s="132">
        <v>4.2900000000000001E-2</v>
      </c>
      <c r="K23" s="132">
        <v>7.1400000000000005E-2</v>
      </c>
      <c r="L23" s="132">
        <v>0.1429</v>
      </c>
      <c r="M23" s="133">
        <v>0.1429</v>
      </c>
      <c r="N23" s="133">
        <v>0.1429</v>
      </c>
      <c r="O23" s="133">
        <v>0.1429</v>
      </c>
      <c r="P23" s="133"/>
      <c r="Q23" s="133"/>
      <c r="R23" s="133"/>
      <c r="S23" s="131">
        <f t="shared" si="0"/>
        <v>0.77160000000000006</v>
      </c>
      <c r="T23" s="615"/>
      <c r="U23" s="611"/>
      <c r="V23" s="61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row>
    <row r="24" spans="1:52" s="96" customFormat="1" ht="72.75" customHeight="1" x14ac:dyDescent="0.25">
      <c r="A24" s="553" t="s">
        <v>149</v>
      </c>
      <c r="B24" s="563" t="s">
        <v>160</v>
      </c>
      <c r="C24" s="440" t="s">
        <v>203</v>
      </c>
      <c r="D24" s="567" t="s">
        <v>153</v>
      </c>
      <c r="E24" s="110"/>
      <c r="F24" s="129" t="s">
        <v>154</v>
      </c>
      <c r="G24" s="117">
        <v>0.03</v>
      </c>
      <c r="H24" s="117">
        <v>0.04</v>
      </c>
      <c r="I24" s="117">
        <v>0.1</v>
      </c>
      <c r="J24" s="117">
        <v>0.1</v>
      </c>
      <c r="K24" s="117">
        <v>0.1</v>
      </c>
      <c r="L24" s="117">
        <v>0.1</v>
      </c>
      <c r="M24" s="117">
        <v>0.1</v>
      </c>
      <c r="N24" s="117">
        <v>0.1</v>
      </c>
      <c r="O24" s="117">
        <v>0.1</v>
      </c>
      <c r="P24" s="117">
        <v>0.1</v>
      </c>
      <c r="Q24" s="117">
        <v>0.1</v>
      </c>
      <c r="R24" s="118">
        <v>0.03</v>
      </c>
      <c r="S24" s="129">
        <f t="shared" si="0"/>
        <v>0.99999999999999989</v>
      </c>
      <c r="T24" s="565">
        <f>+U24+U26</f>
        <v>0.1</v>
      </c>
      <c r="U24" s="629">
        <v>0.08</v>
      </c>
      <c r="V24" s="616" t="s">
        <v>278</v>
      </c>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3"/>
      <c r="AZ24" s="93"/>
    </row>
    <row r="25" spans="1:52" s="96" customFormat="1" ht="72.75" customHeight="1" thickBot="1" x14ac:dyDescent="0.3">
      <c r="A25" s="553"/>
      <c r="B25" s="563"/>
      <c r="C25" s="628"/>
      <c r="D25" s="568"/>
      <c r="E25" s="95"/>
      <c r="F25" s="123" t="s">
        <v>155</v>
      </c>
      <c r="G25" s="124">
        <v>0.03</v>
      </c>
      <c r="H25" s="124">
        <v>0.04</v>
      </c>
      <c r="I25" s="124">
        <v>0.1</v>
      </c>
      <c r="J25" s="124">
        <v>0.1</v>
      </c>
      <c r="K25" s="124">
        <v>0.1</v>
      </c>
      <c r="L25" s="124">
        <v>0.1</v>
      </c>
      <c r="M25" s="125">
        <v>0.1</v>
      </c>
      <c r="N25" s="125">
        <v>0.1</v>
      </c>
      <c r="O25" s="125">
        <v>0.1</v>
      </c>
      <c r="P25" s="125"/>
      <c r="Q25" s="125"/>
      <c r="R25" s="125"/>
      <c r="S25" s="123">
        <f t="shared" si="0"/>
        <v>0.76999999999999991</v>
      </c>
      <c r="T25" s="565"/>
      <c r="U25" s="627"/>
      <c r="V25" s="617"/>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row>
    <row r="26" spans="1:52" s="96" customFormat="1" ht="101.25" customHeight="1" x14ac:dyDescent="0.25">
      <c r="A26" s="553"/>
      <c r="B26" s="563"/>
      <c r="C26" s="604" t="s">
        <v>204</v>
      </c>
      <c r="D26" s="567" t="s">
        <v>153</v>
      </c>
      <c r="E26" s="110"/>
      <c r="F26" s="129" t="s">
        <v>154</v>
      </c>
      <c r="G26" s="117">
        <v>0.09</v>
      </c>
      <c r="H26" s="117">
        <v>0.09</v>
      </c>
      <c r="I26" s="117">
        <v>0.09</v>
      </c>
      <c r="J26" s="117">
        <v>0.09</v>
      </c>
      <c r="K26" s="117">
        <v>0.09</v>
      </c>
      <c r="L26" s="117">
        <v>0.09</v>
      </c>
      <c r="M26" s="117">
        <v>0.09</v>
      </c>
      <c r="N26" s="117">
        <v>0.09</v>
      </c>
      <c r="O26" s="117">
        <v>0.09</v>
      </c>
      <c r="P26" s="117">
        <v>0.09</v>
      </c>
      <c r="Q26" s="117">
        <v>0.05</v>
      </c>
      <c r="R26" s="117">
        <v>0.05</v>
      </c>
      <c r="S26" s="129">
        <f t="shared" si="0"/>
        <v>0.99999999999999989</v>
      </c>
      <c r="T26" s="565"/>
      <c r="U26" s="627">
        <v>0.02</v>
      </c>
      <c r="V26" s="616" t="s">
        <v>279</v>
      </c>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row>
    <row r="27" spans="1:52" s="96" customFormat="1" ht="101.25" customHeight="1" x14ac:dyDescent="0.25">
      <c r="A27" s="553"/>
      <c r="B27" s="566"/>
      <c r="C27" s="601"/>
      <c r="D27" s="568"/>
      <c r="E27" s="95"/>
      <c r="F27" s="123" t="s">
        <v>155</v>
      </c>
      <c r="G27" s="124">
        <v>0.05</v>
      </c>
      <c r="H27" s="124">
        <v>0.09</v>
      </c>
      <c r="I27" s="124">
        <v>0.09</v>
      </c>
      <c r="J27" s="124">
        <v>0.09</v>
      </c>
      <c r="K27" s="124">
        <v>0.09</v>
      </c>
      <c r="L27" s="124">
        <v>0.09</v>
      </c>
      <c r="M27" s="125">
        <v>0.09</v>
      </c>
      <c r="N27" s="125">
        <v>0.09</v>
      </c>
      <c r="O27" s="125">
        <v>0.09</v>
      </c>
      <c r="P27" s="125"/>
      <c r="Q27" s="125"/>
      <c r="R27" s="125"/>
      <c r="S27" s="123">
        <f t="shared" si="0"/>
        <v>0.76999999999999991</v>
      </c>
      <c r="T27" s="560"/>
      <c r="U27" s="607"/>
      <c r="V27" s="617"/>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row>
    <row r="28" spans="1:52" s="96" customFormat="1" ht="66.75" customHeight="1" x14ac:dyDescent="0.25">
      <c r="A28" s="553"/>
      <c r="B28" s="544" t="s">
        <v>161</v>
      </c>
      <c r="C28" s="601" t="s">
        <v>205</v>
      </c>
      <c r="D28" s="598" t="s">
        <v>153</v>
      </c>
      <c r="E28" s="95"/>
      <c r="F28" s="126" t="s">
        <v>154</v>
      </c>
      <c r="G28" s="116"/>
      <c r="H28" s="116"/>
      <c r="I28" s="116"/>
      <c r="J28" s="119"/>
      <c r="K28" s="119"/>
      <c r="L28" s="119"/>
      <c r="M28" s="119">
        <v>0.1</v>
      </c>
      <c r="N28" s="119">
        <v>0.2</v>
      </c>
      <c r="O28" s="119">
        <v>0.2</v>
      </c>
      <c r="P28" s="119">
        <v>0.2</v>
      </c>
      <c r="Q28" s="119">
        <v>0.2</v>
      </c>
      <c r="R28" s="119">
        <v>0.1</v>
      </c>
      <c r="S28" s="126">
        <f t="shared" si="0"/>
        <v>0.99999999999999989</v>
      </c>
      <c r="T28" s="547">
        <f>+U28+U30+U32</f>
        <v>0.1</v>
      </c>
      <c r="U28" s="607">
        <v>0.04</v>
      </c>
      <c r="V28" s="623" t="s">
        <v>280</v>
      </c>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93"/>
      <c r="AX28" s="93"/>
      <c r="AY28" s="93"/>
      <c r="AZ28" s="93"/>
    </row>
    <row r="29" spans="1:52" s="96" customFormat="1" ht="55.5" customHeight="1" x14ac:dyDescent="0.25">
      <c r="A29" s="553"/>
      <c r="B29" s="544"/>
      <c r="C29" s="601"/>
      <c r="D29" s="568"/>
      <c r="E29" s="95"/>
      <c r="F29" s="123" t="s">
        <v>155</v>
      </c>
      <c r="G29" s="124"/>
      <c r="H29" s="124"/>
      <c r="I29" s="124"/>
      <c r="J29" s="124"/>
      <c r="K29" s="124"/>
      <c r="L29" s="124"/>
      <c r="M29" s="125">
        <v>0</v>
      </c>
      <c r="N29" s="125">
        <v>0</v>
      </c>
      <c r="O29" s="125">
        <v>0.1</v>
      </c>
      <c r="P29" s="125"/>
      <c r="Q29" s="125"/>
      <c r="R29" s="125"/>
      <c r="S29" s="123">
        <f t="shared" si="0"/>
        <v>0.1</v>
      </c>
      <c r="T29" s="547"/>
      <c r="U29" s="607"/>
      <c r="V29" s="62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row>
    <row r="30" spans="1:52" s="96" customFormat="1" ht="44.25" customHeight="1" x14ac:dyDescent="0.25">
      <c r="A30" s="553"/>
      <c r="B30" s="544"/>
      <c r="C30" s="632" t="s">
        <v>206</v>
      </c>
      <c r="D30" s="598" t="s">
        <v>153</v>
      </c>
      <c r="E30" s="95"/>
      <c r="F30" s="126" t="s">
        <v>154</v>
      </c>
      <c r="G30" s="116"/>
      <c r="H30" s="116"/>
      <c r="I30" s="116">
        <v>0.1</v>
      </c>
      <c r="J30" s="119"/>
      <c r="K30" s="119"/>
      <c r="L30" s="119">
        <v>0.3</v>
      </c>
      <c r="M30" s="119"/>
      <c r="N30" s="119"/>
      <c r="O30" s="119">
        <v>0.4</v>
      </c>
      <c r="P30" s="119"/>
      <c r="Q30" s="119"/>
      <c r="R30" s="119">
        <v>0.2</v>
      </c>
      <c r="S30" s="126">
        <f t="shared" si="0"/>
        <v>1</v>
      </c>
      <c r="T30" s="547"/>
      <c r="U30" s="633">
        <v>0.03</v>
      </c>
      <c r="V30" s="624" t="s">
        <v>281</v>
      </c>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row>
    <row r="31" spans="1:52" s="96" customFormat="1" ht="40.5" customHeight="1" x14ac:dyDescent="0.25">
      <c r="A31" s="553"/>
      <c r="B31" s="544"/>
      <c r="C31" s="604"/>
      <c r="D31" s="568"/>
      <c r="E31" s="95"/>
      <c r="F31" s="123" t="s">
        <v>155</v>
      </c>
      <c r="G31" s="124"/>
      <c r="H31" s="124"/>
      <c r="I31" s="124">
        <v>0.1</v>
      </c>
      <c r="J31" s="124"/>
      <c r="K31" s="124"/>
      <c r="L31" s="124">
        <v>0.3</v>
      </c>
      <c r="M31" s="125"/>
      <c r="N31" s="125"/>
      <c r="O31" s="125">
        <v>0.1</v>
      </c>
      <c r="P31" s="125"/>
      <c r="Q31" s="125"/>
      <c r="R31" s="125"/>
      <c r="S31" s="123">
        <f t="shared" si="0"/>
        <v>0.5</v>
      </c>
      <c r="T31" s="547"/>
      <c r="U31" s="627"/>
      <c r="V31" s="625"/>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row>
    <row r="32" spans="1:52" s="96" customFormat="1" ht="99" customHeight="1" x14ac:dyDescent="0.25">
      <c r="A32" s="553"/>
      <c r="B32" s="544"/>
      <c r="C32" s="601" t="s">
        <v>207</v>
      </c>
      <c r="D32" s="598" t="s">
        <v>153</v>
      </c>
      <c r="E32" s="95"/>
      <c r="F32" s="126" t="s">
        <v>154</v>
      </c>
      <c r="G32" s="116"/>
      <c r="H32" s="116"/>
      <c r="I32" s="116">
        <v>0.25</v>
      </c>
      <c r="J32" s="119"/>
      <c r="K32" s="119"/>
      <c r="L32" s="119">
        <v>0.25</v>
      </c>
      <c r="M32" s="119"/>
      <c r="N32" s="119"/>
      <c r="O32" s="119">
        <v>0.25</v>
      </c>
      <c r="P32" s="119"/>
      <c r="Q32" s="119"/>
      <c r="R32" s="119">
        <v>0.25</v>
      </c>
      <c r="S32" s="126">
        <f t="shared" si="0"/>
        <v>1</v>
      </c>
      <c r="T32" s="547"/>
      <c r="U32" s="607">
        <v>0.03</v>
      </c>
      <c r="V32" s="62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row>
    <row r="33" spans="1:59" s="96" customFormat="1" ht="99" customHeight="1" thickBot="1" x14ac:dyDescent="0.3">
      <c r="A33" s="554"/>
      <c r="B33" s="545"/>
      <c r="C33" s="618"/>
      <c r="D33" s="599"/>
      <c r="E33" s="99"/>
      <c r="F33" s="121" t="s">
        <v>155</v>
      </c>
      <c r="G33" s="134"/>
      <c r="H33" s="134"/>
      <c r="I33" s="134">
        <v>0.25</v>
      </c>
      <c r="J33" s="134"/>
      <c r="K33" s="134"/>
      <c r="L33" s="134">
        <v>0.25</v>
      </c>
      <c r="M33" s="135"/>
      <c r="N33" s="135"/>
      <c r="O33" s="135"/>
      <c r="P33" s="135"/>
      <c r="Q33" s="135"/>
      <c r="R33" s="135"/>
      <c r="S33" s="123">
        <f t="shared" si="0"/>
        <v>0.5</v>
      </c>
      <c r="T33" s="614"/>
      <c r="U33" s="633"/>
      <c r="V33" s="62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row>
    <row r="34" spans="1:59" s="96" customFormat="1" ht="84" customHeight="1" x14ac:dyDescent="0.25">
      <c r="A34" s="552" t="s">
        <v>162</v>
      </c>
      <c r="B34" s="562" t="s">
        <v>163</v>
      </c>
      <c r="C34" s="600" t="s">
        <v>208</v>
      </c>
      <c r="D34" s="595" t="s">
        <v>153</v>
      </c>
      <c r="E34" s="97"/>
      <c r="F34" s="122" t="s">
        <v>154</v>
      </c>
      <c r="G34" s="114"/>
      <c r="H34" s="114">
        <v>0.1</v>
      </c>
      <c r="I34" s="114">
        <v>0.09</v>
      </c>
      <c r="J34" s="114">
        <v>0.09</v>
      </c>
      <c r="K34" s="114">
        <v>0.09</v>
      </c>
      <c r="L34" s="114">
        <v>0.09</v>
      </c>
      <c r="M34" s="114">
        <v>0.09</v>
      </c>
      <c r="N34" s="114">
        <v>0.09</v>
      </c>
      <c r="O34" s="114">
        <v>0.09</v>
      </c>
      <c r="P34" s="114">
        <v>0.09</v>
      </c>
      <c r="Q34" s="114">
        <v>0.09</v>
      </c>
      <c r="R34" s="114">
        <v>0.09</v>
      </c>
      <c r="S34" s="122">
        <f t="shared" si="0"/>
        <v>0.99999999999999978</v>
      </c>
      <c r="T34" s="564">
        <f>+U34+U36</f>
        <v>0.05</v>
      </c>
      <c r="U34" s="634">
        <v>2.5000000000000001E-2</v>
      </c>
      <c r="V34" s="619" t="s">
        <v>282</v>
      </c>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row>
    <row r="35" spans="1:59" s="96" customFormat="1" ht="84" customHeight="1" x14ac:dyDescent="0.25">
      <c r="A35" s="553"/>
      <c r="B35" s="563"/>
      <c r="C35" s="601"/>
      <c r="D35" s="568"/>
      <c r="E35" s="95"/>
      <c r="F35" s="123" t="s">
        <v>155</v>
      </c>
      <c r="G35" s="124"/>
      <c r="H35" s="124">
        <v>0.1</v>
      </c>
      <c r="I35" s="124">
        <v>0.09</v>
      </c>
      <c r="J35" s="124">
        <v>0.09</v>
      </c>
      <c r="K35" s="124">
        <v>0.09</v>
      </c>
      <c r="L35" s="124">
        <v>0.09</v>
      </c>
      <c r="M35" s="125">
        <v>0.09</v>
      </c>
      <c r="N35" s="125">
        <v>0.09</v>
      </c>
      <c r="O35" s="125">
        <v>0.09</v>
      </c>
      <c r="P35" s="125"/>
      <c r="Q35" s="125"/>
      <c r="R35" s="125"/>
      <c r="S35" s="123">
        <f t="shared" si="0"/>
        <v>0.72999999999999987</v>
      </c>
      <c r="T35" s="565"/>
      <c r="U35" s="606"/>
      <c r="V35" s="626"/>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row>
    <row r="36" spans="1:59" s="96" customFormat="1" ht="93.75" customHeight="1" x14ac:dyDescent="0.25">
      <c r="A36" s="553"/>
      <c r="B36" s="563"/>
      <c r="C36" s="601" t="s">
        <v>209</v>
      </c>
      <c r="D36" s="598" t="s">
        <v>153</v>
      </c>
      <c r="E36" s="95"/>
      <c r="F36" s="129" t="s">
        <v>154</v>
      </c>
      <c r="G36" s="117"/>
      <c r="H36" s="117">
        <v>0.1</v>
      </c>
      <c r="I36" s="117">
        <v>0.09</v>
      </c>
      <c r="J36" s="117">
        <v>0.09</v>
      </c>
      <c r="K36" s="117">
        <v>0.09</v>
      </c>
      <c r="L36" s="117">
        <v>0.09</v>
      </c>
      <c r="M36" s="117">
        <v>0.09</v>
      </c>
      <c r="N36" s="117">
        <v>0.09</v>
      </c>
      <c r="O36" s="117">
        <v>0.09</v>
      </c>
      <c r="P36" s="117">
        <v>0.09</v>
      </c>
      <c r="Q36" s="117">
        <v>0.09</v>
      </c>
      <c r="R36" s="117">
        <v>0.09</v>
      </c>
      <c r="S36" s="129">
        <f t="shared" si="0"/>
        <v>0.99999999999999978</v>
      </c>
      <c r="T36" s="565"/>
      <c r="U36" s="605">
        <v>2.5000000000000001E-2</v>
      </c>
      <c r="V36" s="619" t="s">
        <v>283</v>
      </c>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row>
    <row r="37" spans="1:59" s="96" customFormat="1" ht="93.75" customHeight="1" thickBot="1" x14ac:dyDescent="0.3">
      <c r="A37" s="554"/>
      <c r="B37" s="569"/>
      <c r="C37" s="618"/>
      <c r="D37" s="599"/>
      <c r="E37" s="99"/>
      <c r="F37" s="121" t="s">
        <v>155</v>
      </c>
      <c r="G37" s="134"/>
      <c r="H37" s="134">
        <v>0.1</v>
      </c>
      <c r="I37" s="134">
        <v>0.09</v>
      </c>
      <c r="J37" s="134">
        <v>0.09</v>
      </c>
      <c r="K37" s="134">
        <v>0.09</v>
      </c>
      <c r="L37" s="134">
        <v>0.09</v>
      </c>
      <c r="M37" s="136">
        <v>0.09</v>
      </c>
      <c r="N37" s="136">
        <v>0.09</v>
      </c>
      <c r="O37" s="136">
        <v>0.09</v>
      </c>
      <c r="P37" s="136"/>
      <c r="Q37" s="136"/>
      <c r="R37" s="136"/>
      <c r="S37" s="121">
        <f t="shared" si="0"/>
        <v>0.72999999999999987</v>
      </c>
      <c r="T37" s="615"/>
      <c r="U37" s="635"/>
      <c r="V37" s="620"/>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row>
    <row r="38" spans="1:59" s="96" customFormat="1" ht="81.75" customHeight="1" x14ac:dyDescent="0.25">
      <c r="A38" s="552" t="s">
        <v>164</v>
      </c>
      <c r="B38" s="562" t="s">
        <v>165</v>
      </c>
      <c r="C38" s="604" t="s">
        <v>210</v>
      </c>
      <c r="D38" s="621" t="s">
        <v>153</v>
      </c>
      <c r="E38" s="110"/>
      <c r="F38" s="129" t="s">
        <v>154</v>
      </c>
      <c r="G38" s="117"/>
      <c r="H38" s="117"/>
      <c r="I38" s="117"/>
      <c r="J38" s="117">
        <v>0.4</v>
      </c>
      <c r="K38" s="117"/>
      <c r="L38" s="117"/>
      <c r="M38" s="117"/>
      <c r="N38" s="117"/>
      <c r="O38" s="117"/>
      <c r="P38" s="117">
        <v>0.6</v>
      </c>
      <c r="Q38" s="117"/>
      <c r="R38" s="117"/>
      <c r="S38" s="129">
        <f t="shared" si="0"/>
        <v>1</v>
      </c>
      <c r="T38" s="564">
        <f>+U38+U40</f>
        <v>0.1</v>
      </c>
      <c r="U38" s="636">
        <v>7.0000000000000007E-2</v>
      </c>
      <c r="V38" s="630" t="s">
        <v>284</v>
      </c>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row>
    <row r="39" spans="1:59" s="96" customFormat="1" ht="81.75" customHeight="1" x14ac:dyDescent="0.25">
      <c r="A39" s="553"/>
      <c r="B39" s="563"/>
      <c r="C39" s="601"/>
      <c r="D39" s="622"/>
      <c r="E39" s="95"/>
      <c r="F39" s="123" t="s">
        <v>155</v>
      </c>
      <c r="G39" s="124"/>
      <c r="H39" s="124"/>
      <c r="I39" s="124"/>
      <c r="J39" s="124">
        <v>0.45600000000000002</v>
      </c>
      <c r="K39" s="124"/>
      <c r="L39" s="124"/>
      <c r="M39" s="125"/>
      <c r="N39" s="125"/>
      <c r="O39" s="125"/>
      <c r="P39" s="125"/>
      <c r="Q39" s="125"/>
      <c r="R39" s="125"/>
      <c r="S39" s="123">
        <f t="shared" si="0"/>
        <v>0.45600000000000002</v>
      </c>
      <c r="T39" s="565"/>
      <c r="U39" s="637"/>
      <c r="V39" s="631"/>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row>
    <row r="40" spans="1:59" s="96" customFormat="1" ht="51.75" customHeight="1" x14ac:dyDescent="0.25">
      <c r="A40" s="553"/>
      <c r="B40" s="563"/>
      <c r="C40" s="604" t="s">
        <v>211</v>
      </c>
      <c r="D40" s="645" t="s">
        <v>153</v>
      </c>
      <c r="E40" s="100"/>
      <c r="F40" s="129" t="s">
        <v>154</v>
      </c>
      <c r="G40" s="117"/>
      <c r="H40" s="117"/>
      <c r="I40" s="117"/>
      <c r="J40" s="117"/>
      <c r="K40" s="117"/>
      <c r="L40" s="117"/>
      <c r="M40" s="117">
        <v>0.24</v>
      </c>
      <c r="N40" s="117"/>
      <c r="O40" s="117"/>
      <c r="P40" s="117"/>
      <c r="Q40" s="117">
        <v>0.35</v>
      </c>
      <c r="R40" s="117">
        <v>0.41</v>
      </c>
      <c r="S40" s="129">
        <f t="shared" si="0"/>
        <v>1</v>
      </c>
      <c r="T40" s="565"/>
      <c r="U40" s="627">
        <v>0.03</v>
      </c>
      <c r="V40" s="630" t="s">
        <v>285</v>
      </c>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row>
    <row r="41" spans="1:59" s="96" customFormat="1" ht="52.5" customHeight="1" thickBot="1" x14ac:dyDescent="0.3">
      <c r="A41" s="554"/>
      <c r="B41" s="569"/>
      <c r="C41" s="632"/>
      <c r="D41" s="646"/>
      <c r="E41" s="120"/>
      <c r="F41" s="123" t="s">
        <v>155</v>
      </c>
      <c r="G41" s="137"/>
      <c r="H41" s="137"/>
      <c r="I41" s="137"/>
      <c r="J41" s="137"/>
      <c r="K41" s="137"/>
      <c r="L41" s="137"/>
      <c r="M41" s="135"/>
      <c r="N41" s="135"/>
      <c r="O41" s="135">
        <v>0.19400000000000001</v>
      </c>
      <c r="P41" s="135"/>
      <c r="Q41" s="135"/>
      <c r="R41" s="135"/>
      <c r="S41" s="123">
        <f t="shared" si="0"/>
        <v>0.19400000000000001</v>
      </c>
      <c r="T41" s="615"/>
      <c r="U41" s="633"/>
      <c r="V41" s="631"/>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row>
    <row r="42" spans="1:59" s="96" customFormat="1" ht="95.25" customHeight="1" x14ac:dyDescent="0.25">
      <c r="A42" s="555" t="s">
        <v>166</v>
      </c>
      <c r="B42" s="562" t="s">
        <v>212</v>
      </c>
      <c r="C42" s="600" t="s">
        <v>213</v>
      </c>
      <c r="D42" s="642" t="s">
        <v>153</v>
      </c>
      <c r="E42" s="112"/>
      <c r="F42" s="122" t="s">
        <v>154</v>
      </c>
      <c r="G42" s="114"/>
      <c r="H42" s="114"/>
      <c r="I42" s="114"/>
      <c r="J42" s="114">
        <v>0.1</v>
      </c>
      <c r="K42" s="114">
        <v>0.1</v>
      </c>
      <c r="L42" s="114">
        <v>0.2</v>
      </c>
      <c r="M42" s="115">
        <v>0.1</v>
      </c>
      <c r="N42" s="115">
        <v>0.1</v>
      </c>
      <c r="O42" s="115">
        <v>0.1</v>
      </c>
      <c r="P42" s="115">
        <v>0.2</v>
      </c>
      <c r="Q42" s="115">
        <v>0.1</v>
      </c>
      <c r="R42" s="115"/>
      <c r="S42" s="122">
        <f t="shared" si="0"/>
        <v>0.99999999999999989</v>
      </c>
      <c r="T42" s="564">
        <f>+U42</f>
        <v>0.05</v>
      </c>
      <c r="U42" s="643">
        <v>0.05</v>
      </c>
      <c r="V42" s="630" t="s">
        <v>268</v>
      </c>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row>
    <row r="43" spans="1:59" s="96" customFormat="1" ht="95.25" customHeight="1" x14ac:dyDescent="0.25">
      <c r="A43" s="556"/>
      <c r="B43" s="563"/>
      <c r="C43" s="601"/>
      <c r="D43" s="621"/>
      <c r="E43" s="100"/>
      <c r="F43" s="123" t="s">
        <v>155</v>
      </c>
      <c r="G43" s="137"/>
      <c r="H43" s="137"/>
      <c r="I43" s="137"/>
      <c r="J43" s="137">
        <v>0.1</v>
      </c>
      <c r="K43" s="137">
        <v>0.1</v>
      </c>
      <c r="L43" s="137">
        <v>0.1</v>
      </c>
      <c r="M43" s="135">
        <v>0.1</v>
      </c>
      <c r="N43" s="135">
        <v>0.1</v>
      </c>
      <c r="O43" s="135">
        <v>0.1</v>
      </c>
      <c r="P43" s="125"/>
      <c r="Q43" s="125"/>
      <c r="R43" s="125"/>
      <c r="S43" s="123">
        <f>SUM(G43:R43)</f>
        <v>0.6</v>
      </c>
      <c r="T43" s="560"/>
      <c r="U43" s="644"/>
      <c r="V43" s="631"/>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c r="AY43" s="93"/>
      <c r="AZ43" s="93"/>
    </row>
    <row r="44" spans="1:59" s="96" customFormat="1" ht="48.75" customHeight="1" x14ac:dyDescent="0.25">
      <c r="A44" s="556"/>
      <c r="B44" s="561" t="s">
        <v>167</v>
      </c>
      <c r="C44" s="601" t="s">
        <v>214</v>
      </c>
      <c r="D44" s="641" t="s">
        <v>153</v>
      </c>
      <c r="E44" s="100"/>
      <c r="F44" s="126" t="s">
        <v>154</v>
      </c>
      <c r="G44" s="116"/>
      <c r="H44" s="116"/>
      <c r="I44" s="116"/>
      <c r="J44" s="116">
        <v>0.1</v>
      </c>
      <c r="K44" s="116">
        <v>0.1</v>
      </c>
      <c r="L44" s="116">
        <v>0.2</v>
      </c>
      <c r="M44" s="119">
        <v>0.1</v>
      </c>
      <c r="N44" s="119">
        <v>0.1</v>
      </c>
      <c r="O44" s="119">
        <v>0.1</v>
      </c>
      <c r="P44" s="119">
        <v>0.2</v>
      </c>
      <c r="Q44" s="119">
        <v>0.1</v>
      </c>
      <c r="R44" s="119"/>
      <c r="S44" s="126">
        <f t="shared" si="0"/>
        <v>0.99999999999999989</v>
      </c>
      <c r="T44" s="565">
        <f>+U44</f>
        <v>0.05</v>
      </c>
      <c r="U44" s="644">
        <v>0.05</v>
      </c>
      <c r="V44" s="630" t="s">
        <v>286</v>
      </c>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c r="AY44" s="93"/>
      <c r="AZ44" s="93"/>
    </row>
    <row r="45" spans="1:59" s="96" customFormat="1" ht="42.75" customHeight="1" x14ac:dyDescent="0.25">
      <c r="A45" s="556"/>
      <c r="B45" s="563"/>
      <c r="C45" s="601"/>
      <c r="D45" s="621"/>
      <c r="E45" s="100"/>
      <c r="F45" s="123" t="s">
        <v>155</v>
      </c>
      <c r="G45" s="137"/>
      <c r="H45" s="137"/>
      <c r="I45" s="137"/>
      <c r="J45" s="137">
        <v>0.1</v>
      </c>
      <c r="K45" s="137">
        <v>0.1</v>
      </c>
      <c r="L45" s="137">
        <v>0.2</v>
      </c>
      <c r="M45" s="135">
        <v>0.1</v>
      </c>
      <c r="N45" s="135">
        <v>0.1</v>
      </c>
      <c r="O45" s="135">
        <v>0.1</v>
      </c>
      <c r="P45" s="125"/>
      <c r="Q45" s="125"/>
      <c r="R45" s="125"/>
      <c r="S45" s="123">
        <f>SUM(G45:R45)</f>
        <v>0.7</v>
      </c>
      <c r="T45" s="565"/>
      <c r="U45" s="644"/>
      <c r="V45" s="631"/>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row>
    <row r="46" spans="1:59" ht="39.75" customHeight="1" x14ac:dyDescent="0.25">
      <c r="A46" s="556"/>
      <c r="B46" s="138" t="s">
        <v>168</v>
      </c>
      <c r="C46" s="632" t="s">
        <v>215</v>
      </c>
      <c r="D46" s="641" t="s">
        <v>153</v>
      </c>
      <c r="E46" s="100"/>
      <c r="F46" s="126" t="s">
        <v>154</v>
      </c>
      <c r="G46" s="98">
        <v>8.3400000000000002E-2</v>
      </c>
      <c r="H46" s="98">
        <v>8.3400000000000002E-2</v>
      </c>
      <c r="I46" s="98">
        <v>8.3400000000000002E-2</v>
      </c>
      <c r="J46" s="98">
        <v>8.3299999999999999E-2</v>
      </c>
      <c r="K46" s="98">
        <v>8.3299999999999999E-2</v>
      </c>
      <c r="L46" s="98">
        <v>8.3299999999999999E-2</v>
      </c>
      <c r="M46" s="98">
        <v>8.3299999999999999E-2</v>
      </c>
      <c r="N46" s="98">
        <v>8.3400000000000002E-2</v>
      </c>
      <c r="O46" s="98">
        <v>8.3400000000000002E-2</v>
      </c>
      <c r="P46" s="98">
        <v>8.3400000000000002E-2</v>
      </c>
      <c r="Q46" s="98">
        <v>8.3400000000000002E-2</v>
      </c>
      <c r="R46" s="98">
        <v>8.3299999999999999E-2</v>
      </c>
      <c r="S46" s="126">
        <f t="shared" si="0"/>
        <v>1.0003000000000002</v>
      </c>
      <c r="T46" s="614">
        <f>+U46</f>
        <v>0.1</v>
      </c>
      <c r="U46" s="638">
        <v>0.1</v>
      </c>
      <c r="V46" s="619" t="s">
        <v>270</v>
      </c>
      <c r="BA46" s="9"/>
      <c r="BB46" s="9"/>
      <c r="BC46" s="9"/>
      <c r="BD46" s="9"/>
      <c r="BE46" s="9"/>
      <c r="BF46" s="9"/>
      <c r="BG46" s="9"/>
    </row>
    <row r="47" spans="1:59" ht="39.75" customHeight="1" thickBot="1" x14ac:dyDescent="0.3">
      <c r="A47" s="556"/>
      <c r="B47" s="139"/>
      <c r="C47" s="604"/>
      <c r="D47" s="621"/>
      <c r="E47" s="100"/>
      <c r="F47" s="123" t="s">
        <v>155</v>
      </c>
      <c r="G47" s="102">
        <v>8.3400000000000002E-2</v>
      </c>
      <c r="H47" s="102">
        <v>8.3400000000000002E-2</v>
      </c>
      <c r="I47" s="102">
        <v>8.3400000000000002E-2</v>
      </c>
      <c r="J47" s="102">
        <v>8.3299999999999999E-2</v>
      </c>
      <c r="K47" s="102">
        <v>8.3299999999999999E-2</v>
      </c>
      <c r="L47" s="102">
        <v>8.3299999999999999E-2</v>
      </c>
      <c r="M47" s="102">
        <v>8.3299999999999999E-2</v>
      </c>
      <c r="N47" s="102">
        <v>8.3400000000000002E-2</v>
      </c>
      <c r="O47" s="102">
        <v>8.3400000000000002E-2</v>
      </c>
      <c r="P47" s="102"/>
      <c r="Q47" s="102"/>
      <c r="R47" s="102"/>
      <c r="S47" s="123">
        <f t="shared" si="0"/>
        <v>0.75020000000000009</v>
      </c>
      <c r="T47" s="565"/>
      <c r="U47" s="639"/>
      <c r="V47" s="626"/>
      <c r="BA47" s="9"/>
      <c r="BB47" s="9"/>
      <c r="BC47" s="9"/>
      <c r="BD47" s="9"/>
      <c r="BE47" s="9"/>
      <c r="BF47" s="9"/>
      <c r="BG47" s="9"/>
    </row>
    <row r="48" spans="1:59" ht="27" customHeight="1" x14ac:dyDescent="0.25">
      <c r="A48" s="557" t="s">
        <v>169</v>
      </c>
      <c r="B48" s="543" t="s">
        <v>170</v>
      </c>
      <c r="C48" s="600" t="s">
        <v>216</v>
      </c>
      <c r="D48" s="595" t="s">
        <v>153</v>
      </c>
      <c r="E48" s="97"/>
      <c r="F48" s="122" t="s">
        <v>154</v>
      </c>
      <c r="G48" s="98">
        <v>8.3400000000000002E-2</v>
      </c>
      <c r="H48" s="98">
        <v>8.3400000000000002E-2</v>
      </c>
      <c r="I48" s="98">
        <v>8.3400000000000002E-2</v>
      </c>
      <c r="J48" s="92">
        <v>8.3299999999999999E-2</v>
      </c>
      <c r="K48" s="92">
        <v>8.3299999999999999E-2</v>
      </c>
      <c r="L48" s="92">
        <v>8.3400000000000002E-2</v>
      </c>
      <c r="M48" s="92">
        <v>8.3400000000000002E-2</v>
      </c>
      <c r="N48" s="92">
        <v>8.3299999999999999E-2</v>
      </c>
      <c r="O48" s="92">
        <v>8.3299999999999999E-2</v>
      </c>
      <c r="P48" s="92">
        <v>8.3299999999999999E-2</v>
      </c>
      <c r="Q48" s="92">
        <v>8.3299999999999999E-2</v>
      </c>
      <c r="R48" s="92">
        <v>8.3299999999999999E-2</v>
      </c>
      <c r="S48" s="122">
        <f t="shared" si="0"/>
        <v>1.0001000000000002</v>
      </c>
      <c r="T48" s="546">
        <f>+U48+U50</f>
        <v>0.1</v>
      </c>
      <c r="U48" s="640">
        <v>7.0000000000000007E-2</v>
      </c>
      <c r="V48" s="596" t="s">
        <v>287</v>
      </c>
      <c r="BA48" s="9"/>
      <c r="BB48" s="9"/>
      <c r="BC48" s="9"/>
      <c r="BD48" s="9"/>
      <c r="BE48" s="9"/>
      <c r="BF48" s="9"/>
      <c r="BG48" s="9"/>
    </row>
    <row r="49" spans="1:59" ht="26.25" customHeight="1" x14ac:dyDescent="0.25">
      <c r="A49" s="558"/>
      <c r="B49" s="544"/>
      <c r="C49" s="601"/>
      <c r="D49" s="568"/>
      <c r="E49" s="95"/>
      <c r="F49" s="123" t="s">
        <v>155</v>
      </c>
      <c r="G49" s="102">
        <v>8.3400000000000002E-2</v>
      </c>
      <c r="H49" s="102">
        <v>8.3400000000000002E-2</v>
      </c>
      <c r="I49" s="102">
        <v>8.3400000000000002E-2</v>
      </c>
      <c r="J49" s="102">
        <v>8.3299999999999999E-2</v>
      </c>
      <c r="K49" s="102">
        <v>8.3299999999999999E-2</v>
      </c>
      <c r="L49" s="102">
        <v>8.3400000000000002E-2</v>
      </c>
      <c r="M49" s="102">
        <v>8.3400000000000002E-2</v>
      </c>
      <c r="N49" s="102">
        <v>8.3299999999999999E-2</v>
      </c>
      <c r="O49" s="102">
        <v>8.3299999999999999E-2</v>
      </c>
      <c r="P49" s="102"/>
      <c r="Q49" s="102"/>
      <c r="R49" s="102"/>
      <c r="S49" s="123">
        <f>SUM(G49:R49)</f>
        <v>0.75020000000000009</v>
      </c>
      <c r="T49" s="547"/>
      <c r="U49" s="607"/>
      <c r="V49" s="603"/>
      <c r="BA49" s="9"/>
      <c r="BB49" s="9"/>
      <c r="BC49" s="9"/>
      <c r="BD49" s="9"/>
      <c r="BE49" s="9"/>
      <c r="BF49" s="9"/>
      <c r="BG49" s="9"/>
    </row>
    <row r="50" spans="1:59" ht="30" customHeight="1" x14ac:dyDescent="0.25">
      <c r="A50" s="558"/>
      <c r="B50" s="544"/>
      <c r="C50" s="601" t="s">
        <v>217</v>
      </c>
      <c r="D50" s="598" t="s">
        <v>153</v>
      </c>
      <c r="E50" s="95"/>
      <c r="F50" s="126" t="s">
        <v>154</v>
      </c>
      <c r="G50" s="94">
        <v>8.3400000000000002E-2</v>
      </c>
      <c r="H50" s="94">
        <v>8.3400000000000002E-2</v>
      </c>
      <c r="I50" s="94">
        <v>8.3299999999999999E-2</v>
      </c>
      <c r="J50" s="98">
        <v>8.3299999999999999E-2</v>
      </c>
      <c r="K50" s="98">
        <v>8.3299999999999999E-2</v>
      </c>
      <c r="L50" s="98">
        <v>8.3400000000000002E-2</v>
      </c>
      <c r="M50" s="98">
        <v>8.3400000000000002E-2</v>
      </c>
      <c r="N50" s="98">
        <v>8.3299999999999999E-2</v>
      </c>
      <c r="O50" s="98">
        <v>8.3299999999999999E-2</v>
      </c>
      <c r="P50" s="98">
        <v>8.3299999999999999E-2</v>
      </c>
      <c r="Q50" s="98">
        <v>8.3299999999999999E-2</v>
      </c>
      <c r="R50" s="98">
        <v>8.3299999999999999E-2</v>
      </c>
      <c r="S50" s="126">
        <f t="shared" si="0"/>
        <v>1.0000000000000002</v>
      </c>
      <c r="T50" s="547"/>
      <c r="U50" s="607">
        <v>0.03</v>
      </c>
      <c r="V50" s="596" t="s">
        <v>288</v>
      </c>
      <c r="BA50" s="9"/>
      <c r="BB50" s="9"/>
      <c r="BC50" s="9"/>
      <c r="BD50" s="9"/>
      <c r="BE50" s="9"/>
      <c r="BF50" s="9"/>
      <c r="BG50" s="9"/>
    </row>
    <row r="51" spans="1:59" ht="27.75" customHeight="1" thickBot="1" x14ac:dyDescent="0.3">
      <c r="A51" s="559"/>
      <c r="B51" s="545"/>
      <c r="C51" s="618"/>
      <c r="D51" s="599"/>
      <c r="E51" s="99"/>
      <c r="F51" s="121" t="s">
        <v>155</v>
      </c>
      <c r="G51" s="140">
        <v>8.3400000000000002E-2</v>
      </c>
      <c r="H51" s="140">
        <v>8.3400000000000002E-2</v>
      </c>
      <c r="I51" s="101">
        <v>8.3299999999999999E-2</v>
      </c>
      <c r="J51" s="134">
        <v>8.3299999999999999E-2</v>
      </c>
      <c r="K51" s="134">
        <v>8.3299999999999999E-2</v>
      </c>
      <c r="L51" s="134">
        <v>8.3400000000000002E-2</v>
      </c>
      <c r="M51" s="136">
        <v>8.3400000000000002E-2</v>
      </c>
      <c r="N51" s="136">
        <v>8.3299999999999999E-2</v>
      </c>
      <c r="O51" s="136">
        <v>8.3299999999999999E-2</v>
      </c>
      <c r="P51" s="136"/>
      <c r="Q51" s="136"/>
      <c r="R51" s="136"/>
      <c r="S51" s="121">
        <f>SUM(G51:R51)</f>
        <v>0.7501000000000001</v>
      </c>
      <c r="T51" s="548"/>
      <c r="U51" s="611"/>
      <c r="V51" s="603"/>
      <c r="BA51" s="9"/>
      <c r="BB51" s="9"/>
      <c r="BC51" s="9"/>
      <c r="BD51" s="9"/>
      <c r="BE51" s="9"/>
      <c r="BF51" s="9"/>
      <c r="BG51" s="9"/>
    </row>
    <row r="52" spans="1:59" s="16" customFormat="1" ht="18.75" customHeight="1" thickBot="1" x14ac:dyDescent="0.3">
      <c r="A52" s="570" t="s">
        <v>30</v>
      </c>
      <c r="B52" s="571"/>
      <c r="C52" s="571"/>
      <c r="D52" s="571"/>
      <c r="E52" s="571"/>
      <c r="F52" s="571"/>
      <c r="G52" s="571"/>
      <c r="H52" s="571"/>
      <c r="I52" s="571"/>
      <c r="J52" s="571"/>
      <c r="K52" s="571"/>
      <c r="L52" s="571"/>
      <c r="M52" s="571"/>
      <c r="N52" s="571"/>
      <c r="O52" s="571"/>
      <c r="P52" s="571"/>
      <c r="Q52" s="571"/>
      <c r="R52" s="571"/>
      <c r="S52" s="571"/>
      <c r="T52" s="80">
        <f>SUM(T8:T51)</f>
        <v>1.0000000000000002</v>
      </c>
      <c r="U52" s="79">
        <f>SUM(U8:U51)</f>
        <v>1.0000000000000002</v>
      </c>
      <c r="V52" s="74"/>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row>
    <row r="53" spans="1:59" s="16" customFormat="1" ht="30.75" customHeight="1" x14ac:dyDescent="0.25">
      <c r="A53" s="17"/>
      <c r="B53" s="17"/>
      <c r="C53" s="25"/>
      <c r="D53" s="17"/>
      <c r="E53" s="17"/>
      <c r="F53" s="17"/>
      <c r="G53" s="18"/>
      <c r="H53" s="18"/>
      <c r="I53" s="18"/>
      <c r="J53" s="18"/>
      <c r="K53" s="18"/>
      <c r="L53" s="18"/>
      <c r="M53" s="18"/>
      <c r="N53" s="18"/>
      <c r="O53" s="18"/>
      <c r="P53" s="18"/>
      <c r="Q53" s="18"/>
      <c r="R53" s="18"/>
      <c r="S53" s="18"/>
      <c r="T53" s="19"/>
      <c r="U53" s="19"/>
      <c r="V53" s="75" t="s">
        <v>42</v>
      </c>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row>
    <row r="54" spans="1:59" ht="29.25" customHeight="1" x14ac:dyDescent="0.25">
      <c r="A54" s="14"/>
      <c r="B54" s="14"/>
      <c r="C54" s="26"/>
      <c r="D54" s="14"/>
      <c r="E54" s="14"/>
      <c r="F54" s="14"/>
      <c r="G54" s="14"/>
      <c r="H54" s="14"/>
      <c r="I54" s="14"/>
      <c r="J54" s="14"/>
      <c r="K54" s="14"/>
      <c r="L54" s="14"/>
      <c r="M54" s="14"/>
      <c r="N54" s="20"/>
      <c r="O54" s="20"/>
      <c r="P54" s="20"/>
      <c r="Q54" s="20"/>
      <c r="R54" s="20"/>
      <c r="S54" s="20"/>
      <c r="T54" s="20"/>
      <c r="U54" s="20"/>
    </row>
    <row r="55" spans="1:59" x14ac:dyDescent="0.25">
      <c r="A55" s="14"/>
      <c r="B55" s="14"/>
      <c r="C55" s="26"/>
      <c r="D55" s="14"/>
      <c r="E55" s="14"/>
      <c r="F55" s="14"/>
      <c r="G55" s="14"/>
      <c r="H55" s="14"/>
      <c r="I55" s="14"/>
      <c r="J55" s="14"/>
      <c r="K55" s="14"/>
      <c r="L55" s="14"/>
      <c r="M55" s="14"/>
      <c r="N55" s="20"/>
      <c r="O55" s="20"/>
      <c r="P55" s="20"/>
      <c r="Q55" s="20"/>
      <c r="R55" s="20"/>
      <c r="S55" s="20"/>
      <c r="T55" s="20"/>
      <c r="U55" s="20"/>
    </row>
    <row r="56" spans="1:59" x14ac:dyDescent="0.25">
      <c r="A56" s="14"/>
      <c r="B56" s="14"/>
      <c r="C56" s="26"/>
      <c r="D56" s="14"/>
      <c r="E56" s="14"/>
      <c r="F56" s="14"/>
      <c r="G56" s="14"/>
      <c r="H56" s="14"/>
      <c r="I56" s="14"/>
      <c r="J56" s="14"/>
      <c r="K56" s="14"/>
      <c r="L56" s="14"/>
      <c r="M56" s="14"/>
      <c r="N56" s="20"/>
      <c r="O56" s="20"/>
      <c r="P56" s="20"/>
      <c r="Q56" s="20"/>
      <c r="R56" s="20"/>
      <c r="S56" s="20"/>
      <c r="T56" s="20"/>
      <c r="U56" s="20"/>
    </row>
    <row r="57" spans="1:59" x14ac:dyDescent="0.25">
      <c r="A57" s="14"/>
      <c r="B57" s="14"/>
      <c r="C57" s="26"/>
      <c r="D57" s="14"/>
      <c r="E57" s="14"/>
      <c r="F57" s="14"/>
      <c r="G57" s="14"/>
      <c r="H57" s="14"/>
      <c r="I57" s="14"/>
      <c r="J57" s="14"/>
      <c r="K57" s="14"/>
      <c r="L57" s="14"/>
      <c r="M57" s="14"/>
      <c r="N57" s="20"/>
      <c r="O57" s="20"/>
      <c r="P57" s="20"/>
      <c r="Q57" s="20"/>
      <c r="R57" s="20"/>
      <c r="S57" s="20"/>
      <c r="T57" s="20"/>
      <c r="U57" s="20"/>
    </row>
    <row r="58" spans="1:59" x14ac:dyDescent="0.25">
      <c r="A58" s="14"/>
      <c r="B58" s="14"/>
      <c r="C58" s="26"/>
      <c r="D58" s="14"/>
      <c r="E58" s="14"/>
      <c r="F58" s="14"/>
      <c r="G58" s="14"/>
      <c r="H58" s="14"/>
      <c r="I58" s="14"/>
      <c r="J58" s="14"/>
      <c r="K58" s="14"/>
      <c r="L58" s="14"/>
      <c r="M58" s="14"/>
      <c r="N58" s="20"/>
      <c r="O58" s="20"/>
      <c r="P58" s="20"/>
      <c r="Q58" s="20"/>
      <c r="R58" s="20"/>
      <c r="S58" s="20"/>
      <c r="T58" s="20"/>
      <c r="U58" s="20"/>
    </row>
    <row r="59" spans="1:59" x14ac:dyDescent="0.25">
      <c r="A59" s="14"/>
      <c r="B59" s="14"/>
      <c r="C59" s="26"/>
      <c r="D59" s="14"/>
      <c r="E59" s="14"/>
      <c r="F59" s="14"/>
      <c r="G59" s="14"/>
      <c r="H59" s="14"/>
      <c r="I59" s="14"/>
      <c r="J59" s="14"/>
      <c r="K59" s="14"/>
      <c r="L59" s="14"/>
      <c r="M59" s="14"/>
      <c r="N59" s="20"/>
      <c r="O59" s="20"/>
      <c r="P59" s="20"/>
      <c r="Q59" s="20"/>
      <c r="R59" s="20"/>
      <c r="S59" s="20"/>
      <c r="T59" s="20"/>
      <c r="U59" s="20"/>
    </row>
    <row r="60" spans="1:59" x14ac:dyDescent="0.25">
      <c r="A60" s="14"/>
      <c r="B60" s="14"/>
      <c r="C60" s="26"/>
      <c r="D60" s="14"/>
      <c r="E60" s="14"/>
      <c r="F60" s="14"/>
      <c r="G60" s="14"/>
      <c r="H60" s="14"/>
      <c r="I60" s="14"/>
      <c r="J60" s="14"/>
      <c r="K60" s="14"/>
      <c r="L60" s="14"/>
      <c r="M60" s="14"/>
      <c r="N60" s="20"/>
      <c r="O60" s="20"/>
      <c r="P60" s="20"/>
      <c r="Q60" s="20"/>
      <c r="R60" s="20"/>
      <c r="S60" s="20"/>
      <c r="T60" s="20"/>
      <c r="U60" s="20"/>
    </row>
    <row r="61" spans="1:59" x14ac:dyDescent="0.25">
      <c r="A61" s="14"/>
      <c r="B61" s="14"/>
      <c r="C61" s="26"/>
      <c r="D61" s="14"/>
      <c r="E61" s="14"/>
      <c r="F61" s="14"/>
      <c r="G61" s="14"/>
      <c r="H61" s="14"/>
      <c r="I61" s="14"/>
      <c r="J61" s="14"/>
      <c r="K61" s="14"/>
      <c r="L61" s="14"/>
      <c r="M61" s="14"/>
      <c r="N61" s="20"/>
      <c r="O61" s="20"/>
      <c r="P61" s="20"/>
      <c r="Q61" s="20"/>
      <c r="R61" s="20"/>
      <c r="S61" s="20"/>
      <c r="T61" s="20"/>
      <c r="U61" s="20"/>
    </row>
    <row r="62" spans="1:59" x14ac:dyDescent="0.25">
      <c r="A62" s="14"/>
      <c r="B62" s="14"/>
      <c r="C62" s="26"/>
      <c r="D62" s="14"/>
      <c r="E62" s="14"/>
      <c r="F62" s="14"/>
      <c r="G62" s="14"/>
      <c r="H62" s="14"/>
      <c r="I62" s="14"/>
      <c r="J62" s="14"/>
      <c r="K62" s="14"/>
      <c r="L62" s="14"/>
      <c r="M62" s="14"/>
      <c r="N62" s="20"/>
      <c r="O62" s="20"/>
      <c r="P62" s="20"/>
      <c r="Q62" s="20"/>
      <c r="R62" s="20"/>
      <c r="S62" s="20"/>
      <c r="T62" s="20"/>
      <c r="U62" s="20"/>
    </row>
    <row r="63" spans="1:59" x14ac:dyDescent="0.25">
      <c r="A63" s="14"/>
      <c r="B63" s="14"/>
      <c r="C63" s="26"/>
      <c r="D63" s="14"/>
      <c r="E63" s="14"/>
      <c r="F63" s="14"/>
      <c r="G63" s="14"/>
      <c r="H63" s="14"/>
      <c r="I63" s="14"/>
      <c r="J63" s="14"/>
      <c r="K63" s="14"/>
      <c r="L63" s="14"/>
      <c r="M63" s="14"/>
      <c r="N63" s="20"/>
      <c r="O63" s="20"/>
      <c r="P63" s="20"/>
      <c r="Q63" s="20"/>
      <c r="R63" s="20"/>
      <c r="S63" s="20"/>
      <c r="T63" s="20"/>
      <c r="U63" s="20"/>
    </row>
    <row r="64" spans="1:59" x14ac:dyDescent="0.25">
      <c r="A64" s="14"/>
      <c r="B64" s="14"/>
      <c r="C64" s="26"/>
      <c r="D64" s="14"/>
      <c r="E64" s="14"/>
      <c r="F64" s="14"/>
      <c r="G64" s="14"/>
      <c r="H64" s="14"/>
      <c r="I64" s="14"/>
      <c r="J64" s="14"/>
      <c r="K64" s="14"/>
      <c r="L64" s="14"/>
      <c r="M64" s="14"/>
      <c r="N64" s="20"/>
      <c r="O64" s="20"/>
      <c r="P64" s="20"/>
      <c r="Q64" s="20"/>
      <c r="R64" s="20"/>
      <c r="S64" s="20"/>
      <c r="T64" s="20"/>
      <c r="U64" s="20"/>
    </row>
    <row r="65" spans="1:21" x14ac:dyDescent="0.25">
      <c r="A65" s="14"/>
      <c r="B65" s="14"/>
      <c r="C65" s="26"/>
      <c r="D65" s="14"/>
      <c r="E65" s="14"/>
      <c r="F65" s="14"/>
      <c r="G65" s="14"/>
      <c r="H65" s="14"/>
      <c r="I65" s="14"/>
      <c r="J65" s="14"/>
      <c r="K65" s="14"/>
      <c r="L65" s="14"/>
      <c r="M65" s="14"/>
      <c r="N65" s="20"/>
      <c r="O65" s="20"/>
      <c r="P65" s="20"/>
      <c r="Q65" s="20"/>
      <c r="R65" s="20"/>
      <c r="S65" s="20"/>
      <c r="T65" s="20"/>
      <c r="U65" s="20"/>
    </row>
    <row r="66" spans="1:21" x14ac:dyDescent="0.25">
      <c r="A66" s="14"/>
      <c r="B66" s="14"/>
      <c r="C66" s="26"/>
      <c r="D66" s="14"/>
      <c r="E66" s="14"/>
      <c r="F66" s="14"/>
      <c r="G66" s="14"/>
      <c r="H66" s="14"/>
      <c r="I66" s="14"/>
      <c r="J66" s="14"/>
      <c r="K66" s="14"/>
      <c r="L66" s="14"/>
      <c r="M66" s="14"/>
      <c r="N66" s="20"/>
      <c r="O66" s="20"/>
      <c r="P66" s="20"/>
      <c r="Q66" s="20"/>
      <c r="R66" s="20"/>
      <c r="S66" s="20"/>
      <c r="T66" s="20"/>
      <c r="U66" s="20"/>
    </row>
    <row r="67" spans="1:21" x14ac:dyDescent="0.25">
      <c r="A67" s="14"/>
      <c r="B67" s="14"/>
      <c r="C67" s="26"/>
      <c r="D67" s="14"/>
      <c r="E67" s="14"/>
      <c r="F67" s="14"/>
      <c r="G67" s="14"/>
      <c r="H67" s="14"/>
      <c r="I67" s="14"/>
      <c r="J67" s="14"/>
      <c r="K67" s="14"/>
      <c r="L67" s="14"/>
      <c r="M67" s="14"/>
      <c r="N67" s="20"/>
      <c r="O67" s="20"/>
      <c r="P67" s="20"/>
      <c r="Q67" s="20"/>
      <c r="R67" s="20"/>
      <c r="S67" s="20"/>
      <c r="T67" s="20"/>
      <c r="U67" s="20"/>
    </row>
    <row r="68" spans="1:21" x14ac:dyDescent="0.25">
      <c r="A68" s="14"/>
      <c r="B68" s="14"/>
      <c r="C68" s="26"/>
      <c r="D68" s="14"/>
      <c r="E68" s="14"/>
      <c r="F68" s="14"/>
      <c r="G68" s="14"/>
      <c r="H68" s="14"/>
      <c r="I68" s="14"/>
      <c r="J68" s="14"/>
      <c r="K68" s="14"/>
      <c r="L68" s="14"/>
      <c r="M68" s="14"/>
      <c r="N68" s="20"/>
      <c r="O68" s="20"/>
      <c r="P68" s="20"/>
      <c r="Q68" s="20"/>
      <c r="R68" s="20"/>
      <c r="S68" s="20"/>
      <c r="T68" s="20"/>
      <c r="U68" s="20"/>
    </row>
    <row r="69" spans="1:21" x14ac:dyDescent="0.25">
      <c r="A69" s="14"/>
      <c r="B69" s="14"/>
      <c r="C69" s="26"/>
      <c r="D69" s="14"/>
      <c r="E69" s="14"/>
      <c r="F69" s="14"/>
      <c r="G69" s="14"/>
      <c r="H69" s="14"/>
      <c r="I69" s="14"/>
      <c r="J69" s="14"/>
      <c r="K69" s="14"/>
      <c r="L69" s="14"/>
      <c r="M69" s="14"/>
      <c r="N69" s="20"/>
      <c r="O69" s="20"/>
      <c r="P69" s="20"/>
      <c r="Q69" s="20"/>
      <c r="R69" s="20"/>
      <c r="S69" s="20"/>
      <c r="T69" s="20"/>
      <c r="U69" s="20"/>
    </row>
    <row r="70" spans="1:21" x14ac:dyDescent="0.25">
      <c r="A70" s="14"/>
      <c r="B70" s="14"/>
      <c r="C70" s="26"/>
      <c r="D70" s="14"/>
      <c r="E70" s="14"/>
      <c r="F70" s="14"/>
      <c r="G70" s="14"/>
      <c r="H70" s="14"/>
      <c r="I70" s="14"/>
      <c r="J70" s="14"/>
      <c r="K70" s="14"/>
      <c r="L70" s="14"/>
      <c r="M70" s="14"/>
      <c r="N70" s="20"/>
      <c r="O70" s="20"/>
      <c r="P70" s="20"/>
      <c r="Q70" s="20"/>
      <c r="R70" s="20"/>
      <c r="S70" s="20"/>
      <c r="T70" s="20"/>
      <c r="U70" s="20"/>
    </row>
    <row r="71" spans="1:21" x14ac:dyDescent="0.25">
      <c r="A71" s="14"/>
      <c r="B71" s="14"/>
      <c r="C71" s="26"/>
      <c r="D71" s="14"/>
      <c r="E71" s="14"/>
      <c r="F71" s="14"/>
      <c r="G71" s="14"/>
      <c r="H71" s="14"/>
      <c r="I71" s="14"/>
      <c r="J71" s="14"/>
      <c r="K71" s="14"/>
      <c r="L71" s="14"/>
      <c r="M71" s="14"/>
      <c r="N71" s="20"/>
      <c r="O71" s="20"/>
      <c r="P71" s="20"/>
      <c r="Q71" s="20"/>
      <c r="R71" s="20"/>
      <c r="S71" s="20"/>
      <c r="T71" s="20"/>
      <c r="U71" s="20"/>
    </row>
    <row r="72" spans="1:21" x14ac:dyDescent="0.25">
      <c r="A72" s="14"/>
      <c r="B72" s="14"/>
      <c r="C72" s="26"/>
      <c r="D72" s="14"/>
      <c r="E72" s="14"/>
      <c r="F72" s="14"/>
      <c r="G72" s="14"/>
      <c r="H72" s="14"/>
      <c r="I72" s="14"/>
      <c r="J72" s="14"/>
      <c r="K72" s="14"/>
      <c r="L72" s="14"/>
      <c r="M72" s="14"/>
      <c r="N72" s="20"/>
      <c r="O72" s="20"/>
      <c r="P72" s="20"/>
      <c r="Q72" s="20"/>
      <c r="R72" s="20"/>
      <c r="S72" s="20"/>
      <c r="T72" s="20"/>
      <c r="U72" s="20"/>
    </row>
    <row r="73" spans="1:21" x14ac:dyDescent="0.25">
      <c r="A73" s="14"/>
      <c r="B73" s="14"/>
      <c r="C73" s="26"/>
      <c r="D73" s="14"/>
      <c r="E73" s="14"/>
      <c r="F73" s="14"/>
      <c r="G73" s="14"/>
      <c r="H73" s="14"/>
      <c r="I73" s="14"/>
      <c r="J73" s="14"/>
      <c r="K73" s="14"/>
      <c r="L73" s="14"/>
      <c r="M73" s="14"/>
      <c r="N73" s="20"/>
      <c r="O73" s="20"/>
      <c r="P73" s="20"/>
      <c r="Q73" s="20"/>
      <c r="R73" s="20"/>
      <c r="S73" s="20"/>
      <c r="T73" s="20"/>
      <c r="U73" s="20"/>
    </row>
    <row r="74" spans="1:21" x14ac:dyDescent="0.25">
      <c r="A74" s="14"/>
      <c r="B74" s="14"/>
      <c r="C74" s="26"/>
      <c r="D74" s="14"/>
      <c r="E74" s="14"/>
      <c r="F74" s="14"/>
      <c r="G74" s="14"/>
      <c r="H74" s="14"/>
      <c r="I74" s="14"/>
      <c r="J74" s="14"/>
      <c r="K74" s="14"/>
      <c r="L74" s="14"/>
      <c r="M74" s="14"/>
      <c r="N74" s="20"/>
      <c r="O74" s="20"/>
      <c r="P74" s="20"/>
      <c r="Q74" s="20"/>
      <c r="R74" s="20"/>
      <c r="S74" s="20"/>
      <c r="T74" s="20"/>
      <c r="U74" s="20"/>
    </row>
    <row r="75" spans="1:21" x14ac:dyDescent="0.25">
      <c r="A75" s="14"/>
      <c r="B75" s="14"/>
      <c r="C75" s="26"/>
      <c r="D75" s="14"/>
      <c r="E75" s="14"/>
      <c r="F75" s="14"/>
      <c r="G75" s="14"/>
      <c r="H75" s="14"/>
      <c r="I75" s="14"/>
      <c r="J75" s="14"/>
      <c r="K75" s="14"/>
      <c r="L75" s="14"/>
      <c r="M75" s="14"/>
      <c r="N75" s="20"/>
      <c r="O75" s="20"/>
      <c r="P75" s="20"/>
      <c r="Q75" s="20"/>
      <c r="R75" s="20"/>
      <c r="S75" s="20"/>
      <c r="T75" s="20"/>
      <c r="U75" s="20"/>
    </row>
    <row r="76" spans="1:21" x14ac:dyDescent="0.25">
      <c r="A76" s="14"/>
      <c r="B76" s="14"/>
      <c r="C76" s="26"/>
      <c r="D76" s="14"/>
      <c r="E76" s="14"/>
      <c r="F76" s="14"/>
      <c r="G76" s="14"/>
      <c r="H76" s="14"/>
      <c r="I76" s="14"/>
      <c r="J76" s="14"/>
      <c r="K76" s="14"/>
      <c r="L76" s="14"/>
      <c r="M76" s="14"/>
      <c r="N76" s="20"/>
      <c r="O76" s="20"/>
      <c r="P76" s="20"/>
      <c r="Q76" s="20"/>
      <c r="R76" s="20"/>
      <c r="S76" s="20"/>
      <c r="T76" s="20"/>
      <c r="U76" s="20"/>
    </row>
    <row r="77" spans="1:21" x14ac:dyDescent="0.25">
      <c r="A77" s="14"/>
      <c r="B77" s="14"/>
      <c r="C77" s="26"/>
      <c r="D77" s="14"/>
      <c r="E77" s="14"/>
      <c r="F77" s="14"/>
      <c r="G77" s="14"/>
      <c r="H77" s="14"/>
      <c r="I77" s="14"/>
      <c r="J77" s="14"/>
      <c r="K77" s="14"/>
      <c r="L77" s="14"/>
      <c r="M77" s="14"/>
      <c r="N77" s="20"/>
      <c r="O77" s="20"/>
      <c r="P77" s="20"/>
      <c r="Q77" s="20"/>
      <c r="R77" s="20"/>
      <c r="S77" s="20"/>
      <c r="T77" s="20"/>
      <c r="U77" s="20"/>
    </row>
    <row r="78" spans="1:21" x14ac:dyDescent="0.25">
      <c r="A78" s="14"/>
      <c r="B78" s="14"/>
      <c r="C78" s="26"/>
      <c r="D78" s="14"/>
      <c r="E78" s="14"/>
      <c r="F78" s="14"/>
      <c r="G78" s="14"/>
      <c r="H78" s="14"/>
      <c r="I78" s="14"/>
      <c r="J78" s="14"/>
      <c r="K78" s="14"/>
      <c r="L78" s="14"/>
      <c r="M78" s="14"/>
      <c r="N78" s="20"/>
      <c r="O78" s="20"/>
      <c r="P78" s="20"/>
      <c r="Q78" s="20"/>
      <c r="R78" s="20"/>
      <c r="S78" s="20"/>
      <c r="T78" s="20"/>
      <c r="U78" s="20"/>
    </row>
    <row r="79" spans="1:21" x14ac:dyDescent="0.25">
      <c r="A79" s="14"/>
      <c r="B79" s="14"/>
      <c r="C79" s="26"/>
      <c r="D79" s="14"/>
      <c r="E79" s="14"/>
      <c r="F79" s="14"/>
      <c r="G79" s="14"/>
      <c r="H79" s="14"/>
      <c r="I79" s="14"/>
      <c r="J79" s="14"/>
      <c r="K79" s="14"/>
      <c r="L79" s="14"/>
      <c r="M79" s="14"/>
      <c r="N79" s="20"/>
      <c r="O79" s="20"/>
      <c r="P79" s="20"/>
      <c r="Q79" s="20"/>
      <c r="R79" s="20"/>
      <c r="S79" s="20"/>
      <c r="T79" s="20"/>
      <c r="U79" s="20"/>
    </row>
    <row r="80" spans="1:21" x14ac:dyDescent="0.25">
      <c r="A80" s="14"/>
      <c r="B80" s="14"/>
      <c r="C80" s="26"/>
      <c r="D80" s="14"/>
      <c r="E80" s="14"/>
      <c r="F80" s="14"/>
      <c r="G80" s="14"/>
      <c r="H80" s="14"/>
      <c r="I80" s="14"/>
      <c r="J80" s="14"/>
      <c r="K80" s="14"/>
      <c r="L80" s="14"/>
      <c r="M80" s="14"/>
      <c r="N80" s="20"/>
      <c r="O80" s="20"/>
      <c r="P80" s="20"/>
      <c r="Q80" s="20"/>
      <c r="R80" s="20"/>
      <c r="S80" s="20"/>
      <c r="T80" s="20"/>
      <c r="U80" s="20"/>
    </row>
    <row r="81" spans="1:21" x14ac:dyDescent="0.25">
      <c r="A81" s="14"/>
      <c r="B81" s="14"/>
      <c r="C81" s="26"/>
      <c r="D81" s="14"/>
      <c r="E81" s="14"/>
      <c r="F81" s="14"/>
      <c r="G81" s="14"/>
      <c r="H81" s="14"/>
      <c r="I81" s="14"/>
      <c r="J81" s="14"/>
      <c r="K81" s="14"/>
      <c r="L81" s="14"/>
      <c r="M81" s="14"/>
      <c r="N81" s="20"/>
      <c r="O81" s="20"/>
      <c r="P81" s="20"/>
      <c r="Q81" s="20"/>
      <c r="R81" s="20"/>
      <c r="S81" s="20"/>
      <c r="T81" s="20"/>
      <c r="U81" s="20"/>
    </row>
    <row r="82" spans="1:21" x14ac:dyDescent="0.25">
      <c r="A82" s="14"/>
      <c r="B82" s="14"/>
      <c r="C82" s="26"/>
      <c r="D82" s="14"/>
      <c r="E82" s="14"/>
      <c r="F82" s="14"/>
      <c r="G82" s="14"/>
      <c r="H82" s="14"/>
      <c r="I82" s="14"/>
      <c r="J82" s="14"/>
      <c r="K82" s="14"/>
      <c r="L82" s="14"/>
      <c r="M82" s="14"/>
      <c r="N82" s="20"/>
      <c r="O82" s="20"/>
      <c r="P82" s="20"/>
      <c r="Q82" s="20"/>
      <c r="R82" s="20"/>
      <c r="S82" s="20"/>
      <c r="T82" s="20"/>
      <c r="U82" s="20"/>
    </row>
    <row r="83" spans="1:21" x14ac:dyDescent="0.25">
      <c r="A83" s="14"/>
      <c r="B83" s="14"/>
      <c r="C83" s="26"/>
      <c r="D83" s="14"/>
      <c r="E83" s="14"/>
      <c r="F83" s="14"/>
      <c r="G83" s="14"/>
      <c r="H83" s="14"/>
      <c r="I83" s="14"/>
      <c r="J83" s="14"/>
      <c r="K83" s="14"/>
      <c r="L83" s="14"/>
      <c r="M83" s="14"/>
      <c r="N83" s="20"/>
      <c r="O83" s="20"/>
      <c r="P83" s="20"/>
      <c r="Q83" s="20"/>
      <c r="R83" s="20"/>
      <c r="S83" s="20"/>
      <c r="T83" s="20"/>
      <c r="U83" s="20"/>
    </row>
    <row r="84" spans="1:21" x14ac:dyDescent="0.25">
      <c r="A84" s="14"/>
      <c r="B84" s="14"/>
      <c r="C84" s="26"/>
      <c r="D84" s="14"/>
      <c r="E84" s="14"/>
      <c r="F84" s="14"/>
      <c r="G84" s="14"/>
      <c r="H84" s="14"/>
      <c r="I84" s="14"/>
      <c r="J84" s="14"/>
      <c r="K84" s="14"/>
      <c r="L84" s="14"/>
      <c r="M84" s="14"/>
      <c r="N84" s="20"/>
      <c r="O84" s="20"/>
      <c r="P84" s="20"/>
      <c r="Q84" s="20"/>
      <c r="R84" s="20"/>
      <c r="S84" s="20"/>
      <c r="T84" s="20"/>
      <c r="U84" s="20"/>
    </row>
    <row r="85" spans="1:21" x14ac:dyDescent="0.25">
      <c r="A85" s="14"/>
      <c r="B85" s="14"/>
      <c r="C85" s="26"/>
      <c r="D85" s="14"/>
      <c r="E85" s="14"/>
      <c r="F85" s="14"/>
      <c r="G85" s="14"/>
      <c r="H85" s="14"/>
      <c r="I85" s="14"/>
      <c r="J85" s="14"/>
      <c r="K85" s="14"/>
      <c r="L85" s="14"/>
      <c r="M85" s="14"/>
      <c r="N85" s="20"/>
      <c r="O85" s="20"/>
      <c r="P85" s="20"/>
      <c r="Q85" s="20"/>
      <c r="R85" s="20"/>
      <c r="S85" s="20"/>
      <c r="T85" s="20"/>
      <c r="U85" s="20"/>
    </row>
    <row r="86" spans="1:21" x14ac:dyDescent="0.25">
      <c r="A86" s="14"/>
      <c r="B86" s="14"/>
      <c r="C86" s="26"/>
      <c r="D86" s="14"/>
      <c r="E86" s="14"/>
      <c r="F86" s="14"/>
      <c r="G86" s="14"/>
      <c r="H86" s="14"/>
      <c r="I86" s="14"/>
      <c r="J86" s="14"/>
      <c r="K86" s="14"/>
      <c r="L86" s="14"/>
      <c r="M86" s="14"/>
      <c r="N86" s="20"/>
      <c r="O86" s="20"/>
      <c r="P86" s="20"/>
      <c r="Q86" s="20"/>
      <c r="R86" s="20"/>
      <c r="S86" s="20"/>
      <c r="T86" s="20"/>
      <c r="U86" s="20"/>
    </row>
    <row r="87" spans="1:21" x14ac:dyDescent="0.25">
      <c r="A87" s="14"/>
      <c r="B87" s="14"/>
      <c r="C87" s="26"/>
      <c r="D87" s="14"/>
      <c r="E87" s="14"/>
      <c r="F87" s="14"/>
      <c r="G87" s="14"/>
      <c r="H87" s="14"/>
      <c r="I87" s="14"/>
      <c r="J87" s="14"/>
      <c r="K87" s="14"/>
      <c r="L87" s="14"/>
      <c r="M87" s="14"/>
      <c r="N87" s="20"/>
      <c r="O87" s="20"/>
      <c r="P87" s="20"/>
      <c r="Q87" s="20"/>
      <c r="R87" s="20"/>
      <c r="S87" s="20"/>
      <c r="T87" s="20"/>
      <c r="U87" s="20"/>
    </row>
    <row r="88" spans="1:21" x14ac:dyDescent="0.25">
      <c r="A88" s="14"/>
      <c r="B88" s="14"/>
      <c r="C88" s="26"/>
      <c r="D88" s="14"/>
      <c r="E88" s="14"/>
      <c r="F88" s="14"/>
      <c r="G88" s="14"/>
      <c r="H88" s="14"/>
      <c r="I88" s="14"/>
      <c r="J88" s="14"/>
      <c r="K88" s="14"/>
      <c r="L88" s="14"/>
      <c r="M88" s="14"/>
      <c r="N88" s="20"/>
      <c r="O88" s="20"/>
      <c r="P88" s="20"/>
      <c r="Q88" s="20"/>
      <c r="R88" s="20"/>
      <c r="S88" s="20"/>
      <c r="T88" s="20"/>
      <c r="U88" s="20"/>
    </row>
    <row r="89" spans="1:21" x14ac:dyDescent="0.25">
      <c r="A89" s="14"/>
      <c r="B89" s="14"/>
      <c r="C89" s="26"/>
      <c r="D89" s="14"/>
      <c r="E89" s="14"/>
      <c r="F89" s="14"/>
      <c r="G89" s="14"/>
      <c r="H89" s="14"/>
      <c r="I89" s="14"/>
      <c r="J89" s="14"/>
      <c r="K89" s="14"/>
      <c r="L89" s="14"/>
      <c r="M89" s="14"/>
      <c r="N89" s="20"/>
      <c r="O89" s="20"/>
      <c r="P89" s="20"/>
      <c r="Q89" s="20"/>
      <c r="R89" s="20"/>
      <c r="S89" s="20"/>
      <c r="T89" s="20"/>
      <c r="U89" s="20"/>
    </row>
    <row r="90" spans="1:21" x14ac:dyDescent="0.25">
      <c r="A90" s="14"/>
      <c r="B90" s="14"/>
      <c r="C90" s="26"/>
      <c r="D90" s="14"/>
      <c r="E90" s="14"/>
      <c r="F90" s="14"/>
      <c r="G90" s="14"/>
      <c r="H90" s="14"/>
      <c r="I90" s="14"/>
      <c r="J90" s="14"/>
      <c r="K90" s="14"/>
      <c r="L90" s="14"/>
      <c r="M90" s="14"/>
      <c r="N90" s="20"/>
      <c r="O90" s="20"/>
      <c r="P90" s="20"/>
      <c r="Q90" s="20"/>
      <c r="R90" s="20"/>
      <c r="S90" s="20"/>
      <c r="T90" s="20"/>
      <c r="U90" s="20"/>
    </row>
    <row r="91" spans="1:21" x14ac:dyDescent="0.25">
      <c r="A91" s="14"/>
      <c r="B91" s="14"/>
      <c r="C91" s="26"/>
      <c r="D91" s="14"/>
      <c r="E91" s="14"/>
      <c r="F91" s="14"/>
      <c r="G91" s="14"/>
      <c r="H91" s="14"/>
      <c r="I91" s="14"/>
      <c r="J91" s="14"/>
      <c r="K91" s="14"/>
      <c r="L91" s="14"/>
      <c r="M91" s="14"/>
      <c r="N91" s="20"/>
      <c r="O91" s="20"/>
      <c r="P91" s="20"/>
      <c r="Q91" s="20"/>
      <c r="R91" s="20"/>
      <c r="S91" s="20"/>
      <c r="T91" s="20"/>
      <c r="U91" s="20"/>
    </row>
    <row r="92" spans="1:21" x14ac:dyDescent="0.25">
      <c r="A92" s="14"/>
      <c r="B92" s="14"/>
      <c r="C92" s="26"/>
      <c r="D92" s="14"/>
      <c r="E92" s="14"/>
      <c r="F92" s="14"/>
      <c r="G92" s="14"/>
      <c r="H92" s="14"/>
      <c r="I92" s="14"/>
      <c r="J92" s="14"/>
      <c r="K92" s="14"/>
      <c r="L92" s="14"/>
      <c r="M92" s="14"/>
      <c r="N92" s="20"/>
      <c r="O92" s="20"/>
      <c r="P92" s="20"/>
      <c r="Q92" s="20"/>
      <c r="R92" s="20"/>
      <c r="S92" s="20"/>
      <c r="T92" s="20"/>
      <c r="U92" s="20"/>
    </row>
    <row r="93" spans="1:21" x14ac:dyDescent="0.25">
      <c r="A93" s="14"/>
      <c r="B93" s="14"/>
      <c r="C93" s="26"/>
      <c r="D93" s="14"/>
      <c r="E93" s="14"/>
      <c r="F93" s="14"/>
      <c r="G93" s="14"/>
      <c r="H93" s="14"/>
      <c r="I93" s="14"/>
      <c r="J93" s="14"/>
      <c r="K93" s="14"/>
      <c r="L93" s="14"/>
      <c r="M93" s="14"/>
      <c r="N93" s="20"/>
      <c r="O93" s="20"/>
      <c r="P93" s="20"/>
      <c r="Q93" s="20"/>
      <c r="R93" s="20"/>
      <c r="S93" s="20"/>
      <c r="T93" s="20"/>
      <c r="U93" s="20"/>
    </row>
    <row r="94" spans="1:21" x14ac:dyDescent="0.25">
      <c r="A94" s="14"/>
      <c r="B94" s="14"/>
      <c r="C94" s="26"/>
      <c r="D94" s="14"/>
      <c r="E94" s="14"/>
      <c r="F94" s="14"/>
      <c r="G94" s="14"/>
      <c r="H94" s="14"/>
      <c r="I94" s="14"/>
      <c r="J94" s="14"/>
      <c r="K94" s="14"/>
      <c r="L94" s="14"/>
      <c r="M94" s="14"/>
      <c r="N94" s="20"/>
      <c r="O94" s="20"/>
      <c r="P94" s="20"/>
      <c r="Q94" s="20"/>
      <c r="R94" s="20"/>
      <c r="S94" s="20"/>
      <c r="T94" s="20"/>
      <c r="U94" s="20"/>
    </row>
    <row r="95" spans="1:21" x14ac:dyDescent="0.25">
      <c r="A95" s="14"/>
      <c r="B95" s="14"/>
      <c r="C95" s="26"/>
      <c r="D95" s="14"/>
      <c r="E95" s="14"/>
      <c r="F95" s="14"/>
      <c r="G95" s="14"/>
      <c r="H95" s="14"/>
      <c r="I95" s="14"/>
      <c r="J95" s="14"/>
      <c r="K95" s="14"/>
      <c r="L95" s="14"/>
      <c r="M95" s="14"/>
      <c r="N95" s="20"/>
      <c r="O95" s="20"/>
      <c r="P95" s="20"/>
      <c r="Q95" s="20"/>
      <c r="R95" s="20"/>
      <c r="S95" s="20"/>
      <c r="T95" s="20"/>
      <c r="U95" s="20"/>
    </row>
    <row r="96" spans="1:21" x14ac:dyDescent="0.25">
      <c r="A96" s="14"/>
      <c r="B96" s="14"/>
      <c r="C96" s="26"/>
      <c r="D96" s="14"/>
      <c r="E96" s="14"/>
      <c r="F96" s="14"/>
      <c r="G96" s="14"/>
      <c r="H96" s="14"/>
      <c r="I96" s="14"/>
      <c r="J96" s="14"/>
      <c r="K96" s="14"/>
      <c r="L96" s="14"/>
      <c r="M96" s="14"/>
      <c r="N96" s="20"/>
      <c r="O96" s="20"/>
      <c r="P96" s="20"/>
      <c r="Q96" s="20"/>
      <c r="R96" s="20"/>
      <c r="S96" s="20"/>
      <c r="T96" s="20"/>
      <c r="U96" s="20"/>
    </row>
    <row r="97" spans="1:21" x14ac:dyDescent="0.25">
      <c r="A97" s="14"/>
      <c r="B97" s="14"/>
      <c r="C97" s="26"/>
      <c r="D97" s="14"/>
      <c r="E97" s="14"/>
      <c r="F97" s="14"/>
      <c r="G97" s="14"/>
      <c r="H97" s="14"/>
      <c r="I97" s="14"/>
      <c r="J97" s="14"/>
      <c r="K97" s="14"/>
      <c r="L97" s="14"/>
      <c r="M97" s="14"/>
      <c r="N97" s="20"/>
      <c r="O97" s="20"/>
      <c r="P97" s="20"/>
      <c r="Q97" s="20"/>
      <c r="R97" s="20"/>
      <c r="S97" s="20"/>
      <c r="T97" s="20"/>
      <c r="U97" s="20"/>
    </row>
    <row r="98" spans="1:21" x14ac:dyDescent="0.25">
      <c r="A98" s="14"/>
      <c r="B98" s="14"/>
      <c r="C98" s="26"/>
      <c r="D98" s="14"/>
      <c r="E98" s="14"/>
      <c r="F98" s="14"/>
      <c r="G98" s="14"/>
      <c r="H98" s="14"/>
      <c r="I98" s="14"/>
      <c r="J98" s="14"/>
      <c r="K98" s="14"/>
      <c r="L98" s="14"/>
      <c r="M98" s="14"/>
      <c r="N98" s="20"/>
      <c r="O98" s="20"/>
      <c r="P98" s="20"/>
      <c r="Q98" s="20"/>
      <c r="R98" s="20"/>
      <c r="S98" s="20"/>
      <c r="T98" s="20"/>
      <c r="U98" s="20"/>
    </row>
    <row r="99" spans="1:21" x14ac:dyDescent="0.25">
      <c r="A99" s="14"/>
      <c r="B99" s="14"/>
      <c r="C99" s="26"/>
      <c r="D99" s="14"/>
      <c r="E99" s="14"/>
      <c r="F99" s="14"/>
      <c r="G99" s="14"/>
      <c r="H99" s="14"/>
      <c r="I99" s="14"/>
      <c r="J99" s="14"/>
      <c r="K99" s="14"/>
      <c r="L99" s="14"/>
      <c r="M99" s="14"/>
      <c r="N99" s="20"/>
      <c r="O99" s="20"/>
      <c r="P99" s="20"/>
      <c r="Q99" s="20"/>
      <c r="R99" s="20"/>
      <c r="S99" s="20"/>
      <c r="T99" s="20"/>
      <c r="U99" s="20"/>
    </row>
    <row r="100" spans="1:21" x14ac:dyDescent="0.25">
      <c r="A100" s="14"/>
      <c r="B100" s="14"/>
      <c r="C100" s="26"/>
      <c r="D100" s="14"/>
      <c r="E100" s="14"/>
      <c r="F100" s="14"/>
      <c r="G100" s="14"/>
      <c r="H100" s="14"/>
      <c r="I100" s="14"/>
      <c r="J100" s="14"/>
      <c r="K100" s="14"/>
      <c r="L100" s="14"/>
      <c r="M100" s="14"/>
      <c r="N100" s="20"/>
      <c r="O100" s="20"/>
      <c r="P100" s="20"/>
      <c r="Q100" s="20"/>
      <c r="R100" s="20"/>
      <c r="S100" s="20"/>
      <c r="T100" s="20"/>
      <c r="U100" s="20"/>
    </row>
    <row r="101" spans="1:21" x14ac:dyDescent="0.25">
      <c r="A101" s="14"/>
      <c r="B101" s="14"/>
      <c r="C101" s="26"/>
      <c r="D101" s="14"/>
      <c r="E101" s="14"/>
      <c r="F101" s="14"/>
      <c r="G101" s="14"/>
      <c r="H101" s="14"/>
      <c r="I101" s="14"/>
      <c r="J101" s="14"/>
      <c r="K101" s="14"/>
      <c r="L101" s="14"/>
      <c r="M101" s="14"/>
      <c r="N101" s="20"/>
      <c r="O101" s="20"/>
      <c r="P101" s="20"/>
      <c r="Q101" s="20"/>
      <c r="R101" s="20"/>
      <c r="S101" s="20"/>
      <c r="T101" s="20"/>
      <c r="U101" s="20"/>
    </row>
    <row r="102" spans="1:21" x14ac:dyDescent="0.25">
      <c r="A102" s="14"/>
      <c r="B102" s="14"/>
      <c r="C102" s="26"/>
      <c r="D102" s="14"/>
      <c r="E102" s="14"/>
      <c r="F102" s="14"/>
      <c r="G102" s="14"/>
      <c r="H102" s="14"/>
      <c r="I102" s="14"/>
      <c r="J102" s="14"/>
      <c r="K102" s="14"/>
      <c r="L102" s="14"/>
      <c r="M102" s="14"/>
      <c r="N102" s="20"/>
      <c r="O102" s="20"/>
      <c r="P102" s="20"/>
      <c r="Q102" s="20"/>
      <c r="R102" s="20"/>
      <c r="S102" s="20"/>
      <c r="T102" s="20"/>
      <c r="U102" s="20"/>
    </row>
    <row r="103" spans="1:21" x14ac:dyDescent="0.25">
      <c r="A103" s="14"/>
      <c r="B103" s="14"/>
      <c r="C103" s="26"/>
      <c r="D103" s="14"/>
      <c r="E103" s="14"/>
      <c r="F103" s="14"/>
      <c r="G103" s="14"/>
      <c r="H103" s="14"/>
      <c r="I103" s="14"/>
      <c r="J103" s="14"/>
      <c r="K103" s="14"/>
      <c r="L103" s="14"/>
      <c r="M103" s="14"/>
      <c r="N103" s="20"/>
      <c r="O103" s="20"/>
      <c r="P103" s="20"/>
      <c r="Q103" s="20"/>
      <c r="R103" s="20"/>
      <c r="S103" s="20"/>
      <c r="T103" s="20"/>
      <c r="U103" s="20"/>
    </row>
    <row r="104" spans="1:21" x14ac:dyDescent="0.25">
      <c r="A104" s="14"/>
      <c r="B104" s="14"/>
      <c r="C104" s="26"/>
      <c r="D104" s="14"/>
      <c r="E104" s="14"/>
      <c r="F104" s="14"/>
      <c r="G104" s="14"/>
      <c r="H104" s="14"/>
      <c r="I104" s="14"/>
      <c r="J104" s="14"/>
      <c r="K104" s="14"/>
      <c r="L104" s="14"/>
      <c r="M104" s="14"/>
      <c r="N104" s="20"/>
      <c r="O104" s="20"/>
      <c r="P104" s="20"/>
      <c r="Q104" s="20"/>
      <c r="R104" s="20"/>
      <c r="S104" s="20"/>
      <c r="T104" s="20"/>
      <c r="U104" s="20"/>
    </row>
    <row r="105" spans="1:21" x14ac:dyDescent="0.25">
      <c r="A105" s="14"/>
      <c r="B105" s="14"/>
      <c r="C105" s="26"/>
      <c r="D105" s="14"/>
      <c r="E105" s="14"/>
      <c r="F105" s="14"/>
      <c r="G105" s="14"/>
      <c r="H105" s="14"/>
      <c r="I105" s="14"/>
      <c r="J105" s="14"/>
      <c r="K105" s="14"/>
      <c r="L105" s="14"/>
      <c r="M105" s="14"/>
      <c r="N105" s="20"/>
      <c r="O105" s="20"/>
      <c r="P105" s="20"/>
      <c r="Q105" s="20"/>
      <c r="R105" s="20"/>
      <c r="S105" s="20"/>
      <c r="T105" s="20"/>
      <c r="U105" s="20"/>
    </row>
    <row r="106" spans="1:21" x14ac:dyDescent="0.25">
      <c r="A106" s="14"/>
      <c r="B106" s="14"/>
      <c r="C106" s="26"/>
      <c r="D106" s="14"/>
      <c r="E106" s="14"/>
      <c r="F106" s="14"/>
      <c r="G106" s="14"/>
      <c r="H106" s="14"/>
      <c r="I106" s="14"/>
      <c r="J106" s="14"/>
      <c r="K106" s="14"/>
      <c r="L106" s="14"/>
      <c r="M106" s="14"/>
      <c r="N106" s="20"/>
      <c r="O106" s="20"/>
      <c r="P106" s="20"/>
      <c r="Q106" s="20"/>
      <c r="R106" s="20"/>
      <c r="S106" s="20"/>
      <c r="T106" s="20"/>
      <c r="U106" s="20"/>
    </row>
    <row r="107" spans="1:21" x14ac:dyDescent="0.25">
      <c r="A107" s="14"/>
      <c r="B107" s="14"/>
      <c r="C107" s="26"/>
      <c r="D107" s="14"/>
      <c r="E107" s="14"/>
      <c r="F107" s="14"/>
      <c r="G107" s="14"/>
      <c r="H107" s="14"/>
      <c r="I107" s="14"/>
      <c r="J107" s="14"/>
      <c r="K107" s="14"/>
      <c r="L107" s="14"/>
      <c r="M107" s="14"/>
      <c r="N107" s="20"/>
      <c r="O107" s="20"/>
      <c r="P107" s="20"/>
      <c r="Q107" s="20"/>
      <c r="R107" s="20"/>
      <c r="S107" s="20"/>
      <c r="T107" s="20"/>
      <c r="U107" s="20"/>
    </row>
    <row r="108" spans="1:21" x14ac:dyDescent="0.25">
      <c r="A108" s="14"/>
      <c r="B108" s="14"/>
      <c r="C108" s="26"/>
      <c r="D108" s="14"/>
      <c r="E108" s="14"/>
      <c r="F108" s="14"/>
      <c r="G108" s="14"/>
      <c r="H108" s="14"/>
      <c r="I108" s="14"/>
      <c r="J108" s="14"/>
      <c r="K108" s="14"/>
      <c r="L108" s="14"/>
      <c r="M108" s="14"/>
      <c r="N108" s="20"/>
      <c r="O108" s="20"/>
      <c r="P108" s="20"/>
      <c r="Q108" s="20"/>
      <c r="R108" s="20"/>
      <c r="S108" s="20"/>
      <c r="T108" s="20"/>
      <c r="U108" s="20"/>
    </row>
    <row r="109" spans="1:21" x14ac:dyDescent="0.25">
      <c r="A109" s="14"/>
      <c r="B109" s="14"/>
      <c r="C109" s="26"/>
      <c r="D109" s="14"/>
      <c r="E109" s="14"/>
      <c r="F109" s="14"/>
      <c r="G109" s="14"/>
      <c r="H109" s="14"/>
      <c r="I109" s="14"/>
      <c r="J109" s="14"/>
      <c r="K109" s="14"/>
      <c r="L109" s="14"/>
      <c r="M109" s="14"/>
      <c r="N109" s="20"/>
      <c r="O109" s="20"/>
      <c r="P109" s="20"/>
      <c r="Q109" s="20"/>
      <c r="R109" s="20"/>
      <c r="S109" s="20"/>
      <c r="T109" s="20"/>
      <c r="U109" s="20"/>
    </row>
    <row r="110" spans="1:21" x14ac:dyDescent="0.25">
      <c r="A110" s="14"/>
      <c r="B110" s="14"/>
      <c r="C110" s="26"/>
      <c r="D110" s="14"/>
      <c r="E110" s="14"/>
      <c r="F110" s="14"/>
      <c r="G110" s="14"/>
      <c r="H110" s="14"/>
      <c r="I110" s="14"/>
      <c r="J110" s="14"/>
      <c r="K110" s="14"/>
      <c r="L110" s="14"/>
      <c r="M110" s="14"/>
      <c r="N110" s="20"/>
      <c r="O110" s="20"/>
      <c r="P110" s="20"/>
      <c r="Q110" s="20"/>
      <c r="R110" s="20"/>
      <c r="S110" s="20"/>
      <c r="T110" s="20"/>
      <c r="U110" s="20"/>
    </row>
    <row r="111" spans="1:21" x14ac:dyDescent="0.25">
      <c r="A111" s="14"/>
      <c r="B111" s="14"/>
      <c r="C111" s="26"/>
      <c r="D111" s="14"/>
      <c r="E111" s="14"/>
      <c r="F111" s="14"/>
      <c r="G111" s="14"/>
      <c r="H111" s="14"/>
      <c r="I111" s="14"/>
      <c r="J111" s="14"/>
      <c r="K111" s="14"/>
      <c r="L111" s="14"/>
      <c r="M111" s="14"/>
      <c r="N111" s="20"/>
      <c r="O111" s="20"/>
      <c r="P111" s="20"/>
      <c r="Q111" s="20"/>
      <c r="R111" s="20"/>
      <c r="S111" s="20"/>
      <c r="T111" s="20"/>
      <c r="U111" s="20"/>
    </row>
    <row r="112" spans="1:21" x14ac:dyDescent="0.25">
      <c r="A112" s="14"/>
      <c r="B112" s="14"/>
      <c r="C112" s="26"/>
      <c r="D112" s="14"/>
      <c r="E112" s="14"/>
      <c r="F112" s="14"/>
      <c r="G112" s="14"/>
      <c r="H112" s="14"/>
      <c r="I112" s="14"/>
      <c r="J112" s="14"/>
      <c r="K112" s="14"/>
      <c r="L112" s="14"/>
      <c r="M112" s="14"/>
      <c r="N112" s="20"/>
      <c r="O112" s="20"/>
      <c r="P112" s="20"/>
      <c r="Q112" s="20"/>
      <c r="R112" s="20"/>
      <c r="S112" s="20"/>
      <c r="T112" s="20"/>
      <c r="U112" s="20"/>
    </row>
    <row r="113" spans="1:21" x14ac:dyDescent="0.25">
      <c r="A113" s="14"/>
      <c r="B113" s="14"/>
      <c r="C113" s="26"/>
      <c r="D113" s="14"/>
      <c r="E113" s="14"/>
      <c r="F113" s="14"/>
      <c r="G113" s="14"/>
      <c r="H113" s="14"/>
      <c r="I113" s="14"/>
      <c r="J113" s="14"/>
      <c r="K113" s="14"/>
      <c r="L113" s="14"/>
      <c r="M113" s="14"/>
      <c r="N113" s="20"/>
      <c r="O113" s="20"/>
      <c r="P113" s="20"/>
      <c r="Q113" s="20"/>
      <c r="R113" s="20"/>
      <c r="S113" s="20"/>
      <c r="T113" s="20"/>
      <c r="U113" s="20"/>
    </row>
    <row r="114" spans="1:21" x14ac:dyDescent="0.25">
      <c r="A114" s="14"/>
      <c r="B114" s="14"/>
      <c r="C114" s="26"/>
      <c r="D114" s="14"/>
      <c r="E114" s="14"/>
      <c r="F114" s="14"/>
      <c r="G114" s="14"/>
      <c r="H114" s="14"/>
      <c r="I114" s="14"/>
      <c r="J114" s="14"/>
      <c r="K114" s="14"/>
      <c r="L114" s="14"/>
      <c r="M114" s="14"/>
      <c r="N114" s="20"/>
      <c r="O114" s="20"/>
      <c r="P114" s="20"/>
      <c r="Q114" s="20"/>
      <c r="R114" s="20"/>
      <c r="S114" s="20"/>
      <c r="T114" s="20"/>
      <c r="U114" s="20"/>
    </row>
    <row r="115" spans="1:21" x14ac:dyDescent="0.25">
      <c r="A115" s="14"/>
      <c r="B115" s="14"/>
      <c r="C115" s="26"/>
      <c r="D115" s="14"/>
      <c r="E115" s="14"/>
      <c r="F115" s="14"/>
      <c r="G115" s="14"/>
      <c r="H115" s="14"/>
      <c r="I115" s="14"/>
      <c r="J115" s="14"/>
      <c r="K115" s="14"/>
      <c r="L115" s="14"/>
      <c r="M115" s="14"/>
      <c r="N115" s="20"/>
      <c r="O115" s="20"/>
      <c r="P115" s="20"/>
      <c r="Q115" s="20"/>
      <c r="R115" s="20"/>
      <c r="S115" s="20"/>
      <c r="T115" s="20"/>
      <c r="U115" s="20"/>
    </row>
    <row r="116" spans="1:21" x14ac:dyDescent="0.25">
      <c r="A116" s="14"/>
      <c r="B116" s="14"/>
      <c r="C116" s="26"/>
      <c r="D116" s="14"/>
      <c r="E116" s="14"/>
      <c r="F116" s="14"/>
      <c r="G116" s="14"/>
      <c r="H116" s="14"/>
      <c r="I116" s="14"/>
      <c r="J116" s="14"/>
      <c r="K116" s="14"/>
      <c r="L116" s="14"/>
      <c r="M116" s="14"/>
      <c r="N116" s="20"/>
      <c r="O116" s="20"/>
      <c r="P116" s="20"/>
      <c r="Q116" s="20"/>
      <c r="R116" s="20"/>
      <c r="S116" s="20"/>
      <c r="T116" s="20"/>
      <c r="U116" s="20"/>
    </row>
    <row r="117" spans="1:21" x14ac:dyDescent="0.25">
      <c r="A117" s="14"/>
      <c r="B117" s="14"/>
      <c r="C117" s="26"/>
      <c r="D117" s="14"/>
      <c r="E117" s="14"/>
      <c r="F117" s="14"/>
      <c r="G117" s="14"/>
      <c r="H117" s="14"/>
      <c r="I117" s="14"/>
      <c r="J117" s="14"/>
      <c r="K117" s="14"/>
      <c r="L117" s="14"/>
      <c r="M117" s="14"/>
      <c r="N117" s="20"/>
      <c r="O117" s="20"/>
      <c r="P117" s="20"/>
      <c r="Q117" s="20"/>
      <c r="R117" s="20"/>
      <c r="S117" s="20"/>
      <c r="T117" s="20"/>
      <c r="U117" s="20"/>
    </row>
    <row r="118" spans="1:21" x14ac:dyDescent="0.25">
      <c r="A118" s="14"/>
      <c r="B118" s="14"/>
      <c r="C118" s="26"/>
      <c r="D118" s="14"/>
      <c r="E118" s="14"/>
      <c r="F118" s="14"/>
      <c r="G118" s="14"/>
      <c r="H118" s="14"/>
      <c r="I118" s="14"/>
      <c r="J118" s="14"/>
      <c r="K118" s="14"/>
      <c r="L118" s="14"/>
      <c r="M118" s="14"/>
      <c r="N118" s="20"/>
      <c r="O118" s="20"/>
      <c r="P118" s="20"/>
      <c r="Q118" s="20"/>
      <c r="R118" s="20"/>
      <c r="S118" s="20"/>
      <c r="T118" s="20"/>
      <c r="U118" s="20"/>
    </row>
    <row r="119" spans="1:21" x14ac:dyDescent="0.25">
      <c r="A119" s="14"/>
      <c r="B119" s="14"/>
      <c r="C119" s="26"/>
      <c r="D119" s="14"/>
      <c r="E119" s="14"/>
      <c r="F119" s="14"/>
      <c r="G119" s="14"/>
      <c r="H119" s="14"/>
      <c r="I119" s="14"/>
      <c r="J119" s="14"/>
      <c r="K119" s="14"/>
      <c r="L119" s="14"/>
      <c r="M119" s="14"/>
      <c r="N119" s="20"/>
      <c r="O119" s="20"/>
      <c r="P119" s="20"/>
      <c r="Q119" s="20"/>
      <c r="R119" s="20"/>
      <c r="S119" s="20"/>
      <c r="T119" s="20"/>
      <c r="U119" s="20"/>
    </row>
    <row r="120" spans="1:21" x14ac:dyDescent="0.25">
      <c r="A120" s="14"/>
      <c r="B120" s="14"/>
      <c r="C120" s="26"/>
      <c r="D120" s="14"/>
      <c r="E120" s="14"/>
      <c r="F120" s="14"/>
      <c r="G120" s="14"/>
      <c r="H120" s="14"/>
      <c r="I120" s="14"/>
      <c r="J120" s="14"/>
      <c r="K120" s="14"/>
      <c r="L120" s="14"/>
      <c r="M120" s="14"/>
      <c r="N120" s="20"/>
      <c r="O120" s="20"/>
      <c r="P120" s="20"/>
      <c r="Q120" s="20"/>
      <c r="R120" s="20"/>
      <c r="S120" s="20"/>
      <c r="T120" s="20"/>
      <c r="U120" s="20"/>
    </row>
    <row r="121" spans="1:21" x14ac:dyDescent="0.25">
      <c r="A121" s="14"/>
      <c r="B121" s="14"/>
      <c r="C121" s="26"/>
      <c r="D121" s="14"/>
      <c r="E121" s="14"/>
      <c r="F121" s="14"/>
      <c r="G121" s="14"/>
      <c r="H121" s="14"/>
      <c r="I121" s="14"/>
      <c r="J121" s="14"/>
      <c r="K121" s="14"/>
      <c r="L121" s="14"/>
      <c r="M121" s="14"/>
      <c r="N121" s="20"/>
      <c r="O121" s="20"/>
      <c r="P121" s="20"/>
      <c r="Q121" s="20"/>
      <c r="R121" s="20"/>
      <c r="S121" s="20"/>
      <c r="T121" s="20"/>
      <c r="U121" s="20"/>
    </row>
    <row r="122" spans="1:21" x14ac:dyDescent="0.25">
      <c r="C122" s="26"/>
      <c r="D122" s="14"/>
      <c r="E122" s="14"/>
      <c r="F122" s="14"/>
      <c r="G122" s="14"/>
      <c r="H122" s="14"/>
      <c r="I122" s="14"/>
      <c r="J122" s="14"/>
      <c r="K122" s="14"/>
      <c r="L122" s="14"/>
      <c r="M122" s="14"/>
      <c r="N122" s="20"/>
    </row>
    <row r="123" spans="1:21" x14ac:dyDescent="0.25">
      <c r="C123" s="26"/>
      <c r="D123" s="14"/>
      <c r="E123" s="14"/>
      <c r="F123" s="14"/>
      <c r="G123" s="14"/>
      <c r="H123" s="14"/>
      <c r="I123" s="14"/>
      <c r="J123" s="14"/>
      <c r="K123" s="14"/>
      <c r="L123" s="14"/>
      <c r="M123" s="14"/>
      <c r="N123" s="20"/>
    </row>
    <row r="124" spans="1:21" x14ac:dyDescent="0.25">
      <c r="C124" s="26"/>
      <c r="D124" s="14"/>
      <c r="E124" s="14"/>
      <c r="F124" s="14"/>
      <c r="G124" s="14"/>
      <c r="H124" s="14"/>
      <c r="I124" s="14"/>
      <c r="J124" s="14"/>
      <c r="K124" s="14"/>
      <c r="L124" s="14"/>
      <c r="M124" s="14"/>
      <c r="N124" s="20"/>
    </row>
    <row r="125" spans="1:21" x14ac:dyDescent="0.25">
      <c r="C125" s="26"/>
      <c r="D125" s="14"/>
      <c r="E125" s="14"/>
      <c r="F125" s="14"/>
      <c r="G125" s="14"/>
      <c r="H125" s="14"/>
      <c r="I125" s="14"/>
      <c r="J125" s="14"/>
      <c r="K125" s="14"/>
      <c r="L125" s="14"/>
      <c r="M125" s="14"/>
      <c r="N125" s="20"/>
    </row>
  </sheetData>
  <mergeCells count="134">
    <mergeCell ref="U12:U13"/>
    <mergeCell ref="C10:C11"/>
    <mergeCell ref="U10:U11"/>
    <mergeCell ref="C14:C15"/>
    <mergeCell ref="U14:U15"/>
    <mergeCell ref="C16:C17"/>
    <mergeCell ref="U16:U17"/>
    <mergeCell ref="C18:C19"/>
    <mergeCell ref="U18:U19"/>
    <mergeCell ref="D42:D43"/>
    <mergeCell ref="U42:U43"/>
    <mergeCell ref="V42:V43"/>
    <mergeCell ref="B44:B45"/>
    <mergeCell ref="D44:D45"/>
    <mergeCell ref="U44:U45"/>
    <mergeCell ref="V44:V45"/>
    <mergeCell ref="B38:B41"/>
    <mergeCell ref="C42:C43"/>
    <mergeCell ref="T42:T43"/>
    <mergeCell ref="C44:C45"/>
    <mergeCell ref="T44:T45"/>
    <mergeCell ref="C40:C41"/>
    <mergeCell ref="D40:D41"/>
    <mergeCell ref="U40:U41"/>
    <mergeCell ref="V46:V47"/>
    <mergeCell ref="D48:D49"/>
    <mergeCell ref="V48:V49"/>
    <mergeCell ref="C50:C51"/>
    <mergeCell ref="D50:D51"/>
    <mergeCell ref="V50:V51"/>
    <mergeCell ref="C30:C31"/>
    <mergeCell ref="U30:U31"/>
    <mergeCell ref="C32:C33"/>
    <mergeCell ref="U32:U33"/>
    <mergeCell ref="C34:C35"/>
    <mergeCell ref="U34:U35"/>
    <mergeCell ref="U36:U37"/>
    <mergeCell ref="C38:C39"/>
    <mergeCell ref="U38:U39"/>
    <mergeCell ref="U46:U47"/>
    <mergeCell ref="C48:C49"/>
    <mergeCell ref="U48:U49"/>
    <mergeCell ref="U50:U51"/>
    <mergeCell ref="D34:D35"/>
    <mergeCell ref="V40:V41"/>
    <mergeCell ref="D46:D47"/>
    <mergeCell ref="C46:C47"/>
    <mergeCell ref="T46:T47"/>
    <mergeCell ref="V24:V25"/>
    <mergeCell ref="C36:C37"/>
    <mergeCell ref="D36:D37"/>
    <mergeCell ref="V36:V37"/>
    <mergeCell ref="D38:D39"/>
    <mergeCell ref="D26:D27"/>
    <mergeCell ref="V26:V27"/>
    <mergeCell ref="C28:C29"/>
    <mergeCell ref="D28:D29"/>
    <mergeCell ref="V28:V29"/>
    <mergeCell ref="D30:D31"/>
    <mergeCell ref="V30:V31"/>
    <mergeCell ref="D32:D33"/>
    <mergeCell ref="V32:V33"/>
    <mergeCell ref="C26:C27"/>
    <mergeCell ref="V34:V35"/>
    <mergeCell ref="T38:T41"/>
    <mergeCell ref="T28:T33"/>
    <mergeCell ref="T34:T37"/>
    <mergeCell ref="U26:U27"/>
    <mergeCell ref="C24:C25"/>
    <mergeCell ref="U24:U25"/>
    <mergeCell ref="V38:V39"/>
    <mergeCell ref="V14:V15"/>
    <mergeCell ref="D16:D17"/>
    <mergeCell ref="V16:V17"/>
    <mergeCell ref="D18:D19"/>
    <mergeCell ref="V18:V19"/>
    <mergeCell ref="D20:D21"/>
    <mergeCell ref="V20:V21"/>
    <mergeCell ref="B22:B23"/>
    <mergeCell ref="C22:C23"/>
    <mergeCell ref="D22:D23"/>
    <mergeCell ref="U22:U23"/>
    <mergeCell ref="V22:V23"/>
    <mergeCell ref="C20:C21"/>
    <mergeCell ref="U20:U21"/>
    <mergeCell ref="T22:T23"/>
    <mergeCell ref="A52:S52"/>
    <mergeCell ref="T6:U6"/>
    <mergeCell ref="A1:B4"/>
    <mergeCell ref="C1:V1"/>
    <mergeCell ref="C2:V2"/>
    <mergeCell ref="D3:V3"/>
    <mergeCell ref="D4:V4"/>
    <mergeCell ref="V6:V7"/>
    <mergeCell ref="C6:C7"/>
    <mergeCell ref="D6:E6"/>
    <mergeCell ref="F6:S6"/>
    <mergeCell ref="A6:A7"/>
    <mergeCell ref="B6:B7"/>
    <mergeCell ref="D8:D9"/>
    <mergeCell ref="E8:E9"/>
    <mergeCell ref="V8:V9"/>
    <mergeCell ref="D10:D11"/>
    <mergeCell ref="V10:V11"/>
    <mergeCell ref="C12:C13"/>
    <mergeCell ref="D12:D13"/>
    <mergeCell ref="V12:V13"/>
    <mergeCell ref="C8:C9"/>
    <mergeCell ref="U8:U9"/>
    <mergeCell ref="U28:U29"/>
    <mergeCell ref="B48:B51"/>
    <mergeCell ref="T48:T51"/>
    <mergeCell ref="A8:A11"/>
    <mergeCell ref="A12:A23"/>
    <mergeCell ref="A24:A33"/>
    <mergeCell ref="A34:A37"/>
    <mergeCell ref="A38:A41"/>
    <mergeCell ref="A42:A47"/>
    <mergeCell ref="A48:A51"/>
    <mergeCell ref="B8:B9"/>
    <mergeCell ref="T8:T9"/>
    <mergeCell ref="B10:B11"/>
    <mergeCell ref="T10:T11"/>
    <mergeCell ref="B12:B19"/>
    <mergeCell ref="T12:T19"/>
    <mergeCell ref="B20:B21"/>
    <mergeCell ref="T20:T21"/>
    <mergeCell ref="B24:B27"/>
    <mergeCell ref="T24:T27"/>
    <mergeCell ref="D14:D15"/>
    <mergeCell ref="D24:D25"/>
    <mergeCell ref="B28:B33"/>
    <mergeCell ref="B34:B37"/>
    <mergeCell ref="B42:B43"/>
  </mergeCells>
  <printOptions horizontalCentered="1" verticalCentered="1"/>
  <pageMargins left="0" right="0" top="0.55118110236220474" bottom="0" header="0.31496062992125984" footer="0"/>
  <pageSetup scale="40" fitToHeight="0" orientation="landscape" r:id="rId1"/>
  <rowBreaks count="2" manualBreakCount="2">
    <brk id="22" max="21" man="1"/>
    <brk id="39" max="21"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B159"/>
  <sheetViews>
    <sheetView view="pageBreakPreview" topLeftCell="A132" zoomScaleNormal="70" zoomScaleSheetLayoutView="100" workbookViewId="0">
      <selection activeCell="L10" sqref="L10"/>
    </sheetView>
  </sheetViews>
  <sheetFormatPr baseColWidth="10" defaultRowHeight="12.75" x14ac:dyDescent="0.2"/>
  <cols>
    <col min="1" max="1" width="11.42578125" style="357"/>
    <col min="2" max="2" width="25.42578125" style="357" customWidth="1"/>
    <col min="3" max="4" width="11.42578125" style="357"/>
    <col min="5" max="5" width="17.42578125" style="357" customWidth="1"/>
    <col min="6" max="6" width="16.28515625" style="357" hidden="1" customWidth="1"/>
    <col min="7" max="7" width="18.140625" style="357" hidden="1" customWidth="1"/>
    <col min="8" max="9" width="17.5703125" style="357" hidden="1" customWidth="1"/>
    <col min="10" max="10" width="18.5703125" style="357" hidden="1" customWidth="1"/>
    <col min="11" max="11" width="17.5703125" style="357" customWidth="1"/>
    <col min="12" max="12" width="17.85546875" style="357" customWidth="1"/>
    <col min="13" max="20" width="11.42578125" style="357"/>
    <col min="21" max="21" width="11.42578125" style="372"/>
    <col min="22" max="22" width="11.42578125" style="357"/>
    <col min="23" max="24" width="11.42578125" style="373"/>
    <col min="25" max="33" width="11.42578125" style="374"/>
    <col min="34" max="36" width="11.42578125" style="375"/>
    <col min="37" max="80" width="11.42578125" style="373"/>
    <col min="81" max="16384" width="11.42578125" style="357"/>
  </cols>
  <sheetData>
    <row r="1" spans="1:22" s="357" customFormat="1" ht="15" customHeight="1" x14ac:dyDescent="0.2">
      <c r="A1" s="664"/>
      <c r="B1" s="665"/>
      <c r="C1" s="665"/>
      <c r="D1" s="665"/>
      <c r="E1" s="665"/>
      <c r="F1" s="653" t="s">
        <v>0</v>
      </c>
      <c r="G1" s="654"/>
      <c r="H1" s="654"/>
      <c r="I1" s="654"/>
      <c r="J1" s="654"/>
      <c r="K1" s="654"/>
      <c r="L1" s="654"/>
      <c r="M1" s="654"/>
      <c r="N1" s="654"/>
      <c r="O1" s="654"/>
      <c r="P1" s="654"/>
      <c r="Q1" s="654"/>
      <c r="R1" s="654"/>
      <c r="S1" s="654"/>
      <c r="T1" s="654"/>
      <c r="U1" s="654"/>
      <c r="V1" s="655"/>
    </row>
    <row r="2" spans="1:22" s="357" customFormat="1" ht="15" customHeight="1" x14ac:dyDescent="0.2">
      <c r="A2" s="666"/>
      <c r="B2" s="667"/>
      <c r="C2" s="667"/>
      <c r="D2" s="667"/>
      <c r="E2" s="667"/>
      <c r="F2" s="656" t="s">
        <v>118</v>
      </c>
      <c r="G2" s="657"/>
      <c r="H2" s="657"/>
      <c r="I2" s="657"/>
      <c r="J2" s="657"/>
      <c r="K2" s="657"/>
      <c r="L2" s="657"/>
      <c r="M2" s="657"/>
      <c r="N2" s="657"/>
      <c r="O2" s="657"/>
      <c r="P2" s="657"/>
      <c r="Q2" s="657"/>
      <c r="R2" s="657"/>
      <c r="S2" s="657"/>
      <c r="T2" s="657"/>
      <c r="U2" s="657"/>
      <c r="V2" s="658"/>
    </row>
    <row r="3" spans="1:22" s="357" customFormat="1" ht="15" customHeight="1" x14ac:dyDescent="0.2">
      <c r="A3" s="666"/>
      <c r="B3" s="667"/>
      <c r="C3" s="667"/>
      <c r="D3" s="667"/>
      <c r="E3" s="667"/>
      <c r="F3" s="270" t="s">
        <v>33</v>
      </c>
      <c r="G3" s="659" t="s">
        <v>125</v>
      </c>
      <c r="H3" s="659"/>
      <c r="I3" s="659"/>
      <c r="J3" s="659"/>
      <c r="K3" s="659"/>
      <c r="L3" s="659"/>
      <c r="M3" s="659"/>
      <c r="N3" s="659"/>
      <c r="O3" s="659"/>
      <c r="P3" s="659"/>
      <c r="Q3" s="659"/>
      <c r="R3" s="659"/>
      <c r="S3" s="659"/>
      <c r="T3" s="659"/>
      <c r="U3" s="659"/>
      <c r="V3" s="660"/>
    </row>
    <row r="4" spans="1:22" s="357" customFormat="1" ht="15.75" customHeight="1" thickBot="1" x14ac:dyDescent="0.25">
      <c r="A4" s="668"/>
      <c r="B4" s="669"/>
      <c r="C4" s="669"/>
      <c r="D4" s="669"/>
      <c r="E4" s="669"/>
      <c r="F4" s="270" t="s">
        <v>34</v>
      </c>
      <c r="G4" s="659" t="s">
        <v>290</v>
      </c>
      <c r="H4" s="659"/>
      <c r="I4" s="659"/>
      <c r="J4" s="659"/>
      <c r="K4" s="659"/>
      <c r="L4" s="659"/>
      <c r="M4" s="659"/>
      <c r="N4" s="659"/>
      <c r="O4" s="659"/>
      <c r="P4" s="659"/>
      <c r="Q4" s="659"/>
      <c r="R4" s="659"/>
      <c r="S4" s="659"/>
      <c r="T4" s="659"/>
      <c r="U4" s="659"/>
      <c r="V4" s="660"/>
    </row>
    <row r="5" spans="1:22" s="357" customFormat="1" ht="15.75" customHeight="1" x14ac:dyDescent="0.2">
      <c r="A5" s="670" t="s">
        <v>43</v>
      </c>
      <c r="B5" s="670" t="s">
        <v>44</v>
      </c>
      <c r="C5" s="672" t="s">
        <v>45</v>
      </c>
      <c r="D5" s="674" t="s">
        <v>46</v>
      </c>
      <c r="E5" s="676" t="s">
        <v>47</v>
      </c>
      <c r="F5" s="678" t="s">
        <v>48</v>
      </c>
      <c r="G5" s="661"/>
      <c r="H5" s="661"/>
      <c r="I5" s="661"/>
      <c r="J5" s="661" t="s">
        <v>53</v>
      </c>
      <c r="K5" s="661"/>
      <c r="L5" s="661"/>
      <c r="M5" s="661"/>
      <c r="N5" s="661" t="s">
        <v>58</v>
      </c>
      <c r="O5" s="661"/>
      <c r="P5" s="661"/>
      <c r="Q5" s="661"/>
      <c r="R5" s="661" t="s">
        <v>63</v>
      </c>
      <c r="S5" s="661"/>
      <c r="T5" s="661"/>
      <c r="U5" s="661"/>
      <c r="V5" s="662"/>
    </row>
    <row r="6" spans="1:22" s="357" customFormat="1" ht="70.5" customHeight="1" thickBot="1" x14ac:dyDescent="0.25">
      <c r="A6" s="671" t="s">
        <v>35</v>
      </c>
      <c r="B6" s="671"/>
      <c r="C6" s="673"/>
      <c r="D6" s="675"/>
      <c r="E6" s="677"/>
      <c r="F6" s="334" t="s">
        <v>49</v>
      </c>
      <c r="G6" s="335" t="s">
        <v>50</v>
      </c>
      <c r="H6" s="335" t="s">
        <v>51</v>
      </c>
      <c r="I6" s="335" t="s">
        <v>52</v>
      </c>
      <c r="J6" s="335" t="s">
        <v>54</v>
      </c>
      <c r="K6" s="335" t="s">
        <v>55</v>
      </c>
      <c r="L6" s="335" t="s">
        <v>56</v>
      </c>
      <c r="M6" s="335" t="s">
        <v>57</v>
      </c>
      <c r="N6" s="335" t="s">
        <v>59</v>
      </c>
      <c r="O6" s="335" t="s">
        <v>60</v>
      </c>
      <c r="P6" s="335" t="s">
        <v>61</v>
      </c>
      <c r="Q6" s="335" t="s">
        <v>62</v>
      </c>
      <c r="R6" s="335" t="s">
        <v>64</v>
      </c>
      <c r="S6" s="335" t="s">
        <v>65</v>
      </c>
      <c r="T6" s="335" t="s">
        <v>66</v>
      </c>
      <c r="U6" s="335" t="s">
        <v>67</v>
      </c>
      <c r="V6" s="336" t="s">
        <v>68</v>
      </c>
    </row>
    <row r="7" spans="1:22" s="357" customFormat="1" ht="35.450000000000003" customHeight="1" x14ac:dyDescent="0.2">
      <c r="A7" s="682">
        <v>1</v>
      </c>
      <c r="B7" s="684" t="s">
        <v>152</v>
      </c>
      <c r="C7" s="687" t="s">
        <v>221</v>
      </c>
      <c r="D7" s="271" t="s">
        <v>222</v>
      </c>
      <c r="E7" s="272">
        <v>100</v>
      </c>
      <c r="F7" s="273">
        <v>60</v>
      </c>
      <c r="G7" s="273">
        <v>60</v>
      </c>
      <c r="H7" s="273">
        <v>60</v>
      </c>
      <c r="I7" s="273">
        <v>0</v>
      </c>
      <c r="J7" s="350">
        <v>36</v>
      </c>
      <c r="K7" s="350">
        <v>45</v>
      </c>
      <c r="L7" s="350">
        <v>54</v>
      </c>
      <c r="M7" s="690"/>
      <c r="N7" s="679" t="s">
        <v>123</v>
      </c>
      <c r="O7" s="679" t="s">
        <v>123</v>
      </c>
      <c r="P7" s="679" t="s">
        <v>123</v>
      </c>
      <c r="Q7" s="566" t="s">
        <v>223</v>
      </c>
      <c r="R7" s="663">
        <v>7541345</v>
      </c>
      <c r="S7" s="663"/>
      <c r="T7" s="566" t="s">
        <v>224</v>
      </c>
      <c r="U7" s="566" t="s">
        <v>225</v>
      </c>
      <c r="V7" s="692">
        <v>7541345</v>
      </c>
    </row>
    <row r="8" spans="1:22" s="357" customFormat="1" ht="35.450000000000003" customHeight="1" x14ac:dyDescent="0.2">
      <c r="A8" s="683"/>
      <c r="B8" s="685"/>
      <c r="C8" s="688"/>
      <c r="D8" s="355" t="s">
        <v>226</v>
      </c>
      <c r="E8" s="358">
        <v>727880000</v>
      </c>
      <c r="F8" s="273">
        <v>187070000</v>
      </c>
      <c r="G8" s="273">
        <v>187070000</v>
      </c>
      <c r="H8" s="273">
        <v>190130000</v>
      </c>
      <c r="I8" s="273">
        <v>0</v>
      </c>
      <c r="J8" s="278">
        <v>16850000</v>
      </c>
      <c r="K8" s="278">
        <v>16850000</v>
      </c>
      <c r="L8" s="310">
        <v>55130000</v>
      </c>
      <c r="M8" s="690"/>
      <c r="N8" s="680"/>
      <c r="O8" s="680"/>
      <c r="P8" s="680"/>
      <c r="Q8" s="544"/>
      <c r="R8" s="651"/>
      <c r="S8" s="651"/>
      <c r="T8" s="544"/>
      <c r="U8" s="544"/>
      <c r="V8" s="693"/>
    </row>
    <row r="9" spans="1:22" s="357" customFormat="1" ht="35.450000000000003" customHeight="1" x14ac:dyDescent="0.2">
      <c r="A9" s="683"/>
      <c r="B9" s="685"/>
      <c r="C9" s="688"/>
      <c r="D9" s="355" t="s">
        <v>36</v>
      </c>
      <c r="E9" s="279"/>
      <c r="F9" s="280"/>
      <c r="G9" s="280"/>
      <c r="H9" s="280"/>
      <c r="I9" s="280"/>
      <c r="J9" s="279"/>
      <c r="K9" s="279"/>
      <c r="L9" s="354">
        <v>0</v>
      </c>
      <c r="M9" s="690"/>
      <c r="N9" s="680"/>
      <c r="O9" s="680"/>
      <c r="P9" s="680"/>
      <c r="Q9" s="544"/>
      <c r="R9" s="651"/>
      <c r="S9" s="651"/>
      <c r="T9" s="544"/>
      <c r="U9" s="544"/>
      <c r="V9" s="693"/>
    </row>
    <row r="10" spans="1:22" s="357" customFormat="1" ht="35.450000000000003" customHeight="1" thickBot="1" x14ac:dyDescent="0.25">
      <c r="A10" s="683"/>
      <c r="B10" s="686"/>
      <c r="C10" s="689"/>
      <c r="D10" s="281" t="s">
        <v>37</v>
      </c>
      <c r="E10" s="282"/>
      <c r="F10" s="283">
        <v>0</v>
      </c>
      <c r="G10" s="283">
        <v>58304333</v>
      </c>
      <c r="H10" s="283">
        <v>58304333</v>
      </c>
      <c r="I10" s="283">
        <v>0</v>
      </c>
      <c r="J10" s="351">
        <v>49504333</v>
      </c>
      <c r="K10" s="351">
        <v>49504333</v>
      </c>
      <c r="L10" s="351">
        <v>58304333</v>
      </c>
      <c r="M10" s="691"/>
      <c r="N10" s="681"/>
      <c r="O10" s="681"/>
      <c r="P10" s="681"/>
      <c r="Q10" s="545"/>
      <c r="R10" s="652"/>
      <c r="S10" s="652"/>
      <c r="T10" s="545"/>
      <c r="U10" s="545"/>
      <c r="V10" s="694"/>
    </row>
    <row r="11" spans="1:22" s="357" customFormat="1" ht="35.450000000000003" customHeight="1" x14ac:dyDescent="0.2">
      <c r="A11" s="683">
        <v>2</v>
      </c>
      <c r="B11" s="684" t="s">
        <v>227</v>
      </c>
      <c r="C11" s="687" t="s">
        <v>228</v>
      </c>
      <c r="D11" s="271" t="s">
        <v>222</v>
      </c>
      <c r="E11" s="272">
        <v>100</v>
      </c>
      <c r="F11" s="273">
        <v>60</v>
      </c>
      <c r="G11" s="273">
        <v>60</v>
      </c>
      <c r="H11" s="273">
        <v>60</v>
      </c>
      <c r="I11" s="273">
        <v>0</v>
      </c>
      <c r="J11" s="353">
        <v>36</v>
      </c>
      <c r="K11" s="353">
        <v>45</v>
      </c>
      <c r="L11" s="353">
        <v>51</v>
      </c>
      <c r="M11" s="543"/>
      <c r="N11" s="695" t="s">
        <v>123</v>
      </c>
      <c r="O11" s="695" t="s">
        <v>123</v>
      </c>
      <c r="P11" s="695" t="s">
        <v>123</v>
      </c>
      <c r="Q11" s="543" t="s">
        <v>223</v>
      </c>
      <c r="R11" s="650">
        <v>7541345</v>
      </c>
      <c r="S11" s="650"/>
      <c r="T11" s="543" t="s">
        <v>224</v>
      </c>
      <c r="U11" s="543" t="s">
        <v>225</v>
      </c>
      <c r="V11" s="696">
        <v>7541345</v>
      </c>
    </row>
    <row r="12" spans="1:22" s="357" customFormat="1" ht="35.450000000000003" customHeight="1" x14ac:dyDescent="0.2">
      <c r="A12" s="683"/>
      <c r="B12" s="685"/>
      <c r="C12" s="688"/>
      <c r="D12" s="355" t="s">
        <v>226</v>
      </c>
      <c r="E12" s="276">
        <v>968968333</v>
      </c>
      <c r="F12" s="273">
        <v>291310000</v>
      </c>
      <c r="G12" s="273">
        <v>312715000</v>
      </c>
      <c r="H12" s="273">
        <v>281850000</v>
      </c>
      <c r="I12" s="273">
        <v>0</v>
      </c>
      <c r="J12" s="278">
        <v>145250000</v>
      </c>
      <c r="K12" s="278">
        <v>189050000</v>
      </c>
      <c r="L12" s="310">
        <v>281850000</v>
      </c>
      <c r="M12" s="544"/>
      <c r="N12" s="680"/>
      <c r="O12" s="680"/>
      <c r="P12" s="680"/>
      <c r="Q12" s="544"/>
      <c r="R12" s="651"/>
      <c r="S12" s="651"/>
      <c r="T12" s="544"/>
      <c r="U12" s="544"/>
      <c r="V12" s="693"/>
    </row>
    <row r="13" spans="1:22" s="357" customFormat="1" ht="35.450000000000003" customHeight="1" x14ac:dyDescent="0.2">
      <c r="A13" s="683"/>
      <c r="B13" s="685"/>
      <c r="C13" s="688"/>
      <c r="D13" s="355" t="s">
        <v>36</v>
      </c>
      <c r="E13" s="279"/>
      <c r="F13" s="280"/>
      <c r="G13" s="280"/>
      <c r="H13" s="280"/>
      <c r="I13" s="280"/>
      <c r="J13" s="279"/>
      <c r="K13" s="279"/>
      <c r="L13" s="354"/>
      <c r="M13" s="544"/>
      <c r="N13" s="680"/>
      <c r="O13" s="680"/>
      <c r="P13" s="680"/>
      <c r="Q13" s="544"/>
      <c r="R13" s="651"/>
      <c r="S13" s="651"/>
      <c r="T13" s="544"/>
      <c r="U13" s="544"/>
      <c r="V13" s="693"/>
    </row>
    <row r="14" spans="1:22" s="357" customFormat="1" ht="35.450000000000003" customHeight="1" thickBot="1" x14ac:dyDescent="0.25">
      <c r="A14" s="683"/>
      <c r="B14" s="686"/>
      <c r="C14" s="689"/>
      <c r="D14" s="281" t="s">
        <v>37</v>
      </c>
      <c r="E14" s="282"/>
      <c r="F14" s="283">
        <v>35313334</v>
      </c>
      <c r="G14" s="283">
        <v>35313334</v>
      </c>
      <c r="H14" s="283">
        <v>35313334</v>
      </c>
      <c r="I14" s="283">
        <v>0</v>
      </c>
      <c r="J14" s="285">
        <v>27606667</v>
      </c>
      <c r="K14" s="285">
        <v>27606667</v>
      </c>
      <c r="L14" s="311">
        <v>35313334</v>
      </c>
      <c r="M14" s="545"/>
      <c r="N14" s="681"/>
      <c r="O14" s="681"/>
      <c r="P14" s="681"/>
      <c r="Q14" s="545"/>
      <c r="R14" s="652"/>
      <c r="S14" s="652"/>
      <c r="T14" s="545"/>
      <c r="U14" s="545"/>
      <c r="V14" s="694"/>
    </row>
    <row r="15" spans="1:22" s="357" customFormat="1" ht="35.450000000000003" customHeight="1" x14ac:dyDescent="0.2">
      <c r="A15" s="683">
        <v>3</v>
      </c>
      <c r="B15" s="684" t="s">
        <v>157</v>
      </c>
      <c r="C15" s="687" t="s">
        <v>228</v>
      </c>
      <c r="D15" s="271" t="s">
        <v>222</v>
      </c>
      <c r="E15" s="272">
        <v>100</v>
      </c>
      <c r="F15" s="359">
        <v>1</v>
      </c>
      <c r="G15" s="359">
        <v>1</v>
      </c>
      <c r="H15" s="360">
        <v>1</v>
      </c>
      <c r="I15" s="360">
        <v>0</v>
      </c>
      <c r="J15" s="286">
        <v>1</v>
      </c>
      <c r="K15" s="286">
        <v>1</v>
      </c>
      <c r="L15" s="286">
        <v>1</v>
      </c>
      <c r="M15" s="543"/>
      <c r="N15" s="695" t="s">
        <v>123</v>
      </c>
      <c r="O15" s="695" t="s">
        <v>123</v>
      </c>
      <c r="P15" s="695" t="s">
        <v>123</v>
      </c>
      <c r="Q15" s="543" t="s">
        <v>223</v>
      </c>
      <c r="R15" s="650">
        <v>7541345</v>
      </c>
      <c r="S15" s="650"/>
      <c r="T15" s="543" t="s">
        <v>224</v>
      </c>
      <c r="U15" s="543" t="s">
        <v>225</v>
      </c>
      <c r="V15" s="696">
        <v>7541345</v>
      </c>
    </row>
    <row r="16" spans="1:22" s="357" customFormat="1" ht="35.450000000000003" customHeight="1" x14ac:dyDescent="0.2">
      <c r="A16" s="683"/>
      <c r="B16" s="685"/>
      <c r="C16" s="688"/>
      <c r="D16" s="355" t="s">
        <v>226</v>
      </c>
      <c r="E16" s="276">
        <v>2703836667</v>
      </c>
      <c r="F16" s="273">
        <v>1251075000</v>
      </c>
      <c r="G16" s="273">
        <v>1251075000</v>
      </c>
      <c r="H16" s="273">
        <v>807115000</v>
      </c>
      <c r="I16" s="273">
        <v>0</v>
      </c>
      <c r="J16" s="278">
        <v>624335000</v>
      </c>
      <c r="K16" s="278">
        <v>624335000</v>
      </c>
      <c r="L16" s="310">
        <v>776965000</v>
      </c>
      <c r="M16" s="544"/>
      <c r="N16" s="680"/>
      <c r="O16" s="680"/>
      <c r="P16" s="680"/>
      <c r="Q16" s="544"/>
      <c r="R16" s="651"/>
      <c r="S16" s="651"/>
      <c r="T16" s="544"/>
      <c r="U16" s="544"/>
      <c r="V16" s="693"/>
    </row>
    <row r="17" spans="1:22" s="357" customFormat="1" ht="35.450000000000003" customHeight="1" x14ac:dyDescent="0.2">
      <c r="A17" s="683"/>
      <c r="B17" s="685"/>
      <c r="C17" s="688"/>
      <c r="D17" s="355" t="s">
        <v>36</v>
      </c>
      <c r="E17" s="279"/>
      <c r="F17" s="280"/>
      <c r="G17" s="280"/>
      <c r="H17" s="280"/>
      <c r="I17" s="280"/>
      <c r="J17" s="279"/>
      <c r="K17" s="279"/>
      <c r="L17" s="354"/>
      <c r="M17" s="544"/>
      <c r="N17" s="680"/>
      <c r="O17" s="680"/>
      <c r="P17" s="680"/>
      <c r="Q17" s="544"/>
      <c r="R17" s="651"/>
      <c r="S17" s="651"/>
      <c r="T17" s="544"/>
      <c r="U17" s="544"/>
      <c r="V17" s="693"/>
    </row>
    <row r="18" spans="1:22" s="357" customFormat="1" ht="35.450000000000003" customHeight="1" thickBot="1" x14ac:dyDescent="0.25">
      <c r="A18" s="683"/>
      <c r="B18" s="686"/>
      <c r="C18" s="689"/>
      <c r="D18" s="281" t="s">
        <v>37</v>
      </c>
      <c r="E18" s="282"/>
      <c r="F18" s="283">
        <v>60645335</v>
      </c>
      <c r="G18" s="283">
        <v>60645335</v>
      </c>
      <c r="H18" s="281">
        <v>60645335</v>
      </c>
      <c r="I18" s="281">
        <v>0</v>
      </c>
      <c r="J18" s="285">
        <v>60645335</v>
      </c>
      <c r="K18" s="285">
        <v>60645335</v>
      </c>
      <c r="L18" s="311">
        <v>60645335</v>
      </c>
      <c r="M18" s="545"/>
      <c r="N18" s="681"/>
      <c r="O18" s="681"/>
      <c r="P18" s="681"/>
      <c r="Q18" s="545"/>
      <c r="R18" s="652"/>
      <c r="S18" s="652"/>
      <c r="T18" s="545"/>
      <c r="U18" s="545"/>
      <c r="V18" s="694"/>
    </row>
    <row r="19" spans="1:22" s="357" customFormat="1" ht="35.450000000000003" customHeight="1" x14ac:dyDescent="0.2">
      <c r="A19" s="683">
        <v>4</v>
      </c>
      <c r="B19" s="684" t="s">
        <v>158</v>
      </c>
      <c r="C19" s="687" t="s">
        <v>228</v>
      </c>
      <c r="D19" s="271" t="s">
        <v>222</v>
      </c>
      <c r="E19" s="272">
        <v>100</v>
      </c>
      <c r="F19" s="273">
        <v>55</v>
      </c>
      <c r="G19" s="273">
        <v>55</v>
      </c>
      <c r="H19" s="361">
        <v>55</v>
      </c>
      <c r="I19" s="361">
        <v>0</v>
      </c>
      <c r="J19" s="288">
        <v>33</v>
      </c>
      <c r="K19" s="288">
        <v>41</v>
      </c>
      <c r="L19" s="353">
        <v>47</v>
      </c>
      <c r="M19" s="543"/>
      <c r="N19" s="695" t="s">
        <v>123</v>
      </c>
      <c r="O19" s="695" t="s">
        <v>123</v>
      </c>
      <c r="P19" s="695" t="s">
        <v>123</v>
      </c>
      <c r="Q19" s="543" t="s">
        <v>223</v>
      </c>
      <c r="R19" s="650">
        <v>7541345</v>
      </c>
      <c r="S19" s="650"/>
      <c r="T19" s="543" t="s">
        <v>224</v>
      </c>
      <c r="U19" s="543" t="s">
        <v>225</v>
      </c>
      <c r="V19" s="696">
        <v>7541345</v>
      </c>
    </row>
    <row r="20" spans="1:22" s="357" customFormat="1" ht="35.450000000000003" customHeight="1" x14ac:dyDescent="0.2">
      <c r="A20" s="683"/>
      <c r="B20" s="685"/>
      <c r="C20" s="688"/>
      <c r="D20" s="355" t="s">
        <v>226</v>
      </c>
      <c r="E20" s="276">
        <v>335700000</v>
      </c>
      <c r="F20" s="273">
        <v>72450000</v>
      </c>
      <c r="G20" s="273">
        <v>72450000</v>
      </c>
      <c r="H20" s="355">
        <v>69300000</v>
      </c>
      <c r="I20" s="355">
        <v>0</v>
      </c>
      <c r="J20" s="278">
        <v>34650000</v>
      </c>
      <c r="K20" s="278">
        <v>34650000</v>
      </c>
      <c r="L20" s="310">
        <v>69300000</v>
      </c>
      <c r="M20" s="544"/>
      <c r="N20" s="680"/>
      <c r="O20" s="680"/>
      <c r="P20" s="680"/>
      <c r="Q20" s="544"/>
      <c r="R20" s="651"/>
      <c r="S20" s="651"/>
      <c r="T20" s="544"/>
      <c r="U20" s="544"/>
      <c r="V20" s="693"/>
    </row>
    <row r="21" spans="1:22" s="357" customFormat="1" ht="35.450000000000003" customHeight="1" x14ac:dyDescent="0.2">
      <c r="A21" s="683"/>
      <c r="B21" s="685"/>
      <c r="C21" s="688"/>
      <c r="D21" s="355" t="s">
        <v>36</v>
      </c>
      <c r="E21" s="279"/>
      <c r="F21" s="280"/>
      <c r="G21" s="280"/>
      <c r="H21" s="280"/>
      <c r="I21" s="280"/>
      <c r="J21" s="280"/>
      <c r="K21" s="280"/>
      <c r="L21" s="362"/>
      <c r="M21" s="544"/>
      <c r="N21" s="680"/>
      <c r="O21" s="680"/>
      <c r="P21" s="680"/>
      <c r="Q21" s="544"/>
      <c r="R21" s="651"/>
      <c r="S21" s="651"/>
      <c r="T21" s="544"/>
      <c r="U21" s="544"/>
      <c r="V21" s="693"/>
    </row>
    <row r="22" spans="1:22" s="357" customFormat="1" ht="35.450000000000003" customHeight="1" thickBot="1" x14ac:dyDescent="0.25">
      <c r="A22" s="683"/>
      <c r="B22" s="686"/>
      <c r="C22" s="689"/>
      <c r="D22" s="281" t="s">
        <v>37</v>
      </c>
      <c r="E22" s="282"/>
      <c r="F22" s="282"/>
      <c r="G22" s="282"/>
      <c r="H22" s="282"/>
      <c r="I22" s="282"/>
      <c r="J22" s="282"/>
      <c r="K22" s="282"/>
      <c r="L22" s="363"/>
      <c r="M22" s="545"/>
      <c r="N22" s="681"/>
      <c r="O22" s="681"/>
      <c r="P22" s="681"/>
      <c r="Q22" s="545"/>
      <c r="R22" s="652"/>
      <c r="S22" s="652"/>
      <c r="T22" s="545"/>
      <c r="U22" s="545"/>
      <c r="V22" s="694"/>
    </row>
    <row r="23" spans="1:22" s="357" customFormat="1" ht="35.450000000000003" customHeight="1" x14ac:dyDescent="0.2">
      <c r="A23" s="683">
        <v>5</v>
      </c>
      <c r="B23" s="684" t="s">
        <v>159</v>
      </c>
      <c r="C23" s="687" t="s">
        <v>228</v>
      </c>
      <c r="D23" s="271" t="s">
        <v>222</v>
      </c>
      <c r="E23" s="272">
        <v>4</v>
      </c>
      <c r="F23" s="273">
        <v>2</v>
      </c>
      <c r="G23" s="273">
        <v>2</v>
      </c>
      <c r="H23" s="361">
        <v>2</v>
      </c>
      <c r="I23" s="361">
        <v>0</v>
      </c>
      <c r="J23" s="289">
        <v>1.0900000000000001</v>
      </c>
      <c r="K23" s="289">
        <v>1.34</v>
      </c>
      <c r="L23" s="289">
        <v>1.76</v>
      </c>
      <c r="M23" s="543"/>
      <c r="N23" s="695" t="s">
        <v>123</v>
      </c>
      <c r="O23" s="695" t="s">
        <v>123</v>
      </c>
      <c r="P23" s="695" t="s">
        <v>123</v>
      </c>
      <c r="Q23" s="543" t="s">
        <v>223</v>
      </c>
      <c r="R23" s="650">
        <v>7541345</v>
      </c>
      <c r="S23" s="650"/>
      <c r="T23" s="543" t="s">
        <v>224</v>
      </c>
      <c r="U23" s="543" t="s">
        <v>225</v>
      </c>
      <c r="V23" s="696">
        <v>7541345</v>
      </c>
    </row>
    <row r="24" spans="1:22" s="357" customFormat="1" ht="35.450000000000003" customHeight="1" x14ac:dyDescent="0.2">
      <c r="A24" s="683"/>
      <c r="B24" s="685"/>
      <c r="C24" s="688"/>
      <c r="D24" s="355" t="s">
        <v>226</v>
      </c>
      <c r="E24" s="276">
        <v>583329665</v>
      </c>
      <c r="F24" s="273">
        <v>175800000</v>
      </c>
      <c r="G24" s="273">
        <v>175800000</v>
      </c>
      <c r="H24" s="355">
        <v>170080000</v>
      </c>
      <c r="I24" s="355">
        <v>0</v>
      </c>
      <c r="J24" s="278">
        <v>143030000</v>
      </c>
      <c r="K24" s="278">
        <v>143030000</v>
      </c>
      <c r="L24" s="310">
        <v>164670000</v>
      </c>
      <c r="M24" s="544"/>
      <c r="N24" s="680"/>
      <c r="O24" s="680"/>
      <c r="P24" s="680"/>
      <c r="Q24" s="544"/>
      <c r="R24" s="651"/>
      <c r="S24" s="651"/>
      <c r="T24" s="544"/>
      <c r="U24" s="544"/>
      <c r="V24" s="693"/>
    </row>
    <row r="25" spans="1:22" s="357" customFormat="1" ht="35.450000000000003" customHeight="1" x14ac:dyDescent="0.2">
      <c r="A25" s="683"/>
      <c r="B25" s="685"/>
      <c r="C25" s="688"/>
      <c r="D25" s="355" t="s">
        <v>36</v>
      </c>
      <c r="E25" s="279"/>
      <c r="F25" s="280"/>
      <c r="G25" s="280"/>
      <c r="H25" s="280"/>
      <c r="I25" s="280"/>
      <c r="J25" s="279"/>
      <c r="K25" s="279"/>
      <c r="L25" s="354"/>
      <c r="M25" s="544"/>
      <c r="N25" s="680"/>
      <c r="O25" s="680"/>
      <c r="P25" s="680"/>
      <c r="Q25" s="544"/>
      <c r="R25" s="651"/>
      <c r="S25" s="651"/>
      <c r="T25" s="544"/>
      <c r="U25" s="544"/>
      <c r="V25" s="693"/>
    </row>
    <row r="26" spans="1:22" s="357" customFormat="1" ht="35.450000000000003" customHeight="1" thickBot="1" x14ac:dyDescent="0.25">
      <c r="A26" s="683"/>
      <c r="B26" s="686"/>
      <c r="C26" s="689"/>
      <c r="D26" s="281" t="s">
        <v>37</v>
      </c>
      <c r="E26" s="282"/>
      <c r="F26" s="283">
        <v>15983001</v>
      </c>
      <c r="G26" s="283">
        <v>15983001</v>
      </c>
      <c r="H26" s="281">
        <v>15983001</v>
      </c>
      <c r="I26" s="281">
        <v>0</v>
      </c>
      <c r="J26" s="285">
        <v>15983001</v>
      </c>
      <c r="K26" s="285">
        <v>15983001</v>
      </c>
      <c r="L26" s="311">
        <v>15983001</v>
      </c>
      <c r="M26" s="545"/>
      <c r="N26" s="681"/>
      <c r="O26" s="681"/>
      <c r="P26" s="681"/>
      <c r="Q26" s="545"/>
      <c r="R26" s="652"/>
      <c r="S26" s="652"/>
      <c r="T26" s="545"/>
      <c r="U26" s="545"/>
      <c r="V26" s="694"/>
    </row>
    <row r="27" spans="1:22" s="357" customFormat="1" ht="35.450000000000003" customHeight="1" x14ac:dyDescent="0.2">
      <c r="A27" s="683">
        <v>6</v>
      </c>
      <c r="B27" s="697" t="s">
        <v>160</v>
      </c>
      <c r="C27" s="687" t="s">
        <v>228</v>
      </c>
      <c r="D27" s="271" t="s">
        <v>222</v>
      </c>
      <c r="E27" s="272">
        <v>2500</v>
      </c>
      <c r="F27" s="273">
        <v>1250</v>
      </c>
      <c r="G27" s="273">
        <v>1250</v>
      </c>
      <c r="H27" s="361">
        <v>1250</v>
      </c>
      <c r="I27" s="361">
        <v>0</v>
      </c>
      <c r="J27" s="353">
        <v>1348</v>
      </c>
      <c r="K27" s="353">
        <v>1519</v>
      </c>
      <c r="L27" s="353">
        <v>1519</v>
      </c>
      <c r="M27" s="543"/>
      <c r="N27" s="695" t="s">
        <v>123</v>
      </c>
      <c r="O27" s="695" t="s">
        <v>123</v>
      </c>
      <c r="P27" s="695" t="s">
        <v>123</v>
      </c>
      <c r="Q27" s="543" t="s">
        <v>223</v>
      </c>
      <c r="R27" s="650">
        <v>7541345</v>
      </c>
      <c r="S27" s="650"/>
      <c r="T27" s="543" t="s">
        <v>224</v>
      </c>
      <c r="U27" s="543" t="s">
        <v>225</v>
      </c>
      <c r="V27" s="696">
        <v>7541345</v>
      </c>
    </row>
    <row r="28" spans="1:22" s="357" customFormat="1" ht="35.450000000000003" customHeight="1" x14ac:dyDescent="0.2">
      <c r="A28" s="683"/>
      <c r="B28" s="698"/>
      <c r="C28" s="688"/>
      <c r="D28" s="355" t="s">
        <v>226</v>
      </c>
      <c r="E28" s="276">
        <v>1905675791</v>
      </c>
      <c r="F28" s="273">
        <v>91740000</v>
      </c>
      <c r="G28" s="273">
        <v>80300000</v>
      </c>
      <c r="H28" s="355">
        <v>465747920</v>
      </c>
      <c r="I28" s="355">
        <v>0</v>
      </c>
      <c r="J28" s="278">
        <v>80300000</v>
      </c>
      <c r="K28" s="278">
        <v>80300000</v>
      </c>
      <c r="L28" s="310">
        <v>80300000</v>
      </c>
      <c r="M28" s="544"/>
      <c r="N28" s="680"/>
      <c r="O28" s="680"/>
      <c r="P28" s="680"/>
      <c r="Q28" s="544"/>
      <c r="R28" s="651"/>
      <c r="S28" s="651"/>
      <c r="T28" s="544"/>
      <c r="U28" s="544"/>
      <c r="V28" s="693"/>
    </row>
    <row r="29" spans="1:22" s="357" customFormat="1" ht="35.450000000000003" customHeight="1" x14ac:dyDescent="0.2">
      <c r="A29" s="683"/>
      <c r="B29" s="698"/>
      <c r="C29" s="688"/>
      <c r="D29" s="355" t="s">
        <v>36</v>
      </c>
      <c r="E29" s="279"/>
      <c r="F29" s="280"/>
      <c r="G29" s="280"/>
      <c r="H29" s="280"/>
      <c r="I29" s="280"/>
      <c r="J29" s="279"/>
      <c r="K29" s="279"/>
      <c r="L29" s="354"/>
      <c r="M29" s="544"/>
      <c r="N29" s="680"/>
      <c r="O29" s="680"/>
      <c r="P29" s="680"/>
      <c r="Q29" s="544"/>
      <c r="R29" s="651"/>
      <c r="S29" s="651"/>
      <c r="T29" s="544"/>
      <c r="U29" s="544"/>
      <c r="V29" s="693"/>
    </row>
    <row r="30" spans="1:22" s="357" customFormat="1" ht="35.450000000000003" customHeight="1" thickBot="1" x14ac:dyDescent="0.25">
      <c r="A30" s="683"/>
      <c r="B30" s="699"/>
      <c r="C30" s="689"/>
      <c r="D30" s="281" t="s">
        <v>37</v>
      </c>
      <c r="E30" s="282"/>
      <c r="F30" s="283">
        <v>281011668</v>
      </c>
      <c r="G30" s="283">
        <v>281011668</v>
      </c>
      <c r="H30" s="281">
        <v>281011668</v>
      </c>
      <c r="I30" s="281">
        <v>0</v>
      </c>
      <c r="J30" s="285">
        <v>53150548</v>
      </c>
      <c r="K30" s="285">
        <v>110115828</v>
      </c>
      <c r="L30" s="311">
        <v>195563748</v>
      </c>
      <c r="M30" s="545"/>
      <c r="N30" s="681"/>
      <c r="O30" s="681"/>
      <c r="P30" s="681"/>
      <c r="Q30" s="545"/>
      <c r="R30" s="652"/>
      <c r="S30" s="652"/>
      <c r="T30" s="545"/>
      <c r="U30" s="545"/>
      <c r="V30" s="694"/>
    </row>
    <row r="31" spans="1:22" s="357" customFormat="1" ht="35.450000000000003" customHeight="1" x14ac:dyDescent="0.2">
      <c r="A31" s="683">
        <v>7</v>
      </c>
      <c r="B31" s="684" t="s">
        <v>161</v>
      </c>
      <c r="C31" s="687" t="s">
        <v>228</v>
      </c>
      <c r="D31" s="271" t="s">
        <v>222</v>
      </c>
      <c r="E31" s="272">
        <v>6</v>
      </c>
      <c r="F31" s="364">
        <v>4.5</v>
      </c>
      <c r="G31" s="364">
        <v>4.5</v>
      </c>
      <c r="H31" s="365">
        <v>4.5</v>
      </c>
      <c r="I31" s="365">
        <v>0</v>
      </c>
      <c r="J31" s="289">
        <v>2.06</v>
      </c>
      <c r="K31" s="289">
        <v>2.92</v>
      </c>
      <c r="L31" s="289">
        <v>3.2349999999999999</v>
      </c>
      <c r="M31" s="543"/>
      <c r="N31" s="695" t="s">
        <v>123</v>
      </c>
      <c r="O31" s="695" t="s">
        <v>123</v>
      </c>
      <c r="P31" s="695" t="s">
        <v>123</v>
      </c>
      <c r="Q31" s="543" t="s">
        <v>223</v>
      </c>
      <c r="R31" s="650">
        <v>7541345</v>
      </c>
      <c r="S31" s="650"/>
      <c r="T31" s="543" t="s">
        <v>224</v>
      </c>
      <c r="U31" s="543" t="s">
        <v>225</v>
      </c>
      <c r="V31" s="696">
        <v>7541345</v>
      </c>
    </row>
    <row r="32" spans="1:22" s="357" customFormat="1" ht="35.450000000000003" customHeight="1" x14ac:dyDescent="0.2">
      <c r="A32" s="683"/>
      <c r="B32" s="685"/>
      <c r="C32" s="688"/>
      <c r="D32" s="355" t="s">
        <v>226</v>
      </c>
      <c r="E32" s="276">
        <v>1146048080</v>
      </c>
      <c r="F32" s="273">
        <v>312965000</v>
      </c>
      <c r="G32" s="273">
        <v>307110000</v>
      </c>
      <c r="H32" s="355">
        <v>102297080</v>
      </c>
      <c r="I32" s="355">
        <v>0</v>
      </c>
      <c r="J32" s="278">
        <v>47710000</v>
      </c>
      <c r="K32" s="278">
        <v>47710000</v>
      </c>
      <c r="L32" s="310">
        <v>67310000</v>
      </c>
      <c r="M32" s="544"/>
      <c r="N32" s="680"/>
      <c r="O32" s="680"/>
      <c r="P32" s="680"/>
      <c r="Q32" s="544"/>
      <c r="R32" s="651"/>
      <c r="S32" s="651"/>
      <c r="T32" s="544"/>
      <c r="U32" s="544"/>
      <c r="V32" s="693"/>
    </row>
    <row r="33" spans="1:22" s="357" customFormat="1" ht="35.450000000000003" customHeight="1" x14ac:dyDescent="0.2">
      <c r="A33" s="683"/>
      <c r="B33" s="685"/>
      <c r="C33" s="688"/>
      <c r="D33" s="355" t="s">
        <v>36</v>
      </c>
      <c r="E33" s="279"/>
      <c r="F33" s="280"/>
      <c r="G33" s="280"/>
      <c r="H33" s="280"/>
      <c r="I33" s="280"/>
      <c r="J33" s="279"/>
      <c r="K33" s="279"/>
      <c r="L33" s="354"/>
      <c r="M33" s="544"/>
      <c r="N33" s="680"/>
      <c r="O33" s="680"/>
      <c r="P33" s="680"/>
      <c r="Q33" s="544"/>
      <c r="R33" s="651"/>
      <c r="S33" s="651"/>
      <c r="T33" s="544"/>
      <c r="U33" s="544"/>
      <c r="V33" s="693"/>
    </row>
    <row r="34" spans="1:22" s="357" customFormat="1" ht="35.450000000000003" customHeight="1" thickBot="1" x14ac:dyDescent="0.25">
      <c r="A34" s="683"/>
      <c r="B34" s="686"/>
      <c r="C34" s="689"/>
      <c r="D34" s="281" t="s">
        <v>37</v>
      </c>
      <c r="E34" s="282"/>
      <c r="F34" s="283">
        <v>6170666</v>
      </c>
      <c r="G34" s="283">
        <v>6170666</v>
      </c>
      <c r="H34" s="281">
        <v>6170666</v>
      </c>
      <c r="I34" s="281">
        <v>0</v>
      </c>
      <c r="J34" s="285">
        <v>3920000</v>
      </c>
      <c r="K34" s="285">
        <v>6170666</v>
      </c>
      <c r="L34" s="311">
        <v>6170666</v>
      </c>
      <c r="M34" s="545"/>
      <c r="N34" s="681"/>
      <c r="O34" s="681"/>
      <c r="P34" s="681"/>
      <c r="Q34" s="545"/>
      <c r="R34" s="652"/>
      <c r="S34" s="652"/>
      <c r="T34" s="545"/>
      <c r="U34" s="545"/>
      <c r="V34" s="694"/>
    </row>
    <row r="35" spans="1:22" s="357" customFormat="1" ht="35.450000000000003" customHeight="1" x14ac:dyDescent="0.2">
      <c r="A35" s="683">
        <v>8</v>
      </c>
      <c r="B35" s="684" t="s">
        <v>229</v>
      </c>
      <c r="C35" s="687" t="s">
        <v>228</v>
      </c>
      <c r="D35" s="271" t="s">
        <v>222</v>
      </c>
      <c r="E35" s="272">
        <v>100</v>
      </c>
      <c r="F35" s="359">
        <v>1</v>
      </c>
      <c r="G35" s="359">
        <v>1</v>
      </c>
      <c r="H35" s="360">
        <v>1</v>
      </c>
      <c r="I35" s="360">
        <v>0</v>
      </c>
      <c r="J35" s="366">
        <v>1</v>
      </c>
      <c r="K35" s="366">
        <v>1</v>
      </c>
      <c r="L35" s="366">
        <v>1</v>
      </c>
      <c r="M35" s="543"/>
      <c r="N35" s="695" t="s">
        <v>123</v>
      </c>
      <c r="O35" s="695" t="s">
        <v>123</v>
      </c>
      <c r="P35" s="695" t="s">
        <v>123</v>
      </c>
      <c r="Q35" s="543" t="s">
        <v>223</v>
      </c>
      <c r="R35" s="650">
        <v>7541345</v>
      </c>
      <c r="S35" s="650"/>
      <c r="T35" s="543" t="s">
        <v>224</v>
      </c>
      <c r="U35" s="543" t="s">
        <v>225</v>
      </c>
      <c r="V35" s="696">
        <v>7541345</v>
      </c>
    </row>
    <row r="36" spans="1:22" s="357" customFormat="1" ht="35.450000000000003" customHeight="1" x14ac:dyDescent="0.2">
      <c r="A36" s="683"/>
      <c r="B36" s="685"/>
      <c r="C36" s="688"/>
      <c r="D36" s="355" t="s">
        <v>226</v>
      </c>
      <c r="E36" s="276">
        <v>677786667</v>
      </c>
      <c r="F36" s="273">
        <v>245750000</v>
      </c>
      <c r="G36" s="273">
        <v>241640000</v>
      </c>
      <c r="H36" s="355">
        <v>241640000</v>
      </c>
      <c r="I36" s="355">
        <v>0</v>
      </c>
      <c r="J36" s="278">
        <v>241640000</v>
      </c>
      <c r="K36" s="278">
        <v>241640000</v>
      </c>
      <c r="L36" s="310">
        <v>241640000</v>
      </c>
      <c r="M36" s="544"/>
      <c r="N36" s="680"/>
      <c r="O36" s="680"/>
      <c r="P36" s="680"/>
      <c r="Q36" s="544"/>
      <c r="R36" s="651"/>
      <c r="S36" s="651"/>
      <c r="T36" s="544"/>
      <c r="U36" s="544"/>
      <c r="V36" s="693"/>
    </row>
    <row r="37" spans="1:22" s="357" customFormat="1" ht="35.450000000000003" customHeight="1" x14ac:dyDescent="0.2">
      <c r="A37" s="683"/>
      <c r="B37" s="685"/>
      <c r="C37" s="688"/>
      <c r="D37" s="355" t="s">
        <v>36</v>
      </c>
      <c r="E37" s="279"/>
      <c r="F37" s="280"/>
      <c r="G37" s="280"/>
      <c r="H37" s="280"/>
      <c r="I37" s="280"/>
      <c r="J37" s="279"/>
      <c r="K37" s="279"/>
      <c r="L37" s="354"/>
      <c r="M37" s="544"/>
      <c r="N37" s="680"/>
      <c r="O37" s="680"/>
      <c r="P37" s="680"/>
      <c r="Q37" s="544"/>
      <c r="R37" s="651"/>
      <c r="S37" s="651"/>
      <c r="T37" s="544"/>
      <c r="U37" s="544"/>
      <c r="V37" s="693"/>
    </row>
    <row r="38" spans="1:22" s="357" customFormat="1" ht="35.450000000000003" customHeight="1" thickBot="1" x14ac:dyDescent="0.25">
      <c r="A38" s="683"/>
      <c r="B38" s="686"/>
      <c r="C38" s="689"/>
      <c r="D38" s="281" t="s">
        <v>37</v>
      </c>
      <c r="E38" s="282"/>
      <c r="F38" s="283">
        <v>15668666</v>
      </c>
      <c r="G38" s="283">
        <v>15668666</v>
      </c>
      <c r="H38" s="281">
        <v>15668666</v>
      </c>
      <c r="I38" s="281">
        <v>0</v>
      </c>
      <c r="J38" s="285">
        <v>15668666</v>
      </c>
      <c r="K38" s="285">
        <v>15668666</v>
      </c>
      <c r="L38" s="311">
        <v>15668666</v>
      </c>
      <c r="M38" s="545"/>
      <c r="N38" s="681"/>
      <c r="O38" s="681"/>
      <c r="P38" s="681"/>
      <c r="Q38" s="545"/>
      <c r="R38" s="652"/>
      <c r="S38" s="652"/>
      <c r="T38" s="545"/>
      <c r="U38" s="545"/>
      <c r="V38" s="694"/>
    </row>
    <row r="39" spans="1:22" s="357" customFormat="1" ht="35.450000000000003" customHeight="1" x14ac:dyDescent="0.2">
      <c r="A39" s="683">
        <v>9</v>
      </c>
      <c r="B39" s="697" t="s">
        <v>165</v>
      </c>
      <c r="C39" s="687" t="s">
        <v>230</v>
      </c>
      <c r="D39" s="271" t="s">
        <v>222</v>
      </c>
      <c r="E39" s="272">
        <v>2500</v>
      </c>
      <c r="F39" s="273">
        <v>1550</v>
      </c>
      <c r="G39" s="273">
        <v>1550</v>
      </c>
      <c r="H39" s="271">
        <v>1550</v>
      </c>
      <c r="I39" s="271">
        <v>0</v>
      </c>
      <c r="J39" s="353">
        <v>941</v>
      </c>
      <c r="K39" s="353">
        <v>1204</v>
      </c>
      <c r="L39" s="353">
        <v>1204</v>
      </c>
      <c r="M39" s="543"/>
      <c r="N39" s="695" t="s">
        <v>123</v>
      </c>
      <c r="O39" s="695" t="s">
        <v>123</v>
      </c>
      <c r="P39" s="695" t="s">
        <v>123</v>
      </c>
      <c r="Q39" s="543" t="s">
        <v>223</v>
      </c>
      <c r="R39" s="650">
        <v>234948</v>
      </c>
      <c r="S39" s="650"/>
      <c r="T39" s="543" t="s">
        <v>224</v>
      </c>
      <c r="U39" s="543" t="s">
        <v>225</v>
      </c>
      <c r="V39" s="696">
        <v>234948</v>
      </c>
    </row>
    <row r="40" spans="1:22" s="357" customFormat="1" ht="35.450000000000003" customHeight="1" x14ac:dyDescent="0.2">
      <c r="A40" s="683"/>
      <c r="B40" s="698"/>
      <c r="C40" s="688"/>
      <c r="D40" s="355" t="s">
        <v>226</v>
      </c>
      <c r="E40" s="290">
        <v>3685613666</v>
      </c>
      <c r="F40" s="273">
        <v>666920000</v>
      </c>
      <c r="G40" s="273">
        <v>696920000</v>
      </c>
      <c r="H40" s="355">
        <v>696920000</v>
      </c>
      <c r="I40" s="355">
        <v>0</v>
      </c>
      <c r="J40" s="278">
        <v>397120000</v>
      </c>
      <c r="K40" s="278">
        <v>443215000</v>
      </c>
      <c r="L40" s="310">
        <v>599610000</v>
      </c>
      <c r="M40" s="544"/>
      <c r="N40" s="680"/>
      <c r="O40" s="680"/>
      <c r="P40" s="680"/>
      <c r="Q40" s="544"/>
      <c r="R40" s="651"/>
      <c r="S40" s="651"/>
      <c r="T40" s="544"/>
      <c r="U40" s="544"/>
      <c r="V40" s="693"/>
    </row>
    <row r="41" spans="1:22" s="357" customFormat="1" ht="35.450000000000003" customHeight="1" x14ac:dyDescent="0.2">
      <c r="A41" s="683"/>
      <c r="B41" s="698"/>
      <c r="C41" s="688"/>
      <c r="D41" s="355" t="s">
        <v>36</v>
      </c>
      <c r="E41" s="279"/>
      <c r="F41" s="280"/>
      <c r="G41" s="280"/>
      <c r="H41" s="280"/>
      <c r="I41" s="280"/>
      <c r="J41" s="279"/>
      <c r="K41" s="279"/>
      <c r="L41" s="354"/>
      <c r="M41" s="544"/>
      <c r="N41" s="680"/>
      <c r="O41" s="680"/>
      <c r="P41" s="680"/>
      <c r="Q41" s="544"/>
      <c r="R41" s="651"/>
      <c r="S41" s="651"/>
      <c r="T41" s="544"/>
      <c r="U41" s="544"/>
      <c r="V41" s="693"/>
    </row>
    <row r="42" spans="1:22" s="357" customFormat="1" ht="35.450000000000003" customHeight="1" thickBot="1" x14ac:dyDescent="0.25">
      <c r="A42" s="683"/>
      <c r="B42" s="699"/>
      <c r="C42" s="689"/>
      <c r="D42" s="281" t="s">
        <v>37</v>
      </c>
      <c r="E42" s="282"/>
      <c r="F42" s="283">
        <v>131987336</v>
      </c>
      <c r="G42" s="283">
        <v>129736670</v>
      </c>
      <c r="H42" s="281">
        <v>129736670</v>
      </c>
      <c r="I42" s="281">
        <v>0</v>
      </c>
      <c r="J42" s="285">
        <v>83212336</v>
      </c>
      <c r="K42" s="285">
        <v>125909327</v>
      </c>
      <c r="L42" s="311">
        <v>128693905</v>
      </c>
      <c r="M42" s="545"/>
      <c r="N42" s="681"/>
      <c r="O42" s="681"/>
      <c r="P42" s="681"/>
      <c r="Q42" s="545"/>
      <c r="R42" s="652"/>
      <c r="S42" s="652"/>
      <c r="T42" s="545"/>
      <c r="U42" s="545"/>
      <c r="V42" s="694"/>
    </row>
    <row r="43" spans="1:22" s="357" customFormat="1" ht="35.450000000000003" hidden="1" customHeight="1" x14ac:dyDescent="0.25">
      <c r="A43" s="291"/>
      <c r="B43" s="292"/>
      <c r="C43" s="293"/>
      <c r="D43" s="294"/>
      <c r="E43" s="295"/>
      <c r="F43" s="273">
        <v>4</v>
      </c>
      <c r="G43" s="700"/>
      <c r="H43" s="274"/>
      <c r="I43" s="275"/>
      <c r="J43" s="296"/>
      <c r="K43" s="296"/>
      <c r="L43" s="367"/>
      <c r="M43" s="566" t="s">
        <v>223</v>
      </c>
      <c r="N43" s="566" t="s">
        <v>232</v>
      </c>
      <c r="O43" s="663">
        <v>108457</v>
      </c>
      <c r="P43" s="275"/>
      <c r="Q43" s="663">
        <v>108457</v>
      </c>
      <c r="R43" s="275"/>
      <c r="S43" s="663">
        <v>108457</v>
      </c>
      <c r="T43" s="566" t="s">
        <v>224</v>
      </c>
      <c r="U43" s="566" t="s">
        <v>225</v>
      </c>
      <c r="V43" s="297"/>
    </row>
    <row r="44" spans="1:22" s="357" customFormat="1" ht="35.450000000000003" hidden="1" customHeight="1" x14ac:dyDescent="0.25">
      <c r="A44" s="291"/>
      <c r="B44" s="292"/>
      <c r="C44" s="293"/>
      <c r="D44" s="294"/>
      <c r="E44" s="295"/>
      <c r="F44" s="287">
        <v>4301450</v>
      </c>
      <c r="G44" s="701"/>
      <c r="H44" s="355"/>
      <c r="I44" s="277"/>
      <c r="J44" s="298"/>
      <c r="K44" s="298"/>
      <c r="L44" s="368"/>
      <c r="M44" s="544"/>
      <c r="N44" s="544"/>
      <c r="O44" s="651"/>
      <c r="P44" s="277"/>
      <c r="Q44" s="651"/>
      <c r="R44" s="277"/>
      <c r="S44" s="651"/>
      <c r="T44" s="544"/>
      <c r="U44" s="544"/>
      <c r="V44" s="299"/>
    </row>
    <row r="45" spans="1:22" s="357" customFormat="1" ht="35.450000000000003" hidden="1" customHeight="1" x14ac:dyDescent="0.25">
      <c r="A45" s="291"/>
      <c r="B45" s="292"/>
      <c r="C45" s="293"/>
      <c r="D45" s="294"/>
      <c r="E45" s="295"/>
      <c r="F45" s="300" t="s">
        <v>231</v>
      </c>
      <c r="G45" s="701"/>
      <c r="H45" s="355"/>
      <c r="I45" s="277"/>
      <c r="J45" s="298"/>
      <c r="K45" s="298"/>
      <c r="L45" s="368"/>
      <c r="M45" s="544"/>
      <c r="N45" s="544"/>
      <c r="O45" s="651"/>
      <c r="P45" s="277"/>
      <c r="Q45" s="651"/>
      <c r="R45" s="277"/>
      <c r="S45" s="651"/>
      <c r="T45" s="544"/>
      <c r="U45" s="544"/>
      <c r="V45" s="299"/>
    </row>
    <row r="46" spans="1:22" s="357" customFormat="1" ht="35.450000000000003" hidden="1" customHeight="1" thickBot="1" x14ac:dyDescent="0.3">
      <c r="A46" s="291"/>
      <c r="B46" s="292"/>
      <c r="C46" s="293"/>
      <c r="D46" s="294"/>
      <c r="E46" s="295"/>
      <c r="F46" s="301"/>
      <c r="G46" s="701"/>
      <c r="H46" s="355"/>
      <c r="I46" s="277"/>
      <c r="J46" s="298"/>
      <c r="K46" s="298"/>
      <c r="L46" s="368"/>
      <c r="M46" s="544"/>
      <c r="N46" s="544"/>
      <c r="O46" s="651"/>
      <c r="P46" s="277"/>
      <c r="Q46" s="651"/>
      <c r="R46" s="277"/>
      <c r="S46" s="651"/>
      <c r="T46" s="544"/>
      <c r="U46" s="544"/>
      <c r="V46" s="299"/>
    </row>
    <row r="47" spans="1:22" s="357" customFormat="1" ht="35.450000000000003" hidden="1" customHeight="1" x14ac:dyDescent="0.25">
      <c r="A47" s="291"/>
      <c r="B47" s="292"/>
      <c r="C47" s="293"/>
      <c r="D47" s="294"/>
      <c r="E47" s="295"/>
      <c r="F47" s="284">
        <v>29</v>
      </c>
      <c r="G47" s="701"/>
      <c r="H47" s="302"/>
      <c r="I47" s="277"/>
      <c r="J47" s="298"/>
      <c r="K47" s="298"/>
      <c r="L47" s="368"/>
      <c r="M47" s="544" t="s">
        <v>223</v>
      </c>
      <c r="N47" s="544" t="s">
        <v>232</v>
      </c>
      <c r="O47" s="651">
        <v>135160</v>
      </c>
      <c r="P47" s="277"/>
      <c r="Q47" s="651">
        <v>135160</v>
      </c>
      <c r="R47" s="277"/>
      <c r="S47" s="651">
        <v>135160</v>
      </c>
      <c r="T47" s="544" t="s">
        <v>224</v>
      </c>
      <c r="U47" s="544" t="s">
        <v>225</v>
      </c>
      <c r="V47" s="299"/>
    </row>
    <row r="48" spans="1:22" s="357" customFormat="1" ht="35.450000000000003" hidden="1" customHeight="1" x14ac:dyDescent="0.25">
      <c r="A48" s="291"/>
      <c r="B48" s="292"/>
      <c r="C48" s="293"/>
      <c r="D48" s="294"/>
      <c r="E48" s="295"/>
      <c r="F48" s="287">
        <v>31185512</v>
      </c>
      <c r="G48" s="701"/>
      <c r="H48" s="355"/>
      <c r="I48" s="277"/>
      <c r="J48" s="298"/>
      <c r="K48" s="298"/>
      <c r="L48" s="368"/>
      <c r="M48" s="544"/>
      <c r="N48" s="544"/>
      <c r="O48" s="651"/>
      <c r="P48" s="277"/>
      <c r="Q48" s="651"/>
      <c r="R48" s="277"/>
      <c r="S48" s="651"/>
      <c r="T48" s="544"/>
      <c r="U48" s="544"/>
      <c r="V48" s="299"/>
    </row>
    <row r="49" spans="1:22" s="357" customFormat="1" ht="35.450000000000003" hidden="1" customHeight="1" x14ac:dyDescent="0.25">
      <c r="A49" s="291"/>
      <c r="B49" s="292"/>
      <c r="C49" s="293"/>
      <c r="D49" s="294"/>
      <c r="E49" s="295"/>
      <c r="F49" s="300" t="s">
        <v>231</v>
      </c>
      <c r="G49" s="701"/>
      <c r="H49" s="355"/>
      <c r="I49" s="277"/>
      <c r="J49" s="298"/>
      <c r="K49" s="298"/>
      <c r="L49" s="368"/>
      <c r="M49" s="544"/>
      <c r="N49" s="544"/>
      <c r="O49" s="651"/>
      <c r="P49" s="277"/>
      <c r="Q49" s="651"/>
      <c r="R49" s="277"/>
      <c r="S49" s="651"/>
      <c r="T49" s="544"/>
      <c r="U49" s="544"/>
      <c r="V49" s="299"/>
    </row>
    <row r="50" spans="1:22" s="357" customFormat="1" ht="35.450000000000003" hidden="1" customHeight="1" thickBot="1" x14ac:dyDescent="0.3">
      <c r="A50" s="291"/>
      <c r="B50" s="292"/>
      <c r="C50" s="293"/>
      <c r="D50" s="294"/>
      <c r="E50" s="295"/>
      <c r="F50" s="301"/>
      <c r="G50" s="701"/>
      <c r="H50" s="355"/>
      <c r="I50" s="277"/>
      <c r="J50" s="298"/>
      <c r="K50" s="298"/>
      <c r="L50" s="368"/>
      <c r="M50" s="544"/>
      <c r="N50" s="544"/>
      <c r="O50" s="651"/>
      <c r="P50" s="277"/>
      <c r="Q50" s="651"/>
      <c r="R50" s="277"/>
      <c r="S50" s="651"/>
      <c r="T50" s="544"/>
      <c r="U50" s="544"/>
      <c r="V50" s="299"/>
    </row>
    <row r="51" spans="1:22" s="357" customFormat="1" ht="35.450000000000003" hidden="1" customHeight="1" x14ac:dyDescent="0.25">
      <c r="A51" s="291"/>
      <c r="B51" s="292"/>
      <c r="C51" s="293"/>
      <c r="D51" s="294"/>
      <c r="E51" s="295"/>
      <c r="F51" s="284">
        <v>5</v>
      </c>
      <c r="G51" s="701"/>
      <c r="H51" s="302"/>
      <c r="I51" s="277"/>
      <c r="J51" s="298"/>
      <c r="K51" s="298"/>
      <c r="L51" s="368"/>
      <c r="M51" s="544" t="s">
        <v>223</v>
      </c>
      <c r="N51" s="544" t="s">
        <v>232</v>
      </c>
      <c r="O51" s="651">
        <v>651586</v>
      </c>
      <c r="P51" s="277"/>
      <c r="Q51" s="651">
        <v>651586</v>
      </c>
      <c r="R51" s="277"/>
      <c r="S51" s="651">
        <v>651586</v>
      </c>
      <c r="T51" s="544" t="s">
        <v>224</v>
      </c>
      <c r="U51" s="544" t="s">
        <v>225</v>
      </c>
      <c r="V51" s="299"/>
    </row>
    <row r="52" spans="1:22" s="357" customFormat="1" ht="35.450000000000003" hidden="1" customHeight="1" x14ac:dyDescent="0.25">
      <c r="A52" s="291"/>
      <c r="B52" s="292"/>
      <c r="C52" s="293"/>
      <c r="D52" s="294"/>
      <c r="E52" s="295"/>
      <c r="F52" s="287">
        <v>5376812</v>
      </c>
      <c r="G52" s="701"/>
      <c r="H52" s="355"/>
      <c r="I52" s="277"/>
      <c r="J52" s="298"/>
      <c r="K52" s="298"/>
      <c r="L52" s="368"/>
      <c r="M52" s="544"/>
      <c r="N52" s="544"/>
      <c r="O52" s="651"/>
      <c r="P52" s="277"/>
      <c r="Q52" s="651"/>
      <c r="R52" s="277"/>
      <c r="S52" s="651"/>
      <c r="T52" s="544"/>
      <c r="U52" s="544"/>
      <c r="V52" s="299"/>
    </row>
    <row r="53" spans="1:22" s="357" customFormat="1" ht="35.450000000000003" hidden="1" customHeight="1" x14ac:dyDescent="0.25">
      <c r="A53" s="291"/>
      <c r="B53" s="292"/>
      <c r="C53" s="293"/>
      <c r="D53" s="294"/>
      <c r="E53" s="295"/>
      <c r="F53" s="300" t="s">
        <v>231</v>
      </c>
      <c r="G53" s="701"/>
      <c r="H53" s="355"/>
      <c r="I53" s="277"/>
      <c r="J53" s="298"/>
      <c r="K53" s="298"/>
      <c r="L53" s="368"/>
      <c r="M53" s="544"/>
      <c r="N53" s="544"/>
      <c r="O53" s="651"/>
      <c r="P53" s="277"/>
      <c r="Q53" s="651"/>
      <c r="R53" s="277"/>
      <c r="S53" s="651"/>
      <c r="T53" s="544"/>
      <c r="U53" s="544"/>
      <c r="V53" s="299"/>
    </row>
    <row r="54" spans="1:22" s="357" customFormat="1" ht="35.450000000000003" hidden="1" customHeight="1" thickBot="1" x14ac:dyDescent="0.3">
      <c r="A54" s="291"/>
      <c r="B54" s="292"/>
      <c r="C54" s="293"/>
      <c r="D54" s="294"/>
      <c r="E54" s="295"/>
      <c r="F54" s="301"/>
      <c r="G54" s="701"/>
      <c r="H54" s="355"/>
      <c r="I54" s="277"/>
      <c r="J54" s="298"/>
      <c r="K54" s="298"/>
      <c r="L54" s="368"/>
      <c r="M54" s="544"/>
      <c r="N54" s="544"/>
      <c r="O54" s="651"/>
      <c r="P54" s="277"/>
      <c r="Q54" s="651"/>
      <c r="R54" s="277"/>
      <c r="S54" s="651"/>
      <c r="T54" s="544"/>
      <c r="U54" s="544"/>
      <c r="V54" s="299"/>
    </row>
    <row r="55" spans="1:22" s="357" customFormat="1" ht="35.450000000000003" hidden="1" customHeight="1" x14ac:dyDescent="0.25">
      <c r="A55" s="291"/>
      <c r="B55" s="292"/>
      <c r="C55" s="293"/>
      <c r="D55" s="294"/>
      <c r="E55" s="295"/>
      <c r="F55" s="284">
        <v>2</v>
      </c>
      <c r="G55" s="701"/>
      <c r="H55" s="302"/>
      <c r="I55" s="277"/>
      <c r="J55" s="298"/>
      <c r="K55" s="298"/>
      <c r="L55" s="368"/>
      <c r="M55" s="544" t="s">
        <v>223</v>
      </c>
      <c r="N55" s="544" t="s">
        <v>232</v>
      </c>
      <c r="O55" s="651">
        <v>597522</v>
      </c>
      <c r="P55" s="277"/>
      <c r="Q55" s="651">
        <v>597522</v>
      </c>
      <c r="R55" s="277"/>
      <c r="S55" s="651">
        <v>597522</v>
      </c>
      <c r="T55" s="544" t="s">
        <v>224</v>
      </c>
      <c r="U55" s="544" t="s">
        <v>225</v>
      </c>
      <c r="V55" s="299"/>
    </row>
    <row r="56" spans="1:22" s="357" customFormat="1" ht="35.450000000000003" hidden="1" customHeight="1" x14ac:dyDescent="0.25">
      <c r="A56" s="291"/>
      <c r="B56" s="292"/>
      <c r="C56" s="293"/>
      <c r="D56" s="294"/>
      <c r="E56" s="295"/>
      <c r="F56" s="287">
        <v>2150725</v>
      </c>
      <c r="G56" s="701"/>
      <c r="H56" s="355"/>
      <c r="I56" s="277"/>
      <c r="J56" s="298"/>
      <c r="K56" s="298"/>
      <c r="L56" s="368"/>
      <c r="M56" s="544"/>
      <c r="N56" s="544"/>
      <c r="O56" s="651"/>
      <c r="P56" s="277"/>
      <c r="Q56" s="651"/>
      <c r="R56" s="277"/>
      <c r="S56" s="651"/>
      <c r="T56" s="544"/>
      <c r="U56" s="544"/>
      <c r="V56" s="299"/>
    </row>
    <row r="57" spans="1:22" s="357" customFormat="1" ht="35.450000000000003" hidden="1" customHeight="1" x14ac:dyDescent="0.25">
      <c r="A57" s="291"/>
      <c r="B57" s="292"/>
      <c r="C57" s="293"/>
      <c r="D57" s="294"/>
      <c r="E57" s="295"/>
      <c r="F57" s="300" t="s">
        <v>231</v>
      </c>
      <c r="G57" s="701"/>
      <c r="H57" s="355"/>
      <c r="I57" s="277"/>
      <c r="J57" s="298"/>
      <c r="K57" s="298"/>
      <c r="L57" s="368"/>
      <c r="M57" s="544"/>
      <c r="N57" s="544"/>
      <c r="O57" s="651"/>
      <c r="P57" s="277"/>
      <c r="Q57" s="651"/>
      <c r="R57" s="277"/>
      <c r="S57" s="651"/>
      <c r="T57" s="544"/>
      <c r="U57" s="544"/>
      <c r="V57" s="299"/>
    </row>
    <row r="58" spans="1:22" s="357" customFormat="1" ht="35.450000000000003" hidden="1" customHeight="1" thickBot="1" x14ac:dyDescent="0.3">
      <c r="A58" s="291"/>
      <c r="B58" s="292"/>
      <c r="C58" s="293"/>
      <c r="D58" s="294"/>
      <c r="E58" s="295"/>
      <c r="F58" s="301"/>
      <c r="G58" s="701"/>
      <c r="H58" s="355"/>
      <c r="I58" s="277"/>
      <c r="J58" s="298"/>
      <c r="K58" s="298"/>
      <c r="L58" s="368"/>
      <c r="M58" s="544"/>
      <c r="N58" s="544"/>
      <c r="O58" s="651"/>
      <c r="P58" s="277"/>
      <c r="Q58" s="651"/>
      <c r="R58" s="277"/>
      <c r="S58" s="651"/>
      <c r="T58" s="544"/>
      <c r="U58" s="544"/>
      <c r="V58" s="299"/>
    </row>
    <row r="59" spans="1:22" s="357" customFormat="1" ht="35.450000000000003" hidden="1" customHeight="1" x14ac:dyDescent="0.25">
      <c r="A59" s="291"/>
      <c r="B59" s="292"/>
      <c r="C59" s="293"/>
      <c r="D59" s="294"/>
      <c r="E59" s="295"/>
      <c r="F59" s="284">
        <v>96</v>
      </c>
      <c r="G59" s="701"/>
      <c r="H59" s="302"/>
      <c r="I59" s="277"/>
      <c r="J59" s="298"/>
      <c r="K59" s="298"/>
      <c r="L59" s="368"/>
      <c r="M59" s="544" t="s">
        <v>223</v>
      </c>
      <c r="N59" s="544" t="s">
        <v>232</v>
      </c>
      <c r="O59" s="651">
        <v>851299</v>
      </c>
      <c r="P59" s="277"/>
      <c r="Q59" s="651">
        <v>851299</v>
      </c>
      <c r="R59" s="277"/>
      <c r="S59" s="651">
        <v>851299</v>
      </c>
      <c r="T59" s="544" t="s">
        <v>224</v>
      </c>
      <c r="U59" s="544" t="s">
        <v>225</v>
      </c>
      <c r="V59" s="299"/>
    </row>
    <row r="60" spans="1:22" s="357" customFormat="1" ht="35.450000000000003" hidden="1" customHeight="1" x14ac:dyDescent="0.25">
      <c r="A60" s="291"/>
      <c r="B60" s="292"/>
      <c r="C60" s="293"/>
      <c r="D60" s="294"/>
      <c r="E60" s="295"/>
      <c r="F60" s="287">
        <v>103234798</v>
      </c>
      <c r="G60" s="701"/>
      <c r="H60" s="355"/>
      <c r="I60" s="277"/>
      <c r="J60" s="298"/>
      <c r="K60" s="298"/>
      <c r="L60" s="368"/>
      <c r="M60" s="544"/>
      <c r="N60" s="544"/>
      <c r="O60" s="651"/>
      <c r="P60" s="277"/>
      <c r="Q60" s="651"/>
      <c r="R60" s="277"/>
      <c r="S60" s="651"/>
      <c r="T60" s="544"/>
      <c r="U60" s="544"/>
      <c r="V60" s="299"/>
    </row>
    <row r="61" spans="1:22" s="357" customFormat="1" ht="35.450000000000003" hidden="1" customHeight="1" x14ac:dyDescent="0.25">
      <c r="A61" s="291"/>
      <c r="B61" s="292"/>
      <c r="C61" s="293"/>
      <c r="D61" s="294"/>
      <c r="E61" s="295"/>
      <c r="F61" s="300" t="s">
        <v>231</v>
      </c>
      <c r="G61" s="701"/>
      <c r="H61" s="355"/>
      <c r="I61" s="277"/>
      <c r="J61" s="298"/>
      <c r="K61" s="298"/>
      <c r="L61" s="368"/>
      <c r="M61" s="544"/>
      <c r="N61" s="544"/>
      <c r="O61" s="651"/>
      <c r="P61" s="277"/>
      <c r="Q61" s="651"/>
      <c r="R61" s="277"/>
      <c r="S61" s="651"/>
      <c r="T61" s="544"/>
      <c r="U61" s="544"/>
      <c r="V61" s="299"/>
    </row>
    <row r="62" spans="1:22" s="357" customFormat="1" ht="35.450000000000003" hidden="1" customHeight="1" thickBot="1" x14ac:dyDescent="0.3">
      <c r="A62" s="291"/>
      <c r="B62" s="292"/>
      <c r="C62" s="293"/>
      <c r="D62" s="294"/>
      <c r="E62" s="295"/>
      <c r="F62" s="301"/>
      <c r="G62" s="701"/>
      <c r="H62" s="355"/>
      <c r="I62" s="277"/>
      <c r="J62" s="298"/>
      <c r="K62" s="298"/>
      <c r="L62" s="368"/>
      <c r="M62" s="544"/>
      <c r="N62" s="544"/>
      <c r="O62" s="651"/>
      <c r="P62" s="277"/>
      <c r="Q62" s="651"/>
      <c r="R62" s="277"/>
      <c r="S62" s="651"/>
      <c r="T62" s="544"/>
      <c r="U62" s="544"/>
      <c r="V62" s="299"/>
    </row>
    <row r="63" spans="1:22" s="357" customFormat="1" ht="35.450000000000003" hidden="1" customHeight="1" x14ac:dyDescent="0.25">
      <c r="A63" s="291"/>
      <c r="B63" s="292"/>
      <c r="C63" s="293"/>
      <c r="D63" s="294"/>
      <c r="E63" s="295"/>
      <c r="F63" s="284">
        <v>56</v>
      </c>
      <c r="G63" s="701"/>
      <c r="H63" s="302"/>
      <c r="I63" s="277"/>
      <c r="J63" s="298"/>
      <c r="K63" s="298"/>
      <c r="L63" s="368"/>
      <c r="M63" s="544" t="s">
        <v>223</v>
      </c>
      <c r="N63" s="544" t="s">
        <v>232</v>
      </c>
      <c r="O63" s="651">
        <v>353859</v>
      </c>
      <c r="P63" s="277"/>
      <c r="Q63" s="651">
        <v>353859</v>
      </c>
      <c r="R63" s="277"/>
      <c r="S63" s="651">
        <v>353859</v>
      </c>
      <c r="T63" s="544" t="s">
        <v>224</v>
      </c>
      <c r="U63" s="544" t="s">
        <v>225</v>
      </c>
      <c r="V63" s="299"/>
    </row>
    <row r="64" spans="1:22" s="357" customFormat="1" ht="35.450000000000003" hidden="1" customHeight="1" x14ac:dyDescent="0.25">
      <c r="A64" s="291"/>
      <c r="B64" s="292"/>
      <c r="C64" s="293"/>
      <c r="D64" s="294"/>
      <c r="E64" s="295"/>
      <c r="F64" s="287">
        <v>60220299</v>
      </c>
      <c r="G64" s="701"/>
      <c r="H64" s="355"/>
      <c r="I64" s="277"/>
      <c r="J64" s="298"/>
      <c r="K64" s="298"/>
      <c r="L64" s="368"/>
      <c r="M64" s="544"/>
      <c r="N64" s="544"/>
      <c r="O64" s="651"/>
      <c r="P64" s="277"/>
      <c r="Q64" s="651"/>
      <c r="R64" s="277"/>
      <c r="S64" s="651"/>
      <c r="T64" s="544"/>
      <c r="U64" s="544"/>
      <c r="V64" s="299"/>
    </row>
    <row r="65" spans="1:22" s="357" customFormat="1" ht="35.450000000000003" hidden="1" customHeight="1" x14ac:dyDescent="0.25">
      <c r="A65" s="291"/>
      <c r="B65" s="292"/>
      <c r="C65" s="293"/>
      <c r="D65" s="294"/>
      <c r="E65" s="295"/>
      <c r="F65" s="300" t="s">
        <v>231</v>
      </c>
      <c r="G65" s="701"/>
      <c r="H65" s="355"/>
      <c r="I65" s="277"/>
      <c r="J65" s="298"/>
      <c r="K65" s="298"/>
      <c r="L65" s="368"/>
      <c r="M65" s="544"/>
      <c r="N65" s="544"/>
      <c r="O65" s="651"/>
      <c r="P65" s="277"/>
      <c r="Q65" s="651"/>
      <c r="R65" s="277"/>
      <c r="S65" s="651"/>
      <c r="T65" s="544"/>
      <c r="U65" s="544"/>
      <c r="V65" s="299"/>
    </row>
    <row r="66" spans="1:22" s="357" customFormat="1" ht="35.450000000000003" hidden="1" customHeight="1" thickBot="1" x14ac:dyDescent="0.3">
      <c r="A66" s="291"/>
      <c r="B66" s="292"/>
      <c r="C66" s="293"/>
      <c r="D66" s="294"/>
      <c r="E66" s="295"/>
      <c r="F66" s="301"/>
      <c r="G66" s="701"/>
      <c r="H66" s="355"/>
      <c r="I66" s="277"/>
      <c r="J66" s="298"/>
      <c r="K66" s="298"/>
      <c r="L66" s="368"/>
      <c r="M66" s="544"/>
      <c r="N66" s="544"/>
      <c r="O66" s="651"/>
      <c r="P66" s="277"/>
      <c r="Q66" s="651"/>
      <c r="R66" s="277"/>
      <c r="S66" s="651"/>
      <c r="T66" s="544"/>
      <c r="U66" s="544"/>
      <c r="V66" s="299"/>
    </row>
    <row r="67" spans="1:22" s="357" customFormat="1" ht="35.450000000000003" hidden="1" customHeight="1" x14ac:dyDescent="0.25">
      <c r="A67" s="291"/>
      <c r="B67" s="292"/>
      <c r="C67" s="293"/>
      <c r="D67" s="294"/>
      <c r="E67" s="295"/>
      <c r="F67" s="284">
        <v>21</v>
      </c>
      <c r="G67" s="701"/>
      <c r="H67" s="302"/>
      <c r="I67" s="277"/>
      <c r="J67" s="298"/>
      <c r="K67" s="298"/>
      <c r="L67" s="368"/>
      <c r="M67" s="544" t="s">
        <v>223</v>
      </c>
      <c r="N67" s="544" t="s">
        <v>232</v>
      </c>
      <c r="O67" s="651">
        <v>1030623</v>
      </c>
      <c r="P67" s="277"/>
      <c r="Q67" s="651">
        <v>1030623</v>
      </c>
      <c r="R67" s="277"/>
      <c r="S67" s="651">
        <v>1030623</v>
      </c>
      <c r="T67" s="544" t="s">
        <v>224</v>
      </c>
      <c r="U67" s="544" t="s">
        <v>225</v>
      </c>
      <c r="V67" s="299"/>
    </row>
    <row r="68" spans="1:22" s="357" customFormat="1" ht="35.450000000000003" hidden="1" customHeight="1" x14ac:dyDescent="0.25">
      <c r="A68" s="291"/>
      <c r="B68" s="292"/>
      <c r="C68" s="293"/>
      <c r="D68" s="294"/>
      <c r="E68" s="295"/>
      <c r="F68" s="287">
        <v>22582612</v>
      </c>
      <c r="G68" s="701"/>
      <c r="H68" s="355"/>
      <c r="I68" s="277"/>
      <c r="J68" s="298"/>
      <c r="K68" s="298"/>
      <c r="L68" s="368"/>
      <c r="M68" s="544"/>
      <c r="N68" s="544"/>
      <c r="O68" s="651"/>
      <c r="P68" s="277"/>
      <c r="Q68" s="651"/>
      <c r="R68" s="277"/>
      <c r="S68" s="651"/>
      <c r="T68" s="544"/>
      <c r="U68" s="544"/>
      <c r="V68" s="299"/>
    </row>
    <row r="69" spans="1:22" s="357" customFormat="1" ht="35.450000000000003" hidden="1" customHeight="1" x14ac:dyDescent="0.25">
      <c r="A69" s="291"/>
      <c r="B69" s="292"/>
      <c r="C69" s="293"/>
      <c r="D69" s="294"/>
      <c r="E69" s="295"/>
      <c r="F69" s="300" t="s">
        <v>231</v>
      </c>
      <c r="G69" s="701"/>
      <c r="H69" s="355"/>
      <c r="I69" s="277"/>
      <c r="J69" s="298"/>
      <c r="K69" s="298"/>
      <c r="L69" s="368"/>
      <c r="M69" s="544"/>
      <c r="N69" s="544"/>
      <c r="O69" s="651"/>
      <c r="P69" s="277"/>
      <c r="Q69" s="651"/>
      <c r="R69" s="277"/>
      <c r="S69" s="651"/>
      <c r="T69" s="544"/>
      <c r="U69" s="544"/>
      <c r="V69" s="299"/>
    </row>
    <row r="70" spans="1:22" s="357" customFormat="1" ht="35.450000000000003" hidden="1" customHeight="1" thickBot="1" x14ac:dyDescent="0.3">
      <c r="A70" s="291"/>
      <c r="B70" s="292"/>
      <c r="C70" s="293"/>
      <c r="D70" s="294"/>
      <c r="E70" s="295"/>
      <c r="F70" s="301"/>
      <c r="G70" s="701"/>
      <c r="H70" s="355"/>
      <c r="I70" s="277"/>
      <c r="J70" s="298"/>
      <c r="K70" s="298"/>
      <c r="L70" s="368"/>
      <c r="M70" s="544"/>
      <c r="N70" s="544"/>
      <c r="O70" s="651"/>
      <c r="P70" s="277"/>
      <c r="Q70" s="651"/>
      <c r="R70" s="277"/>
      <c r="S70" s="651"/>
      <c r="T70" s="544"/>
      <c r="U70" s="544"/>
      <c r="V70" s="299"/>
    </row>
    <row r="71" spans="1:22" s="357" customFormat="1" ht="35.450000000000003" hidden="1" customHeight="1" x14ac:dyDescent="0.25">
      <c r="A71" s="291"/>
      <c r="B71" s="292"/>
      <c r="C71" s="293"/>
      <c r="D71" s="294"/>
      <c r="E71" s="295"/>
      <c r="F71" s="284">
        <v>57</v>
      </c>
      <c r="G71" s="701"/>
      <c r="H71" s="302"/>
      <c r="I71" s="277"/>
      <c r="J71" s="298"/>
      <c r="K71" s="298"/>
      <c r="L71" s="368"/>
      <c r="M71" s="544" t="s">
        <v>223</v>
      </c>
      <c r="N71" s="544" t="s">
        <v>232</v>
      </c>
      <c r="O71" s="651">
        <v>258212</v>
      </c>
      <c r="P71" s="277"/>
      <c r="Q71" s="651">
        <v>258212</v>
      </c>
      <c r="R71" s="277"/>
      <c r="S71" s="651">
        <v>258212</v>
      </c>
      <c r="T71" s="544" t="s">
        <v>224</v>
      </c>
      <c r="U71" s="544" t="s">
        <v>225</v>
      </c>
      <c r="V71" s="299"/>
    </row>
    <row r="72" spans="1:22" s="357" customFormat="1" ht="35.450000000000003" hidden="1" customHeight="1" x14ac:dyDescent="0.25">
      <c r="A72" s="291"/>
      <c r="B72" s="292"/>
      <c r="C72" s="293"/>
      <c r="D72" s="294"/>
      <c r="E72" s="295"/>
      <c r="F72" s="287">
        <v>61295661</v>
      </c>
      <c r="G72" s="701"/>
      <c r="H72" s="355"/>
      <c r="I72" s="277"/>
      <c r="J72" s="298"/>
      <c r="K72" s="298"/>
      <c r="L72" s="368"/>
      <c r="M72" s="544"/>
      <c r="N72" s="544"/>
      <c r="O72" s="651"/>
      <c r="P72" s="277"/>
      <c r="Q72" s="651"/>
      <c r="R72" s="277"/>
      <c r="S72" s="651"/>
      <c r="T72" s="544"/>
      <c r="U72" s="544"/>
      <c r="V72" s="299"/>
    </row>
    <row r="73" spans="1:22" s="357" customFormat="1" ht="35.450000000000003" hidden="1" customHeight="1" x14ac:dyDescent="0.25">
      <c r="A73" s="291"/>
      <c r="B73" s="292"/>
      <c r="C73" s="293"/>
      <c r="D73" s="294"/>
      <c r="E73" s="295"/>
      <c r="F73" s="300" t="s">
        <v>231</v>
      </c>
      <c r="G73" s="701"/>
      <c r="H73" s="355"/>
      <c r="I73" s="277"/>
      <c r="J73" s="298"/>
      <c r="K73" s="298"/>
      <c r="L73" s="368"/>
      <c r="M73" s="544"/>
      <c r="N73" s="544"/>
      <c r="O73" s="651"/>
      <c r="P73" s="277"/>
      <c r="Q73" s="651"/>
      <c r="R73" s="277"/>
      <c r="S73" s="651"/>
      <c r="T73" s="544"/>
      <c r="U73" s="544"/>
      <c r="V73" s="299"/>
    </row>
    <row r="74" spans="1:22" s="357" customFormat="1" ht="35.450000000000003" hidden="1" customHeight="1" thickBot="1" x14ac:dyDescent="0.3">
      <c r="A74" s="291"/>
      <c r="B74" s="292"/>
      <c r="C74" s="293"/>
      <c r="D74" s="294"/>
      <c r="E74" s="295"/>
      <c r="F74" s="301"/>
      <c r="G74" s="701"/>
      <c r="H74" s="355"/>
      <c r="I74" s="277"/>
      <c r="J74" s="298"/>
      <c r="K74" s="298"/>
      <c r="L74" s="368"/>
      <c r="M74" s="544"/>
      <c r="N74" s="544"/>
      <c r="O74" s="651"/>
      <c r="P74" s="277"/>
      <c r="Q74" s="651"/>
      <c r="R74" s="277"/>
      <c r="S74" s="651"/>
      <c r="T74" s="544"/>
      <c r="U74" s="544"/>
      <c r="V74" s="299"/>
    </row>
    <row r="75" spans="1:22" s="357" customFormat="1" ht="35.450000000000003" hidden="1" customHeight="1" x14ac:dyDescent="0.25">
      <c r="A75" s="291"/>
      <c r="B75" s="292"/>
      <c r="C75" s="293"/>
      <c r="D75" s="294"/>
      <c r="E75" s="295"/>
      <c r="F75" s="284">
        <v>1</v>
      </c>
      <c r="G75" s="701"/>
      <c r="H75" s="302"/>
      <c r="I75" s="277"/>
      <c r="J75" s="298"/>
      <c r="K75" s="298"/>
      <c r="L75" s="368"/>
      <c r="M75" s="544" t="s">
        <v>223</v>
      </c>
      <c r="N75" s="544" t="s">
        <v>232</v>
      </c>
      <c r="O75" s="651">
        <v>377272</v>
      </c>
      <c r="P75" s="277"/>
      <c r="Q75" s="651">
        <v>377272</v>
      </c>
      <c r="R75" s="277"/>
      <c r="S75" s="651">
        <v>377272</v>
      </c>
      <c r="T75" s="544" t="s">
        <v>224</v>
      </c>
      <c r="U75" s="544" t="s">
        <v>225</v>
      </c>
      <c r="V75" s="299"/>
    </row>
    <row r="76" spans="1:22" s="357" customFormat="1" ht="35.450000000000003" hidden="1" customHeight="1" x14ac:dyDescent="0.25">
      <c r="A76" s="291"/>
      <c r="B76" s="292"/>
      <c r="C76" s="293"/>
      <c r="D76" s="294"/>
      <c r="E76" s="295"/>
      <c r="F76" s="287">
        <v>1075362</v>
      </c>
      <c r="G76" s="701"/>
      <c r="H76" s="355"/>
      <c r="I76" s="277"/>
      <c r="J76" s="298"/>
      <c r="K76" s="298"/>
      <c r="L76" s="368"/>
      <c r="M76" s="544"/>
      <c r="N76" s="544"/>
      <c r="O76" s="651"/>
      <c r="P76" s="277"/>
      <c r="Q76" s="651"/>
      <c r="R76" s="277"/>
      <c r="S76" s="651"/>
      <c r="T76" s="544"/>
      <c r="U76" s="544"/>
      <c r="V76" s="299"/>
    </row>
    <row r="77" spans="1:22" s="357" customFormat="1" ht="35.450000000000003" hidden="1" customHeight="1" x14ac:dyDescent="0.25">
      <c r="A77" s="291"/>
      <c r="B77" s="292"/>
      <c r="C77" s="293"/>
      <c r="D77" s="294"/>
      <c r="E77" s="295"/>
      <c r="F77" s="300" t="s">
        <v>231</v>
      </c>
      <c r="G77" s="701"/>
      <c r="H77" s="355"/>
      <c r="I77" s="277"/>
      <c r="J77" s="298"/>
      <c r="K77" s="298"/>
      <c r="L77" s="368"/>
      <c r="M77" s="544"/>
      <c r="N77" s="544"/>
      <c r="O77" s="651"/>
      <c r="P77" s="277"/>
      <c r="Q77" s="651"/>
      <c r="R77" s="277"/>
      <c r="S77" s="651"/>
      <c r="T77" s="544"/>
      <c r="U77" s="544"/>
      <c r="V77" s="299"/>
    </row>
    <row r="78" spans="1:22" s="357" customFormat="1" ht="35.450000000000003" hidden="1" customHeight="1" thickBot="1" x14ac:dyDescent="0.3">
      <c r="A78" s="291"/>
      <c r="B78" s="292"/>
      <c r="C78" s="293"/>
      <c r="D78" s="294"/>
      <c r="E78" s="295"/>
      <c r="F78" s="301"/>
      <c r="G78" s="701"/>
      <c r="H78" s="355"/>
      <c r="I78" s="277"/>
      <c r="J78" s="298"/>
      <c r="K78" s="298"/>
      <c r="L78" s="368"/>
      <c r="M78" s="544"/>
      <c r="N78" s="544"/>
      <c r="O78" s="651"/>
      <c r="P78" s="277"/>
      <c r="Q78" s="651"/>
      <c r="R78" s="277"/>
      <c r="S78" s="651"/>
      <c r="T78" s="544"/>
      <c r="U78" s="544"/>
      <c r="V78" s="299"/>
    </row>
    <row r="79" spans="1:22" s="357" customFormat="1" ht="35.450000000000003" hidden="1" customHeight="1" x14ac:dyDescent="0.25">
      <c r="A79" s="291"/>
      <c r="B79" s="292"/>
      <c r="C79" s="293"/>
      <c r="D79" s="294"/>
      <c r="E79" s="295"/>
      <c r="F79" s="284">
        <v>5</v>
      </c>
      <c r="G79" s="701"/>
      <c r="H79" s="302"/>
      <c r="I79" s="277"/>
      <c r="J79" s="298"/>
      <c r="K79" s="298"/>
      <c r="L79" s="368"/>
      <c r="M79" s="544" t="s">
        <v>223</v>
      </c>
      <c r="N79" s="544" t="s">
        <v>232</v>
      </c>
      <c r="O79" s="651">
        <v>109955</v>
      </c>
      <c r="P79" s="277"/>
      <c r="Q79" s="651">
        <v>109955</v>
      </c>
      <c r="R79" s="277"/>
      <c r="S79" s="651">
        <v>109955</v>
      </c>
      <c r="T79" s="544" t="s">
        <v>224</v>
      </c>
      <c r="U79" s="544" t="s">
        <v>225</v>
      </c>
      <c r="V79" s="299"/>
    </row>
    <row r="80" spans="1:22" s="357" customFormat="1" ht="35.450000000000003" hidden="1" customHeight="1" x14ac:dyDescent="0.25">
      <c r="A80" s="291"/>
      <c r="B80" s="292"/>
      <c r="C80" s="293"/>
      <c r="D80" s="294"/>
      <c r="E80" s="295"/>
      <c r="F80" s="287">
        <v>5376812</v>
      </c>
      <c r="G80" s="701"/>
      <c r="H80" s="355"/>
      <c r="I80" s="277"/>
      <c r="J80" s="298"/>
      <c r="K80" s="298"/>
      <c r="L80" s="368"/>
      <c r="M80" s="544"/>
      <c r="N80" s="544"/>
      <c r="O80" s="651"/>
      <c r="P80" s="277"/>
      <c r="Q80" s="651"/>
      <c r="R80" s="277"/>
      <c r="S80" s="651"/>
      <c r="T80" s="544"/>
      <c r="U80" s="544"/>
      <c r="V80" s="299"/>
    </row>
    <row r="81" spans="1:22" s="357" customFormat="1" ht="35.450000000000003" hidden="1" customHeight="1" x14ac:dyDescent="0.25">
      <c r="A81" s="291"/>
      <c r="B81" s="292"/>
      <c r="C81" s="293"/>
      <c r="D81" s="294"/>
      <c r="E81" s="295"/>
      <c r="F81" s="300" t="s">
        <v>231</v>
      </c>
      <c r="G81" s="701"/>
      <c r="H81" s="355"/>
      <c r="I81" s="277"/>
      <c r="J81" s="298"/>
      <c r="K81" s="298"/>
      <c r="L81" s="368"/>
      <c r="M81" s="544"/>
      <c r="N81" s="544"/>
      <c r="O81" s="651"/>
      <c r="P81" s="277"/>
      <c r="Q81" s="651"/>
      <c r="R81" s="277"/>
      <c r="S81" s="651"/>
      <c r="T81" s="544"/>
      <c r="U81" s="544"/>
      <c r="V81" s="299"/>
    </row>
    <row r="82" spans="1:22" s="357" customFormat="1" ht="35.450000000000003" hidden="1" customHeight="1" thickBot="1" x14ac:dyDescent="0.3">
      <c r="A82" s="291"/>
      <c r="B82" s="292"/>
      <c r="C82" s="293"/>
      <c r="D82" s="294"/>
      <c r="E82" s="295"/>
      <c r="F82" s="301"/>
      <c r="G82" s="701"/>
      <c r="H82" s="355"/>
      <c r="I82" s="277"/>
      <c r="J82" s="298"/>
      <c r="K82" s="298"/>
      <c r="L82" s="368"/>
      <c r="M82" s="544"/>
      <c r="N82" s="544"/>
      <c r="O82" s="651"/>
      <c r="P82" s="277"/>
      <c r="Q82" s="651"/>
      <c r="R82" s="277"/>
      <c r="S82" s="651"/>
      <c r="T82" s="544"/>
      <c r="U82" s="544"/>
      <c r="V82" s="299"/>
    </row>
    <row r="83" spans="1:22" s="357" customFormat="1" ht="35.450000000000003" hidden="1" customHeight="1" x14ac:dyDescent="0.25">
      <c r="A83" s="291"/>
      <c r="B83" s="292"/>
      <c r="C83" s="293"/>
      <c r="D83" s="294"/>
      <c r="E83" s="295"/>
      <c r="F83" s="284">
        <v>12</v>
      </c>
      <c r="G83" s="701"/>
      <c r="H83" s="302"/>
      <c r="I83" s="277"/>
      <c r="J83" s="298"/>
      <c r="K83" s="298"/>
      <c r="L83" s="368"/>
      <c r="M83" s="544" t="s">
        <v>223</v>
      </c>
      <c r="N83" s="544" t="s">
        <v>232</v>
      </c>
      <c r="O83" s="651">
        <v>1094488</v>
      </c>
      <c r="P83" s="277"/>
      <c r="Q83" s="651">
        <v>1094488</v>
      </c>
      <c r="R83" s="277"/>
      <c r="S83" s="651">
        <v>1094488</v>
      </c>
      <c r="T83" s="544" t="s">
        <v>224</v>
      </c>
      <c r="U83" s="544" t="s">
        <v>225</v>
      </c>
      <c r="V83" s="299"/>
    </row>
    <row r="84" spans="1:22" s="357" customFormat="1" ht="35.450000000000003" hidden="1" customHeight="1" x14ac:dyDescent="0.25">
      <c r="A84" s="291"/>
      <c r="B84" s="292"/>
      <c r="C84" s="293"/>
      <c r="D84" s="294"/>
      <c r="E84" s="295"/>
      <c r="F84" s="287">
        <v>12904350</v>
      </c>
      <c r="G84" s="701"/>
      <c r="H84" s="355"/>
      <c r="I84" s="277"/>
      <c r="J84" s="298"/>
      <c r="K84" s="298"/>
      <c r="L84" s="368"/>
      <c r="M84" s="544"/>
      <c r="N84" s="544"/>
      <c r="O84" s="651"/>
      <c r="P84" s="277"/>
      <c r="Q84" s="651"/>
      <c r="R84" s="277"/>
      <c r="S84" s="651"/>
      <c r="T84" s="544"/>
      <c r="U84" s="544"/>
      <c r="V84" s="299"/>
    </row>
    <row r="85" spans="1:22" s="357" customFormat="1" ht="35.450000000000003" hidden="1" customHeight="1" x14ac:dyDescent="0.25">
      <c r="A85" s="291"/>
      <c r="B85" s="292"/>
      <c r="C85" s="293"/>
      <c r="D85" s="294"/>
      <c r="E85" s="295"/>
      <c r="F85" s="300" t="s">
        <v>231</v>
      </c>
      <c r="G85" s="701"/>
      <c r="H85" s="355"/>
      <c r="I85" s="277"/>
      <c r="J85" s="298"/>
      <c r="K85" s="298"/>
      <c r="L85" s="368"/>
      <c r="M85" s="544"/>
      <c r="N85" s="544"/>
      <c r="O85" s="651"/>
      <c r="P85" s="277"/>
      <c r="Q85" s="651"/>
      <c r="R85" s="277"/>
      <c r="S85" s="651"/>
      <c r="T85" s="544"/>
      <c r="U85" s="544"/>
      <c r="V85" s="299"/>
    </row>
    <row r="86" spans="1:22" s="357" customFormat="1" ht="35.450000000000003" hidden="1" customHeight="1" thickBot="1" x14ac:dyDescent="0.3">
      <c r="A86" s="291"/>
      <c r="B86" s="292"/>
      <c r="C86" s="293"/>
      <c r="D86" s="294"/>
      <c r="E86" s="295"/>
      <c r="F86" s="301"/>
      <c r="G86" s="701"/>
      <c r="H86" s="355"/>
      <c r="I86" s="277"/>
      <c r="J86" s="298"/>
      <c r="K86" s="298"/>
      <c r="L86" s="368"/>
      <c r="M86" s="544"/>
      <c r="N86" s="544"/>
      <c r="O86" s="651"/>
      <c r="P86" s="277"/>
      <c r="Q86" s="651"/>
      <c r="R86" s="277"/>
      <c r="S86" s="651"/>
      <c r="T86" s="544"/>
      <c r="U86" s="544"/>
      <c r="V86" s="299"/>
    </row>
    <row r="87" spans="1:22" s="357" customFormat="1" ht="35.450000000000003" hidden="1" customHeight="1" x14ac:dyDescent="0.25">
      <c r="A87" s="291"/>
      <c r="B87" s="292"/>
      <c r="C87" s="293"/>
      <c r="D87" s="294"/>
      <c r="E87" s="295"/>
      <c r="F87" s="284">
        <v>18</v>
      </c>
      <c r="G87" s="701"/>
      <c r="H87" s="302"/>
      <c r="I87" s="277"/>
      <c r="J87" s="298"/>
      <c r="K87" s="298"/>
      <c r="L87" s="368"/>
      <c r="M87" s="544" t="s">
        <v>223</v>
      </c>
      <c r="N87" s="544" t="s">
        <v>232</v>
      </c>
      <c r="O87" s="651">
        <v>147933</v>
      </c>
      <c r="P87" s="277"/>
      <c r="Q87" s="651">
        <v>147933</v>
      </c>
      <c r="R87" s="277"/>
      <c r="S87" s="651">
        <v>147933</v>
      </c>
      <c r="T87" s="544" t="s">
        <v>224</v>
      </c>
      <c r="U87" s="544" t="s">
        <v>225</v>
      </c>
      <c r="V87" s="299"/>
    </row>
    <row r="88" spans="1:22" s="357" customFormat="1" ht="35.450000000000003" hidden="1" customHeight="1" x14ac:dyDescent="0.25">
      <c r="A88" s="291"/>
      <c r="B88" s="292"/>
      <c r="C88" s="293"/>
      <c r="D88" s="294"/>
      <c r="E88" s="295"/>
      <c r="F88" s="287">
        <v>19356525</v>
      </c>
      <c r="G88" s="701"/>
      <c r="H88" s="355"/>
      <c r="I88" s="277"/>
      <c r="J88" s="298"/>
      <c r="K88" s="298"/>
      <c r="L88" s="368"/>
      <c r="M88" s="544"/>
      <c r="N88" s="544"/>
      <c r="O88" s="651"/>
      <c r="P88" s="277"/>
      <c r="Q88" s="651"/>
      <c r="R88" s="277"/>
      <c r="S88" s="651"/>
      <c r="T88" s="544"/>
      <c r="U88" s="544"/>
      <c r="V88" s="299"/>
    </row>
    <row r="89" spans="1:22" s="357" customFormat="1" ht="35.450000000000003" hidden="1" customHeight="1" x14ac:dyDescent="0.25">
      <c r="A89" s="291"/>
      <c r="B89" s="292"/>
      <c r="C89" s="293"/>
      <c r="D89" s="294"/>
      <c r="E89" s="295"/>
      <c r="F89" s="300" t="s">
        <v>231</v>
      </c>
      <c r="G89" s="701"/>
      <c r="H89" s="355"/>
      <c r="I89" s="277"/>
      <c r="J89" s="298"/>
      <c r="K89" s="298"/>
      <c r="L89" s="368"/>
      <c r="M89" s="544"/>
      <c r="N89" s="544"/>
      <c r="O89" s="651"/>
      <c r="P89" s="277"/>
      <c r="Q89" s="651"/>
      <c r="R89" s="277"/>
      <c r="S89" s="651"/>
      <c r="T89" s="544"/>
      <c r="U89" s="544"/>
      <c r="V89" s="299"/>
    </row>
    <row r="90" spans="1:22" s="357" customFormat="1" ht="35.450000000000003" hidden="1" customHeight="1" thickBot="1" x14ac:dyDescent="0.3">
      <c r="A90" s="291"/>
      <c r="B90" s="292"/>
      <c r="C90" s="293"/>
      <c r="D90" s="294"/>
      <c r="E90" s="295"/>
      <c r="F90" s="301"/>
      <c r="G90" s="701"/>
      <c r="H90" s="355"/>
      <c r="I90" s="277"/>
      <c r="J90" s="298"/>
      <c r="K90" s="298"/>
      <c r="L90" s="368"/>
      <c r="M90" s="544"/>
      <c r="N90" s="544"/>
      <c r="O90" s="651"/>
      <c r="P90" s="277"/>
      <c r="Q90" s="651"/>
      <c r="R90" s="277"/>
      <c r="S90" s="651"/>
      <c r="T90" s="544"/>
      <c r="U90" s="544"/>
      <c r="V90" s="299"/>
    </row>
    <row r="91" spans="1:22" s="357" customFormat="1" ht="35.450000000000003" hidden="1" customHeight="1" x14ac:dyDescent="0.25">
      <c r="A91" s="291"/>
      <c r="B91" s="292"/>
      <c r="C91" s="293"/>
      <c r="D91" s="294"/>
      <c r="E91" s="295"/>
      <c r="F91" s="284">
        <v>2</v>
      </c>
      <c r="G91" s="701"/>
      <c r="H91" s="302"/>
      <c r="I91" s="277"/>
      <c r="J91" s="298"/>
      <c r="K91" s="298"/>
      <c r="L91" s="368"/>
      <c r="M91" s="544" t="s">
        <v>223</v>
      </c>
      <c r="N91" s="544" t="s">
        <v>232</v>
      </c>
      <c r="O91" s="651">
        <v>201593</v>
      </c>
      <c r="P91" s="277"/>
      <c r="Q91" s="651">
        <v>201593</v>
      </c>
      <c r="R91" s="277"/>
      <c r="S91" s="651">
        <v>201593</v>
      </c>
      <c r="T91" s="544" t="s">
        <v>224</v>
      </c>
      <c r="U91" s="544" t="s">
        <v>225</v>
      </c>
      <c r="V91" s="299"/>
    </row>
    <row r="92" spans="1:22" s="357" customFormat="1" ht="35.450000000000003" hidden="1" customHeight="1" x14ac:dyDescent="0.25">
      <c r="A92" s="291"/>
      <c r="B92" s="292"/>
      <c r="C92" s="293"/>
      <c r="D92" s="294"/>
      <c r="E92" s="295"/>
      <c r="F92" s="287">
        <v>2150725</v>
      </c>
      <c r="G92" s="701"/>
      <c r="H92" s="355"/>
      <c r="I92" s="277"/>
      <c r="J92" s="298"/>
      <c r="K92" s="298"/>
      <c r="L92" s="368"/>
      <c r="M92" s="544"/>
      <c r="N92" s="544"/>
      <c r="O92" s="651"/>
      <c r="P92" s="277"/>
      <c r="Q92" s="651"/>
      <c r="R92" s="277"/>
      <c r="S92" s="651"/>
      <c r="T92" s="544"/>
      <c r="U92" s="544"/>
      <c r="V92" s="299"/>
    </row>
    <row r="93" spans="1:22" s="357" customFormat="1" ht="35.450000000000003" hidden="1" customHeight="1" x14ac:dyDescent="0.25">
      <c r="A93" s="291"/>
      <c r="B93" s="292"/>
      <c r="C93" s="293"/>
      <c r="D93" s="294"/>
      <c r="E93" s="295"/>
      <c r="F93" s="300" t="s">
        <v>231</v>
      </c>
      <c r="G93" s="701"/>
      <c r="H93" s="355"/>
      <c r="I93" s="277"/>
      <c r="J93" s="298"/>
      <c r="K93" s="298"/>
      <c r="L93" s="368"/>
      <c r="M93" s="544"/>
      <c r="N93" s="544"/>
      <c r="O93" s="651"/>
      <c r="P93" s="277"/>
      <c r="Q93" s="651"/>
      <c r="R93" s="277"/>
      <c r="S93" s="651"/>
      <c r="T93" s="544"/>
      <c r="U93" s="544"/>
      <c r="V93" s="299"/>
    </row>
    <row r="94" spans="1:22" s="357" customFormat="1" ht="35.450000000000003" hidden="1" customHeight="1" thickBot="1" x14ac:dyDescent="0.3">
      <c r="A94" s="291"/>
      <c r="B94" s="292"/>
      <c r="C94" s="293"/>
      <c r="D94" s="294"/>
      <c r="E94" s="295"/>
      <c r="F94" s="301"/>
      <c r="G94" s="701"/>
      <c r="H94" s="355"/>
      <c r="I94" s="277"/>
      <c r="J94" s="298"/>
      <c r="K94" s="298"/>
      <c r="L94" s="368"/>
      <c r="M94" s="544"/>
      <c r="N94" s="544"/>
      <c r="O94" s="651"/>
      <c r="P94" s="277"/>
      <c r="Q94" s="651"/>
      <c r="R94" s="277"/>
      <c r="S94" s="651"/>
      <c r="T94" s="544"/>
      <c r="U94" s="544"/>
      <c r="V94" s="299"/>
    </row>
    <row r="95" spans="1:22" s="357" customFormat="1" ht="35.450000000000003" hidden="1" customHeight="1" x14ac:dyDescent="0.25">
      <c r="A95" s="291"/>
      <c r="B95" s="292"/>
      <c r="C95" s="293"/>
      <c r="D95" s="294"/>
      <c r="E95" s="295"/>
      <c r="F95" s="284">
        <v>31</v>
      </c>
      <c r="G95" s="701"/>
      <c r="H95" s="302"/>
      <c r="I95" s="277"/>
      <c r="J95" s="298"/>
      <c r="K95" s="298"/>
      <c r="L95" s="368"/>
      <c r="M95" s="544" t="s">
        <v>223</v>
      </c>
      <c r="N95" s="544" t="s">
        <v>232</v>
      </c>
      <c r="O95" s="651">
        <v>479830</v>
      </c>
      <c r="P95" s="277"/>
      <c r="Q95" s="651">
        <v>479830</v>
      </c>
      <c r="R95" s="277"/>
      <c r="S95" s="651">
        <v>479830</v>
      </c>
      <c r="T95" s="544" t="s">
        <v>224</v>
      </c>
      <c r="U95" s="544" t="s">
        <v>225</v>
      </c>
      <c r="V95" s="299"/>
    </row>
    <row r="96" spans="1:22" s="357" customFormat="1" ht="35.450000000000003" hidden="1" customHeight="1" x14ac:dyDescent="0.25">
      <c r="A96" s="291"/>
      <c r="B96" s="292"/>
      <c r="C96" s="293"/>
      <c r="D96" s="294"/>
      <c r="E96" s="295"/>
      <c r="F96" s="287">
        <v>33336237</v>
      </c>
      <c r="G96" s="701"/>
      <c r="H96" s="355"/>
      <c r="I96" s="277"/>
      <c r="J96" s="298"/>
      <c r="K96" s="298"/>
      <c r="L96" s="368"/>
      <c r="M96" s="544"/>
      <c r="N96" s="544"/>
      <c r="O96" s="651"/>
      <c r="P96" s="277"/>
      <c r="Q96" s="651"/>
      <c r="R96" s="277"/>
      <c r="S96" s="651"/>
      <c r="T96" s="544"/>
      <c r="U96" s="544"/>
      <c r="V96" s="299"/>
    </row>
    <row r="97" spans="1:22" s="357" customFormat="1" ht="35.450000000000003" hidden="1" customHeight="1" x14ac:dyDescent="0.25">
      <c r="A97" s="291"/>
      <c r="B97" s="292"/>
      <c r="C97" s="293"/>
      <c r="D97" s="294"/>
      <c r="E97" s="295"/>
      <c r="F97" s="300" t="s">
        <v>231</v>
      </c>
      <c r="G97" s="701"/>
      <c r="H97" s="355"/>
      <c r="I97" s="277"/>
      <c r="J97" s="298"/>
      <c r="K97" s="298"/>
      <c r="L97" s="368"/>
      <c r="M97" s="544"/>
      <c r="N97" s="544"/>
      <c r="O97" s="651"/>
      <c r="P97" s="277"/>
      <c r="Q97" s="651"/>
      <c r="R97" s="277"/>
      <c r="S97" s="651"/>
      <c r="T97" s="544"/>
      <c r="U97" s="544"/>
      <c r="V97" s="299"/>
    </row>
    <row r="98" spans="1:22" s="357" customFormat="1" ht="35.450000000000003" hidden="1" customHeight="1" thickBot="1" x14ac:dyDescent="0.3">
      <c r="A98" s="291"/>
      <c r="B98" s="292"/>
      <c r="C98" s="293"/>
      <c r="D98" s="294"/>
      <c r="E98" s="295"/>
      <c r="F98" s="301"/>
      <c r="G98" s="701"/>
      <c r="H98" s="355"/>
      <c r="I98" s="277"/>
      <c r="J98" s="298"/>
      <c r="K98" s="298"/>
      <c r="L98" s="368"/>
      <c r="M98" s="544"/>
      <c r="N98" s="544"/>
      <c r="O98" s="651"/>
      <c r="P98" s="277"/>
      <c r="Q98" s="651"/>
      <c r="R98" s="277"/>
      <c r="S98" s="651"/>
      <c r="T98" s="544"/>
      <c r="U98" s="544"/>
      <c r="V98" s="299"/>
    </row>
    <row r="99" spans="1:22" s="357" customFormat="1" ht="35.450000000000003" hidden="1" customHeight="1" x14ac:dyDescent="0.25">
      <c r="A99" s="291"/>
      <c r="B99" s="292"/>
      <c r="C99" s="293"/>
      <c r="D99" s="294"/>
      <c r="E99" s="295"/>
      <c r="F99" s="284">
        <v>1</v>
      </c>
      <c r="G99" s="701"/>
      <c r="H99" s="302"/>
      <c r="I99" s="277"/>
      <c r="J99" s="298"/>
      <c r="K99" s="298"/>
      <c r="L99" s="368"/>
      <c r="M99" s="544" t="s">
        <v>223</v>
      </c>
      <c r="N99" s="544" t="s">
        <v>232</v>
      </c>
      <c r="O99" s="651">
        <v>409257</v>
      </c>
      <c r="P99" s="277"/>
      <c r="Q99" s="651">
        <v>409257</v>
      </c>
      <c r="R99" s="277"/>
      <c r="S99" s="651">
        <v>409257</v>
      </c>
      <c r="T99" s="544" t="s">
        <v>224</v>
      </c>
      <c r="U99" s="544" t="s">
        <v>225</v>
      </c>
      <c r="V99" s="299"/>
    </row>
    <row r="100" spans="1:22" s="357" customFormat="1" ht="35.450000000000003" hidden="1" customHeight="1" x14ac:dyDescent="0.25">
      <c r="A100" s="291"/>
      <c r="B100" s="292"/>
      <c r="C100" s="293"/>
      <c r="D100" s="294"/>
      <c r="E100" s="295"/>
      <c r="F100" s="287">
        <v>1075362</v>
      </c>
      <c r="G100" s="701"/>
      <c r="H100" s="355"/>
      <c r="I100" s="277"/>
      <c r="J100" s="298"/>
      <c r="K100" s="298"/>
      <c r="L100" s="368"/>
      <c r="M100" s="544"/>
      <c r="N100" s="544"/>
      <c r="O100" s="651"/>
      <c r="P100" s="277"/>
      <c r="Q100" s="651"/>
      <c r="R100" s="277"/>
      <c r="S100" s="651"/>
      <c r="T100" s="544"/>
      <c r="U100" s="544"/>
      <c r="V100" s="299"/>
    </row>
    <row r="101" spans="1:22" s="357" customFormat="1" ht="35.450000000000003" hidden="1" customHeight="1" x14ac:dyDescent="0.25">
      <c r="A101" s="291"/>
      <c r="B101" s="292"/>
      <c r="C101" s="293"/>
      <c r="D101" s="294"/>
      <c r="E101" s="295"/>
      <c r="F101" s="300" t="s">
        <v>231</v>
      </c>
      <c r="G101" s="701"/>
      <c r="H101" s="355"/>
      <c r="I101" s="277"/>
      <c r="J101" s="298"/>
      <c r="K101" s="298"/>
      <c r="L101" s="368"/>
      <c r="M101" s="544"/>
      <c r="N101" s="544"/>
      <c r="O101" s="651"/>
      <c r="P101" s="277"/>
      <c r="Q101" s="651"/>
      <c r="R101" s="277"/>
      <c r="S101" s="651"/>
      <c r="T101" s="544"/>
      <c r="U101" s="544"/>
      <c r="V101" s="299"/>
    </row>
    <row r="102" spans="1:22" s="357" customFormat="1" ht="35.450000000000003" hidden="1" customHeight="1" thickBot="1" x14ac:dyDescent="0.3">
      <c r="A102" s="291"/>
      <c r="B102" s="292"/>
      <c r="C102" s="293"/>
      <c r="D102" s="294"/>
      <c r="E102" s="295"/>
      <c r="F102" s="301"/>
      <c r="G102" s="701"/>
      <c r="H102" s="355"/>
      <c r="I102" s="277"/>
      <c r="J102" s="298"/>
      <c r="K102" s="298"/>
      <c r="L102" s="368"/>
      <c r="M102" s="544"/>
      <c r="N102" s="544"/>
      <c r="O102" s="651"/>
      <c r="P102" s="277"/>
      <c r="Q102" s="651"/>
      <c r="R102" s="277"/>
      <c r="S102" s="651"/>
      <c r="T102" s="544"/>
      <c r="U102" s="544"/>
      <c r="V102" s="299"/>
    </row>
    <row r="103" spans="1:22" s="357" customFormat="1" ht="35.450000000000003" hidden="1" customHeight="1" x14ac:dyDescent="0.25">
      <c r="A103" s="291"/>
      <c r="B103" s="292"/>
      <c r="C103" s="293"/>
      <c r="D103" s="294"/>
      <c r="E103" s="295"/>
      <c r="F103" s="284">
        <v>6</v>
      </c>
      <c r="G103" s="701"/>
      <c r="H103" s="302"/>
      <c r="I103" s="277"/>
      <c r="J103" s="298"/>
      <c r="K103" s="298"/>
      <c r="L103" s="368"/>
      <c r="M103" s="544" t="s">
        <v>223</v>
      </c>
      <c r="N103" s="544" t="s">
        <v>232</v>
      </c>
      <c r="O103" s="651">
        <v>400686</v>
      </c>
      <c r="P103" s="277"/>
      <c r="Q103" s="651">
        <v>400686</v>
      </c>
      <c r="R103" s="277"/>
      <c r="S103" s="651">
        <v>400686</v>
      </c>
      <c r="T103" s="544" t="s">
        <v>224</v>
      </c>
      <c r="U103" s="544" t="s">
        <v>225</v>
      </c>
      <c r="V103" s="299"/>
    </row>
    <row r="104" spans="1:22" s="357" customFormat="1" ht="35.450000000000003" hidden="1" customHeight="1" x14ac:dyDescent="0.25">
      <c r="A104" s="291"/>
      <c r="B104" s="292"/>
      <c r="C104" s="293"/>
      <c r="D104" s="294"/>
      <c r="E104" s="295"/>
      <c r="F104" s="287">
        <v>6452175</v>
      </c>
      <c r="G104" s="701"/>
      <c r="H104" s="355"/>
      <c r="I104" s="277"/>
      <c r="J104" s="298"/>
      <c r="K104" s="298"/>
      <c r="L104" s="368"/>
      <c r="M104" s="544"/>
      <c r="N104" s="544"/>
      <c r="O104" s="651"/>
      <c r="P104" s="277"/>
      <c r="Q104" s="651"/>
      <c r="R104" s="277"/>
      <c r="S104" s="651"/>
      <c r="T104" s="544"/>
      <c r="U104" s="544"/>
      <c r="V104" s="299"/>
    </row>
    <row r="105" spans="1:22" s="357" customFormat="1" ht="35.450000000000003" hidden="1" customHeight="1" x14ac:dyDescent="0.25">
      <c r="A105" s="291"/>
      <c r="B105" s="292"/>
      <c r="C105" s="293"/>
      <c r="D105" s="294"/>
      <c r="E105" s="295"/>
      <c r="F105" s="300" t="s">
        <v>231</v>
      </c>
      <c r="G105" s="701"/>
      <c r="H105" s="355"/>
      <c r="I105" s="277"/>
      <c r="J105" s="298"/>
      <c r="K105" s="298"/>
      <c r="L105" s="368"/>
      <c r="M105" s="544"/>
      <c r="N105" s="544"/>
      <c r="O105" s="651"/>
      <c r="P105" s="277"/>
      <c r="Q105" s="651"/>
      <c r="R105" s="277"/>
      <c r="S105" s="651"/>
      <c r="T105" s="544"/>
      <c r="U105" s="544"/>
      <c r="V105" s="299"/>
    </row>
    <row r="106" spans="1:22" s="357" customFormat="1" ht="35.450000000000003" hidden="1" customHeight="1" thickBot="1" x14ac:dyDescent="0.3">
      <c r="A106" s="291"/>
      <c r="B106" s="292"/>
      <c r="C106" s="293"/>
      <c r="D106" s="294"/>
      <c r="E106" s="295"/>
      <c r="F106" s="301"/>
      <c r="G106" s="701"/>
      <c r="H106" s="355"/>
      <c r="I106" s="277"/>
      <c r="J106" s="298"/>
      <c r="K106" s="298"/>
      <c r="L106" s="368"/>
      <c r="M106" s="544"/>
      <c r="N106" s="544"/>
      <c r="O106" s="651"/>
      <c r="P106" s="277"/>
      <c r="Q106" s="651"/>
      <c r="R106" s="277"/>
      <c r="S106" s="651"/>
      <c r="T106" s="544"/>
      <c r="U106" s="544"/>
      <c r="V106" s="299"/>
    </row>
    <row r="107" spans="1:22" s="357" customFormat="1" ht="35.450000000000003" hidden="1" customHeight="1" x14ac:dyDescent="0.25">
      <c r="A107" s="291"/>
      <c r="B107" s="292"/>
      <c r="C107" s="293"/>
      <c r="D107" s="294"/>
      <c r="E107" s="295"/>
      <c r="F107" s="284">
        <v>7</v>
      </c>
      <c r="G107" s="701"/>
      <c r="H107" s="302"/>
      <c r="I107" s="277"/>
      <c r="J107" s="298"/>
      <c r="K107" s="298"/>
      <c r="L107" s="368"/>
      <c r="M107" s="544" t="s">
        <v>223</v>
      </c>
      <c r="N107" s="544" t="s">
        <v>232</v>
      </c>
      <c r="O107" s="651">
        <v>98209</v>
      </c>
      <c r="P107" s="277"/>
      <c r="Q107" s="651">
        <v>98209</v>
      </c>
      <c r="R107" s="277"/>
      <c r="S107" s="651">
        <v>98209</v>
      </c>
      <c r="T107" s="544" t="s">
        <v>224</v>
      </c>
      <c r="U107" s="544" t="s">
        <v>225</v>
      </c>
      <c r="V107" s="299"/>
    </row>
    <row r="108" spans="1:22" s="357" customFormat="1" ht="35.450000000000003" hidden="1" customHeight="1" x14ac:dyDescent="0.25">
      <c r="A108" s="291"/>
      <c r="B108" s="292"/>
      <c r="C108" s="293"/>
      <c r="D108" s="294"/>
      <c r="E108" s="295"/>
      <c r="F108" s="287">
        <v>7527537</v>
      </c>
      <c r="G108" s="701"/>
      <c r="H108" s="355"/>
      <c r="I108" s="277"/>
      <c r="J108" s="298"/>
      <c r="K108" s="298"/>
      <c r="L108" s="368"/>
      <c r="M108" s="544"/>
      <c r="N108" s="544"/>
      <c r="O108" s="651"/>
      <c r="P108" s="277"/>
      <c r="Q108" s="651"/>
      <c r="R108" s="277"/>
      <c r="S108" s="651"/>
      <c r="T108" s="544"/>
      <c r="U108" s="544"/>
      <c r="V108" s="299"/>
    </row>
    <row r="109" spans="1:22" s="357" customFormat="1" ht="35.450000000000003" hidden="1" customHeight="1" x14ac:dyDescent="0.25">
      <c r="A109" s="291"/>
      <c r="B109" s="292"/>
      <c r="C109" s="293"/>
      <c r="D109" s="294"/>
      <c r="E109" s="295"/>
      <c r="F109" s="300" t="s">
        <v>231</v>
      </c>
      <c r="G109" s="701"/>
      <c r="H109" s="355"/>
      <c r="I109" s="277"/>
      <c r="J109" s="298"/>
      <c r="K109" s="298"/>
      <c r="L109" s="368"/>
      <c r="M109" s="544"/>
      <c r="N109" s="544"/>
      <c r="O109" s="651"/>
      <c r="P109" s="277"/>
      <c r="Q109" s="651"/>
      <c r="R109" s="277"/>
      <c r="S109" s="651"/>
      <c r="T109" s="544"/>
      <c r="U109" s="544"/>
      <c r="V109" s="299"/>
    </row>
    <row r="110" spans="1:22" s="357" customFormat="1" ht="35.450000000000003" hidden="1" customHeight="1" thickBot="1" x14ac:dyDescent="0.3">
      <c r="A110" s="291"/>
      <c r="B110" s="292"/>
      <c r="C110" s="293"/>
      <c r="D110" s="294"/>
      <c r="E110" s="295"/>
      <c r="F110" s="303"/>
      <c r="G110" s="701"/>
      <c r="H110" s="355"/>
      <c r="I110" s="277"/>
      <c r="J110" s="298"/>
      <c r="K110" s="298"/>
      <c r="L110" s="368"/>
      <c r="M110" s="544"/>
      <c r="N110" s="544"/>
      <c r="O110" s="651"/>
      <c r="P110" s="277"/>
      <c r="Q110" s="651"/>
      <c r="R110" s="277"/>
      <c r="S110" s="651"/>
      <c r="T110" s="544"/>
      <c r="U110" s="544"/>
      <c r="V110" s="299"/>
    </row>
    <row r="111" spans="1:22" s="357" customFormat="1" ht="35.450000000000003" hidden="1" customHeight="1" x14ac:dyDescent="0.25">
      <c r="A111" s="291"/>
      <c r="B111" s="292"/>
      <c r="C111" s="293"/>
      <c r="D111" s="294"/>
      <c r="E111" s="295"/>
      <c r="F111" s="273">
        <v>0</v>
      </c>
      <c r="G111" s="701"/>
      <c r="H111" s="302"/>
      <c r="I111" s="277"/>
      <c r="J111" s="298"/>
      <c r="K111" s="298"/>
      <c r="L111" s="368"/>
      <c r="M111" s="544" t="s">
        <v>223</v>
      </c>
      <c r="N111" s="544" t="s">
        <v>232</v>
      </c>
      <c r="O111" s="651">
        <v>7541352</v>
      </c>
      <c r="P111" s="277"/>
      <c r="Q111" s="651">
        <v>7541352</v>
      </c>
      <c r="R111" s="277"/>
      <c r="S111" s="651">
        <v>7541353</v>
      </c>
      <c r="T111" s="544" t="s">
        <v>224</v>
      </c>
      <c r="U111" s="544" t="s">
        <v>225</v>
      </c>
      <c r="V111" s="299"/>
    </row>
    <row r="112" spans="1:22" s="357" customFormat="1" ht="35.450000000000003" hidden="1" customHeight="1" x14ac:dyDescent="0.25">
      <c r="A112" s="291"/>
      <c r="B112" s="292"/>
      <c r="C112" s="293"/>
      <c r="D112" s="294"/>
      <c r="E112" s="295"/>
      <c r="F112" s="287">
        <v>5193333</v>
      </c>
      <c r="G112" s="701"/>
      <c r="H112" s="355"/>
      <c r="I112" s="277"/>
      <c r="J112" s="298"/>
      <c r="K112" s="298"/>
      <c r="L112" s="368"/>
      <c r="M112" s="544"/>
      <c r="N112" s="544"/>
      <c r="O112" s="651"/>
      <c r="P112" s="277"/>
      <c r="Q112" s="651"/>
      <c r="R112" s="277"/>
      <c r="S112" s="651"/>
      <c r="T112" s="544"/>
      <c r="U112" s="544"/>
      <c r="V112" s="299"/>
    </row>
    <row r="113" spans="1:22" s="357" customFormat="1" ht="35.450000000000003" hidden="1" customHeight="1" x14ac:dyDescent="0.25">
      <c r="A113" s="291"/>
      <c r="B113" s="292"/>
      <c r="C113" s="293"/>
      <c r="D113" s="294"/>
      <c r="E113" s="295"/>
      <c r="F113" s="300"/>
      <c r="G113" s="701"/>
      <c r="H113" s="355"/>
      <c r="I113" s="277"/>
      <c r="J113" s="298"/>
      <c r="K113" s="298"/>
      <c r="L113" s="368"/>
      <c r="M113" s="544"/>
      <c r="N113" s="544"/>
      <c r="O113" s="651"/>
      <c r="P113" s="277"/>
      <c r="Q113" s="651"/>
      <c r="R113" s="277"/>
      <c r="S113" s="651"/>
      <c r="T113" s="544"/>
      <c r="U113" s="544"/>
      <c r="V113" s="299"/>
    </row>
    <row r="114" spans="1:22" s="357" customFormat="1" ht="35.450000000000003" hidden="1" customHeight="1" thickBot="1" x14ac:dyDescent="0.3">
      <c r="A114" s="291"/>
      <c r="B114" s="292"/>
      <c r="C114" s="293"/>
      <c r="D114" s="294"/>
      <c r="E114" s="295"/>
      <c r="F114" s="304"/>
      <c r="G114" s="701"/>
      <c r="H114" s="355"/>
      <c r="I114" s="277"/>
      <c r="J114" s="298"/>
      <c r="K114" s="298"/>
      <c r="L114" s="368"/>
      <c r="M114" s="544"/>
      <c r="N114" s="544"/>
      <c r="O114" s="651"/>
      <c r="P114" s="277"/>
      <c r="Q114" s="651"/>
      <c r="R114" s="277"/>
      <c r="S114" s="651"/>
      <c r="T114" s="544"/>
      <c r="U114" s="544"/>
      <c r="V114" s="299"/>
    </row>
    <row r="115" spans="1:22" s="357" customFormat="1" ht="35.450000000000003" hidden="1" customHeight="1" x14ac:dyDescent="0.25">
      <c r="A115" s="291"/>
      <c r="B115" s="292"/>
      <c r="C115" s="293"/>
      <c r="D115" s="294"/>
      <c r="E115" s="295"/>
      <c r="F115" s="284">
        <v>1903</v>
      </c>
      <c r="G115" s="702"/>
      <c r="H115" s="702"/>
      <c r="I115" s="277"/>
      <c r="J115" s="298"/>
      <c r="K115" s="298"/>
      <c r="L115" s="368"/>
      <c r="M115" s="348"/>
      <c r="N115" s="348"/>
      <c r="O115" s="352"/>
      <c r="P115" s="277"/>
      <c r="Q115" s="352"/>
      <c r="R115" s="277"/>
      <c r="S115" s="352"/>
      <c r="T115" s="348"/>
      <c r="U115" s="348"/>
      <c r="V115" s="299"/>
    </row>
    <row r="116" spans="1:22" s="357" customFormat="1" ht="35.450000000000003" hidden="1" customHeight="1" thickBot="1" x14ac:dyDescent="0.3">
      <c r="A116" s="291"/>
      <c r="B116" s="292"/>
      <c r="C116" s="293"/>
      <c r="D116" s="294"/>
      <c r="E116" s="295"/>
      <c r="F116" s="305">
        <v>1051716287</v>
      </c>
      <c r="G116" s="703"/>
      <c r="H116" s="703"/>
      <c r="I116" s="306"/>
      <c r="J116" s="307"/>
      <c r="K116" s="307"/>
      <c r="L116" s="369"/>
      <c r="M116" s="349"/>
      <c r="N116" s="349"/>
      <c r="O116" s="308"/>
      <c r="P116" s="306"/>
      <c r="Q116" s="308"/>
      <c r="R116" s="306"/>
      <c r="S116" s="308"/>
      <c r="T116" s="349"/>
      <c r="U116" s="349"/>
      <c r="V116" s="309"/>
    </row>
    <row r="117" spans="1:22" s="357" customFormat="1" ht="35.450000000000003" customHeight="1" x14ac:dyDescent="0.2">
      <c r="A117" s="683">
        <v>10</v>
      </c>
      <c r="B117" s="684" t="s">
        <v>233</v>
      </c>
      <c r="C117" s="687" t="s">
        <v>228</v>
      </c>
      <c r="D117" s="271" t="s">
        <v>222</v>
      </c>
      <c r="E117" s="272">
        <v>100</v>
      </c>
      <c r="F117" s="359">
        <v>0.7</v>
      </c>
      <c r="G117" s="359">
        <v>0.7</v>
      </c>
      <c r="H117" s="359">
        <v>0.7</v>
      </c>
      <c r="I117" s="359">
        <v>0</v>
      </c>
      <c r="J117" s="289">
        <v>0.6</v>
      </c>
      <c r="K117" s="289">
        <v>0.63800000000000001</v>
      </c>
      <c r="L117" s="370">
        <v>0.63800000000000001</v>
      </c>
      <c r="M117" s="543"/>
      <c r="N117" s="695" t="s">
        <v>123</v>
      </c>
      <c r="O117" s="695" t="s">
        <v>123</v>
      </c>
      <c r="P117" s="695" t="s">
        <v>123</v>
      </c>
      <c r="Q117" s="543" t="s">
        <v>223</v>
      </c>
      <c r="R117" s="650">
        <v>7541345</v>
      </c>
      <c r="S117" s="650"/>
      <c r="T117" s="543" t="s">
        <v>224</v>
      </c>
      <c r="U117" s="543" t="s">
        <v>225</v>
      </c>
      <c r="V117" s="696">
        <v>7541345</v>
      </c>
    </row>
    <row r="118" spans="1:22" s="357" customFormat="1" ht="35.450000000000003" customHeight="1" x14ac:dyDescent="0.2">
      <c r="A118" s="683"/>
      <c r="B118" s="685"/>
      <c r="C118" s="688"/>
      <c r="D118" s="355" t="s">
        <v>226</v>
      </c>
      <c r="E118" s="276">
        <v>378258333</v>
      </c>
      <c r="F118" s="273">
        <v>56805000</v>
      </c>
      <c r="G118" s="273">
        <v>43210000</v>
      </c>
      <c r="H118" s="273">
        <v>43210000</v>
      </c>
      <c r="I118" s="273">
        <v>0</v>
      </c>
      <c r="J118" s="278">
        <v>5410000</v>
      </c>
      <c r="K118" s="278">
        <v>5410000</v>
      </c>
      <c r="L118" s="310">
        <v>36910000</v>
      </c>
      <c r="M118" s="544"/>
      <c r="N118" s="680"/>
      <c r="O118" s="680"/>
      <c r="P118" s="680"/>
      <c r="Q118" s="544"/>
      <c r="R118" s="651"/>
      <c r="S118" s="651"/>
      <c r="T118" s="544"/>
      <c r="U118" s="544"/>
      <c r="V118" s="693"/>
    </row>
    <row r="119" spans="1:22" s="357" customFormat="1" ht="35.450000000000003" customHeight="1" x14ac:dyDescent="0.2">
      <c r="A119" s="683"/>
      <c r="B119" s="685"/>
      <c r="C119" s="688"/>
      <c r="D119" s="355" t="s">
        <v>36</v>
      </c>
      <c r="E119" s="279"/>
      <c r="F119" s="280"/>
      <c r="G119" s="280"/>
      <c r="H119" s="280"/>
      <c r="I119" s="280"/>
      <c r="J119" s="279"/>
      <c r="K119" s="279"/>
      <c r="L119" s="354"/>
      <c r="M119" s="544"/>
      <c r="N119" s="680"/>
      <c r="O119" s="680"/>
      <c r="P119" s="680"/>
      <c r="Q119" s="544"/>
      <c r="R119" s="651"/>
      <c r="S119" s="651"/>
      <c r="T119" s="544"/>
      <c r="U119" s="544"/>
      <c r="V119" s="693"/>
    </row>
    <row r="120" spans="1:22" s="357" customFormat="1" ht="35.450000000000003" customHeight="1" thickBot="1" x14ac:dyDescent="0.25">
      <c r="A120" s="683"/>
      <c r="B120" s="686"/>
      <c r="C120" s="689"/>
      <c r="D120" s="281" t="s">
        <v>37</v>
      </c>
      <c r="E120" s="282"/>
      <c r="F120" s="283">
        <v>18652667</v>
      </c>
      <c r="G120" s="283">
        <v>18652667</v>
      </c>
      <c r="H120" s="283">
        <v>18652667</v>
      </c>
      <c r="I120" s="283">
        <v>0</v>
      </c>
      <c r="J120" s="311">
        <v>16488667</v>
      </c>
      <c r="K120" s="311">
        <v>16849334</v>
      </c>
      <c r="L120" s="311">
        <v>18652667</v>
      </c>
      <c r="M120" s="545"/>
      <c r="N120" s="681"/>
      <c r="O120" s="681"/>
      <c r="P120" s="681"/>
      <c r="Q120" s="545"/>
      <c r="R120" s="652"/>
      <c r="S120" s="652"/>
      <c r="T120" s="545"/>
      <c r="U120" s="545"/>
      <c r="V120" s="694"/>
    </row>
    <row r="121" spans="1:22" s="357" customFormat="1" ht="35.450000000000003" customHeight="1" x14ac:dyDescent="0.2">
      <c r="A121" s="683">
        <v>13</v>
      </c>
      <c r="B121" s="697" t="s">
        <v>167</v>
      </c>
      <c r="C121" s="687" t="s">
        <v>228</v>
      </c>
      <c r="D121" s="271" t="s">
        <v>222</v>
      </c>
      <c r="E121" s="272">
        <v>100</v>
      </c>
      <c r="F121" s="273">
        <v>45</v>
      </c>
      <c r="G121" s="273">
        <v>45</v>
      </c>
      <c r="H121" s="273">
        <v>45</v>
      </c>
      <c r="I121" s="273">
        <v>0</v>
      </c>
      <c r="J121" s="353">
        <v>10</v>
      </c>
      <c r="K121" s="353">
        <v>23.5</v>
      </c>
      <c r="L121" s="288">
        <v>23.5</v>
      </c>
      <c r="M121" s="704"/>
      <c r="N121" s="695" t="s">
        <v>123</v>
      </c>
      <c r="O121" s="695" t="s">
        <v>123</v>
      </c>
      <c r="P121" s="695" t="s">
        <v>123</v>
      </c>
      <c r="Q121" s="543" t="s">
        <v>223</v>
      </c>
      <c r="R121" s="650">
        <v>7541345</v>
      </c>
      <c r="S121" s="650"/>
      <c r="T121" s="543" t="s">
        <v>224</v>
      </c>
      <c r="U121" s="543" t="s">
        <v>225</v>
      </c>
      <c r="V121" s="696">
        <v>7541345</v>
      </c>
    </row>
    <row r="122" spans="1:22" s="357" customFormat="1" ht="35.450000000000003" customHeight="1" x14ac:dyDescent="0.2">
      <c r="A122" s="683"/>
      <c r="B122" s="698"/>
      <c r="C122" s="688"/>
      <c r="D122" s="355" t="s">
        <v>226</v>
      </c>
      <c r="E122" s="276">
        <v>194500000</v>
      </c>
      <c r="F122" s="273">
        <v>69300000</v>
      </c>
      <c r="G122" s="273">
        <v>31500000</v>
      </c>
      <c r="H122" s="273">
        <v>31500000</v>
      </c>
      <c r="I122" s="273">
        <v>0</v>
      </c>
      <c r="J122" s="278">
        <v>31500000</v>
      </c>
      <c r="K122" s="278">
        <v>31500000</v>
      </c>
      <c r="L122" s="310">
        <v>31500000</v>
      </c>
      <c r="M122" s="705"/>
      <c r="N122" s="680"/>
      <c r="O122" s="680"/>
      <c r="P122" s="680"/>
      <c r="Q122" s="544"/>
      <c r="R122" s="651"/>
      <c r="S122" s="651"/>
      <c r="T122" s="544"/>
      <c r="U122" s="544"/>
      <c r="V122" s="693"/>
    </row>
    <row r="123" spans="1:22" s="357" customFormat="1" ht="35.450000000000003" customHeight="1" x14ac:dyDescent="0.2">
      <c r="A123" s="683"/>
      <c r="B123" s="698"/>
      <c r="C123" s="688"/>
      <c r="D123" s="355" t="s">
        <v>36</v>
      </c>
      <c r="E123" s="279"/>
      <c r="F123" s="280"/>
      <c r="G123" s="280"/>
      <c r="H123" s="280"/>
      <c r="I123" s="280"/>
      <c r="J123" s="279"/>
      <c r="K123" s="279"/>
      <c r="L123" s="354"/>
      <c r="M123" s="705"/>
      <c r="N123" s="680"/>
      <c r="O123" s="680"/>
      <c r="P123" s="680"/>
      <c r="Q123" s="544"/>
      <c r="R123" s="651"/>
      <c r="S123" s="651"/>
      <c r="T123" s="544"/>
      <c r="U123" s="544"/>
      <c r="V123" s="693"/>
    </row>
    <row r="124" spans="1:22" s="357" customFormat="1" ht="35.450000000000003" customHeight="1" thickBot="1" x14ac:dyDescent="0.25">
      <c r="A124" s="683"/>
      <c r="B124" s="699"/>
      <c r="C124" s="689"/>
      <c r="D124" s="281" t="s">
        <v>37</v>
      </c>
      <c r="E124" s="282"/>
      <c r="F124" s="283">
        <v>4200000</v>
      </c>
      <c r="G124" s="283">
        <v>4200000</v>
      </c>
      <c r="H124" s="283">
        <v>4200000</v>
      </c>
      <c r="I124" s="283">
        <v>0</v>
      </c>
      <c r="J124" s="285">
        <v>4200000</v>
      </c>
      <c r="K124" s="285">
        <v>4200000</v>
      </c>
      <c r="L124" s="311">
        <v>4200000</v>
      </c>
      <c r="M124" s="706"/>
      <c r="N124" s="681"/>
      <c r="O124" s="681"/>
      <c r="P124" s="681"/>
      <c r="Q124" s="545"/>
      <c r="R124" s="652"/>
      <c r="S124" s="652"/>
      <c r="T124" s="545"/>
      <c r="U124" s="545"/>
      <c r="V124" s="694"/>
    </row>
    <row r="125" spans="1:22" s="357" customFormat="1" ht="35.450000000000003" customHeight="1" x14ac:dyDescent="0.2">
      <c r="A125" s="683">
        <v>11</v>
      </c>
      <c r="B125" s="697" t="s">
        <v>168</v>
      </c>
      <c r="C125" s="687" t="s">
        <v>234</v>
      </c>
      <c r="D125" s="271" t="s">
        <v>222</v>
      </c>
      <c r="E125" s="272">
        <v>100</v>
      </c>
      <c r="F125" s="359">
        <v>1</v>
      </c>
      <c r="G125" s="359">
        <v>1</v>
      </c>
      <c r="H125" s="359">
        <v>1</v>
      </c>
      <c r="I125" s="359">
        <v>0</v>
      </c>
      <c r="J125" s="312">
        <v>1</v>
      </c>
      <c r="K125" s="312">
        <v>1</v>
      </c>
      <c r="L125" s="312">
        <v>1</v>
      </c>
      <c r="M125" s="543"/>
      <c r="N125" s="695" t="s">
        <v>123</v>
      </c>
      <c r="O125" s="695" t="s">
        <v>123</v>
      </c>
      <c r="P125" s="695" t="s">
        <v>123</v>
      </c>
      <c r="Q125" s="543" t="s">
        <v>223</v>
      </c>
      <c r="R125" s="650">
        <v>851299</v>
      </c>
      <c r="S125" s="650"/>
      <c r="T125" s="543" t="s">
        <v>224</v>
      </c>
      <c r="U125" s="543" t="s">
        <v>225</v>
      </c>
      <c r="V125" s="696">
        <v>851299</v>
      </c>
    </row>
    <row r="126" spans="1:22" s="357" customFormat="1" ht="35.450000000000003" customHeight="1" x14ac:dyDescent="0.2">
      <c r="A126" s="683"/>
      <c r="B126" s="698"/>
      <c r="C126" s="688"/>
      <c r="D126" s="355" t="s">
        <v>226</v>
      </c>
      <c r="E126" s="313">
        <v>2272644000</v>
      </c>
      <c r="F126" s="273">
        <v>370469000</v>
      </c>
      <c r="G126" s="273">
        <v>391864000</v>
      </c>
      <c r="H126" s="273">
        <v>691864000</v>
      </c>
      <c r="I126" s="273">
        <v>0</v>
      </c>
      <c r="J126" s="314">
        <v>206530000</v>
      </c>
      <c r="K126" s="314">
        <v>206530000</v>
      </c>
      <c r="L126" s="314">
        <v>296330000</v>
      </c>
      <c r="M126" s="544"/>
      <c r="N126" s="680"/>
      <c r="O126" s="680"/>
      <c r="P126" s="680"/>
      <c r="Q126" s="544"/>
      <c r="R126" s="651"/>
      <c r="S126" s="651"/>
      <c r="T126" s="544"/>
      <c r="U126" s="544"/>
      <c r="V126" s="693"/>
    </row>
    <row r="127" spans="1:22" s="357" customFormat="1" ht="35.450000000000003" customHeight="1" x14ac:dyDescent="0.2">
      <c r="A127" s="683"/>
      <c r="B127" s="698"/>
      <c r="C127" s="688"/>
      <c r="D127" s="355" t="s">
        <v>36</v>
      </c>
      <c r="E127" s="279"/>
      <c r="F127" s="280"/>
      <c r="G127" s="280"/>
      <c r="H127" s="280"/>
      <c r="I127" s="280"/>
      <c r="J127" s="315"/>
      <c r="K127" s="315"/>
      <c r="L127" s="371"/>
      <c r="M127" s="544"/>
      <c r="N127" s="680"/>
      <c r="O127" s="680"/>
      <c r="P127" s="680"/>
      <c r="Q127" s="544"/>
      <c r="R127" s="651"/>
      <c r="S127" s="651"/>
      <c r="T127" s="544"/>
      <c r="U127" s="544"/>
      <c r="V127" s="693"/>
    </row>
    <row r="128" spans="1:22" s="357" customFormat="1" ht="35.450000000000003" customHeight="1" thickBot="1" x14ac:dyDescent="0.25">
      <c r="A128" s="683"/>
      <c r="B128" s="699"/>
      <c r="C128" s="689"/>
      <c r="D128" s="281" t="s">
        <v>37</v>
      </c>
      <c r="E128" s="282"/>
      <c r="F128" s="283">
        <v>64379002</v>
      </c>
      <c r="G128" s="283">
        <v>64379002</v>
      </c>
      <c r="H128" s="283">
        <v>64379002</v>
      </c>
      <c r="I128" s="283">
        <v>0</v>
      </c>
      <c r="J128" s="311">
        <v>50471000</v>
      </c>
      <c r="K128" s="311">
        <v>62485335</v>
      </c>
      <c r="L128" s="311">
        <v>64379002</v>
      </c>
      <c r="M128" s="545"/>
      <c r="N128" s="681"/>
      <c r="O128" s="681"/>
      <c r="P128" s="681"/>
      <c r="Q128" s="545"/>
      <c r="R128" s="652"/>
      <c r="S128" s="652"/>
      <c r="T128" s="545"/>
      <c r="U128" s="545"/>
      <c r="V128" s="694"/>
    </row>
    <row r="129" spans="1:22" s="357" customFormat="1" ht="35.450000000000003" customHeight="1" x14ac:dyDescent="0.2">
      <c r="A129" s="683">
        <v>12</v>
      </c>
      <c r="B129" s="684" t="s">
        <v>170</v>
      </c>
      <c r="C129" s="704" t="s">
        <v>235</v>
      </c>
      <c r="D129" s="271" t="s">
        <v>222</v>
      </c>
      <c r="E129" s="272">
        <v>4</v>
      </c>
      <c r="F129" s="273">
        <v>2</v>
      </c>
      <c r="G129" s="273">
        <v>2</v>
      </c>
      <c r="H129" s="273">
        <v>2</v>
      </c>
      <c r="I129" s="273">
        <v>0</v>
      </c>
      <c r="J129" s="289">
        <v>1.25</v>
      </c>
      <c r="K129" s="289">
        <v>1.51</v>
      </c>
      <c r="L129" s="289">
        <v>1.78</v>
      </c>
      <c r="M129" s="543"/>
      <c r="N129" s="695" t="s">
        <v>123</v>
      </c>
      <c r="O129" s="695" t="s">
        <v>123</v>
      </c>
      <c r="P129" s="695" t="s">
        <v>123</v>
      </c>
      <c r="Q129" s="543" t="s">
        <v>223</v>
      </c>
      <c r="R129" s="650">
        <v>7541356</v>
      </c>
      <c r="S129" s="650"/>
      <c r="T129" s="543" t="s">
        <v>224</v>
      </c>
      <c r="U129" s="543" t="s">
        <v>225</v>
      </c>
      <c r="V129" s="696">
        <v>7541356</v>
      </c>
    </row>
    <row r="130" spans="1:22" s="357" customFormat="1" ht="35.450000000000003" customHeight="1" x14ac:dyDescent="0.2">
      <c r="A130" s="683"/>
      <c r="B130" s="685"/>
      <c r="C130" s="705"/>
      <c r="D130" s="355" t="s">
        <v>226</v>
      </c>
      <c r="E130" s="276">
        <v>646142667</v>
      </c>
      <c r="F130" s="273">
        <v>169160000</v>
      </c>
      <c r="G130" s="273">
        <v>169160000</v>
      </c>
      <c r="H130" s="273">
        <v>169160000</v>
      </c>
      <c r="I130" s="273">
        <v>0</v>
      </c>
      <c r="J130" s="278">
        <v>166780000</v>
      </c>
      <c r="K130" s="278">
        <v>166780000</v>
      </c>
      <c r="L130" s="310">
        <v>166780000</v>
      </c>
      <c r="M130" s="544"/>
      <c r="N130" s="680"/>
      <c r="O130" s="680"/>
      <c r="P130" s="680"/>
      <c r="Q130" s="544"/>
      <c r="R130" s="651"/>
      <c r="S130" s="651"/>
      <c r="T130" s="544"/>
      <c r="U130" s="544"/>
      <c r="V130" s="693"/>
    </row>
    <row r="131" spans="1:22" s="357" customFormat="1" ht="35.450000000000003" customHeight="1" x14ac:dyDescent="0.2">
      <c r="A131" s="683"/>
      <c r="B131" s="685"/>
      <c r="C131" s="705"/>
      <c r="D131" s="355" t="s">
        <v>36</v>
      </c>
      <c r="E131" s="279"/>
      <c r="F131" s="280"/>
      <c r="G131" s="280"/>
      <c r="H131" s="280"/>
      <c r="I131" s="280"/>
      <c r="J131" s="315"/>
      <c r="K131" s="315"/>
      <c r="L131" s="371"/>
      <c r="M131" s="544"/>
      <c r="N131" s="680"/>
      <c r="O131" s="680"/>
      <c r="P131" s="680"/>
      <c r="Q131" s="544"/>
      <c r="R131" s="651"/>
      <c r="S131" s="651"/>
      <c r="T131" s="544"/>
      <c r="U131" s="544"/>
      <c r="V131" s="693"/>
    </row>
    <row r="132" spans="1:22" s="357" customFormat="1" ht="35.450000000000003" customHeight="1" thickBot="1" x14ac:dyDescent="0.25">
      <c r="A132" s="713"/>
      <c r="B132" s="686"/>
      <c r="C132" s="706"/>
      <c r="D132" s="281" t="s">
        <v>37</v>
      </c>
      <c r="E132" s="282"/>
      <c r="F132" s="283">
        <v>14624667</v>
      </c>
      <c r="G132" s="283">
        <v>14624667</v>
      </c>
      <c r="H132" s="283">
        <v>14624667</v>
      </c>
      <c r="I132" s="283">
        <v>0</v>
      </c>
      <c r="J132" s="285">
        <v>14542334</v>
      </c>
      <c r="K132" s="285">
        <v>14624667</v>
      </c>
      <c r="L132" s="311">
        <v>14624667</v>
      </c>
      <c r="M132" s="545"/>
      <c r="N132" s="681"/>
      <c r="O132" s="681"/>
      <c r="P132" s="681"/>
      <c r="Q132" s="545"/>
      <c r="R132" s="652"/>
      <c r="S132" s="652"/>
      <c r="T132" s="545"/>
      <c r="U132" s="545"/>
      <c r="V132" s="694"/>
    </row>
    <row r="133" spans="1:22" s="357" customFormat="1" ht="35.450000000000003" customHeight="1" x14ac:dyDescent="0.25">
      <c r="A133" s="707" t="s">
        <v>38</v>
      </c>
      <c r="B133" s="708"/>
      <c r="C133" s="709"/>
      <c r="D133" s="271" t="s">
        <v>39</v>
      </c>
      <c r="E133" s="316">
        <v>16226383869</v>
      </c>
      <c r="F133" s="316">
        <v>3960814000</v>
      </c>
      <c r="G133" s="316">
        <v>3960814000</v>
      </c>
      <c r="H133" s="316">
        <v>3960814000</v>
      </c>
      <c r="I133" s="316">
        <v>0</v>
      </c>
      <c r="J133" s="317">
        <v>2141105000</v>
      </c>
      <c r="K133" s="317">
        <v>2231000000</v>
      </c>
      <c r="L133" s="317">
        <v>2868295000</v>
      </c>
      <c r="M133" s="319"/>
      <c r="N133" s="320"/>
      <c r="O133" s="320"/>
      <c r="P133" s="318"/>
      <c r="Q133" s="319"/>
      <c r="R133" s="320"/>
      <c r="S133" s="320"/>
      <c r="T133" s="318"/>
      <c r="U133" s="319"/>
      <c r="V133" s="319"/>
    </row>
    <row r="134" spans="1:22" s="357" customFormat="1" ht="35.450000000000003" customHeight="1" thickBot="1" x14ac:dyDescent="0.3">
      <c r="A134" s="710"/>
      <c r="B134" s="711"/>
      <c r="C134" s="712"/>
      <c r="D134" s="321" t="s">
        <v>40</v>
      </c>
      <c r="E134" s="322">
        <v>706940675</v>
      </c>
      <c r="F134" s="323">
        <v>648636342</v>
      </c>
      <c r="G134" s="323">
        <v>704690009</v>
      </c>
      <c r="H134" s="323">
        <v>704690009</v>
      </c>
      <c r="I134" s="323">
        <v>0</v>
      </c>
      <c r="J134" s="324">
        <v>395392887</v>
      </c>
      <c r="K134" s="324">
        <v>509763159</v>
      </c>
      <c r="L134" s="324">
        <v>618199324</v>
      </c>
      <c r="M134" s="326"/>
      <c r="N134" s="326"/>
      <c r="O134" s="326"/>
      <c r="P134" s="325"/>
      <c r="Q134" s="326"/>
      <c r="R134" s="326"/>
      <c r="S134" s="326"/>
      <c r="T134" s="325"/>
      <c r="U134" s="326"/>
      <c r="V134" s="326"/>
    </row>
    <row r="135" spans="1:22" s="357" customFormat="1" ht="18" x14ac:dyDescent="0.25">
      <c r="A135"/>
      <c r="B135"/>
      <c r="C135"/>
      <c r="D135" s="327"/>
      <c r="E135" s="327"/>
      <c r="F135" s="327"/>
      <c r="G135" s="327"/>
      <c r="H135" s="327"/>
      <c r="I135" s="327"/>
      <c r="J135" s="328"/>
      <c r="K135" s="328"/>
      <c r="L135" s="328"/>
      <c r="M135" s="328"/>
      <c r="N135" s="328"/>
      <c r="O135" s="328"/>
      <c r="P135"/>
      <c r="Q135" s="329"/>
      <c r="R135" s="329"/>
      <c r="S135" s="329"/>
      <c r="T135"/>
      <c r="U135"/>
      <c r="V135" s="269"/>
    </row>
    <row r="136" spans="1:22" s="357" customFormat="1" ht="18" x14ac:dyDescent="0.25">
      <c r="A136"/>
      <c r="B136"/>
      <c r="C136"/>
      <c r="D136" s="327"/>
      <c r="E136" s="327"/>
      <c r="F136" s="327"/>
      <c r="G136" s="327"/>
      <c r="H136" s="327"/>
      <c r="I136" s="330"/>
      <c r="J136" s="328"/>
      <c r="K136" s="328"/>
      <c r="L136" s="328"/>
      <c r="M136" s="328"/>
      <c r="N136" s="328"/>
      <c r="O136" s="328"/>
      <c r="P136" s="332"/>
      <c r="Q136" s="332"/>
      <c r="R136" s="332"/>
      <c r="S136" s="332"/>
      <c r="T136" s="649" t="s">
        <v>41</v>
      </c>
      <c r="U136" s="649"/>
      <c r="V136" s="649"/>
    </row>
    <row r="137" spans="1:22" s="357" customFormat="1" ht="18" x14ac:dyDescent="0.25">
      <c r="A137"/>
      <c r="B137"/>
      <c r="C137"/>
      <c r="D137" s="327"/>
      <c r="E137" s="327"/>
      <c r="F137" s="327"/>
      <c r="G137" s="327"/>
      <c r="H137" s="327"/>
      <c r="I137" s="327"/>
      <c r="J137" s="331"/>
      <c r="K137" s="328"/>
      <c r="L137" s="328"/>
      <c r="M137" s="328"/>
      <c r="N137" s="328"/>
      <c r="O137" s="328"/>
      <c r="P137" s="332"/>
      <c r="Q137" s="332"/>
      <c r="R137" s="332"/>
      <c r="S137" s="332"/>
      <c r="T137" s="328"/>
      <c r="U137" s="328"/>
      <c r="V137" s="269"/>
    </row>
    <row r="138" spans="1:22" s="357" customFormat="1" ht="18" x14ac:dyDescent="0.25">
      <c r="A138"/>
      <c r="B138"/>
      <c r="C138"/>
      <c r="D138" s="327"/>
      <c r="E138" s="327"/>
      <c r="F138" s="327"/>
      <c r="G138" s="327"/>
      <c r="H138" s="327"/>
      <c r="I138" s="327"/>
      <c r="J138" s="330"/>
      <c r="K138"/>
      <c r="L138"/>
      <c r="M138"/>
      <c r="N138"/>
      <c r="O138"/>
      <c r="P138" s="356"/>
      <c r="Q138" s="356"/>
      <c r="R138" s="356"/>
      <c r="S138" s="356"/>
      <c r="T138"/>
      <c r="U138"/>
      <c r="V138" s="269"/>
    </row>
    <row r="139" spans="1:22" s="357" customFormat="1" ht="18" x14ac:dyDescent="0.25">
      <c r="A139"/>
      <c r="B139"/>
      <c r="C139"/>
      <c r="D139" s="327"/>
      <c r="E139" s="327"/>
      <c r="F139" s="327"/>
      <c r="G139" s="327"/>
      <c r="H139" s="327"/>
      <c r="I139" s="327"/>
      <c r="J139"/>
      <c r="K139"/>
      <c r="L139"/>
      <c r="M139"/>
      <c r="N139"/>
      <c r="O139"/>
      <c r="P139" s="356"/>
      <c r="Q139" s="356"/>
      <c r="R139" s="356"/>
      <c r="S139" s="356"/>
      <c r="T139"/>
      <c r="U139"/>
      <c r="V139" s="269"/>
    </row>
    <row r="140" spans="1:22" s="357" customFormat="1" ht="18" x14ac:dyDescent="0.25">
      <c r="A140"/>
      <c r="B140"/>
      <c r="C140"/>
      <c r="D140" s="327"/>
      <c r="E140" s="327"/>
      <c r="F140" s="327"/>
      <c r="G140" s="327"/>
      <c r="H140" s="327"/>
      <c r="I140" s="327"/>
      <c r="J140"/>
      <c r="K140"/>
      <c r="L140"/>
      <c r="M140"/>
      <c r="N140"/>
      <c r="O140"/>
      <c r="P140" s="356"/>
      <c r="Q140" s="356"/>
      <c r="R140" s="356"/>
      <c r="S140" s="356"/>
      <c r="T140"/>
      <c r="U140"/>
      <c r="V140" s="269"/>
    </row>
    <row r="141" spans="1:22" s="357" customFormat="1" ht="15" x14ac:dyDescent="0.25">
      <c r="A141"/>
      <c r="B141"/>
      <c r="C141"/>
      <c r="D141"/>
      <c r="E141"/>
      <c r="F141"/>
      <c r="G141"/>
      <c r="H141"/>
      <c r="I141"/>
      <c r="J141"/>
      <c r="K141"/>
      <c r="L141"/>
      <c r="M141"/>
      <c r="N141"/>
      <c r="O141"/>
      <c r="P141"/>
      <c r="Q141"/>
      <c r="R141"/>
      <c r="S141"/>
      <c r="T141"/>
      <c r="U141"/>
      <c r="V141" s="269"/>
    </row>
    <row r="142" spans="1:22" s="357" customFormat="1" ht="15" x14ac:dyDescent="0.25">
      <c r="A142"/>
      <c r="B142"/>
      <c r="C142"/>
      <c r="D142"/>
      <c r="E142"/>
      <c r="F142"/>
      <c r="G142"/>
      <c r="H142"/>
      <c r="I142"/>
      <c r="J142" s="333"/>
      <c r="K142" s="333"/>
      <c r="L142"/>
      <c r="M142"/>
      <c r="N142"/>
      <c r="O142"/>
      <c r="P142"/>
      <c r="Q142"/>
      <c r="R142"/>
      <c r="S142"/>
      <c r="T142"/>
      <c r="U142"/>
      <c r="V142" s="269"/>
    </row>
    <row r="143" spans="1:22" s="357" customFormat="1" ht="15" x14ac:dyDescent="0.25">
      <c r="A143"/>
      <c r="B143"/>
      <c r="C143"/>
      <c r="D143"/>
      <c r="E143"/>
      <c r="F143"/>
      <c r="G143"/>
      <c r="H143"/>
      <c r="I143"/>
      <c r="J143"/>
      <c r="K143"/>
      <c r="L143"/>
      <c r="M143"/>
      <c r="N143"/>
      <c r="O143"/>
      <c r="P143"/>
      <c r="Q143"/>
      <c r="R143"/>
      <c r="S143"/>
      <c r="T143"/>
      <c r="U143"/>
      <c r="V143" s="269"/>
    </row>
    <row r="158" s="357" customFormat="1" x14ac:dyDescent="0.2"/>
    <row r="159" s="357" customFormat="1" x14ac:dyDescent="0.2"/>
  </sheetData>
  <mergeCells count="318">
    <mergeCell ref="R129:S132"/>
    <mergeCell ref="T129:T132"/>
    <mergeCell ref="U129:U132"/>
    <mergeCell ref="A133:C134"/>
    <mergeCell ref="Q129:Q132"/>
    <mergeCell ref="V129:V132"/>
    <mergeCell ref="A129:A132"/>
    <mergeCell ref="B129:B132"/>
    <mergeCell ref="C129:C132"/>
    <mergeCell ref="M129:M132"/>
    <mergeCell ref="N129:N132"/>
    <mergeCell ref="O129:O132"/>
    <mergeCell ref="P129:P132"/>
    <mergeCell ref="R121:S124"/>
    <mergeCell ref="T121:T124"/>
    <mergeCell ref="A125:A128"/>
    <mergeCell ref="B125:B128"/>
    <mergeCell ref="C125:C128"/>
    <mergeCell ref="M125:M128"/>
    <mergeCell ref="N125:N128"/>
    <mergeCell ref="O125:O128"/>
    <mergeCell ref="O121:O124"/>
    <mergeCell ref="P121:P124"/>
    <mergeCell ref="R125:S128"/>
    <mergeCell ref="T125:T128"/>
    <mergeCell ref="P125:P128"/>
    <mergeCell ref="Q125:Q128"/>
    <mergeCell ref="A121:A124"/>
    <mergeCell ref="B121:B124"/>
    <mergeCell ref="C121:C124"/>
    <mergeCell ref="M121:M124"/>
    <mergeCell ref="N121:N124"/>
    <mergeCell ref="N117:N120"/>
    <mergeCell ref="O117:O120"/>
    <mergeCell ref="P117:P120"/>
    <mergeCell ref="Q117:Q120"/>
    <mergeCell ref="Q121:Q124"/>
    <mergeCell ref="G116:H116"/>
    <mergeCell ref="A117:A120"/>
    <mergeCell ref="B117:B120"/>
    <mergeCell ref="C117:C120"/>
    <mergeCell ref="M117:M120"/>
    <mergeCell ref="Q111:Q114"/>
    <mergeCell ref="S111:S114"/>
    <mergeCell ref="U111:U114"/>
    <mergeCell ref="R117:S120"/>
    <mergeCell ref="T117:T120"/>
    <mergeCell ref="U117:U120"/>
    <mergeCell ref="S107:S110"/>
    <mergeCell ref="U107:U110"/>
    <mergeCell ref="Q103:Q106"/>
    <mergeCell ref="S103:S106"/>
    <mergeCell ref="U103:U106"/>
    <mergeCell ref="T103:T106"/>
    <mergeCell ref="T107:T110"/>
    <mergeCell ref="G115:H115"/>
    <mergeCell ref="G111:G114"/>
    <mergeCell ref="M111:M114"/>
    <mergeCell ref="N111:N114"/>
    <mergeCell ref="O111:O114"/>
    <mergeCell ref="T111:T114"/>
    <mergeCell ref="G107:G110"/>
    <mergeCell ref="M107:M110"/>
    <mergeCell ref="N107:N110"/>
    <mergeCell ref="O107:O110"/>
    <mergeCell ref="G103:G106"/>
    <mergeCell ref="M103:M106"/>
    <mergeCell ref="N103:N106"/>
    <mergeCell ref="O103:O106"/>
    <mergeCell ref="Q107:Q110"/>
    <mergeCell ref="S91:S94"/>
    <mergeCell ref="U91:U94"/>
    <mergeCell ref="Q87:Q90"/>
    <mergeCell ref="S87:S90"/>
    <mergeCell ref="U87:U90"/>
    <mergeCell ref="T87:T90"/>
    <mergeCell ref="T91:T94"/>
    <mergeCell ref="G99:G102"/>
    <mergeCell ref="M99:M102"/>
    <mergeCell ref="N99:N102"/>
    <mergeCell ref="O99:O102"/>
    <mergeCell ref="G95:G98"/>
    <mergeCell ref="M95:M98"/>
    <mergeCell ref="N95:N98"/>
    <mergeCell ref="O95:O98"/>
    <mergeCell ref="Q99:Q102"/>
    <mergeCell ref="S99:S102"/>
    <mergeCell ref="U99:U102"/>
    <mergeCell ref="Q95:Q98"/>
    <mergeCell ref="S95:S98"/>
    <mergeCell ref="U95:U98"/>
    <mergeCell ref="T95:T98"/>
    <mergeCell ref="T99:T102"/>
    <mergeCell ref="G91:G94"/>
    <mergeCell ref="M91:M94"/>
    <mergeCell ref="N91:N94"/>
    <mergeCell ref="O91:O94"/>
    <mergeCell ref="G87:G90"/>
    <mergeCell ref="M87:M90"/>
    <mergeCell ref="N87:N90"/>
    <mergeCell ref="O87:O90"/>
    <mergeCell ref="Q91:Q94"/>
    <mergeCell ref="S75:S78"/>
    <mergeCell ref="U75:U78"/>
    <mergeCell ref="Q71:Q74"/>
    <mergeCell ref="S71:S74"/>
    <mergeCell ref="U71:U74"/>
    <mergeCell ref="G83:G86"/>
    <mergeCell ref="M83:M86"/>
    <mergeCell ref="N83:N86"/>
    <mergeCell ref="O83:O86"/>
    <mergeCell ref="G79:G82"/>
    <mergeCell ref="M79:M82"/>
    <mergeCell ref="N79:N82"/>
    <mergeCell ref="O79:O82"/>
    <mergeCell ref="Q83:Q86"/>
    <mergeCell ref="S83:S86"/>
    <mergeCell ref="U83:U86"/>
    <mergeCell ref="Q79:Q82"/>
    <mergeCell ref="S79:S82"/>
    <mergeCell ref="U79:U82"/>
    <mergeCell ref="T83:T86"/>
    <mergeCell ref="G75:G78"/>
    <mergeCell ref="M75:M78"/>
    <mergeCell ref="N75:N78"/>
    <mergeCell ref="O75:O78"/>
    <mergeCell ref="G71:G74"/>
    <mergeCell ref="M71:M74"/>
    <mergeCell ref="N71:N74"/>
    <mergeCell ref="O71:O74"/>
    <mergeCell ref="Q75:Q78"/>
    <mergeCell ref="S59:S62"/>
    <mergeCell ref="U59:U62"/>
    <mergeCell ref="Q55:Q58"/>
    <mergeCell ref="S55:S58"/>
    <mergeCell ref="U55:U58"/>
    <mergeCell ref="G67:G70"/>
    <mergeCell ref="M67:M70"/>
    <mergeCell ref="N67:N70"/>
    <mergeCell ref="O67:O70"/>
    <mergeCell ref="G63:G66"/>
    <mergeCell ref="M63:M66"/>
    <mergeCell ref="N63:N66"/>
    <mergeCell ref="O63:O66"/>
    <mergeCell ref="Q67:Q70"/>
    <mergeCell ref="S67:S70"/>
    <mergeCell ref="U67:U70"/>
    <mergeCell ref="Q63:Q66"/>
    <mergeCell ref="S63:S66"/>
    <mergeCell ref="U63:U66"/>
    <mergeCell ref="G59:G62"/>
    <mergeCell ref="M59:M62"/>
    <mergeCell ref="N59:N62"/>
    <mergeCell ref="O59:O62"/>
    <mergeCell ref="G55:G58"/>
    <mergeCell ref="M55:M58"/>
    <mergeCell ref="N55:N58"/>
    <mergeCell ref="O55:O58"/>
    <mergeCell ref="Q59:Q62"/>
    <mergeCell ref="G51:G54"/>
    <mergeCell ref="M51:M54"/>
    <mergeCell ref="N51:N54"/>
    <mergeCell ref="O51:O54"/>
    <mergeCell ref="S43:S46"/>
    <mergeCell ref="U43:U46"/>
    <mergeCell ref="G47:G50"/>
    <mergeCell ref="M47:M50"/>
    <mergeCell ref="N47:N50"/>
    <mergeCell ref="O47:O50"/>
    <mergeCell ref="Q51:Q54"/>
    <mergeCell ref="S51:S54"/>
    <mergeCell ref="U51:U54"/>
    <mergeCell ref="Q47:Q50"/>
    <mergeCell ref="S47:S50"/>
    <mergeCell ref="U47:U50"/>
    <mergeCell ref="G43:G46"/>
    <mergeCell ref="M43:M46"/>
    <mergeCell ref="N43:N46"/>
    <mergeCell ref="O43:O46"/>
    <mergeCell ref="Q43:Q46"/>
    <mergeCell ref="O39:O42"/>
    <mergeCell ref="P39:P42"/>
    <mergeCell ref="Q39:Q42"/>
    <mergeCell ref="T43:T46"/>
    <mergeCell ref="V35:V38"/>
    <mergeCell ref="Q31:Q34"/>
    <mergeCell ref="V31:V34"/>
    <mergeCell ref="R35:S38"/>
    <mergeCell ref="T35:T38"/>
    <mergeCell ref="U35:U38"/>
    <mergeCell ref="A39:A42"/>
    <mergeCell ref="B39:B42"/>
    <mergeCell ref="C39:C42"/>
    <mergeCell ref="M39:M42"/>
    <mergeCell ref="N39:N42"/>
    <mergeCell ref="A35:A38"/>
    <mergeCell ref="B35:B38"/>
    <mergeCell ref="C35:C38"/>
    <mergeCell ref="M35:M38"/>
    <mergeCell ref="N35:N38"/>
    <mergeCell ref="O35:O38"/>
    <mergeCell ref="P35:P38"/>
    <mergeCell ref="Q35:Q38"/>
    <mergeCell ref="R39:S42"/>
    <mergeCell ref="T39:T42"/>
    <mergeCell ref="U39:U42"/>
    <mergeCell ref="V39:V42"/>
    <mergeCell ref="A31:A34"/>
    <mergeCell ref="B31:B34"/>
    <mergeCell ref="C31:C34"/>
    <mergeCell ref="M31:M34"/>
    <mergeCell ref="N31:N34"/>
    <mergeCell ref="O31:O34"/>
    <mergeCell ref="P31:P34"/>
    <mergeCell ref="P27:P30"/>
    <mergeCell ref="Q27:Q30"/>
    <mergeCell ref="Q19:Q22"/>
    <mergeCell ref="Q15:Q18"/>
    <mergeCell ref="V15:V18"/>
    <mergeCell ref="V23:V26"/>
    <mergeCell ref="A27:A30"/>
    <mergeCell ref="B27:B30"/>
    <mergeCell ref="C27:C30"/>
    <mergeCell ref="M27:M30"/>
    <mergeCell ref="N27:N30"/>
    <mergeCell ref="O27:O30"/>
    <mergeCell ref="O23:O26"/>
    <mergeCell ref="P23:P26"/>
    <mergeCell ref="Q23:Q26"/>
    <mergeCell ref="A23:A26"/>
    <mergeCell ref="B23:B26"/>
    <mergeCell ref="C23:C26"/>
    <mergeCell ref="M23:M26"/>
    <mergeCell ref="N23:N26"/>
    <mergeCell ref="V27:V30"/>
    <mergeCell ref="V11:V14"/>
    <mergeCell ref="A11:A14"/>
    <mergeCell ref="B11:B14"/>
    <mergeCell ref="C11:C14"/>
    <mergeCell ref="M11:M14"/>
    <mergeCell ref="N11:N14"/>
    <mergeCell ref="O11:O14"/>
    <mergeCell ref="V19:V22"/>
    <mergeCell ref="R11:S14"/>
    <mergeCell ref="T11:T14"/>
    <mergeCell ref="U11:U14"/>
    <mergeCell ref="R15:S18"/>
    <mergeCell ref="T15:T18"/>
    <mergeCell ref="U15:U18"/>
    <mergeCell ref="R19:S22"/>
    <mergeCell ref="T19:T22"/>
    <mergeCell ref="U19:U22"/>
    <mergeCell ref="A19:A22"/>
    <mergeCell ref="B19:B22"/>
    <mergeCell ref="C19:C22"/>
    <mergeCell ref="M19:M22"/>
    <mergeCell ref="N19:N22"/>
    <mergeCell ref="O19:O22"/>
    <mergeCell ref="P19:P22"/>
    <mergeCell ref="A15:A18"/>
    <mergeCell ref="B15:B18"/>
    <mergeCell ref="C15:C18"/>
    <mergeCell ref="M15:M18"/>
    <mergeCell ref="N15:N18"/>
    <mergeCell ref="O15:O18"/>
    <mergeCell ref="P15:P18"/>
    <mergeCell ref="P11:P14"/>
    <mergeCell ref="Q11:Q14"/>
    <mergeCell ref="A1:E4"/>
    <mergeCell ref="A5:A6"/>
    <mergeCell ref="B5:B6"/>
    <mergeCell ref="C5:C6"/>
    <mergeCell ref="D5:D6"/>
    <mergeCell ref="E5:E6"/>
    <mergeCell ref="F5:I5"/>
    <mergeCell ref="O7:O10"/>
    <mergeCell ref="P7:P10"/>
    <mergeCell ref="A7:A10"/>
    <mergeCell ref="B7:B10"/>
    <mergeCell ref="C7:C10"/>
    <mergeCell ref="M7:M10"/>
    <mergeCell ref="N7:N10"/>
    <mergeCell ref="F1:V1"/>
    <mergeCell ref="F2:V2"/>
    <mergeCell ref="G3:V3"/>
    <mergeCell ref="G4:V4"/>
    <mergeCell ref="J5:M5"/>
    <mergeCell ref="N5:Q5"/>
    <mergeCell ref="R5:V5"/>
    <mergeCell ref="R7:S10"/>
    <mergeCell ref="T7:T10"/>
    <mergeCell ref="U7:U10"/>
    <mergeCell ref="Q7:Q10"/>
    <mergeCell ref="V7:V10"/>
    <mergeCell ref="R23:S26"/>
    <mergeCell ref="T23:T26"/>
    <mergeCell ref="U23:U26"/>
    <mergeCell ref="R27:S30"/>
    <mergeCell ref="T27:T30"/>
    <mergeCell ref="U27:U30"/>
    <mergeCell ref="R31:S34"/>
    <mergeCell ref="T31:T34"/>
    <mergeCell ref="U31:U34"/>
    <mergeCell ref="T136:V136"/>
    <mergeCell ref="T47:T50"/>
    <mergeCell ref="T51:T54"/>
    <mergeCell ref="T55:T58"/>
    <mergeCell ref="T59:T62"/>
    <mergeCell ref="T63:T66"/>
    <mergeCell ref="T67:T70"/>
    <mergeCell ref="T71:T74"/>
    <mergeCell ref="T75:T78"/>
    <mergeCell ref="T79:T82"/>
    <mergeCell ref="V117:V120"/>
    <mergeCell ref="V121:V124"/>
    <mergeCell ref="U121:U124"/>
    <mergeCell ref="U125:U128"/>
    <mergeCell ref="V125:V128"/>
  </mergeCells>
  <pageMargins left="1.44" right="0.22" top="0.74803149606299213" bottom="0.74803149606299213" header="0.31496062992125984" footer="0.31496062992125984"/>
  <pageSetup paperSize="5" scale="43" fitToHeight="2" orientation="landscape" r:id="rId1"/>
  <rowBreaks count="3" manualBreakCount="3">
    <brk id="26" max="16383" man="1"/>
    <brk id="124" max="16383" man="1"/>
    <brk id="128"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GESTIÓN</vt:lpstr>
      <vt:lpstr>INVERSIÓN</vt:lpstr>
      <vt:lpstr>ACTIVIDADES</vt:lpstr>
      <vt:lpstr>TERRITORIALIZACION</vt:lpstr>
      <vt:lpstr>ACTIVIDADES!Área_de_impresión</vt:lpstr>
      <vt:lpstr>GESTIÓN!Área_de_impresión</vt:lpstr>
      <vt:lpstr>INVERSIÓN!Área_de_impresión</vt:lpstr>
      <vt:lpstr>TERRITORIALIZACION!Área_de_impresión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MARCELA.REYES</cp:lastModifiedBy>
  <cp:lastPrinted>2014-05-30T20:08:15Z</cp:lastPrinted>
  <dcterms:created xsi:type="dcterms:W3CDTF">2010-03-25T16:40:43Z</dcterms:created>
  <dcterms:modified xsi:type="dcterms:W3CDTF">2019-03-04T15:23:37Z</dcterms:modified>
</cp:coreProperties>
</file>