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PLANES DE ACCIÓN\Bogota Humana\PROYECTOS\811\"/>
    </mc:Choice>
  </mc:AlternateContent>
  <xr:revisionPtr revIDLastSave="0" documentId="8_{78A7C56A-E594-4006-873E-814F6AD1853F}" xr6:coauthVersionLast="36" xr6:coauthVersionMax="36" xr10:uidLastSave="{00000000-0000-0000-0000-000000000000}"/>
  <bookViews>
    <workbookView xWindow="0" yWindow="0" windowWidth="24000" windowHeight="10920" tabRatio="373" activeTab="2" xr2:uid="{00000000-000D-0000-FFFF-FFFF00000000}"/>
  </bookViews>
  <sheets>
    <sheet name="GESTIÓN" sheetId="5" r:id="rId1"/>
    <sheet name="INVERSIÓN" sheetId="6" r:id="rId2"/>
    <sheet name="ACTIVIDADES " sheetId="12" r:id="rId3"/>
    <sheet name="TERRITORIALIZACIÓN" sheetId="13" r:id="rId4"/>
  </sheets>
  <externalReferences>
    <externalReference r:id="rId5"/>
    <externalReference r:id="rId6"/>
  </externalReferences>
  <definedNames>
    <definedName name="_xlnm.Print_Area" localSheetId="2">'ACTIVIDADES '!$A$1:$V$32</definedName>
    <definedName name="_xlnm.Print_Area" localSheetId="0">GESTIÓN!$A$1:$AQ$19</definedName>
    <definedName name="_xlnm.Print_Area" localSheetId="1">INVERSIÓN!$A$1:$AP$90</definedName>
    <definedName name="_xlnm.Print_Area" localSheetId="3">TERRITORIALIZACIÓN!$A$1:$AO$78</definedName>
    <definedName name="CONDICION_POBLACIONAL">[1]Variables!$C$1:$C$24</definedName>
    <definedName name="GRUPO_ETAREO">[1]Variables!$A$1:$A$8</definedName>
    <definedName name="GRUPO_ETAREOS" localSheetId="2">#REF!</definedName>
    <definedName name="GRUPO_ETAREOS" localSheetId="3">#REF!</definedName>
    <definedName name="GRUPO_ETAREOS">#REF!</definedName>
    <definedName name="GRUPO_ETARIO" localSheetId="2">#REF!</definedName>
    <definedName name="GRUPO_ETARIO" localSheetId="3">#REF!</definedName>
    <definedName name="GRUPO_ETARIO">#REF!</definedName>
    <definedName name="GRUPO_ETNICO" localSheetId="2">#REF!</definedName>
    <definedName name="GRUPO_ETNICO" localSheetId="3">#REF!</definedName>
    <definedName name="GRUPO_ETNICO">#REF!</definedName>
    <definedName name="GRUPOETNICO" localSheetId="2">#REF!</definedName>
    <definedName name="GRUPOETNICO" localSheetId="3">#REF!</definedName>
    <definedName name="GRUPOETNICO">#REF!</definedName>
    <definedName name="GRUPOS_ETNICOS">[1]Variables!$H$1:$H$8</definedName>
    <definedName name="LOCALIDAD" localSheetId="2">#REF!</definedName>
    <definedName name="LOCALIDAD" localSheetId="3">#REF!</definedName>
    <definedName name="LOCALIDAD">#REF!</definedName>
    <definedName name="LOCALIZACION" localSheetId="2">#REF!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U70" i="13" l="1"/>
  <c r="U72" i="13" s="1"/>
  <c r="T70" i="13"/>
  <c r="S70" i="13"/>
  <c r="S72" i="13" s="1"/>
  <c r="R70" i="13"/>
  <c r="Q70" i="13"/>
  <c r="Q72" i="13" s="1"/>
  <c r="P70" i="13"/>
  <c r="O70" i="13"/>
  <c r="O72" i="13" s="1"/>
  <c r="N70" i="13"/>
  <c r="M70" i="13"/>
  <c r="M72" i="13" s="1"/>
  <c r="L70" i="13"/>
  <c r="K70" i="13"/>
  <c r="K72" i="13" s="1"/>
  <c r="I70" i="13"/>
  <c r="H70" i="13"/>
  <c r="H72" i="13" s="1"/>
  <c r="G70" i="13"/>
  <c r="F70" i="13"/>
  <c r="F72" i="13" s="1"/>
  <c r="E70" i="13"/>
  <c r="U69" i="13"/>
  <c r="T69" i="13"/>
  <c r="S69" i="13"/>
  <c r="R69" i="13"/>
  <c r="Q69" i="13"/>
  <c r="P69" i="13"/>
  <c r="O69" i="13"/>
  <c r="N69" i="13"/>
  <c r="M69" i="13"/>
  <c r="L69" i="13"/>
  <c r="K69" i="13"/>
  <c r="I69" i="13"/>
  <c r="H69" i="13"/>
  <c r="G69" i="13"/>
  <c r="F69" i="13"/>
  <c r="E69" i="13"/>
  <c r="U68" i="13"/>
  <c r="T68" i="13"/>
  <c r="S68" i="13"/>
  <c r="R68" i="13"/>
  <c r="Q68" i="13"/>
  <c r="P68" i="13"/>
  <c r="O68" i="13"/>
  <c r="N68" i="13"/>
  <c r="M68" i="13"/>
  <c r="L68" i="13"/>
  <c r="K68" i="13"/>
  <c r="I68" i="13"/>
  <c r="H68" i="13"/>
  <c r="G68" i="13"/>
  <c r="F68" i="13"/>
  <c r="E68" i="13"/>
  <c r="U67" i="13"/>
  <c r="T67" i="13"/>
  <c r="S67" i="13"/>
  <c r="R67" i="13"/>
  <c r="Q67" i="13"/>
  <c r="P67" i="13"/>
  <c r="O67" i="13"/>
  <c r="N67" i="13"/>
  <c r="M67" i="13"/>
  <c r="L67" i="13"/>
  <c r="K67" i="13"/>
  <c r="I67" i="13"/>
  <c r="H67" i="13"/>
  <c r="G67" i="13"/>
  <c r="F67" i="13"/>
  <c r="E67" i="13"/>
  <c r="AC66" i="13"/>
  <c r="AB66" i="13"/>
  <c r="AA66" i="13"/>
  <c r="Z66" i="13"/>
  <c r="Y66" i="13"/>
  <c r="X66" i="13"/>
  <c r="W66" i="13"/>
  <c r="U66" i="13"/>
  <c r="T66" i="13"/>
  <c r="T72" i="13" s="1"/>
  <c r="S66" i="13"/>
  <c r="R66" i="13"/>
  <c r="Q66" i="13"/>
  <c r="P66" i="13"/>
  <c r="P72" i="13" s="1"/>
  <c r="O66" i="13"/>
  <c r="N66" i="13"/>
  <c r="M66" i="13"/>
  <c r="L66" i="13"/>
  <c r="L72" i="13" s="1"/>
  <c r="K66" i="13"/>
  <c r="I66" i="13"/>
  <c r="H66" i="13"/>
  <c r="G66" i="13"/>
  <c r="G72" i="13" s="1"/>
  <c r="F66" i="13"/>
  <c r="E66" i="13"/>
  <c r="AC65" i="13"/>
  <c r="AB65" i="13"/>
  <c r="AA65" i="13"/>
  <c r="Z65" i="13"/>
  <c r="Y65" i="13"/>
  <c r="X65" i="13"/>
  <c r="W65" i="13"/>
  <c r="U65" i="13"/>
  <c r="T65" i="13"/>
  <c r="S65" i="13"/>
  <c r="R65" i="13"/>
  <c r="Q65" i="13"/>
  <c r="P65" i="13"/>
  <c r="O65" i="13"/>
  <c r="N65" i="13"/>
  <c r="M65" i="13"/>
  <c r="L65" i="13"/>
  <c r="K65" i="13"/>
  <c r="I65" i="13"/>
  <c r="H65" i="13"/>
  <c r="G65" i="13"/>
  <c r="F65" i="13"/>
  <c r="E65" i="13"/>
  <c r="AC64" i="13"/>
  <c r="AB64" i="13"/>
  <c r="AA64" i="13"/>
  <c r="Z64" i="13"/>
  <c r="Y64" i="13"/>
  <c r="X64" i="13"/>
  <c r="W64" i="13"/>
  <c r="U64" i="13"/>
  <c r="T64" i="13"/>
  <c r="S64" i="13"/>
  <c r="R64" i="13"/>
  <c r="Q64" i="13"/>
  <c r="P64" i="13"/>
  <c r="O64" i="13"/>
  <c r="N64" i="13"/>
  <c r="M64" i="13"/>
  <c r="L64" i="13"/>
  <c r="K64" i="13"/>
  <c r="I64" i="13"/>
  <c r="H64" i="13"/>
  <c r="G64" i="13"/>
  <c r="F64" i="13"/>
  <c r="E64" i="13"/>
  <c r="AC63" i="13"/>
  <c r="AB63" i="13"/>
  <c r="AA63" i="13"/>
  <c r="Z63" i="13"/>
  <c r="Y63" i="13"/>
  <c r="X63" i="13"/>
  <c r="W63" i="13"/>
  <c r="U63" i="13"/>
  <c r="T63" i="13"/>
  <c r="S63" i="13"/>
  <c r="R63" i="13"/>
  <c r="Q63" i="13"/>
  <c r="P63" i="13"/>
  <c r="O63" i="13"/>
  <c r="N63" i="13"/>
  <c r="M63" i="13"/>
  <c r="L63" i="13"/>
  <c r="K63" i="13"/>
  <c r="I63" i="13"/>
  <c r="H63" i="13"/>
  <c r="G63" i="13"/>
  <c r="F63" i="13"/>
  <c r="E63" i="13"/>
  <c r="U62" i="13"/>
  <c r="T62" i="13"/>
  <c r="S62" i="13"/>
  <c r="R62" i="13"/>
  <c r="Q62" i="13"/>
  <c r="P62" i="13"/>
  <c r="O62" i="13"/>
  <c r="N62" i="13"/>
  <c r="M62" i="13"/>
  <c r="L62" i="13"/>
  <c r="K62" i="13"/>
  <c r="I62" i="13"/>
  <c r="H62" i="13"/>
  <c r="G62" i="13"/>
  <c r="F62" i="13"/>
  <c r="E62" i="13"/>
  <c r="U61" i="13"/>
  <c r="T61" i="13"/>
  <c r="S61" i="13"/>
  <c r="R61" i="13"/>
  <c r="Q61" i="13"/>
  <c r="P61" i="13"/>
  <c r="O61" i="13"/>
  <c r="N61" i="13"/>
  <c r="M61" i="13"/>
  <c r="L61" i="13"/>
  <c r="K61" i="13"/>
  <c r="I61" i="13"/>
  <c r="H61" i="13"/>
  <c r="G61" i="13"/>
  <c r="F61" i="13"/>
  <c r="E61" i="13"/>
  <c r="U60" i="13"/>
  <c r="T60" i="13"/>
  <c r="S60" i="13"/>
  <c r="R60" i="13"/>
  <c r="Q60" i="13"/>
  <c r="P60" i="13"/>
  <c r="O60" i="13"/>
  <c r="N60" i="13"/>
  <c r="M60" i="13"/>
  <c r="L60" i="13"/>
  <c r="K60" i="13"/>
  <c r="I60" i="13"/>
  <c r="H60" i="13"/>
  <c r="G60" i="13"/>
  <c r="F60" i="13"/>
  <c r="E60" i="13"/>
  <c r="U59" i="13"/>
  <c r="T59" i="13"/>
  <c r="S59" i="13"/>
  <c r="R59" i="13"/>
  <c r="Q59" i="13"/>
  <c r="P59" i="13"/>
  <c r="O59" i="13"/>
  <c r="N59" i="13"/>
  <c r="M59" i="13"/>
  <c r="L59" i="13"/>
  <c r="K59" i="13"/>
  <c r="I59" i="13"/>
  <c r="H59" i="13"/>
  <c r="G59" i="13"/>
  <c r="F59" i="13"/>
  <c r="E59" i="13"/>
  <c r="U58" i="13"/>
  <c r="T58" i="13"/>
  <c r="S58" i="13"/>
  <c r="R58" i="13"/>
  <c r="Q58" i="13"/>
  <c r="P58" i="13"/>
  <c r="O58" i="13"/>
  <c r="N58" i="13"/>
  <c r="M58" i="13"/>
  <c r="L58" i="13"/>
  <c r="K58" i="13"/>
  <c r="I58" i="13"/>
  <c r="H58" i="13"/>
  <c r="G58" i="13"/>
  <c r="F58" i="13"/>
  <c r="E58" i="13"/>
  <c r="U57" i="13"/>
  <c r="T57" i="13"/>
  <c r="S57" i="13"/>
  <c r="R57" i="13"/>
  <c r="Q57" i="13"/>
  <c r="P57" i="13"/>
  <c r="O57" i="13"/>
  <c r="N57" i="13"/>
  <c r="M57" i="13"/>
  <c r="L57" i="13"/>
  <c r="K57" i="13"/>
  <c r="I57" i="13"/>
  <c r="H57" i="13"/>
  <c r="G57" i="13"/>
  <c r="F57" i="13"/>
  <c r="E57" i="13"/>
  <c r="U56" i="13"/>
  <c r="T56" i="13"/>
  <c r="S56" i="13"/>
  <c r="R56" i="13"/>
  <c r="Q56" i="13"/>
  <c r="P56" i="13"/>
  <c r="O56" i="13"/>
  <c r="N56" i="13"/>
  <c r="M56" i="13"/>
  <c r="L56" i="13"/>
  <c r="K56" i="13"/>
  <c r="I56" i="13"/>
  <c r="H56" i="13"/>
  <c r="G56" i="13"/>
  <c r="F56" i="13"/>
  <c r="E56" i="13"/>
  <c r="U55" i="13"/>
  <c r="T55" i="13"/>
  <c r="S55" i="13"/>
  <c r="R55" i="13"/>
  <c r="Q55" i="13"/>
  <c r="P55" i="13"/>
  <c r="O55" i="13"/>
  <c r="N55" i="13"/>
  <c r="M55" i="13"/>
  <c r="L55" i="13"/>
  <c r="K55" i="13"/>
  <c r="I55" i="13"/>
  <c r="H55" i="13"/>
  <c r="G55" i="13"/>
  <c r="F55" i="13"/>
  <c r="E55" i="13"/>
  <c r="U54" i="13"/>
  <c r="T54" i="13"/>
  <c r="S54" i="13"/>
  <c r="R54" i="13"/>
  <c r="Q54" i="13"/>
  <c r="P54" i="13"/>
  <c r="O54" i="13"/>
  <c r="N54" i="13"/>
  <c r="M54" i="13"/>
  <c r="L54" i="13"/>
  <c r="K54" i="13"/>
  <c r="I54" i="13"/>
  <c r="H54" i="13"/>
  <c r="G54" i="13"/>
  <c r="F54" i="13"/>
  <c r="E54" i="13"/>
  <c r="U53" i="13"/>
  <c r="T53" i="13"/>
  <c r="S53" i="13"/>
  <c r="R53" i="13"/>
  <c r="Q53" i="13"/>
  <c r="P53" i="13"/>
  <c r="O53" i="13"/>
  <c r="N53" i="13"/>
  <c r="M53" i="13"/>
  <c r="L53" i="13"/>
  <c r="K53" i="13"/>
  <c r="I53" i="13"/>
  <c r="H53" i="13"/>
  <c r="G53" i="13"/>
  <c r="F53" i="13"/>
  <c r="E53" i="13"/>
  <c r="U52" i="13"/>
  <c r="T52" i="13"/>
  <c r="S52" i="13"/>
  <c r="R52" i="13"/>
  <c r="Q52" i="13"/>
  <c r="P52" i="13"/>
  <c r="O52" i="13"/>
  <c r="N52" i="13"/>
  <c r="M52" i="13"/>
  <c r="L52" i="13"/>
  <c r="K52" i="13"/>
  <c r="I52" i="13"/>
  <c r="H52" i="13"/>
  <c r="G52" i="13"/>
  <c r="F52" i="13"/>
  <c r="E52" i="13"/>
  <c r="U51" i="13"/>
  <c r="T51" i="13"/>
  <c r="S51" i="13"/>
  <c r="R51" i="13"/>
  <c r="Q51" i="13"/>
  <c r="P51" i="13"/>
  <c r="O51" i="13"/>
  <c r="N51" i="13"/>
  <c r="M51" i="13"/>
  <c r="L51" i="13"/>
  <c r="K51" i="13"/>
  <c r="I51" i="13"/>
  <c r="H51" i="13"/>
  <c r="G51" i="13"/>
  <c r="F51" i="13"/>
  <c r="E51" i="13"/>
  <c r="U50" i="13"/>
  <c r="T50" i="13"/>
  <c r="S50" i="13"/>
  <c r="R50" i="13"/>
  <c r="Q50" i="13"/>
  <c r="P50" i="13"/>
  <c r="O50" i="13"/>
  <c r="N50" i="13"/>
  <c r="M50" i="13"/>
  <c r="L50" i="13"/>
  <c r="K50" i="13"/>
  <c r="I50" i="13"/>
  <c r="H50" i="13"/>
  <c r="G50" i="13"/>
  <c r="F50" i="13"/>
  <c r="E50" i="13"/>
  <c r="U49" i="13"/>
  <c r="T49" i="13"/>
  <c r="S49" i="13"/>
  <c r="R49" i="13"/>
  <c r="Q49" i="13"/>
  <c r="P49" i="13"/>
  <c r="O49" i="13"/>
  <c r="N49" i="13"/>
  <c r="M49" i="13"/>
  <c r="L49" i="13"/>
  <c r="K49" i="13"/>
  <c r="I49" i="13"/>
  <c r="H49" i="13"/>
  <c r="G49" i="13"/>
  <c r="F49" i="13"/>
  <c r="E49" i="13"/>
  <c r="U48" i="13"/>
  <c r="T48" i="13"/>
  <c r="S48" i="13"/>
  <c r="R48" i="13"/>
  <c r="Q48" i="13"/>
  <c r="P48" i="13"/>
  <c r="O48" i="13"/>
  <c r="N48" i="13"/>
  <c r="M48" i="13"/>
  <c r="L48" i="13"/>
  <c r="K48" i="13"/>
  <c r="I48" i="13"/>
  <c r="H48" i="13"/>
  <c r="G48" i="13"/>
  <c r="F48" i="13"/>
  <c r="E48" i="13"/>
  <c r="U47" i="13"/>
  <c r="T47" i="13"/>
  <c r="S47" i="13"/>
  <c r="R47" i="13"/>
  <c r="Q47" i="13"/>
  <c r="P47" i="13"/>
  <c r="O47" i="13"/>
  <c r="N47" i="13"/>
  <c r="M47" i="13"/>
  <c r="L47" i="13"/>
  <c r="K47" i="13"/>
  <c r="I47" i="13"/>
  <c r="H47" i="13"/>
  <c r="G47" i="13"/>
  <c r="F47" i="13"/>
  <c r="E47" i="13"/>
  <c r="U46" i="13"/>
  <c r="T46" i="13"/>
  <c r="S46" i="13"/>
  <c r="R46" i="13"/>
  <c r="Q46" i="13"/>
  <c r="P46" i="13"/>
  <c r="O46" i="13"/>
  <c r="N46" i="13"/>
  <c r="M46" i="13"/>
  <c r="L46" i="13"/>
  <c r="K46" i="13"/>
  <c r="I46" i="13"/>
  <c r="H46" i="13"/>
  <c r="G46" i="13"/>
  <c r="F46" i="13"/>
  <c r="E46" i="13"/>
  <c r="U45" i="13"/>
  <c r="T45" i="13"/>
  <c r="S45" i="13"/>
  <c r="R45" i="13"/>
  <c r="Q45" i="13"/>
  <c r="P45" i="13"/>
  <c r="O45" i="13"/>
  <c r="N45" i="13"/>
  <c r="M45" i="13"/>
  <c r="L45" i="13"/>
  <c r="K45" i="13"/>
  <c r="I45" i="13"/>
  <c r="H45" i="13"/>
  <c r="G45" i="13"/>
  <c r="F45" i="13"/>
  <c r="E45" i="13"/>
  <c r="U44" i="13"/>
  <c r="T44" i="13"/>
  <c r="S44" i="13"/>
  <c r="R44" i="13"/>
  <c r="Q44" i="13"/>
  <c r="P44" i="13"/>
  <c r="O44" i="13"/>
  <c r="N44" i="13"/>
  <c r="M44" i="13"/>
  <c r="L44" i="13"/>
  <c r="K44" i="13"/>
  <c r="I44" i="13"/>
  <c r="H44" i="13"/>
  <c r="G44" i="13"/>
  <c r="F44" i="13"/>
  <c r="E44" i="13"/>
  <c r="U43" i="13"/>
  <c r="T43" i="13"/>
  <c r="S43" i="13"/>
  <c r="R43" i="13"/>
  <c r="Q43" i="13"/>
  <c r="P43" i="13"/>
  <c r="O43" i="13"/>
  <c r="N43" i="13"/>
  <c r="M43" i="13"/>
  <c r="L43" i="13"/>
  <c r="K43" i="13"/>
  <c r="I43" i="13"/>
  <c r="H43" i="13"/>
  <c r="G43" i="13"/>
  <c r="F43" i="13"/>
  <c r="E43" i="13"/>
  <c r="U42" i="13"/>
  <c r="T42" i="13"/>
  <c r="S42" i="13"/>
  <c r="R42" i="13"/>
  <c r="Q42" i="13"/>
  <c r="P42" i="13"/>
  <c r="O42" i="13"/>
  <c r="N42" i="13"/>
  <c r="M42" i="13"/>
  <c r="L42" i="13"/>
  <c r="K42" i="13"/>
  <c r="I42" i="13"/>
  <c r="H42" i="13"/>
  <c r="G42" i="13"/>
  <c r="F42" i="13"/>
  <c r="E42" i="13"/>
  <c r="U41" i="13"/>
  <c r="T41" i="13"/>
  <c r="S41" i="13"/>
  <c r="R41" i="13"/>
  <c r="Q41" i="13"/>
  <c r="P41" i="13"/>
  <c r="O41" i="13"/>
  <c r="N41" i="13"/>
  <c r="M41" i="13"/>
  <c r="L41" i="13"/>
  <c r="K41" i="13"/>
  <c r="I41" i="13"/>
  <c r="H41" i="13"/>
  <c r="G41" i="13"/>
  <c r="F41" i="13"/>
  <c r="E41" i="13"/>
  <c r="U40" i="13"/>
  <c r="T40" i="13"/>
  <c r="S40" i="13"/>
  <c r="R40" i="13"/>
  <c r="Q40" i="13"/>
  <c r="P40" i="13"/>
  <c r="O40" i="13"/>
  <c r="N40" i="13"/>
  <c r="M40" i="13"/>
  <c r="L40" i="13"/>
  <c r="K40" i="13"/>
  <c r="I40" i="13"/>
  <c r="H40" i="13"/>
  <c r="G40" i="13"/>
  <c r="F40" i="13"/>
  <c r="E40" i="13"/>
  <c r="U39" i="13"/>
  <c r="T39" i="13"/>
  <c r="S39" i="13"/>
  <c r="R39" i="13"/>
  <c r="Q39" i="13"/>
  <c r="P39" i="13"/>
  <c r="O39" i="13"/>
  <c r="N39" i="13"/>
  <c r="M39" i="13"/>
  <c r="L39" i="13"/>
  <c r="K39" i="13"/>
  <c r="I39" i="13"/>
  <c r="H39" i="13"/>
  <c r="G39" i="13"/>
  <c r="F39" i="13"/>
  <c r="E39" i="13"/>
  <c r="U38" i="13"/>
  <c r="T38" i="13"/>
  <c r="S38" i="13"/>
  <c r="R38" i="13"/>
  <c r="Q38" i="13"/>
  <c r="P38" i="13"/>
  <c r="O38" i="13"/>
  <c r="N38" i="13"/>
  <c r="M38" i="13"/>
  <c r="L38" i="13"/>
  <c r="K38" i="13"/>
  <c r="I38" i="13"/>
  <c r="H38" i="13"/>
  <c r="G38" i="13"/>
  <c r="F38" i="13"/>
  <c r="E38" i="13"/>
  <c r="U37" i="13"/>
  <c r="T37" i="13"/>
  <c r="S37" i="13"/>
  <c r="R37" i="13"/>
  <c r="Q37" i="13"/>
  <c r="P37" i="13"/>
  <c r="O37" i="13"/>
  <c r="N37" i="13"/>
  <c r="M37" i="13"/>
  <c r="L37" i="13"/>
  <c r="K37" i="13"/>
  <c r="I37" i="13"/>
  <c r="H37" i="13"/>
  <c r="G37" i="13"/>
  <c r="F37" i="13"/>
  <c r="E37" i="13"/>
  <c r="U36" i="13"/>
  <c r="T36" i="13"/>
  <c r="S36" i="13"/>
  <c r="R36" i="13"/>
  <c r="Q36" i="13"/>
  <c r="P36" i="13"/>
  <c r="O36" i="13"/>
  <c r="N36" i="13"/>
  <c r="M36" i="13"/>
  <c r="L36" i="13"/>
  <c r="K36" i="13"/>
  <c r="I36" i="13"/>
  <c r="H36" i="13"/>
  <c r="G36" i="13"/>
  <c r="F36" i="13"/>
  <c r="E36" i="13"/>
  <c r="U35" i="13"/>
  <c r="T35" i="13"/>
  <c r="S35" i="13"/>
  <c r="R35" i="13"/>
  <c r="Q35" i="13"/>
  <c r="P35" i="13"/>
  <c r="O35" i="13"/>
  <c r="N35" i="13"/>
  <c r="M35" i="13"/>
  <c r="L35" i="13"/>
  <c r="K35" i="13"/>
  <c r="I35" i="13"/>
  <c r="H35" i="13"/>
  <c r="G35" i="13"/>
  <c r="F35" i="13"/>
  <c r="E35" i="13"/>
  <c r="U18" i="13"/>
  <c r="T18" i="13"/>
  <c r="S18" i="13"/>
  <c r="R18" i="13"/>
  <c r="Q18" i="13"/>
  <c r="P18" i="13"/>
  <c r="O18" i="13"/>
  <c r="N18" i="13"/>
  <c r="M18" i="13"/>
  <c r="L18" i="13"/>
  <c r="K18" i="13"/>
  <c r="I18" i="13"/>
  <c r="H18" i="13"/>
  <c r="G18" i="13"/>
  <c r="E18" i="13"/>
  <c r="U17" i="13"/>
  <c r="T17" i="13"/>
  <c r="S17" i="13"/>
  <c r="R17" i="13"/>
  <c r="Q17" i="13"/>
  <c r="P17" i="13"/>
  <c r="O17" i="13"/>
  <c r="N17" i="13"/>
  <c r="M17" i="13"/>
  <c r="L17" i="13"/>
  <c r="K17" i="13"/>
  <c r="I17" i="13"/>
  <c r="H17" i="13"/>
  <c r="G17" i="13"/>
  <c r="U16" i="13"/>
  <c r="T16" i="13"/>
  <c r="S16" i="13"/>
  <c r="R16" i="13"/>
  <c r="Q16" i="13"/>
  <c r="P16" i="13"/>
  <c r="O16" i="13"/>
  <c r="N16" i="13"/>
  <c r="M16" i="13"/>
  <c r="L16" i="13"/>
  <c r="K16" i="13"/>
  <c r="I16" i="13"/>
  <c r="H16" i="13"/>
  <c r="G16" i="13"/>
  <c r="U15" i="13"/>
  <c r="T15" i="13"/>
  <c r="S15" i="13"/>
  <c r="R15" i="13"/>
  <c r="Q15" i="13"/>
  <c r="P15" i="13"/>
  <c r="O15" i="13"/>
  <c r="N15" i="13"/>
  <c r="M15" i="13"/>
  <c r="L15" i="13"/>
  <c r="K15" i="13"/>
  <c r="I15" i="13"/>
  <c r="H15" i="13"/>
  <c r="G15" i="13"/>
  <c r="U14" i="13"/>
  <c r="T14" i="13"/>
  <c r="S14" i="13"/>
  <c r="R14" i="13"/>
  <c r="R72" i="13" s="1"/>
  <c r="Q14" i="13"/>
  <c r="P14" i="13"/>
  <c r="O14" i="13"/>
  <c r="N14" i="13"/>
  <c r="N72" i="13" s="1"/>
  <c r="M14" i="13"/>
  <c r="L14" i="13"/>
  <c r="K14" i="13"/>
  <c r="I14" i="13"/>
  <c r="I72" i="13" s="1"/>
  <c r="H14" i="13"/>
  <c r="G14" i="13"/>
  <c r="F14" i="13"/>
  <c r="E14" i="13"/>
  <c r="E72" i="13" s="1"/>
  <c r="E73" i="13" s="1"/>
  <c r="U13" i="13"/>
  <c r="T13" i="13"/>
  <c r="S13" i="13"/>
  <c r="R13" i="13"/>
  <c r="Q13" i="13"/>
  <c r="P13" i="13"/>
  <c r="O13" i="13"/>
  <c r="N13" i="13"/>
  <c r="M13" i="13"/>
  <c r="L13" i="13"/>
  <c r="K13" i="13"/>
  <c r="I13" i="13"/>
  <c r="H13" i="13"/>
  <c r="G13" i="13"/>
  <c r="F13" i="13"/>
  <c r="E13" i="13"/>
  <c r="U12" i="13"/>
  <c r="T12" i="13"/>
  <c r="S12" i="13"/>
  <c r="R12" i="13"/>
  <c r="Q12" i="13"/>
  <c r="P12" i="13"/>
  <c r="O12" i="13"/>
  <c r="N12" i="13"/>
  <c r="M12" i="13"/>
  <c r="L12" i="13"/>
  <c r="K12" i="13"/>
  <c r="I12" i="13"/>
  <c r="H12" i="13"/>
  <c r="G12" i="13"/>
  <c r="F12" i="13"/>
  <c r="E12" i="13"/>
  <c r="U11" i="13"/>
  <c r="T11" i="13"/>
  <c r="S11" i="13"/>
  <c r="R11" i="13"/>
  <c r="Q11" i="13"/>
  <c r="P11" i="13"/>
  <c r="O11" i="13"/>
  <c r="N11" i="13"/>
  <c r="M11" i="13"/>
  <c r="L11" i="13"/>
  <c r="K11" i="13"/>
  <c r="I11" i="13"/>
  <c r="H11" i="13"/>
  <c r="G11" i="13"/>
  <c r="F11" i="13"/>
  <c r="E11" i="13"/>
  <c r="U10" i="13"/>
  <c r="T10" i="13"/>
  <c r="S10" i="13"/>
  <c r="R10" i="13"/>
  <c r="Q10" i="13"/>
  <c r="P10" i="13"/>
  <c r="O10" i="13"/>
  <c r="N10" i="13"/>
  <c r="M10" i="13"/>
  <c r="L10" i="13"/>
  <c r="K10" i="13"/>
  <c r="I10" i="13"/>
  <c r="H10" i="13"/>
  <c r="G10" i="13"/>
  <c r="F10" i="13"/>
  <c r="E10" i="13"/>
  <c r="U9" i="13"/>
  <c r="T9" i="13"/>
  <c r="S9" i="13"/>
  <c r="R9" i="13"/>
  <c r="Q9" i="13"/>
  <c r="P9" i="13"/>
  <c r="O9" i="13"/>
  <c r="N9" i="13"/>
  <c r="M9" i="13"/>
  <c r="L9" i="13"/>
  <c r="K9" i="13"/>
  <c r="I9" i="13"/>
  <c r="H9" i="13"/>
  <c r="G9" i="13"/>
  <c r="F9" i="13"/>
  <c r="E9" i="13"/>
  <c r="U8" i="13"/>
  <c r="U71" i="13" s="1"/>
  <c r="U73" i="13" s="1"/>
  <c r="T8" i="13"/>
  <c r="T71" i="13" s="1"/>
  <c r="S8" i="13"/>
  <c r="S71" i="13" s="1"/>
  <c r="S73" i="13" s="1"/>
  <c r="R8" i="13"/>
  <c r="R71" i="13" s="1"/>
  <c r="R73" i="13" s="1"/>
  <c r="Q8" i="13"/>
  <c r="Q71" i="13" s="1"/>
  <c r="P8" i="13"/>
  <c r="P71" i="13" s="1"/>
  <c r="O8" i="13"/>
  <c r="O71" i="13" s="1"/>
  <c r="N8" i="13"/>
  <c r="N71" i="13" s="1"/>
  <c r="M8" i="13"/>
  <c r="M71" i="13" s="1"/>
  <c r="M73" i="13" s="1"/>
  <c r="L8" i="13"/>
  <c r="L71" i="13" s="1"/>
  <c r="K8" i="13"/>
  <c r="K71" i="13" s="1"/>
  <c r="K73" i="13" s="1"/>
  <c r="I8" i="13"/>
  <c r="I71" i="13" s="1"/>
  <c r="I73" i="13" s="1"/>
  <c r="H8" i="13"/>
  <c r="H71" i="13" s="1"/>
  <c r="G8" i="13"/>
  <c r="G71" i="13" s="1"/>
  <c r="F8" i="13"/>
  <c r="F71" i="13" s="1"/>
  <c r="E8" i="13"/>
  <c r="U7" i="13"/>
  <c r="T7" i="13"/>
  <c r="S7" i="13"/>
  <c r="R7" i="13"/>
  <c r="Q7" i="13"/>
  <c r="P7" i="13"/>
  <c r="O7" i="13"/>
  <c r="N7" i="13"/>
  <c r="M7" i="13"/>
  <c r="L7" i="13"/>
  <c r="K7" i="13"/>
  <c r="I7" i="13"/>
  <c r="H7" i="13"/>
  <c r="G7" i="13"/>
  <c r="F7" i="13"/>
  <c r="E7" i="13"/>
  <c r="F73" i="13" l="1"/>
  <c r="O73" i="13"/>
  <c r="N73" i="13"/>
  <c r="H73" i="13"/>
  <c r="Q73" i="13"/>
  <c r="G73" i="13"/>
  <c r="L73" i="13"/>
  <c r="P73" i="13"/>
  <c r="T73" i="13"/>
  <c r="S8" i="12" l="1"/>
  <c r="T8" i="12"/>
  <c r="S9" i="12"/>
  <c r="S10" i="12"/>
  <c r="T10" i="12"/>
  <c r="S11" i="12"/>
  <c r="S12" i="12"/>
  <c r="T12" i="12"/>
  <c r="S13" i="12"/>
  <c r="S14" i="12"/>
  <c r="T14" i="12"/>
  <c r="S15" i="12"/>
  <c r="S16" i="12"/>
  <c r="T16" i="12"/>
  <c r="S17" i="12"/>
  <c r="S18" i="12"/>
  <c r="T18" i="12"/>
  <c r="S19" i="12"/>
  <c r="S20" i="12"/>
  <c r="T20" i="12"/>
  <c r="S21" i="12"/>
  <c r="S22" i="12"/>
  <c r="T22" i="12"/>
  <c r="S23" i="12"/>
  <c r="S24" i="12"/>
  <c r="T24" i="12"/>
  <c r="S25" i="12"/>
  <c r="S26" i="12"/>
  <c r="T26" i="12"/>
  <c r="S27" i="12"/>
  <c r="S28" i="12"/>
  <c r="T28" i="12"/>
  <c r="S29" i="12"/>
  <c r="U30" i="12"/>
  <c r="AK81" i="6"/>
  <c r="AK75" i="6"/>
  <c r="AK51" i="6"/>
  <c r="AG67" i="6"/>
  <c r="AK63" i="6"/>
  <c r="AK57" i="6"/>
  <c r="AK45" i="6"/>
  <c r="AK39" i="6"/>
  <c r="AK33" i="6"/>
  <c r="AK15" i="6"/>
  <c r="AB19" i="6"/>
  <c r="AK82" i="6"/>
  <c r="AK76" i="6"/>
  <c r="AK64" i="6"/>
  <c r="AK58" i="6"/>
  <c r="AK52" i="6"/>
  <c r="AK46" i="6"/>
  <c r="AK40" i="6"/>
  <c r="AK34" i="6"/>
  <c r="AK22" i="6"/>
  <c r="AK16" i="6"/>
  <c r="AK10" i="6"/>
  <c r="AK21" i="6"/>
  <c r="AK9" i="6"/>
  <c r="AJ82" i="6"/>
  <c r="AJ81" i="6"/>
  <c r="AJ76" i="6"/>
  <c r="AJ75" i="6"/>
  <c r="AJ64" i="6"/>
  <c r="AJ63" i="6"/>
  <c r="AJ58" i="6"/>
  <c r="AJ57" i="6"/>
  <c r="AJ52" i="6"/>
  <c r="AJ51" i="6"/>
  <c r="AJ46" i="6"/>
  <c r="AJ45" i="6"/>
  <c r="AJ40" i="6"/>
  <c r="AJ39" i="6"/>
  <c r="AJ34" i="6"/>
  <c r="AJ33" i="6"/>
  <c r="AJ22" i="6"/>
  <c r="AJ21" i="6"/>
  <c r="AJ16" i="6"/>
  <c r="AJ15" i="6"/>
  <c r="AJ10" i="6"/>
  <c r="AG87" i="6"/>
  <c r="AG86" i="6"/>
  <c r="AG85" i="6"/>
  <c r="AG80" i="6"/>
  <c r="AG79" i="6"/>
  <c r="AG68" i="6"/>
  <c r="AG62" i="6"/>
  <c r="AG61" i="6"/>
  <c r="AG56" i="6"/>
  <c r="AG55" i="6"/>
  <c r="AG50" i="6"/>
  <c r="AG49" i="6"/>
  <c r="AG44" i="6"/>
  <c r="AG43" i="6"/>
  <c r="AG38" i="6"/>
  <c r="AG37" i="6"/>
  <c r="AG32" i="6"/>
  <c r="AG31" i="6"/>
  <c r="AG26" i="6"/>
  <c r="AG25" i="6"/>
  <c r="AG20" i="6"/>
  <c r="AG19" i="6"/>
  <c r="AG14" i="6"/>
  <c r="AB86" i="6"/>
  <c r="AB80" i="6"/>
  <c r="AB67" i="6"/>
  <c r="AB68" i="6"/>
  <c r="AB62" i="6"/>
  <c r="AB56" i="6"/>
  <c r="AB50" i="6"/>
  <c r="AB44" i="6"/>
  <c r="AB38" i="6"/>
  <c r="AB32" i="6"/>
  <c r="AB26" i="6"/>
  <c r="AB20" i="6"/>
  <c r="AB14" i="6"/>
  <c r="AB88" i="6"/>
  <c r="AB87" i="6"/>
  <c r="AL18" i="5"/>
  <c r="AL17" i="5"/>
  <c r="AL15" i="5"/>
  <c r="AL14" i="5"/>
  <c r="AK18" i="5"/>
  <c r="AK17" i="5"/>
  <c r="AK15" i="5"/>
  <c r="AK14" i="5"/>
  <c r="T30" i="12" l="1"/>
  <c r="AB89" i="6"/>
  <c r="Y88" i="6" l="1"/>
  <c r="Y87" i="6"/>
  <c r="Y89" i="6" s="1"/>
  <c r="AG88" i="6" l="1"/>
  <c r="AG89" i="6"/>
  <c r="H82" i="6" l="1"/>
  <c r="H76" i="6"/>
  <c r="H58" i="6"/>
  <c r="H46" i="6"/>
  <c r="H40" i="6"/>
  <c r="H34" i="6"/>
  <c r="H22" i="6" l="1"/>
  <c r="H16" i="6"/>
  <c r="H10" i="6"/>
  <c r="H70" i="6" l="1"/>
  <c r="H64" i="6"/>
  <c r="H52" i="6"/>
  <c r="H28" i="6"/>
  <c r="H14" i="6"/>
  <c r="AF88" i="6"/>
  <c r="AA88" i="6" l="1"/>
  <c r="AA87" i="6"/>
  <c r="V89" i="6"/>
  <c r="V88" i="6"/>
  <c r="V87" i="6"/>
  <c r="V86" i="6"/>
  <c r="V85" i="6"/>
  <c r="V80" i="6"/>
  <c r="V79" i="6"/>
  <c r="V74" i="6"/>
  <c r="V73" i="6"/>
  <c r="V68" i="6"/>
  <c r="V67" i="6"/>
  <c r="V62" i="6"/>
  <c r="V61" i="6"/>
  <c r="V57" i="6"/>
  <c r="V56" i="6"/>
  <c r="V55" i="6"/>
  <c r="V50" i="6"/>
  <c r="V49" i="6"/>
  <c r="V44" i="6"/>
  <c r="V43" i="6"/>
  <c r="V38" i="6"/>
  <c r="V37" i="6"/>
  <c r="V32" i="6"/>
  <c r="V31" i="6"/>
  <c r="V26" i="6"/>
  <c r="V25" i="6"/>
  <c r="V20" i="6"/>
  <c r="V19" i="6"/>
  <c r="V14" i="6"/>
  <c r="V13" i="6"/>
  <c r="AA89" i="6" l="1"/>
  <c r="I86" i="6"/>
  <c r="I85" i="6"/>
  <c r="P38" i="6"/>
  <c r="P20" i="6"/>
  <c r="P14" i="6"/>
  <c r="P13" i="6"/>
  <c r="AF87" i="6" l="1"/>
  <c r="Q88" i="6"/>
  <c r="Q87" i="6"/>
  <c r="Q86" i="6"/>
  <c r="Q85" i="6"/>
  <c r="P86" i="6"/>
  <c r="O86" i="6"/>
  <c r="J86" i="6"/>
  <c r="J85" i="6"/>
  <c r="Q80" i="6"/>
  <c r="P80" i="6"/>
  <c r="P79" i="6"/>
  <c r="O80" i="6"/>
  <c r="O79" i="6"/>
  <c r="Q74" i="6"/>
  <c r="P74" i="6"/>
  <c r="Q68" i="6"/>
  <c r="Q67" i="6"/>
  <c r="P68" i="6"/>
  <c r="P67" i="6"/>
  <c r="O68" i="6"/>
  <c r="O67" i="6"/>
  <c r="Q62" i="6"/>
  <c r="Q61" i="6"/>
  <c r="P62" i="6"/>
  <c r="Q56" i="6" l="1"/>
  <c r="P56" i="6"/>
  <c r="P55" i="6"/>
  <c r="Q50" i="6"/>
  <c r="Q49" i="6"/>
  <c r="P50" i="6"/>
  <c r="P49" i="6"/>
  <c r="Q44" i="6"/>
  <c r="P44" i="6" l="1"/>
  <c r="P43" i="6"/>
  <c r="Q38" i="6"/>
  <c r="Q37" i="6"/>
  <c r="Q32" i="6"/>
  <c r="P32" i="6"/>
  <c r="P31" i="6"/>
  <c r="P26" i="6"/>
  <c r="P19" i="6"/>
  <c r="O74" i="6" l="1"/>
  <c r="O73" i="6"/>
  <c r="O62" i="6"/>
  <c r="O61" i="6"/>
  <c r="O56" i="6"/>
  <c r="O55" i="6"/>
  <c r="O50" i="6"/>
  <c r="O49" i="6"/>
  <c r="O44" i="6"/>
  <c r="O43" i="6"/>
  <c r="O38" i="6"/>
  <c r="O32" i="6"/>
  <c r="O31" i="6"/>
  <c r="O26" i="6"/>
  <c r="O20" i="6"/>
  <c r="O19" i="6"/>
  <c r="O14" i="6"/>
  <c r="O13" i="6"/>
  <c r="N85" i="6"/>
  <c r="N80" i="6"/>
  <c r="N79" i="6"/>
  <c r="N74" i="6"/>
  <c r="N73" i="6"/>
  <c r="N68" i="6"/>
  <c r="N67" i="6"/>
  <c r="N62" i="6"/>
  <c r="N61" i="6"/>
  <c r="N56" i="6"/>
  <c r="N55" i="6"/>
  <c r="N50" i="6"/>
  <c r="N49" i="6"/>
  <c r="N44" i="6"/>
  <c r="N43" i="6"/>
  <c r="N38" i="6"/>
  <c r="N32" i="6"/>
  <c r="N31" i="6"/>
  <c r="N26" i="6"/>
  <c r="N20" i="6"/>
  <c r="N19" i="6"/>
  <c r="N14" i="6"/>
  <c r="N13" i="6"/>
  <c r="M85" i="6"/>
  <c r="M80" i="6"/>
  <c r="M79" i="6"/>
  <c r="M74" i="6"/>
  <c r="M73" i="6"/>
  <c r="M68" i="6"/>
  <c r="M67" i="6"/>
  <c r="M62" i="6"/>
  <c r="M61" i="6"/>
  <c r="M56" i="6"/>
  <c r="M55" i="6"/>
  <c r="M50" i="6"/>
  <c r="M49" i="6"/>
  <c r="M44" i="6"/>
  <c r="M43" i="6"/>
  <c r="M38" i="6"/>
  <c r="M32" i="6"/>
  <c r="M31" i="6"/>
  <c r="M26" i="6"/>
  <c r="M20" i="6"/>
  <c r="M19" i="6"/>
  <c r="M14" i="6"/>
  <c r="M13" i="6"/>
  <c r="AE88" i="6"/>
  <c r="AE87" i="6"/>
  <c r="AD88" i="6"/>
  <c r="AD87" i="6"/>
  <c r="AC88" i="6"/>
  <c r="AC87" i="6"/>
  <c r="Z88" i="6"/>
  <c r="Z87" i="6"/>
  <c r="X88" i="6"/>
  <c r="X87" i="6"/>
  <c r="W88" i="6"/>
  <c r="W87" i="6"/>
  <c r="U88" i="6"/>
  <c r="U87" i="6"/>
  <c r="T88" i="6"/>
  <c r="T87" i="6"/>
  <c r="P88" i="6"/>
  <c r="P87" i="6"/>
  <c r="O88" i="6"/>
  <c r="O87" i="6"/>
  <c r="N88" i="6"/>
  <c r="N87" i="6"/>
  <c r="M88" i="6"/>
  <c r="M87" i="6"/>
  <c r="L88" i="6"/>
  <c r="L87" i="6"/>
  <c r="K88" i="6"/>
  <c r="K89" i="6" s="1"/>
  <c r="H88" i="6"/>
  <c r="H87" i="6"/>
  <c r="L85" i="6"/>
  <c r="K85" i="6"/>
  <c r="K86" i="6"/>
  <c r="H86" i="6"/>
  <c r="H85" i="6"/>
  <c r="K80" i="6"/>
  <c r="J80" i="6"/>
  <c r="I80" i="6"/>
  <c r="L80" i="6"/>
  <c r="L79" i="6"/>
  <c r="K79" i="6"/>
  <c r="J79" i="6"/>
  <c r="I79" i="6"/>
  <c r="H80" i="6"/>
  <c r="H79" i="6"/>
  <c r="L74" i="6"/>
  <c r="L73" i="6"/>
  <c r="K74" i="6"/>
  <c r="K73" i="6"/>
  <c r="J74" i="6"/>
  <c r="J73" i="6"/>
  <c r="I74" i="6"/>
  <c r="I73" i="6"/>
  <c r="H74" i="6"/>
  <c r="H73" i="6"/>
  <c r="L68" i="6"/>
  <c r="L67" i="6"/>
  <c r="J67" i="6"/>
  <c r="I67" i="6"/>
  <c r="H68" i="6"/>
  <c r="H67" i="6"/>
  <c r="L62" i="6"/>
  <c r="L61" i="6"/>
  <c r="K62" i="6"/>
  <c r="K61" i="6"/>
  <c r="J62" i="6"/>
  <c r="J61" i="6"/>
  <c r="I62" i="6"/>
  <c r="I61" i="6"/>
  <c r="H62" i="6"/>
  <c r="H61" i="6"/>
  <c r="L56" i="6"/>
  <c r="L55" i="6"/>
  <c r="K56" i="6"/>
  <c r="K55" i="6"/>
  <c r="J56" i="6"/>
  <c r="J55" i="6"/>
  <c r="I56" i="6"/>
  <c r="I55" i="6"/>
  <c r="H56" i="6"/>
  <c r="H55" i="6"/>
  <c r="L50" i="6"/>
  <c r="L49" i="6"/>
  <c r="K50" i="6"/>
  <c r="J50" i="6"/>
  <c r="I50" i="6"/>
  <c r="H50" i="6"/>
  <c r="H49" i="6"/>
  <c r="L44" i="6"/>
  <c r="L43" i="6"/>
  <c r="K44" i="6"/>
  <c r="K43" i="6"/>
  <c r="J44" i="6"/>
  <c r="J43" i="6"/>
  <c r="I44" i="6"/>
  <c r="I43" i="6"/>
  <c r="H44" i="6"/>
  <c r="L38" i="6"/>
  <c r="K38" i="6"/>
  <c r="J38" i="6"/>
  <c r="I38" i="6"/>
  <c r="H38" i="6"/>
  <c r="H37" i="6"/>
  <c r="L32" i="6"/>
  <c r="L31" i="6"/>
  <c r="K32" i="6"/>
  <c r="K31" i="6"/>
  <c r="J32" i="6"/>
  <c r="J31" i="6"/>
  <c r="I32" i="6"/>
  <c r="I31" i="6"/>
  <c r="H32" i="6"/>
  <c r="H31" i="6"/>
  <c r="Q26" i="6"/>
  <c r="Q25" i="6"/>
  <c r="L26" i="6"/>
  <c r="K26" i="6"/>
  <c r="J26" i="6"/>
  <c r="I26" i="6"/>
  <c r="H26" i="6"/>
  <c r="Q20" i="6"/>
  <c r="Q19" i="6"/>
  <c r="L20" i="6"/>
  <c r="L19" i="6"/>
  <c r="K20" i="6"/>
  <c r="K19" i="6"/>
  <c r="J20" i="6"/>
  <c r="J19" i="6"/>
  <c r="I20" i="6"/>
  <c r="I19" i="6"/>
  <c r="H20" i="6"/>
  <c r="H19" i="6"/>
  <c r="Q14" i="6"/>
  <c r="Q13" i="6"/>
  <c r="L14" i="6"/>
  <c r="L13" i="6"/>
  <c r="K14" i="6"/>
  <c r="K13" i="6"/>
  <c r="J14" i="6"/>
  <c r="J13" i="6"/>
  <c r="I14" i="6"/>
  <c r="I13" i="6"/>
  <c r="H13" i="6"/>
  <c r="L89" i="6" l="1"/>
  <c r="N89" i="6"/>
  <c r="U89" i="6"/>
  <c r="Z89" i="6"/>
  <c r="AE89" i="6"/>
  <c r="AC89" i="6"/>
  <c r="AF89" i="6"/>
  <c r="AD89" i="6"/>
  <c r="P89" i="6"/>
  <c r="T89" i="6"/>
  <c r="W89" i="6"/>
  <c r="Q89" i="6"/>
  <c r="X89" i="6"/>
  <c r="O89" i="6"/>
  <c r="M89" i="6"/>
  <c r="H89"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CAMILO.GUTIERREZ</author>
  </authors>
  <commentList>
    <comment ref="Z10" authorId="0" shapeId="0" xr:uid="{00000000-0006-0000-0200-000001000000}">
      <text>
        <r>
          <rPr>
            <b/>
            <sz val="9"/>
            <color indexed="81"/>
            <rFont val="Tahoma"/>
            <family val="2"/>
          </rPr>
          <t>CAMILO.GUTIERREZ:</t>
        </r>
        <r>
          <rPr>
            <sz val="9"/>
            <color indexed="81"/>
            <rFont val="Tahoma"/>
            <family val="2"/>
          </rPr>
          <t xml:space="preserve">
LO MISMO
</t>
        </r>
      </text>
    </comment>
    <comment ref="Z22" authorId="0" shapeId="0" xr:uid="{00000000-0006-0000-0200-000002000000}">
      <text>
        <r>
          <rPr>
            <b/>
            <sz val="9"/>
            <color indexed="81"/>
            <rFont val="Tahoma"/>
            <family val="2"/>
          </rPr>
          <t>CAMILO.GUTIERREZ:</t>
        </r>
        <r>
          <rPr>
            <sz val="9"/>
            <color indexed="81"/>
            <rFont val="Tahoma"/>
            <family val="2"/>
          </rPr>
          <t xml:space="preserve">
DEBEN SER ,MAS DESCRIPTIVO , EL MISM0O COMENTARIOS EN LA HOJA DE INVERSIÓN </t>
        </r>
      </text>
    </comment>
    <comment ref="Z28" authorId="0" shapeId="0" xr:uid="{00000000-0006-0000-0200-000003000000}">
      <text>
        <r>
          <rPr>
            <b/>
            <sz val="9"/>
            <color indexed="81"/>
            <rFont val="Tahoma"/>
            <family val="2"/>
          </rPr>
          <t>CAMILO.GUTIERREZ:</t>
        </r>
        <r>
          <rPr>
            <sz val="9"/>
            <color indexed="81"/>
            <rFont val="Tahoma"/>
            <family val="2"/>
          </rPr>
          <t xml:space="preserve">
Revisar e comentario de la hoja de inversión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paola.rodriguez</author>
    <author>YULIED.PENARANDA</author>
  </authors>
  <commentList>
    <comment ref="AK6" authorId="0" shapeId="0" xr:uid="{00000000-0006-0000-0300-000001000000}">
      <text>
        <r>
          <rPr>
            <b/>
            <sz val="9"/>
            <color indexed="81"/>
            <rFont val="Tahoma"/>
            <family val="2"/>
          </rPr>
          <t>paola.rodriguez:</t>
        </r>
        <r>
          <rPr>
            <sz val="9"/>
            <color indexed="81"/>
            <rFont val="Tahoma"/>
            <family val="2"/>
          </rPr>
          <t xml:space="preserve">
0-5 Primera infancia.
6-13 Infancia
14-17 Adolecencia
18-26 Juventud
27-59 Adultez
60 o mas personas.
Grupo etario sin definir.</t>
        </r>
      </text>
    </comment>
    <comment ref="AL6" authorId="1" shapeId="0" xr:uid="{00000000-0006-0000-0300-000002000000}">
      <text>
        <r>
          <rPr>
            <b/>
            <sz val="9"/>
            <color indexed="81"/>
            <rFont val="Tahoma"/>
            <family val="2"/>
          </rPr>
          <t>YULIED.PENARANDA:</t>
        </r>
        <r>
          <rPr>
            <sz val="9"/>
            <color indexed="81"/>
            <rFont val="Tahoma"/>
            <family val="2"/>
          </rPr>
          <t xml:space="preserve">
• Ciudadanos-as habitantes de calle.
• Personas en situación de desplazamiento.
• Mujeres gestantes y lactantes.
• Personas cabeza de familia.
• Reincorporados-as.
• Personas vinculadas a la prostitución.
• Personas con discapacidad.
• Personas consumidoras de sustancias psicoactivas.
• Servidores y servidoras públicos.
• Niños y niñas de primera infancia.
• Niños, niñas y adolecentes en riesgo social.
• Niños, niñas y adolecentes escolarizados.
• Niños, niñas y adolecentes desescolarizados.
• Jóvenes escolarizados.
• Jóvenes desescolarizados.
• Adultos-as  trabajador-a formal.
• Adultos-as  trabajador-a informal.
• Familias en situación de vulnerabilidad.
• Familias en emergencia social y catastrófica.
• Familias ubicadas en zonas en zonas de alto deterioro.
• Sector LGBT.
• Comunidad en general.
</t>
        </r>
      </text>
    </comment>
    <comment ref="AM6" authorId="1" shapeId="0" xr:uid="{00000000-0006-0000-0300-000003000000}">
      <text>
        <r>
          <rPr>
            <b/>
            <sz val="9"/>
            <color indexed="81"/>
            <rFont val="Tahoma"/>
            <family val="2"/>
          </rPr>
          <t>YULIED.PENARANDA:</t>
        </r>
        <r>
          <rPr>
            <sz val="9"/>
            <color indexed="81"/>
            <rFont val="Tahoma"/>
            <family val="2"/>
          </rPr>
          <t xml:space="preserve">
• Afrocolombianos.
• Indígenas.
• ROM
• Raizales.
• No identifica grupos étnicos.
• Otros grupos étnicos.
</t>
        </r>
      </text>
    </comment>
  </commentList>
</comments>
</file>

<file path=xl/sharedStrings.xml><?xml version="1.0" encoding="utf-8"?>
<sst xmlns="http://schemas.openxmlformats.org/spreadsheetml/2006/main" count="855" uniqueCount="364">
  <si>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</si>
  <si>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</si>
  <si>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</si>
  <si>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</si>
  <si>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</si>
  <si>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</si>
  <si>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</si>
  <si>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</si>
  <si>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</si>
  <si>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</si>
  <si>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</si>
  <si>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</si>
  <si>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</si>
  <si>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</si>
  <si>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</si>
  <si>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</si>
  <si>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</si>
  <si>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</si>
  <si>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</si>
  <si>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</si>
  <si>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</si>
  <si>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</si>
  <si>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</si>
  <si>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</si>
  <si>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</si>
  <si>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</si>
  <si>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</si>
  <si>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</si>
  <si>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</si>
  <si>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</si>
  <si>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TOTAL PONDERACIÓN</t>
  </si>
  <si>
    <t>EJECUTADO</t>
  </si>
  <si>
    <t>PROYECTO:</t>
  </si>
  <si>
    <t>PERIODO:</t>
  </si>
  <si>
    <t>ID Meta</t>
  </si>
  <si>
    <t>Magnitud Reservas</t>
  </si>
  <si>
    <t>Reservas Presupuestales</t>
  </si>
  <si>
    <t>TOTALES - PROYECTO</t>
  </si>
  <si>
    <t>1, COD. META</t>
  </si>
  <si>
    <t>2, Meta Proyecto</t>
  </si>
  <si>
    <t>3, Nombre -Punto de inversión (Localidad, Especial, Distrital)</t>
  </si>
  <si>
    <t>4, Variable</t>
  </si>
  <si>
    <t>5, Programación-Actualización</t>
  </si>
  <si>
    <t>8, LOCALIZACIÓN GEOGRÁFICA</t>
  </si>
  <si>
    <t>8,2 UPZ</t>
  </si>
  <si>
    <t>8,3 BARRIO</t>
  </si>
  <si>
    <t>8,4 PUNTO, LÍNEA O POLÍGONO</t>
  </si>
  <si>
    <t>8,5 ÁREA DE INFLUENCIA</t>
  </si>
  <si>
    <t>9,  POBLACIÓN</t>
  </si>
  <si>
    <t>9,1 NUMERO DE HOMBRES</t>
  </si>
  <si>
    <t>9,2 NUMERO DE MUJERES</t>
  </si>
  <si>
    <t>9,3 GRUPO ETARIO</t>
  </si>
  <si>
    <t>9,4 CONDICION POBLACIONAL</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</si>
  <si>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</si>
  <si>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</si>
  <si>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</si>
  <si>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</si>
  <si>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</si>
  <si>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</si>
  <si>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</si>
  <si>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</si>
  <si>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</si>
  <si>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</si>
  <si>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</si>
  <si>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</si>
  <si>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</si>
  <si>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</si>
  <si>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</si>
  <si>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</si>
  <si>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</si>
  <si>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</si>
  <si>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</si>
  <si>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</si>
  <si>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</si>
  <si>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</si>
  <si>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</si>
  <si>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</si>
  <si>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</si>
  <si>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</si>
  <si>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</si>
  <si>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</si>
  <si>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</si>
  <si>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</si>
  <si>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</si>
  <si>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</si>
  <si>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</si>
  <si>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</si>
  <si>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</si>
  <si>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</si>
  <si>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</si>
  <si>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</si>
  <si>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</si>
  <si>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</si>
  <si>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</si>
  <si>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</si>
  <si>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</si>
  <si>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</si>
  <si>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</si>
  <si>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</si>
  <si>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</si>
  <si>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</si>
  <si>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</si>
  <si>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126PG01-PR 02-FA5-V.9</t>
  </si>
  <si>
    <t>FORMATO DE  ACTUALIZACIÓN Y SEGUIMIENTO A LA TERRITORIALIZACIÓN DE LA INVERSIÓN</t>
  </si>
  <si>
    <t>FORMATO DE ACTUALIZACIÓN Y SEGUIMIENTO AL COMPONENTE DE INVERSIÓN</t>
  </si>
  <si>
    <t xml:space="preserve">FORMATO DE ACTUALIZACIÓN Y SEGUIMIENTO AL COMPONENTE DE GESTIÓN 
</t>
  </si>
  <si>
    <t>Constante</t>
  </si>
  <si>
    <t>N/A</t>
  </si>
  <si>
    <t>DIRECCION DE PLANEACION Y SISTEMAS DE INFORMACION AMBIENTAL</t>
  </si>
  <si>
    <t>811- PLANEACIÓN AMBIENTAL CON VISION REGIONAL PARA LA ADAPTACIÓN Y MITIGACIÓN AL CAMBIO CLIMÁTICO EN EL DISTRITO CAPITAL</t>
  </si>
  <si>
    <t xml:space="preserve">2. Un territorio que enfrenta el cambio climático y se ordena alrededor del agua. </t>
  </si>
  <si>
    <t>Estrategia Territorial Regional frente al Cambio Climático.</t>
  </si>
  <si>
    <t>PLANIFICACIÓN TERRITORIAL PARA LA ADAPTACIÓN Y LA MITIGACIÓN FRENTE AL CAMBIO CLIMÁTICO</t>
  </si>
  <si>
    <t>Poner en marcha un plan regional y un plan distrital frente al cambio climático</t>
  </si>
  <si>
    <t>Número de planes integrales regionales y distritales implementados</t>
  </si>
  <si>
    <t>Creciente</t>
  </si>
  <si>
    <t>Diseñar e implementar una política pública para fomentar procesos de ecourbanismo y construcción sostenible en Bogotá que incluya estándares de construcción sostenible, un sistema de certificación de construcciones sostenibles y la actualización del Código de Construcción de Bogotá con perspectiva de sostenibilidad</t>
  </si>
  <si>
    <t>Política pública ecourbanismo y construcción sostenible en Bogotá diseñada e implementada</t>
  </si>
  <si>
    <t>Porcentaje</t>
  </si>
  <si>
    <t>Código de construcción de Bogotá con perspectiva de sostenibilidad actualizado</t>
  </si>
  <si>
    <t>Adoptar criterios de Eco urbanismo y construcción sostenibles e iniciar una experiencia piloto</t>
  </si>
  <si>
    <t>Porcentaje de criterios de ecourbanismo y construcción sostenible establecidos para los desarrollos urbanísticos</t>
  </si>
  <si>
    <t>PÁRAMOS Y BIODIVERSIDAD</t>
  </si>
  <si>
    <t>Concertar y consolidar 1 acuerdo regional económico y social en torno a los bienes y servicios ambientales y la gobernanza del agua, en Cerros Orientales y páramos de Sumapaz, Guerrero, Chingaza y Guacheneque</t>
  </si>
  <si>
    <t>Acuerdo regional económico y social en torno a los bienes y servicios ambientales y la gobernanza del agua</t>
  </si>
  <si>
    <t>316 - Poner en marcha un plan regional y un plan distrital frente al cambio climático</t>
  </si>
  <si>
    <t>Cambio Climático</t>
  </si>
  <si>
    <t>Políticas e instrumentos de planeación ambiental</t>
  </si>
  <si>
    <t>320-Diseñar e implementar una política pública para fomentar procesos de ecourbanismo y construcción sostenible en Bogotá que incluya estándares de construcción sostenible, un sistema de certificación de construcciones sostenibles y la actualización del Código de Construcción de Bogotá con perspectiva de sostenibilidad</t>
  </si>
  <si>
    <t>321-Adoptar criterios de Eco urbanismo y construcción sostenibles e iniciar una experiencia piloto</t>
  </si>
  <si>
    <t>Gestión del conocimiento e información ambiental</t>
  </si>
  <si>
    <t>322-Concertar y consolidar 1 acuerdo regional económico y social en torno a los bienes y servicios ambientales y la gobernanza del agua, en Cerros Orientales y páramos de Sumapaz, Guerrero, Chingaza y Guacheneque</t>
  </si>
  <si>
    <t>Archivo de gestión SPPA</t>
  </si>
  <si>
    <t>Contribuir 100% en el proceso de formulación del plan regional de adaptación y mitigación al cambio climático y liderar la ejecución de proyectos  asociados a éste, dentro del Distrito Capital</t>
  </si>
  <si>
    <t>X</t>
  </si>
  <si>
    <t>Programado</t>
  </si>
  <si>
    <t>Ejecutado</t>
  </si>
  <si>
    <t>Formular 100% el plan distrital de adaptación y mitigación al cambio climático y coordinar su puesta en marcha.</t>
  </si>
  <si>
    <t>Formular  100%  las políticas e instrumentos de planeación ambiental priorizados, así como adelantar el seguimiento a los ya existentes.</t>
  </si>
  <si>
    <t>Desarrollar el 100% el modelo de gestión intersectorial en salud ambiental para el Distrito Capital</t>
  </si>
  <si>
    <t>Desarrollar  4 estudios para determinar instrumentos económicos orientados a la protección y conservación ambiental, y apoyar la coordinación para su implementación</t>
  </si>
  <si>
    <t>Difundir a 2500 Usuarios / promedio día anual información, indicadores, estadísticas y variables ambientales a través del observatorio ambiental.</t>
  </si>
  <si>
    <t>Formular y poner en marcha 6 proyectos del plan de investigación ambiental  de Bogotá 2012-2019</t>
  </si>
  <si>
    <t>Coordinación interinstitucional para la gestión ambiental</t>
  </si>
  <si>
    <t>Fortalecer el 100% las instancias de coordinación para la gestión ambiental distrital</t>
  </si>
  <si>
    <t>Empresas vinculadas en procesos de autogestión y autorregulación</t>
  </si>
  <si>
    <t>Vincular 2500 empresas en procesos de autogestión y autorregulación como estrategia de mitigación y adaptación al cambio climático</t>
  </si>
  <si>
    <t>Ecourbanismo y construcción sostenible.</t>
  </si>
  <si>
    <t>Establecer 100% los criterios de ecourbanismo y construcción sostenible a las solicitudes presentadas.</t>
  </si>
  <si>
    <t>Formular 4 proyectos ambientales regionales aprobados por las entidades competentes de la región, y coordinar su puesta en marcha</t>
  </si>
  <si>
    <t>0.5</t>
  </si>
  <si>
    <t>17.4</t>
  </si>
  <si>
    <t>1,CONTRIBUIR 100.00 % EN EL PROCESO DE FORMULACIÓN DEL PLAN REGIONAL DE ADAPTACIÓN Y MITIGACIÓN AL CAMBIO CLIMÁTICO Y  LIDERAR LA EJECUCIÓN DE PROYECTOS ASOCIADOS A ÉSTE, DENTRO DEL DISTRITO CAPITAL</t>
  </si>
  <si>
    <t>2,FORMULAR 100.00 % EL PLAN DISTRITAL DE ADAPTACIÓN Y MITIGACIÓN AL CAMBIO CLIMÁTICO Y COORDINAR SU PUESTA EN MARCHA.</t>
  </si>
  <si>
    <t>3,FORMULAR 100.00 % LAS POLÍTICAS E INSTRUMENTOS DE PLANEACIÓN AMBIENTAL PRIORIZADOS, ASÍ COMO ADELANTAR EL SEGUIMIENTO A LOS YA EXISTENTES</t>
  </si>
  <si>
    <t>4,DESARROLLAR 100.00 % EL MODELO DE GESTIÓN INTERSECTORIAL EN SALUD AMBIENTAL PARA EL DISTRITO CAPITAL.</t>
  </si>
  <si>
    <t>5,DESARROLLAR 4.00 ESTUDIOS PARA DETERMINAR INSTRUMENTOS ECONÓMICOS ORIENTADOS A LA PROTECCIÓN Y CONSERVACIÓN AMBIENTAL, Y APOYAR LA COORDINACIÓN PARA SU IMPLEMENTACIÓN.</t>
  </si>
  <si>
    <t>6,DIFUNDIR A 2,500.00 USUARIOS / PROMEDIO DÍA ANUAL INFORMACIÓN, INDICADORES, ESTADÍSTICAS Y VARIABLES AMBIENTALES A TRAVÉS DEL OBSERVATORIO AMBIENTAL</t>
  </si>
  <si>
    <t>7,FORMULAR Y PONER EN MARCHA 6.00 PROYECTOS DEL PLAN DE INVESTIGACIÓN AMBIENTAL DE BOGOTÁ 2012 -2019</t>
  </si>
  <si>
    <t>8,FORTALECER 100.00 % LAS INSTANCIAS DE COORDINACIÓN PARA LA GESTIÓN AMBIENTAL DISTRITAL.</t>
  </si>
  <si>
    <t>9,VINCULAR 2,500.00 EMPRESAS EN PROCESOS DE AUTOGESTIÓN Y AUTORREGULACIÓN COMO ESTRATEGIA DE MITIGACIÓN Y ADAPTACIÓN AL CAMBIO CLIMÁTICO</t>
  </si>
  <si>
    <t>El programa de gestión ambiental empresarial es una herramienta que permite que los empresarios a través de cambios tecnológicos o buenas prácticas operacionales  propendan por  el manejo eficiente de los recursos naturales y en una estrategia de mitigación y adaptación al cambio climático.</t>
  </si>
  <si>
    <t>10,DISEÑAR E IMPLEMENTAR 100.00 % LA POLÍTICA PÚBLICA PARA FOMENTAR PROCESOS DE ECOURBANISMO Y CONSTRUCCIÓN, CON ÉNFASIS EN SOSTENIBILIDAD MEDIOAMBIENTAL Y ECONÓMICA</t>
  </si>
  <si>
    <t>13,ACTUALIZAR 100.00 % EL CÓDIGO DE CONSTRUCCIÓN DE BOGOTÁ CON PERSPECTIVA DE SOSTENIBILIDAD, INCLUYENDO ESTÁNDARES DE CONSTRUCCIÓN SOSTENIBLE Y UN SISTEMA DE CERTIFICACIÓN DE CONSTRUCCIONES SOSTENIBLES</t>
  </si>
  <si>
    <t>11,ESTABLECER 100.00 % LOS CRITERIOS DE ECOURBANISMO Y CONSTRUCCIÓN SOSTENIBLE A LAS SOLICITUDES PRESENTADAS.</t>
  </si>
  <si>
    <t>12,FORMULAR 4.00 PROYECTOS AMBIENTALES REGIONALES APROBADOS POR LAS ENTIDADES COMPETENTES DE LA REGIÓN, Y COORDINAR SU PUESTA EN MARCHA.</t>
  </si>
  <si>
    <t>Diseñar y poner en marcha el 100% las políticas públicas de ecourbanismo y construcción sostenible y actualizar el código de construcción de Bogotá.</t>
  </si>
  <si>
    <t xml:space="preserve">DISTRITO CAPITAL </t>
  </si>
  <si>
    <t>TODOS LOS GRUPOS</t>
  </si>
  <si>
    <t>Formular 100% el plan distrital de adaptación y mitigación al cambio climático y coordinar su puesta en marcha</t>
  </si>
  <si>
    <t>Distrital</t>
  </si>
  <si>
    <t>Fortalecer 100% las instancias de coordinación para la gestión ambiental distrital</t>
  </si>
  <si>
    <t xml:space="preserve"> </t>
  </si>
  <si>
    <t>Diseñar e implementar 100% la política pública para fomentar procesos de ecourbanismo y construcción, con enfasis en sosteniblidad medioambiental y económica.</t>
  </si>
  <si>
    <t>REGIONAL</t>
  </si>
  <si>
    <t>Ninguno</t>
  </si>
  <si>
    <t>El Plan Distrital de Adaptación y Mitigación a la Variabilidad y al Cambio Climático, establecerá las acciones que el Distrito deberá implementar para minimizar y adaptarse a los efectos generados por estos fenómenos .</t>
  </si>
  <si>
    <t>La política pública de Ecourbanismo y Construcción sostenible permitirá establecer una herramienta de planificación acertada del territorio y sus recursos naturales, además se convierte en una estrategia de mitigación y adaptación al cambio climático.</t>
  </si>
  <si>
    <t>La adopción de criterios de ecourbanismo en los desarrollos urbanísticos permitirá un avance urbano más armónico con los recursos naturales y en el entorno.  Además potencializa los proyectos de vivienda en condiciones adecuadas para sus residentes.</t>
  </si>
  <si>
    <t>Barrios Unidos</t>
  </si>
  <si>
    <t>Bosa</t>
  </si>
  <si>
    <t>Ciudad Bolívar</t>
  </si>
  <si>
    <t>Teusaquillo</t>
  </si>
  <si>
    <t>Tunjuelito</t>
  </si>
  <si>
    <t>126PG01-PR02-F-A5-V9.0</t>
  </si>
  <si>
    <t>Se apoyó la formulación del Plan Regional Integral de Cambio Climático-PRICC, mediante el cual se obtuvieron: la proyección de temperatura y precipitación para los escenarios 2011-2040; 2040-2070; 2070-2100; el análisis de vulnerabilidad de la región frente al cambio climático; el análisis de los fenómenos de La Niña y de El Niño; inventario de emisiones de Gases Efecto Invernadero para Bogotá y Cundinamarca, guía para la incorporación de la Gestión del Riesgo en los instrumentos de planeación, entre otros. La SDA priorizó para su puesta en marcha el perfil de proyecto "mantenimiento y mejoramiento de cuerpos y cursos de agua para la regulación hídrica y disminución de estrés hídrico" liderando la coordinación de proyectos de inversión local en los espacios del agua en las diferentes localidades del distrito. Como resultado se logró la intervención en 15 humedales y cerca de 67 quebradas del Distrito. Contribuyendo a la recuperación y rehabilitación de rondas y zonas de manejo y preservación ambiental en 19 de las 20 localidades del Distrito con cerca de 195 proyectos de los cuales solo el 17% aún se encuentra en ejecución durante la vigencia 2016. La SDA ha apoyado a la RAPE-Región Central en la formulación del Proyecto regional "modelo de gestión interinstitucional de cambio climático" que tendrá como componentes: la conformación de la infraestructura de información espacial sobre cambio climático para la Región Central y el observatorio de cambio climático. 
Se diseñó, formuló y adoptó el Plan Distrital de Gestión de Riesgos y Cambio Climático-PDGRCC para Bogotá D.C. 2015 -2050 (Decreto distrital 579 de 2015) que recoge el plan distrital de adaptación y mitigación al cambio climático liderado por la SDA y establece los elementos para coordinar su puesta en marcha. La adopción de este instrumento respondió a un proceso participativo en sus diferentes etapas, con variados actores y entidades a través de instancias como la Mesa Interinstitucional de Cambio Climático, foros presenciales y virtuales, mesas de expertos y trabajo con mujeres para la inclusión del enfoque de género. En coordinación con el IDIGER, se generaron insumos para el proceso de puesta en marcha del PDGRCC, que permitirán activar la Comisión Intersectorial de Gestión de Riesgos y Cambio Climático.</t>
  </si>
  <si>
    <t xml:space="preserve">El plan regional constituye una apuesta común entre los diferentes actores que integran la región capital, Bogotá Cundinamarca, para prevenir, mitigar y enfrentar los problemas asociados al cambio climático.
El Plan Distrital de Adaptación y Mitigación a la Variabilidad y al Cambio Climático, establecerá las acciones que el Distrito deberá implementar para minimizar y adaptarse a los efectos generados por estos fenómenos .
</t>
  </si>
  <si>
    <t>Archivo de Gestión de la DPSIA y SPPA.  Anexos de informes de contrato de prestación de servicios No. 86 de 2016</t>
  </si>
  <si>
    <t>En coordinación con la Secretaria Distrital de Planeación y Secretaria Distrital de Hábitat, se logró la formulación y adopción de la política pública de ecourbanismo y construcción sostenible (Decreto 566 de 2014), herramienta fundamental para reorientar las actuaciones de urbanismo y construcción de Bogotá hacia un enfoque de desarrollo sostenible.
Se conformó la Mesa de Ecourbanismo y Construcción Sostenible de la CISPAER como escenario para la coordinación de la implementación y el seguimiento de la Política y se viene trabajando interinstitucionalmente en el documento preliminar del Plan de acción de la Política que se aspira tener este año (2015). 
Se emitió la Resolución 1319 del 11 de noviembre de 2015 “Por la cual se adopta el Plan de Acción de la Política Publica de Ecourbanismo y Construcción Sostenible de Bogotá, Distrito Capital 2014 - 2024”, la cual se encuentra en revisión y se realizaron los respectivos aportes desde la SDA.
Se articuló las actividades referentes al cumplimiento de la Política Publica de Ecourbanismo y Construcción Sostenible y su Plan de Acción, al proyecto de inversión “Territorio Sostenible” y en las nuevas metas de la línea de ecourbanismo y construcción sostenible que se desarrollaran con el nuevo Plan de Desarrollo “Bogotá Mejor Para Todos”.</t>
  </si>
  <si>
    <t>Oficios FOREST, Actas, Archivo de Gestión SEGAE, Proyecto de Inversión Territorio Sostenible Plan de Desarrollo "Bogotá Mejora para Todos".</t>
  </si>
  <si>
    <t>Se atendieron la totalidad de solicitudes relacionadas con criterios de ecourbanismo y construcción sostenible, de los instrumentos de planeamiento urbano como son Plan Parcial de Desarrollo: San José de Maryland, El tablón, Hacienda San Antonio, Medrar, Hunza, San Carlos Santa Helena, Escritorio, Provenza, El Escritorio, HB, Nueva Bretaña, Serranias del diamante; Plan Parcial de Renovación Urbana: San Martín, Triangulo de Fenicia, Kira, “Bavaria Av Boyacá”, San Bernardo I Etapa, Barrio Los Olivos, Ciudadela Nuevo Salitre, San Victorino, Alameda, Alameda San Martín; Plan de regularización y manejo: Mederi, EAAB, Universidad de los Andes, El Redentor; Planes de Implantación: URI Toberín, Centro Comercial Plaza Central, Centro Comercial y Empresarial Plaza Claro, Whitney, Hospital Aranjuez, Cetro Comercial Gran Plaza El Ensueño, Hilanderías, Centro Comercial Iberia, Hospital Bosa II Nivel ESE, Manzana 6 – Ministerios, Centro Comercial IBERIA, proyecto Makro Sur, UNIPANAMERICANA, Makro calle 80, Villa Alsacia, Provenza, Centro Comercial la Colina; Planes Directores del Parque Zonal Villa Javier, Carmel Club Campestre, Parque Zonal Veraguas, Parque PTAR Cortijo, Parque Urbanización la Felicidad, Urbanización la El Ensueño, Círculo de suboficiales Fuerzas Militares, parque Gustavo Uribe Botero, la Estación, América Tenis Club, Centro Social de Agentes y Patrulleros Policía Nacional, Bogotá Tennis Club Campestre y Parque Altamira, así como los demás proyectos públicos y privados.</t>
  </si>
  <si>
    <t>La adopción de criterios de ecourbanismo en los desarrollos urbanísticos permitirá un avance urbano más armónico con los recursos naturales y en el entorno. Además potencializa los proyectos de vivienda en condiciones adecuadas para sus residentes.</t>
  </si>
  <si>
    <t>Archivo de Gestión SEGAE.</t>
  </si>
  <si>
    <t>Se destaca el Acuerdo Regional Ambiental - Páramos y Biodiversidad, el cual se constituye en la concertación y consolidación de un acuerdo regional económico y social en torno a la conservación, restauración y uso sostenible de los bienes y servicios ecosistémicos en el territorio comprendido entre los páramos de Sumapaz, Guerrero, Chingaza y Guacheneque y los Cerros Orientales. Este fue un proyecto conjunto entre Bogotá y la región que recibió aportes de recursos del Sistema General de Regalías, producto de la formulación conjunta entre SDP, EAB y SDA. El proyecto fue ejecutado por la EAB y la SDA realizó acciones de apoyo y seguimiento a través del aporte de una contrapartida por 998 millones, representado en acciones integrales en 144 predios de la cuenca alta y media del Río Tunjuelo de las localidades de Usme y Ciudad Bolívar.
Los logros generales del proyecto durante el cuatrienio fueron: 1.001,94 Ha. en acciones de conservación, restauración y uso sostenible en áreas protegidas y zonas de amortiguación en los páramos de Guerrero, Chingaza, Sumapaz y Cerros Orientales; 74.440 plántulas propagadas de 84 especies nativas; 81.900 árboles sembrados en proceso de restauración; 104 ha. en procesos de reconversión productiva; 3 Iniciativas de turismo con diseños y planes de negocios, que conservan 389 Ha. de bosques alto andinos y páramos; 84 líderes formados como Promotores agroecológicos en 12 municipios; Implementación y puesta en marcha del Sistema de Alertas Tempranas Participativo (SAT-P); Apoyo a iniciativas de educación ambiental en 5 municipios; Zonificación ambiental de 22 municipios a escala 1:100.000 y 1:25.000; Formulación participativa del Plan de manejo de áreas protegidas de importancia regional.
En el marco de este proyecto, la SDA priorizó y apoyó la formulación e implementación de proyectos de conservación, restauración y uso sostenible del suelo, que incluyeron acciones entorno al ordenamiento ambiental predial y reconversión de los sistemas productivos de las familias campesinas, la protección del recurso hídrico, la biodiversidad y el suelo.</t>
  </si>
  <si>
    <t>El Acuerdo Regional contribuyen a la protección y sustentabilidad de los ecosistemas de la región y sus servicios (regulación del agua, aire y suelo, provisión de agua, alimentos, fibras y materias primas, recreación y cultura) que son claves para el funcionamiento de la ciudad y el bienestar de sus habitantes.</t>
  </si>
  <si>
    <t>Archivo de Gestión de la DPSIA.</t>
  </si>
  <si>
    <t xml:space="preserve">La SDA apoyó la formulación del Plan Regional Integral de Cambio Climático-PRICC, mediante el cual se obtuvieron: la proyección de temperatura y precipitación para los escenarios 2011-2040; 2040-2070; 2070-2100; el análisis de vulnerabilidad de la región frente al cambio climático; el análisis de los fenómenos de La Niña y de El Niño; inventario de emisiones de Gases Efecto Invernadero para Bogotá y Cundinamarca, guía para la incorporación de la Gestión del Riesgo en los instrumentos de planeación, entre otros. Siendo esta la fuente de información para la toma de decisiones relacionadas con la variabilidad y el cambio climático en la Región Bogotá-Cundinamarca. La SDA priorizó para su puesta en marcha el perfil de proyecto "mantenimiento y mejoramiento de cuerpos y cursos de agua para la regulación hídrica y disminución de estrés hídrico" liderando la coordinación de proyectos de inversión local en los espacios del agua en las diferentes localidades del distrito. Como resultado se logró: 1.) La intervención en 15 humedales (Techo-Vaca-Burro-La Isla-Tibanica-El Tunjo-Jaboque-Torca-Juan Amarillo–Meandro del Say–Conejera–Santa Maria del Lago-Capellanía) 2) La intervención en cerca de 67 quebradas del Distrito. Todo lo anterior contribuyó a la recuperación y rehabilitación de rondas y zonas de manejo y preservación ambiental en 19 de las 20 localidades del Distrito con cerca de 195 proyectos de los cuales solo el 17% aún se encuentra en ejecución durante la vigencia 2016.
Adicionalmente, la SDA ha apoyado a la RAPE-Región Central en la formulación del Proyecto regional "modelo de gestión interinstitucional de cambio climático" que tendrá como componentes: (1) la conformación de la infraestructura de información espacial sobre cambio climático para la Región Central (2) el observatorio de cambio climático. Este es un proyecto derivado del portafolio de uno de los 23 perfiles de proyecto del PRICC denominado "Seguimiento y evaluación a los proyectos de mitigación y adaptación para la Región Capital"
</t>
  </si>
  <si>
    <t xml:space="preserve">El plan regional constituye una apuesta común entre los diferentes actores que integran la región capital, Bogotá Cundinamarca, para prevenir, mitigar y enfrentar los problemas asociados al cambio climático.
</t>
  </si>
  <si>
    <t>Inforrmes; proyectos Archivo de Gestión de la DPSIA y SPPA. Anexos de informes de convenios 0944 de 2013 y contrato de prestación de servicios No. 86 de 2016</t>
  </si>
  <si>
    <t>Se diseñó, formuló y adoptó el Plan Distrital de Gestión de Riesgos y Cambio Climático para Bogotá D.C. 2015 -2050 (Decreto distrital 579 de 2015) que recoge el plan distrital de adaptación y mitigación al cambio climático liderado por la SDA y establece los elementos para coordinar su puesta en marcha. La adopción de este instrumento respondió a un proceso participativo en sus diferentes etapas, con variados actores y entidades a través de instancias como la Mesa Interinstitucional de Cambio Climático, foros presenciales y virtuales, mesas de expertos y trabajo con mujeres para la inclusión del enfoque de género. 
En coordinación con el IDIGER, se generaron insumos para el proceso de puesta en marcha del PDGRCC, que permitirán activar la Comisión Intersectorial de Gestión de Riesgos y Cambio Climático (instancia de implementación del plan).</t>
  </si>
  <si>
    <t>Archivo de gestión SPPA y DPSIA</t>
  </si>
  <si>
    <r>
      <rPr>
        <b/>
        <sz val="10"/>
        <color theme="1"/>
        <rFont val="Arial"/>
        <family val="2"/>
      </rPr>
      <t>PACA:</t>
    </r>
    <r>
      <rPr>
        <sz val="10"/>
        <color theme="1"/>
        <rFont val="Arial"/>
        <family val="2"/>
      </rPr>
      <t xml:space="preserve"> se formuló y adoptó por  Decreto Distrital 597/13 el PACA del Distrito Capital 2012-2016. Acompañamiento permanente a las entidades participantes en etapas de seguimiento y ajustes. Se realizaron gestiones requeridas para garantizar funcionamiento de herramienta Storm y disponibilidad de información del  instrumento. Se elaboraron 3 Boletines informativos de logros de impacto de entidades participantes en PACA.
</t>
    </r>
    <r>
      <rPr>
        <b/>
        <sz val="10"/>
        <color theme="1"/>
        <rFont val="Arial"/>
        <family val="2"/>
      </rPr>
      <t>PIGA:</t>
    </r>
    <r>
      <rPr>
        <sz val="10"/>
        <color theme="1"/>
        <rFont val="Arial"/>
        <family val="2"/>
      </rPr>
      <t xml:space="preserve"> expedición Resolución 242/14, se formuló Programa Distrital de Compras Verdes, se concertó PIGA con las 92 entidades públicas distritales, 402 reuniones de orientación, se definieron y reportaron 3 indicadores en OAB, 45 reuniones con la mesa PIGA, se definieron 15 boletines informativos y se revisaron los informes enviados por las entidades a través de la herramienta STORM
</t>
    </r>
    <r>
      <rPr>
        <b/>
        <sz val="10"/>
        <color theme="1"/>
        <rFont val="Arial"/>
        <family val="2"/>
      </rPr>
      <t>PAL:</t>
    </r>
    <r>
      <rPr>
        <sz val="10"/>
        <color theme="1"/>
        <rFont val="Arial"/>
        <family val="2"/>
      </rPr>
      <t xml:space="preserve"> asesoría y orientación a actores locales (CAL, CPL, Encuentros ciudadanos, funcionarios) para elaboración de diagnósticos y formulación de los 20 PAL que fueron adoptados; seguimiento de su ejecución mediante la herramienta Storm PAL
</t>
    </r>
    <r>
      <rPr>
        <b/>
        <sz val="10"/>
        <color theme="1"/>
        <rFont val="Arial"/>
        <family val="2"/>
      </rPr>
      <t>PMA:</t>
    </r>
    <r>
      <rPr>
        <sz val="10"/>
        <color theme="1"/>
        <rFont val="Arial"/>
        <family val="2"/>
      </rPr>
      <t xml:space="preserve"> se formuló el Plan de Manejo Ambiental del Parque Ecológico Distrital de Montaña de Cerro de Torca (aprobado por la CAR). Se elaboró DTS de Resolución 995/15 para medidas de protección del Área Forestal Distrital Cerros de Suba. En 2016 se inició formulación participativa los Planes de Manejo Ambiental de los Parques Ecológicos Distritales de Humedal El Salitre, La Isla y Tunjo (Contrato 1430 de 2015).
</t>
    </r>
    <r>
      <rPr>
        <b/>
        <sz val="10"/>
        <color theme="1"/>
        <rFont val="Arial"/>
        <family val="2"/>
      </rPr>
      <t>PDSA:</t>
    </r>
    <r>
      <rPr>
        <sz val="10"/>
        <color theme="1"/>
        <rFont val="Arial"/>
        <family val="2"/>
      </rPr>
      <t xml:space="preserve"> Seguimiento implementación PDSA. Coordinación para funcionamiento permanente de espacios de gestión interinstitucional e intersectorial en salud ambiental del Distrito
</t>
    </r>
    <r>
      <rPr>
        <b/>
        <sz val="10"/>
        <color theme="1"/>
        <rFont val="Arial"/>
        <family val="2"/>
      </rPr>
      <t>POLÍTICAS E INSTRUMENTOS:</t>
    </r>
    <r>
      <rPr>
        <sz val="10"/>
        <color theme="1"/>
        <rFont val="Arial"/>
        <family val="2"/>
      </rPr>
      <t xml:space="preserve"> Formulación Política Distrital de Ecourbanismo y Construcción Sostenible, Política de Protección y Bienestar Animal, Plan de Consolidación de la Estructura Ecológica Principal, Plan de Silvicultura, Zonas Verdes y Jardinería  y Plan de Acción de la Política de Humedales. Elaboración del documento base  del Sistema de Seguimiento a Políticas</t>
    </r>
  </si>
  <si>
    <r>
      <rPr>
        <b/>
        <sz val="10"/>
        <color theme="1"/>
        <rFont val="Arial"/>
        <family val="2"/>
      </rPr>
      <t xml:space="preserve">SEGUIMIENTO Y FORMULACIÓN DE POLÍTICAS E INSTRUMENTOS DE PLANEACIÓN AMBIENTAL: </t>
    </r>
    <r>
      <rPr>
        <sz val="10"/>
        <color theme="1"/>
        <rFont val="Arial"/>
        <family val="2"/>
      </rPr>
      <t xml:space="preserve">la formulación y seguimiento de políticas e instrumentos de planeación ambiental, permite a la autoridad ambiental y a los actores del Sistema Ambiental de Bogotá, el logro de los retos de sostenibilidad en la ciudad.
</t>
    </r>
    <r>
      <rPr>
        <b/>
        <sz val="10"/>
        <color theme="1"/>
        <rFont val="Arial"/>
        <family val="2"/>
      </rPr>
      <t xml:space="preserve">PACA: </t>
    </r>
    <r>
      <rPr>
        <sz val="10"/>
        <color theme="1"/>
        <rFont val="Arial"/>
        <family val="2"/>
      </rPr>
      <t xml:space="preserve">hacer visible en términos presupuestales y descriptivos la gestión ambiental que realizan en el Distrito Capital  las entidades del SIAC.
</t>
    </r>
    <r>
      <rPr>
        <b/>
        <sz val="10"/>
        <color theme="1"/>
        <rFont val="Arial"/>
        <family val="2"/>
      </rPr>
      <t>PIGA:</t>
    </r>
    <r>
      <rPr>
        <sz val="10"/>
        <color theme="1"/>
        <rFont val="Arial"/>
        <family val="2"/>
      </rPr>
      <t xml:space="preserve"> el PIGA contribuye al cumplimiento de los objetivos de ecoeficiencia del PGA, a través  de la implementación por parte de las entidades distritales,  de prácticas ambientales que aporten a la calidad ambiental, al uso ecoeficiente de los recursos y a la armonía socio ambiental de Bogotá.
</t>
    </r>
    <r>
      <rPr>
        <b/>
        <sz val="10"/>
        <color theme="1"/>
        <rFont val="Arial"/>
        <family val="2"/>
      </rPr>
      <t>PMA:</t>
    </r>
    <r>
      <rPr>
        <sz val="10"/>
        <color theme="1"/>
        <rFont val="Arial"/>
        <family val="2"/>
      </rPr>
      <t xml:space="preserve"> con la formulación de estos instrumentos de Planeación Ambiental, se logra orientar la  gestión, hacia la recuperación y conservación de las áreas protegidas del Distrito Capital.
</t>
    </r>
    <r>
      <rPr>
        <b/>
        <sz val="10"/>
        <color theme="1"/>
        <rFont val="Arial"/>
        <family val="2"/>
      </rPr>
      <t>PAL:</t>
    </r>
    <r>
      <rPr>
        <sz val="10"/>
        <color theme="1"/>
        <rFont val="Arial"/>
        <family val="2"/>
      </rPr>
      <t xml:space="preserve"> permite que las acciones ambientales de los Fondos de Desarrollo Local obedezcan a diagnósticos reales de la situación ambiental de las localidades, además de propiciar la participación ciudadana en la toma de decisiones, a través de las CAL y los encuentros ciudadanos.</t>
    </r>
  </si>
  <si>
    <t>Se realizaron 4 estudios:
1.PLAN DE ASENSO TECNOLÓGO – PEV: Incentivo a la implementación de mejores tecnologías en transporte público a través de la publicidad exterior visual. Este estudio una vez realizado se operativiza a través de la resolución 1016 de 2014 y a la fecha 330 buses híbridos se han logrado incorporar por éste incentivo.
2.DESCUENTO PREDIAL PARA CONSTRUCCIONES ECOSOSTENIBLES: Incentivo de descuento predial a las construcciones reconocidas dentro del programa Bogotá Construcción Sostenible (antiguo PRECO). Este estudio realizado está a la espera de ser presentado ante el Concejo de Bogotá para su aprobación
3.INCENTIVOS AL RECICLAJE Y RE USO DE ESCOMBROS: Este estudio realizado como resultado del convenio 016 de 2012 con la Universidad Nacional, busca aminorar los escombros dispuestos en sitios autorizados e incentivar su reuso. Se espera que el incentivo sea aprobado ante el concejo de la ciudad, una vez sea presentado.
4.RESERVA REGIONAL PRODUCTORA: Se realizó el estudio e incentivos para la compra y fortalecimiento de los predios que constituyen la Reserva Thomas Van Der Hammen, que incluyen desde incentivos tributarios hasta mecanismos de compensación de huella de carbono para su implementación.</t>
  </si>
  <si>
    <t>Contar con cuatro estudios de instrumentos económicos que podran impulsar diferentes sectores de la economía de la ciudad. Ejemplo de ello es la menor contaminación ambiental que se percibe por la circulación de los buses híbridos que fueron apalancados gracias al incentivo de Publicidad Exterior Visual.</t>
  </si>
  <si>
    <t>Archivos de gestión DPSIA, y Anexos de informes de contrato 155 de 2016.</t>
  </si>
  <si>
    <t xml:space="preserve">Como resultado del cuatrienio, se entrega un Observatorio Ambiental de Bogotá con un nuevo diseño, que permite una mejor visualización de la información por Localidades y temáticas, con 478 indicadores al aire y cuyo nivel de actualización es del 81%, con la visualización de indicadores sintéticos de 2ª y 3ª generación y nuevos módulos adicionales como el de Educación Ambiental, Ecourbanismo, Cambio Climático y el Observatorio Regional Ambiental y de Desarrollo sostenible del Río Bogotá-ORARBO implementado en el marco del cumplimiento de la Sentencia Río Bogotá. 
Se capacitaron a 198 servidores con una inversión de 412 horas efectivas y se acompañaron en procesos de indicadores y divulgación de los objetivos del observatorio a 2074 personas durante el periodo de plan de desarrollo Bogotá Humana.
En el Observatorio ambiental de Bogotá, desde su operación en diciembre de 2009 ha registrado más de 1.231.791 visitas de ciudadanos que han accedido a información e indicadores ambientales de la ciudad.
</t>
  </si>
  <si>
    <t>Se presentó una disminución en número de usuarios  promedio diario, debido a dos situaciones presentadas: 1) La meta incluyó el número de visitas realizadas al Observatorio Rural de Bogotá –ORB, plataforma que salió de operación debido a que la SDA no continuó su administración, reduciendo considerablemente el número de visitas en el indicador, situación que fue comunicada y justificada. 2) Debido a la interrupción de la operación (Abril de 2016), por cambio en la  administración de la plataforma, el OAB estuvo por fuera de operación, situación que conllevo a disminuir la fidelización de usuarios al OAB.</t>
  </si>
  <si>
    <t>Para mitigar los inconvenientes que conllevaron a la disminución del número de visitas, se gestionaron alternativas de difusión, como la elaboración de un plan de comunicaciones que permitiría difundir a más usuarios, no obstante por razones presupuestales no se logró la financiación de una campaña publicitaria. Así mismo se realizaron gestiones con Agencia en Casa de la Alcaldía Mayor, que no prosperaron.
Otras gestiones realizada fueron: el cambio de imagen del OAB, difusión del OAB en eventos y foros, se incluyeron nuevos módulos como el Educación Ambiental, Cambio Climático, Ecourbanismo y el Observatorio Regional y de desarrollo Sostenible del Río Bogotá. No obstante, la difusión se continuó a través de redes sociales, la página web de la secretaría, correos electrónicos, entre otros. Estas alternativas no fueron suficientes para el incremento de los usuarios en promedio mes</t>
  </si>
  <si>
    <t>Difundir información sobre el estado ambiental de la ciudad a usuarios del OAB. Se cuenta con información actualizada y oportuna sobre la gestión ambiental de la ciudad.</t>
  </si>
  <si>
    <r>
      <t xml:space="preserve">Carpeta de Observatorio Ambiental de Bogotá
Informes del convenio 594 de 2015 (COLNODO). 
Portal http://oab.ambientebogota.gov.co,
</t>
    </r>
    <r>
      <rPr>
        <u/>
        <sz val="9"/>
        <rFont val="Arial"/>
        <family val="2"/>
      </rPr>
      <t xml:space="preserve">Estadísticas del OAB en http://oab.ambientebogota.gov.co/stats </t>
    </r>
  </si>
  <si>
    <t>Se formularon 6 proyectos de  investigación - PI armonizados con el PDD y con el Plan de Investigación Ambiental de Bogotá 2012-2019, los cuales integraron actividades necesarias para su formulación como: consecución de recursos, identificación de fuentes de financiación, formulación y registro de proyectos, generación de acuerdos y convenios, concertación de actores y fortalecimiento de las capacidades de investigadores y gestión del conocimiento, logrando la puesta en marcha la realización de 5 investigaciones, de acuerdo a los propios requerimientos y lineamientos de cada PI, a saber:1.PI sobre alternativas de manejo de residuos de retamo: Su formulación y puesta en marcha se logró a través del Convenio 1251 de 2013 entre la SDA,IDRD,FOPAE,CAR,JBByECOFONDO e identificó la mejor forma de tratar el residuo de la incineración del retamo, para el control de los especímenes y disminución del impacto que éstos causan a los ecosistemas de Cerros Orientales.2.PI sobre manejo de Residuos de Construcción y Demolición: Su formulación se realizó con cooperación técnica entre el BID, SDA y UAESP, radicando el proyecto el 30 de mayo de 2014, y recibiendo aprobación de financiación por parte del BID en Octubre de 2015. Sin embargo, por la finalización de la vigencia 2015 y el cronograma de contratación del BID fue necesario postergar el inicio de la puesta en marcha, razón por la cual se ajustaron las fichas del proyecto a 2016, por solicitud del BID. Se cuenta con el proyecto aprobado y se está en espera de las fechas para firma de convenio por parte del BID de acuerdo a su cronograma de plan de adquisiciones.3.PI sobre sistemas urbanos de drenaje sostenible-SUDS: Su formulación y puesta en marcha se logró a través del Convenio 1269 de 2013 con la EAAB, en la cual se investigó sobre los diferentes tipos de sistemas de drenaje que podría implementar la ciudad y cuáles de éstos son potencialmente viables de aplicar.4.PI sobre indicadores que permitan medir impactos y eficacia de las medidas de mitigación al Cambio Climático: Su formulación y puesta en marcha se logró a través del Convenio 1515 de 2014 con ONU Hábitat, la cual dio como resultado una batería de indicadores de cambio climático para la ciudad de Bogotá, los cuales fueron cargados para consulta de la ciudadanía en el Observatorio Ambiental de Bogotá .5.PI para levantar el diagnóstico del ecosistema seco o xerofita andina en el borde sur de Bogotá: Su formulación y puesta en marcha se logró a través del Contrato No. 643 de 2014, obteniendo la caracterización de sus componentes biológicos, sobre los cuales la SDA seguirá trabajando para recuperar éste tipo de ecosistemas clave. Por inconsistencias técnicas no fueron aprobados la totalidad de los productos técnicos entregados, emitiendo con radicado 2015IE6624 el informe de seguimiento técnico, administrativo y financiero, razón por la cual la SDA inició proceso de peritaje y de audiencias del debido proceso.6. PI sobre gestión de Sitios Contaminados: Su formulación y puesta en marcha se logró a través de Acuerdo de Colaboración Adenda No.3 mediante contrato Comisión Europea DCI-ALA/19.0901/08//URB-AL III con el Departamento de protección ambiental de la Alcaldía de Stuttgart – Alemania, obteniendo los procesos que se deben tener en cuenta para la identificación y clasificación de suelos contaminados en el Distrito, lo que permitió contar con apropiación técnica al interior de la SDA e identificar suelos con alta contaminación.</t>
  </si>
  <si>
    <t xml:space="preserve">Se postergó la fecha de inicio de la puesta en marcha del proyecto de investigación de manejo de RCD, la cual tenía contemplada realizarse a finales del año 2015, pero atendiendo al nuevo plan de gobierno de Bogotá y los tiempos de contratación el convenio con el BID, se proyecta la firma del convenio entre SDA y BID a finales del 2016 para su puesta en marcha en el 2017.
Por otra parte, se presentó inconsistencias técnicas en los documentos resultantes de la investigación para levantar el diagnóstico del ecosistema seco o xerofita andina en el borde sur de Bogotá, por lo tanto se inició un procedimiento de incumplimiento contractual, para ello se realizó un dictamen pericial entregado por el Consorcio Borde Sur en el marco del Contrato 643 de 2014, se remitieron las observaciones y consideración al mismo a la Dirección de Gestión Corporativa, el 24 de mayo de 2016, en la cual se concluyó que la supervisión en el marco en las funciones propias del ejercicio se mantiene en el concepto de incumplimiento. </t>
  </si>
  <si>
    <t>Gestionar y mantenerse atento al cronograma de contratación del BID para gestionar y firmar el convenio con el BID a finales del 2016 para ejecutarse en el 2017.
Realizar las acciones indicadas entre la SDA y el Contratista para atender el debido proceso, con respecto al incumplimiento declarado al Consorcio Borde Sur, siguiendo los procedimientos establecidos en la Subdirección Contractual y Dirección de Gestión Corporativa. Se realizan audiencias y actividades del debido proceso.</t>
  </si>
  <si>
    <t>Los proyectos de investigación formulados y puestos en marcha ofrecen los siguientes  beneficios ambientales: control adecuado de retamo espinoso, disminuyendo el impacto negativo en ecosistema de cerros orientales; más de un posible esquema de SUDS a implementar en el Distrito que aportará a disminuir los encharcamientos e inundaciones en época de lluvias; Mecanismos para identificar suelos contaminados y controlar los que estén con mayor grado de amenaza según su nivel de contaminación; contar con más de 100 indicadores de cambio climático que aportarán como mecanismos para adaptarse e incluso medir mitigación al cambio climático y un catálogo inicial de RCD que permitirá incrementar su reúso en el Distrito y darle mayor vida útil a los sitios de disposición final</t>
  </si>
  <si>
    <t>Archivos de gestión DPSIA, y Anexos de informes de contrato No. 155 de 2016.</t>
  </si>
  <si>
    <t xml:space="preserve">Durante el cuatrienio se realizaron 20 sesiones de la Comisión Intersectorial CISPAER, así como diferentes sesiones de sus Mesas de Trabajo, espacios a través los cuales se coordinó la articulación de las entidades hacia la adecuada formulación e implementación de estrategias ambientales del Distrito Capital.
Respecto de las demás instancias de coordinación, se elaboró un diagnóstico de su funcionamiento con base en lo cual se reestructuraron algunas de estas, tanto a través de reglamentos internos como modificaciones de fondo mediante decretos distritales. Se destaca la reglamentación de las mesas de la Comisión Intersectorial CISPAER, así como la modificación del Consejo Consultivo de Ambiente y del Comité Sectorial. Por su parte, la creación y reglamentación de las instancias relacionadas con la gestión de riesgos y cambio climático.
</t>
  </si>
  <si>
    <t xml:space="preserve">Coordinación insterinstitucional en materia ambiental en el D.C.  para la toma de decisiones, la dinamización del espacio de coordinación y  la correcta articulación de la ejecución de las políticas y planes ambientales. </t>
  </si>
  <si>
    <t>Actas de reunión de la comisión 
Archivo de gestión DPSIA</t>
  </si>
  <si>
    <t>Se vincularon 2500 empresas en el nivel ACERCAR del Programa Gestión Ambiental Empresarial - GAE, completando la totalidad de la meta (100%). Las actividades desarrolladas fueron: visitas diagnóstico a todos los establecimientos, capacitaciones con la asistencia de 30.000 personas aproximadamente, retroalimentación de compromisos, elaboración de 3500 informes; así mismo, se brindó a las empresas vinculadas apoyo en el conocimiento e interpretación de la normatividad ambiental, conceptos básicos de producción más limpia, trámites ambientales, sistemas de gestión ambiental, fortaleciendo la autogestión y autorregulación ambiental de las empresas. Adicionalmente, se generaron diferentes publicaciones en torno a: gestión de vertimientos y residuos de sectores de alimentos y curtiembres, una guía en ecomovilidad y guía en compras verdes, así como, plataformas de registro de información como la calculadora de huella de carbono. Todo lo anterior, generó la reducción de residuos 142 Ton de residuos al relleno sanitario y el 22% del aumento en el aprovechamiento de residuos.</t>
  </si>
  <si>
    <t>Archivo de gestión  SEGAE</t>
  </si>
  <si>
    <r>
      <rPr>
        <b/>
        <sz val="10"/>
        <rFont val="Arial"/>
        <family val="2"/>
      </rPr>
      <t>1. Proyecto de Conservación de Páramos</t>
    </r>
    <r>
      <rPr>
        <sz val="10"/>
        <rFont val="Arial"/>
        <family val="2"/>
      </rPr>
      <t xml:space="preserve">: Se apoyó la formulación y gestión del proyecto: Conservación, restauración y uso sostenible de los servicios ecosistémicos del territorio comprendido entre los páramos de Guacheneque, Guerrero, Chingaza, Sumapaz, los cerros orientales de Bogotá y su área de influencia. La SDA apoyó la formulación e implementación de acciones de este proyecto en la zona rural de Bogotá y aportó una contrapartida al proyecto por 997.524.788 a través de un proyecto de la Subdirección de Ecosistemas y Ruralidad de la entidad sobre reconversión productiva en el área rural de Bogotá.
</t>
    </r>
    <r>
      <rPr>
        <b/>
        <sz val="10"/>
        <rFont val="Arial"/>
        <family val="2"/>
      </rPr>
      <t>2. Proyecto regional para realizar la Evaluación Regional del Agua-ERA</t>
    </r>
    <r>
      <rPr>
        <sz val="10"/>
        <rFont val="Arial"/>
        <family val="2"/>
      </rPr>
      <t xml:space="preserve">: Se apoyó a la EAB en la elaboración de documentos de la ERA, validó dos indicadores de la ERA (Recarga Potencial y Vulnerabilidad a la contaminación).Se incorporan los indicadores de la ERA en el ORARBO y en el SIGICA, que ordena la sentencia del Rio Bogotá. Se avanzó en la construcción del Sistema Integral Regional de Recurso Hídrico. 
</t>
    </r>
    <r>
      <rPr>
        <b/>
        <sz val="10"/>
        <rFont val="Arial"/>
        <family val="2"/>
      </rPr>
      <t>3. Proyecto ambiental estratégico de Cerros Orientales:</t>
    </r>
    <r>
      <rPr>
        <sz val="10"/>
        <rFont val="Arial"/>
        <family val="2"/>
      </rPr>
      <t xml:space="preserve"> La SDA elaboró propuesta de directrices y lineamientos para el ordenamiento ambiental de las áreas no ocupadas en la franja de adecuación de los cerros orientales, plan aprobado mediante el Dec 485-2015, en el cual se formularon 8 proyectos de coordinación de la SDA. Se remitieron comentarios y recomendaciones a la segunda versión de la propuesta de ajuste y modificación al PMA de la Reserva Forestal Protectora Bosque Oriental, presentada por la CAR. Se emitieron comentarios al Proyecto de Decreto reglamentando la tasa compensatoria para la zona de recuperación ambiental de la Reserva, presentada por el Ministerio de Ambiente. Se ha participado en reuniones interinstitucionales para la definición del "Sendero Ecológico y Panorámico de los Cerros Orientales". La SDA participó en el comité interinstitucional para presentar los programas, metas y proyectos del Plan de Manejo de la Franja de Adecuación. 
</t>
    </r>
    <r>
      <rPr>
        <b/>
        <sz val="10"/>
        <rFont val="Arial"/>
        <family val="2"/>
      </rPr>
      <t>4. Proyecto ambiental estratégico Reserva Forestal TvdH:</t>
    </r>
    <r>
      <rPr>
        <sz val="10"/>
        <rFont val="Arial"/>
        <family val="2"/>
      </rPr>
      <t xml:space="preserve"> Se adoptó el plan de manejo ambiental de la reserva mediante Acuerdo CAR No. 021-2014. La SDA con Res.819-2015 adopta las medidas para la protección para los sectores inundables conformados por 8 polígonos aledaños al humedal Torca Guaymaral. Se declara de utilidad pública e interés social las áreas prioritarias (1.168,76 ha.) para consolidar la conectividad ecológica, protección y restauración entre los Cerros Orientales y el área de la Reserva Forestal TvdH, con Res 835-2015. Se aprobó mediante Acuerdo 07-2015 del FONDIGER, 90.000millones para la adquisición predial y restauración ambiental de la Reserva, su reporte de ejecución se realiza a través de la DGA como gerente del PI 821. Se elaboró propuesta de posibles escenarios para compra de predios en la TvdH y estrategias de adquisición predial: Aportes voluntarios y huella de carbono con las aerolíneas, colegios localizados dentro de la Reserva.
</t>
    </r>
  </si>
  <si>
    <t>Los proyectos planeados y formulados en esta meta, correspondieron a procesos de  integración regional con implicación en el Distrito Capital, que compartieron la visión de desarrollo integrado y sostenible de la región y fortalecimiento de los lazos de cooperación entre Bogotá y Cundinamarca, a fin de garantizar la ejecución de planes y programas de desarrollo integral, la prestación oportuna y eficiente de los servicios ambientales y la conservación de recursos naturales.
Los proyectos de integración regional contribuyen a la protección y sustentabilidad de los ecosistemas de la región y sus servicios (regulación del agua, aire y suelo, provisión de agua, alimentos, fibras y materias primas, recreación y cultura) que son claves para el funcionamiento de la ciudad y el bienestar de sus habitantes.</t>
  </si>
  <si>
    <t>Archivo de Gestión  DPSIA  y carpetas contractuales de profesionales vinculados a la meta.</t>
  </si>
  <si>
    <r>
      <rPr>
        <b/>
        <sz val="10"/>
        <rFont val="Arial"/>
        <family val="2"/>
      </rPr>
      <t>Río Bogotá</t>
    </r>
    <r>
      <rPr>
        <sz val="10"/>
        <rFont val="Arial"/>
        <family val="2"/>
      </rPr>
      <t xml:space="preserve">: La SDA participó reuniones convocadas por CAR y ONFANDINA con el fin de conocer los componentes de diagnóstico y ordenamiento en el marco de la Formulación del Plan de Manejo de la Reserva Forestal Protectora Productora Cuenca Alta del Río Bogotá. Como compromiso de esta reunión se elaboró una propuesta de zonificación para el componente de ordenamiento del Plan de Manejo. Se realizó seguimiento a las órdenes del fallo de la Sentencia del Rio Bogotá, aportando al cumplimiento de la orden del Consejo Estratégico de Cuenca de puesta en funcionamiento del SIGICA y el ORARBO.
</t>
    </r>
    <r>
      <rPr>
        <b/>
        <sz val="10"/>
        <rFont val="Arial"/>
        <family val="2"/>
      </rPr>
      <t>Cerros Orientales</t>
    </r>
    <r>
      <rPr>
        <sz val="10"/>
        <rFont val="Arial"/>
        <family val="2"/>
      </rPr>
      <t xml:space="preserve">: La SDA ha participado en reuniones interinstitucionales para la definición del "Sendero Ecológico y Panorámico de los Cerros Orientales".  La SDA participó en el comité interinstitucional de Cerros Orientales convocado por la Secretaría Distrital de Planeación para presentar los programas, metas y proyectos del Plan de Manejo de la Franja de Adecuación-Decreto 485/2015. Se organizó una reunión interinstitucional con las entidades de apoyo en los proyectos coordinados por la SDA para revisarlos y ajustarlos. Como resultado de la reunión y del trabajo de equipo interno de la SDA, se proyectó un memorando para la SDP, en el que se plantean los ajustes a los proyectos coordinados por la SDA y que hacen parte del Plan de Manejo de la Franja de Adecuación-Decreto 485/2015. 
</t>
    </r>
    <r>
      <rPr>
        <b/>
        <sz val="10"/>
        <rFont val="Arial"/>
        <family val="2"/>
      </rPr>
      <t>Proyecto Corredor Páramos</t>
    </r>
    <r>
      <rPr>
        <sz val="10"/>
        <rFont val="Arial"/>
        <family val="2"/>
      </rPr>
      <t xml:space="preserve">: Desde la SDA se han revisado los informes de Gestión del Proyecto "Conservación, restauración y uso sostenible de los servicios ecosistémicos del territorio comprendido entre los páramos de Guacheneque, Guerrero, Chingaza, Sumapaz, los cerros orientales de Bogotá y su área de influencia". La SDA ha apoyado la implementación de proyectos de conservación, restauración y uso sostenible del suelo en la cuenca alta del Río Tunjuelo de las localidades Usme y Ciudad Bolívar, que incluyeron acciones entorno al ordenamiento ambiental predial y reconversión de los sistemas productivos de las familias campesinas, la protección del recurso hídrico, la biodiversidad y el suelo.
</t>
    </r>
  </si>
  <si>
    <t>Proyecto páramos: Desde la SDA se dio respuesta a la solicitud de información por parte del Consorcio Sumapaz, sobre las Áreas Protegidas distritales en las localidades de Usme y Ciudad Bolívar. Se llevó a cabo un Comité Técnico convocado por la EAB, para la implementación de las acciones en el nodo de Bogotá, que comprende la cuenca alta y media el Río Tunjuelo y la cuenca del Río Teusaca. 
Cerros orientales: En el marco del cumplimiento del Fallo de Cerros Orientales, se realizaron reuniones internas de la SDA, para definir un plan de acción para la implementación de los proyectos que están a cargo de la SDA en el Decreto 485 de 2015. Se consolidó en una matriz las actividades, metas, productos y presupuesto. A partir de esta información se realizó una reunión del grupo interno en la que se definió una zonificación preliminar de los proyectos de la SDA y se definieron las salidas de campo que se realizarán en el mes de mayo.</t>
  </si>
  <si>
    <t xml:space="preserve">Apoyo a la implementación del proyecto Conservación, Restauración y uso sostenible de los servicios ecosistémicos entre los páramos de Guacheneque, Guerrero, Chigaza, Sumapaz, los cerros orientales y su área de influencia. 
Acompañamiento a la CAR en la formulación del Plan de Manejo de la Reserva Forestal Protectora Productora de la Cuenca Alta del Río Bogotá
Dar continuidad a las acciones en la Reserva Forestal Protectora Bosque Oriental de Bogotá.
Dar continuidad a la Evaluación Regional del Agua </t>
  </si>
  <si>
    <r>
      <rPr>
        <b/>
        <sz val="10"/>
        <color theme="1"/>
        <rFont val="Arial"/>
        <family val="2"/>
      </rPr>
      <t>Cerros Orientales</t>
    </r>
    <r>
      <rPr>
        <sz val="10"/>
        <color theme="1"/>
        <rFont val="Arial"/>
        <family val="2"/>
      </rPr>
      <t xml:space="preserve">: En el marco de la formulación del proyecto "Sendero Ecológico y Panorámico de los Cerros Orientales" Se estructuró un documento de lineamientos desde la SDA para el cual se definió el objetivo general y los objetivos específicos del proyecto y el contenido del documento que debe estar completado para abril. Se revisó la propuesta de anteproyecto del Instituto de Desarrollo Urbano para el sendero ecológico, ante lo cual se realizaron las observaciones por parte del secretario y equipo de trabajo.
</t>
    </r>
    <r>
      <rPr>
        <b/>
        <sz val="10"/>
        <color theme="1"/>
        <rFont val="Arial"/>
        <family val="2"/>
      </rPr>
      <t>Páramos</t>
    </r>
    <r>
      <rPr>
        <sz val="10"/>
        <color theme="1"/>
        <rFont val="Arial"/>
        <family val="2"/>
      </rPr>
      <t>: Se revisó el informe de Gestión del Proyecto "Conservación, restauración y uso sostenible de los servicios ecosistémicos del territorio comprendido entre los páramos de Guacheneque, Guerrero, Chingaza, Sumapaz, los cerros orientales de Bogotá y su área de influencia"</t>
    </r>
  </si>
  <si>
    <t>Cerros Orientales: La SDA ha participado en reuniones interinstitucionales para la definición del "Sendero Ecológico y Panorámico de los Cerros Orientales". La SDA programó el 25 de febrero un  recorrido comprendido entre la Quebrada La Vieja y Monserrate, al cual también asistieron las entidades del distrito IDIGER, la EAB y JBB con el propósito de realizar un reconocimiento del territorio y de los senderos ya existentes y que pueden hacer parte del proyecto "Sendero Ecológico y Panorámico de los Cerros Orientales". Se revisaron las obligaciones de la SDA en el marco del Decreto 485 de 2015 y se asignaron las dependencias responsables del cumplimiento de los proyectos prioritarios. La SDA participo en el comité interinstitucional de Cerros Oriental. 
Evaluación Regional del Agua: se recopiló y envió la información solicitada por el Consorcio Hidrocuencas para el cálculo de los indicadores de la ERA en las cuencas Fucha,  Salitre y Torca</t>
  </si>
  <si>
    <t>PONER EN MARCHA CONJUNTAMENTE CON ACTORES DE LA REGIÓN, PROYECTOS AMBIENTALES DE CARÁCTER REGIONAL, REPRESENTADOS TANTO EN ACCIONES CONCRETAS EN EL TERRITORIO COMO EN LA FORMULACIÓN DE INSTRUMENTOS QUE FACILITEN LA TOMA DE DECISIONES AMBIENTALES.</t>
  </si>
  <si>
    <t>Ciudad Región  Ambiental</t>
  </si>
  <si>
    <t>Durante el periodo se emitieron las determinantes ambientales a los cuatro (4) Planes Parciales de Desarrollo Medra, Hunza, San Carlos Santa Helena y Escritorio; dos (2) Planes Parciales de Renovación Urbana Ciudadela Nuevo Salitre y San Victorino; cuatro (4) Planes de Implantación como son: Hospital Bosa II Nivel ESE, Manzana 6 – Ministerios, Centro Comercial IBERIA, proyecto Makro Sur  y UNIPANAMERICANA. Así mismo, se generaron los conceptos de compatibilidad de uso de suelo en área restringida de los predios Carrera 120 No 17F-48, Kr 68 A 37 B 71 Sur y Cll 4G 64 30; conceptos de legalización de barrios desarrollos La Esperanza Alta, Marco Fidel Suarez IV, Puente grande la Florencia, Arauquita (Usaquén), San José La Huerta (Bosa), Nueva Lituania (Fontibón), Puerto Rico II Sector (Rafael Uribe Uribe); concepto de regularización del barrio Altos de Jalisco (Ciudad Bolívar); una (1) solicitud de la caja de Vivienda Popular con seis (6) tramos de proyectos viales de la Secretaría Distrital del Hábitat; se realizó el pre-reconocimiento de los proyectos BD BACATÁ y las Aulas Ambientales Entrenubes y Soratama mediante el Programa Bogotá Construcción Sostenible y la revisión de cuarenta y tres (43) diseños paisajísticos de parques y zonas verdes conjuntamente con el Jardín Botánico.</t>
  </si>
  <si>
    <t>Durante este mes se emitieron las determinantes ambientales a los Planes Parciales de Desarrollo Hunza y San Carlos Santa Elena y los Planes Parciales de Renovación Urbana Ciudadela Nuevo Salitre y San Victorino y la revisión de diez (10) diseños paisajísticos de parques y zonas verdes conjuntamente con el Jardín Botánico.</t>
  </si>
  <si>
    <t>La meta proyecto adoptar criterios de ecourbanismo y construcción sostenibles e iniciar una experiencia piloto tiene un avance del 100% correspondiendo a lo programado en el cuatrienio; se continuará atendiendo las solicitudes y emitiendo los lineamientos y determinantes ambientales requeridas.</t>
  </si>
  <si>
    <t>Durante el periodo se emitieron las determinantes ambientales al Plan Parcial de Desarrollo Medrar, tres (3) Planes de Implantación como son: Hospital Bosa II Nivel ESE, Manzana 6 – Ministerios (2016EE48384), proyecto Makro Sur (2016EE43722) y UNIPANAMERICANA (2016EE43324). Así mismo, se generaron los conceptos de compatibilidad de uso de suelo en área restringida de los predios Carrera 120 No 17F-48, Kr 68 A 37 B 71 Sur y Cll 4G 64 30; conceptos de legalización de barrios desarrollos Puente grande la Florencia, Arauquita (Usaquén), San José La Huerta (Bosa), Nueva Lituania (Fontibón), Puerto Rico II Sector (Rafael Uribe Uribe); concepto de regularización del barrio Altos de Jalisco (Ciudad Bolívar); una (1) solicitud de la caja de Vivienda Popular con seis (6) tramos de proyectos viales de la Secretaría Distrital del Hábitat; se realizó el pre-reconocimiento del proyecto BD BACATÁ mediante el Programa Bogotá Construcción Sostenible y la revisión de veinte (20) diseños paisajísticos de parques y zonas verdes conjuntamente con el Jardín Botánico.</t>
  </si>
  <si>
    <t>Durante el periodo se emitieron las determinantes ambientales al Plan Parcial de Desarrollo Medrar y Plan de Implantación Hospital Bosa II Nivel ESE, el concepto de legalización del desarrollo Puente grande la Florencia, una (1) solicitud de la caja de Vivienda Popular con seis (6) tramos de proyectos viales de la Secretaría Distrital del Hábitat y un (1) concepto de compatibilidad de uso de vivienda en área restringida del predio - Carrera 120 No 17F-48 y la revisión de nueve (9) diseños paisajísticos de parques y zonas verdes conjuntamente con el Jardín Botánico.</t>
  </si>
  <si>
    <t>PROMOVER EL ECOURBANISMO Y LA CONSTRUCCIÓN SOSTENIBLE A NIVEL URBANO Y ARQUITECTÓNICO</t>
  </si>
  <si>
    <t>Se realizó la revisión y se hicieron observaciones a la Resolución 1319 de 2015 “Por la cual se adopta el Plan de Acción de la Política Pública de Ecourbanismo y Construcción Sostenible de Bogotá, Distrito Capital 2014 - 2024”, se diligenció el formato propuesto por la Secretaría Distrital de Planeación de forma consolidada con las observaciones remitidas por las diferentes áreas, definiendo las metas y responsables en el Plan de Acción de la PPECS, para la modificación de la Resolución 1319 de 2015. Se generó el indicador del área en metros cuadrados de proyectos que han sido pre-reconocidos y reconocidos públicamente en Bogotá por la Secretaría Distrital de Ambiente por incorporar criterios de sostenibilidad (años 2012 a 2015) en el observatorio ambiental; Se participó de las mesas de trabajo de ecourbanismo – Grupo Temático Ambiente los días 15/03/2016 y 05/04/2016, en el cual se revisaron las observaciones de la Entidades a la Resolución 1319 de 2015. Se articuló las actividades referentes al cumplimiento de la Política Publica de Ecourbanismo y Construcción Sostenible y su Plan de Acción, al proyecto de inversión “Territorio Sostenible” y en las nuevas metas de la línea de ecourbanismo y construcción sostenible que se desarrollaran con el nuevo Plan de Desarrollo “Bogotá Mejor Para Todos”</t>
  </si>
  <si>
    <t>El día 05/04/2016 se participó en la Mesa de Ecourbanismo y Construcción Sostenible creada mediante el artículo 16 del Decreto 566 de 2014. Se solicitó a las oficinas misionales de la SDA la revisión de las metas propuestas y las entidades responsables indicadas en la Resolución 1319 de 2015, se diligenció el formato propuesto por la Secretaría Distrital de Planeación de forma consolidada con las observaciones remitidas por las diferentes áreas, definiendo las metas y responsables en el Plan de Acción de la PPECS, para la modificación de la Resolución 1319 de 2015</t>
  </si>
  <si>
    <t>Se continuará con la implementación del Plan de Acción de la Política Publica de Ecourbanismo y Construcción Sostenible (2014 - 2024), así como en la participación en las reuniones y mesas de trabajo necesarias para desarrollar las acciones asignadas a la SDA en el Decreto 566 de 2014 y la Resolución  1319 de 2015, cumpliendo la totalidad de la meta propuesta.</t>
  </si>
  <si>
    <t>Se realizó la revisión y se hicieron observaciones a la Resolución 1319 de 2015 “Por la cual se adopta el Plan de Acción de la Política Pública de Ecourbanismo y Construcción Sostenible de Bogotá, Distrito Capital 2014 - 2024”, Rta 2016EE01393; se generó el indicador del área en metros cuadrados de proyectos que han sido pre-reconocidos y reconocidos públicamente en Bogotá por la Secretaría Distrital de Ambiente por incorporar criterios de sostenibilidad (años 2012 a 2015), en el observatorio ambiental; El día 15/03/2016 se participó de la mesa de ecourbanismo (radicado 2016ER43271) – Grupo Temático Ambiente, en el cual se revisaron las observaciones de la Entidades del Sector Ambiente a la Resolución 1319 por el cual se adopta el Plan de Acción de la Política Publica de Ecourbanismo y Construcción Sostenible.</t>
  </si>
  <si>
    <t>Se realizó la revisión y se hicieron observaciones a la Resolución 1319 de 2015 “Por la cual se adopta el Plan de Acción de la Política Pública de Ecourbanismo y Construcción Sostenible de Bogotá, Distrito Capital 2014 - 2024”, mediante el oficio con radicado 2016EE01393; así mismo se generó el indicador del área en metros cuadrados de proyectos que han sido pre-reconocidos y reconocidos públicamente en Bogotá por la Secretaría Distrital de Ambiente por incorporar criterios de sostenibilidad (años 2012 a 2015), información que puede ser consultada en el observatorio ambiental.</t>
  </si>
  <si>
    <t>IMPLEMENTAR EL PLAN DE ACCIÓN DE LA POLITICA PÚBLICA DE ECOURBANISMO Y CONSTRUCCIÓN SOSTENIBLE.</t>
  </si>
  <si>
    <t>Durante el primer trimestre en el nivel ACERCAR se vincularon cincuenta y nueve (59) empresas, las cuales participaron en ACERCAR EXPRESS- BODEGAS DE RECICLAJE; en el mes de abril NO se tenía programado un avance en la vinculación de empresas debido a que se adelantó el proceso de capacitación y visitas técnicas.</t>
  </si>
  <si>
    <t xml:space="preserve">Esta meta proyecto tiene un avance de 98.56% y un cumplimiento del 87,40% de lo programado en el cuatrienio. Hasta el año 2015 se logró vincular 2185 empresas al programa de gestión ambiental empresarial, las faltantes 315 empresas para el logro del 100% de la meta (2500 empresas), se encuentran planteadas para el primer semestre del año 2016.  </t>
  </si>
  <si>
    <t>Durante el primer trimestre en el nivel ACERCAR se vincularon cincuenta y nueve (59) empresas, las cuales participaron en ACERCAR EXPRESS- BODEGAS DE RECICLAJE. No se logró lo propuesto para esta fecha (200) empresas vinculadas al programa de Gestión Ambiental Empresarial – GAE, dado que con el personal que se contaba a la fecha, no se alcanzó a cubrir el total de las visitas de las empresas programadas para su vinculación.</t>
  </si>
  <si>
    <t>Durante los meses de enero y febrero NO se tenía programado un avance en la vinculación de empresas, lo anterior a causa de que en estos meses se realiza la divulgación e invitación a las empresas para que participaran en el Programa de Gestión Ambiental Empresarial; los reportes de las empresas vinculadas en procesos de autogestión y autorregulación como estrategia de mitigación y adaptación al cambio climático serán generados en el mes de mayo..</t>
  </si>
  <si>
    <t>REALIZAR LAS ACTIVIDADES DE VINCULACIÓN Y SEGUIMIENTO A LAS EMPRESAS PARTICIPANTES DEL PROGRAMA DE GESTIÓN AMBIENTAL EMPRESARIAL-</t>
  </si>
  <si>
    <t>Durante el año 2016 se realizó la sesión CISPAER, en el mes de marzo, en la que se presentó el Marco Normativo de la CISPAER, así como los avances en la formulación del componente ambiental del Plan de Desarrollo Distrital “Bogotá Mejor para Todos” 2016-2020. Como parte de ello, se elaboró el acta y se realizó seguimiento a los compromisos de la sesión. De igual forma, se asistió y participó en la Mesa de Ecourbanismo y Construcción Sostenible así como a la Mesa Interinstitucional de Espacio Público, con el fin de articular acciones a incluir en el Plan Distrital de Desarrollo. 
Respecto a las demás instancias, se asistió y participó en la segunda y tercera sesión del Consejo Consultivo de Gestión de Riegos y Cambio Climático, cuya temática central fue la socialización por parte del IDIGER al representante ante el Consejo Territorial de Planeación Distrital, sobre las estrategias de conocimiento, reducción y manejo del riesgo en la ciudad. Por su parte, en la tercera sesión se trabajó con las entidades y actores participantes, en la formulación del plan de acción del Consejo.</t>
  </si>
  <si>
    <t xml:space="preserve">Elaboración de acta y seguimiento a compromisos de la sesión  de la CISPAER (marzo 16), la cual se encuentra en proceso de validación. Asistencia y participaci{on a la Mesa de Ecourbanismo y Construcción Sostenible (abril 05) en las instalaciones de la Secretaria Distrital de Planeación, con el fin de apoyar el seguimiento a los compromisos en torno a la Política Pública adoptada. Asistencia y participación a la Mesa Interinstitucional de Espacio Público, con el fin de articular acciones a incluir en el Plan Distrital de Desarrollo. </t>
  </si>
  <si>
    <t>Instancias ambientales de coordinación interinstitucional en funcionamiento, incluyendo Comité Sectorial de Ambiente, Comisiones Intersectoriales y Consejos Consultivos.   De igual forma, participación activa de la SDA en otras instancias de coordinación a cargo de otros sectores de la administración distrital.</t>
  </si>
  <si>
    <t>Realización de la primera sesión de la Comisión Intersectorial para la Sostenibilidad, la Protección Ambiental, el Ecourbanismo y la Ruralidad, el día 16 de marzo a las 02:00 p.m. en la SDA.   En esta sesión se realizó una presentación general del funcionamiento de la Comisión, para dar paso al tema central de la reunión, relacionado con el componente ambiental planteado en el Plan de Desarrollo en proceso de formulación.
Asistencia y participación a la segunda y tercera sesión del Consejo Consultivo de Gestión de Riegos y Cambio Climático, realizadas el 14 y 31 de marzo respectivamente en las instalaciones del IDIGER.   La temática central de la segunda sesión fue la socialización por parte del IDIGER al representante ante el Consejo Territorial de Planeación Distrital, sobre las estrategias de conocimiento, reducción y manejo del riesgo en la ciudad.   Por su parte, en la tercera sesión se trabajó con las entidades y actores participantes, en la formulación del plan de acción del Consejo.</t>
  </si>
  <si>
    <t xml:space="preserve">El Comité Sectorial de Ambiente sesionó 29 de febrero de 2016 en el cual se desarrolló el tema del Componente Ambiental del Plan de Desarrollo “Bogotá Mejor para Todos”. La secretaría técnica de la Comisión Intersectorial para la Sostenibilidad, la Protección Ambiental, el Ecourbanismo y la Ruralidad del D.C. CISPAER  envió a la Dirección Distrital de Desarrollo institucional, las actas de las reuniones celebradas durante el 2015. Se solicitó a las entidades que pertenecen a la comisión remitir por escrito la delegación para la participación en la misma. 
Se ha realizado seguimiento a las otras Comisiones Intersectoriales para una participación activa de la SDA en las instancias de coordinación a cargo de otros sectores de la administración distrital: 1. CI de Estudios Económicos y de Información y Estadísticas del D.C., la semana anterior se llevó a cabo reunión preparatoria con la Secretaría de Desarrollo Económico (Entidad que ejerce la presidencia) con el propósito de acordar posible agenda para la primera convocatoria, los temas previstos son: Plan de Acción 2016, Observatorios del DC, Plan Estadístico y estrategia de articulación para la UTA, el secretario técnico de la Comisión es el doctor José David Marín Enríquez, Subsecretario de Información y Estudios Estratégicos de la SDP; 2. CI de Operaciones Estratégicas y Macroproyectos del Distrito Capital –CIOEM, el directivo encargado de la secretaría Técnica de la Secretaría Distrital del Hábitat es el Subdirector de Operaciones, Juan Alfredo Rúa Rodríguez; 3. CI para la Integración Regional y la Competitividad del Distrito Capital – CIIR, la directiva encargada de la Secretaría Técnica es la Subsecretaria de Planeación Socioeconómica, Dra. Paola Gómez Campos; 4. CI de Servicios Públicos del D.C., el Secretario Técnico de la Comisión es el Dr. Armando Ojeda Acosta - Subdirector de Servicios Públicos. </t>
  </si>
  <si>
    <t>FORTALECIMIENTO DE LAS INSTANCIAS AMBIENTALES DE COORDINACIÓN INTERINSTITUCIONAL DEL DISTRITO CAPITAL, FUNCIONAMIENTO DE LA COMISIÓN INTERSECTORIAL PARA LA SOSTENIBILIDAD, LA PROTECCIÓN AMBIENTAL, EL ECOURBANISMO Y LA RURALIDAD CISPAER, Y PARTICIPACIÓN DE LA ENTIDAD EN OTRAS INSTANCIAS DE COORDINACIÓN DEL D.C</t>
  </si>
  <si>
    <t xml:space="preserve">- ALTERNATIVAS DE MANEJO DE RESIDUOS DE RETAMO: se le dio el seguimiento a las actividades realizadas y éste fue incorporado por el jardín para continuar su implementación.
- PROYECTO DE RESIDUOS DE CONSTRUCCIÓN Y DEMOLICIÓN Se  asistió a las reuniones internas y externas con el BID y UAESP para su ajuste y puesta en marcha.
- SUDS: Una vez terminados los análisis e identificados los 6 posibles tipos de sistema de drenaje que se pueden implementar, se espera contar con futuros recursos para implementar pilotos que den orientaciones de cómo aplicarlos en la ciudad. 
- GESTIÓN DE SITIOS CONTAMINADOS: convenio con la alcaldía de Stuttgart, luego de las investigaciones realizadas con la adopción de la guía para la identificación de suelos contaminados, se espera contar con datos de medición de otros sitios piloto para luego realizar la masificación de la metodología a un catastro distrital en suelos contaminados.
- INDICADORES DE CAMBIO CLIMÁTICO: Se realizaron los trámites administrativos para la terminación del convenio 1515/14 suscrito con ONU Hábitat. Producto de este convenio es una batería de indicadores de cambio climático para la ciudad de Bogotá, la cual se puede consultar en: http://oab.ambientebogota.gov.co/es/pcambio-climatico/indicadorescc
- DIAGNÓSTICO DEL ECOSISTEMA SECO O XEROFITA: se continúa con el proceso de peritaje y valoración de los entregables, para cuantificar el incumplimiento por parte de la entidad contratada para la investigación.
</t>
  </si>
  <si>
    <t>- ALTERNATIVAS DE MANEJO DE RESIDUOS DE RETAMO: una vez en proceso de liquidación, se espera que Jardín botánico lo continúe implementando dentro de sus acciones de planes de manejo y control de éste tipo de especies invasoras.
- PROYECTO DE RESIDUOS DE CONSTRUCCIÓN Y DEMOLICIÓN que se está por celebrar con el BID, se realizó contacto con BID y se espera dar inicio a las actividades del convenio  en el mes de Junio, una vez se tenga acordado el alcance de cada componente o la reformulación de los mismos, para lo cual se realizó reunión con BID y la subdirectora de Proyectos y Cooperación Internacional de la SDA, junto a equipo técnico.
- SUDS: Una vez terminados los análisis e identificados los 6 posibles tipos de sistema de drenaje que se pueden implementar, se espera contar con futuros recursos para implementar pilotos que den orientaciones de cómo aplicarlos en la ciudad.
- GESTIÓN DE SITIOS CONTAMINADOS: convenio con la alcaldía de Stuttgart, luego de las investigaciones realizadas con la adopción de la guía para la identificación de suelos contaminados, se espera contar con datos de medición de otros sitios piloto para luego realizar la masificación de la metodología a un catastro distrital en suelos contaminados.
- INDICADORES DE CAMBIO CLIMÁTICO: Ajustados y publicados en el Observatorio Ambiental de la SDA, se seguirán reportando de manera periódica según los parámetros de cada indicador.
- DIAGNÓSTICO DEL ECOSISTEMA SECO O XEROFITA: se continúa con el proceso de peritaje y valoración de los entregables, para cuantificar el incumplimiento por parte de la entidad contratada para la investigación.</t>
  </si>
  <si>
    <t>Realizar seguimiento a los propyectos en marcha y formular el proyeto de invetigación sobre RCD que cuenta con recursos del BID</t>
  </si>
  <si>
    <t>- RETAMO ESPINOSO: Se recibió el informe final del convenio y en éste mes la DPSIA lo recibe para realizar el respectivo seguimiento de resultados. El convenio está en proceso de liquidación por terminación.
- PROYECTO DE APROVECHAMIENTO Y/O TRATAMIENTO DE RESIDUOS ORGÁNICOS Y ESCOMBROS: (convenio con Universidad de Stuttgart:) se está a la espera de aprobación de los estudios previos para la publicación del concurso de méritos que dé inicio al convenio.
- PROYECTO DE RESIDUOS DE CONSTRUCCIÓN Y DEMOLICIÓN que se está por celebrar con el BID, se está realizando una actualización de contactos intervinientes, para conocer el estado del arte del mismo. 
- INDICADORES DE CAMBIO CLIMÁTICO: Se realizaron las correcciones y ajuste a los indicadores sintéticos de cambio climático en la página web del OAB. Se realizó la capacitación y transferencia de tecnología a la que asistieron 15 servidores públicos de la SDA, IDIGER, UAESP, Jardín  Botánico, EAB y SDP. Se compilaron y organizaron todos los productos del convenio para la firma de las actas de terminación y Recibo a Satisfacción. Se recibieron 87 indicadores en el módulo de cambio climático del OAB. Se impartió capacitación sostenida a lo largo de todo el proyecto a servidores público de las entidades mencionadas.</t>
  </si>
  <si>
    <t xml:space="preserve"> A febrero de 2016 No se presentaron actividades</t>
  </si>
  <si>
    <t>GESTIONAR O DAR CONTINUIDAD A LOS CONVENIOS Y/O ACUERDOS INSTITUCIONALES REQUERIDOS PARA LA IMPLEMENTACIÓN DE LOS PROYECTOS DEL PLAN DE INVESTIGACIÓN AMBIENTAL</t>
  </si>
  <si>
    <t xml:space="preserve">El promedio de visitas únicas diarias con corte a 31 de Mayo fue 1361. Los parciales mensuales fueron: 1644 en enero, 2017 en febrero, 1226 en marzo, en abril no existió registro y en mayo fue de 555 (promedio del 24 al 31 de Mayo, periodo en el que se instaló la herramienta temporal de medición Google Analitycs). En abril de 2016, el registro no está disponible ya que el OAB salió del aire debido a la culminación del convenio de administración (convenio 594/15). En mayo de 2015, La DPSIA puso en funcionamiento nuevamente el Observatorio Ambiental de Bogotá con administración interna. 
Se mantiene el reporte de capacitaciones durante el primer trimestre de administración y actualización de indicadores a 22 servidores de la SDA, SIAC y Consejo Estratégico de Cuenca Hidrográfica del Río Bogotá con 5,8 horas efectivas de dedicación, igualmente se adelantó el proceso de acompañamiento y seguimiento en la actualización de los indicadores del OAB a 8 servidores con un 7.1 horas efectivas de dedicación. En abril no se adelantaron labores de acompañamiento ni de capacitación. En mayo se realizó la solicitud de actualización de indicadores del OAB y se realizó el acompañamiento a indicadores para el módulo de ORARBO a 5 servidores con 2 horas efectivas.
De enero a mayo se atendieron 42 solicitudes de información realizadas por la comunidad.  
El OAB tiene un el nivel de actualización de 81% de 478 indicadores que se encuentran publicados. Están registraron 926 personas en el OAB
</t>
  </si>
  <si>
    <t xml:space="preserve">El promedio se mantiene en 1641 visitas únicas/día con valores de: 1644 en enero, 2017 en febrero y 1226 en marzo. No está disponible el dato de abril, ya que el OAB salió del aire debido a la culminación del convenio de administración. Se comenzó la transición a los servidores de la Secretaria Distrital de Ambiente y el proceso de contratación de la administración integral a través de selección abreviada. Se espera que en término de dos (2) meses el OAB se encuentre nuevamente al aire.
Así mismo, se mantiene el reporte de capacitaciones durante el primer trimestre de administración y actualización de indicadores a  22 servidores de la SDA, SIAC y Consejo Estratégico de Cuenca Hidrográfica del Río Bogotá con 5,8 horas efectivas de dedicación, igualmente se adelantó el proceso de acompañamiento  y seguimiento en la actualización de los indicadores a 8 servidores con un 7.1 horas efectivas de dedicación. En abril no se adelantaron labores de acompañamiento ni de capacitación.
Fueron atendidas durante el mes de abril 41 solicitudes de información realizadas por la comunidad.  
El OAB mantiene el nivel de actualización de 83% de 478 indicadores que se encontraban publicados, se mantienen las 883 personas que se encuentran registradas en el OAB. </t>
  </si>
  <si>
    <t>Se incluirá en el balance de cumplimiento de la meta (2500 usuarios/día) los visitantes al ORARBO y al Observatorio de Ruralidad.</t>
  </si>
  <si>
    <t xml:space="preserve">El promedio de visitas únicas fue 1641 con número de visitas en enero de 1644, febrero en 2017 y marzo de 1226. 
Así mismo, se adelantaron capacitaciones durante el trimestre de administración y actualización de indicadores a  22 servidores de la SDA, SIAC y Consejo Estratégico de Cuenca Hidrográfica del Río Bogotá con 5,8 horas efectivas de dedicación, igualmente se adelantó el proceso de acompañamiento  y seguimiento en la actualización de los indicadores a 8 servidores con un 7.1 horas efectivas de dedicación.
Fueron atendidas durante el trimestre 37 solicitudes de información realizadas por la comunidad. En el módulo de documentos e investigaciones se ingresaron 22 documentos y se publicaron. Así mismo, se elaboraron 51 notas para publicación en el módulo de observatorio con la comunidad. 883 personas se encuentran registradas en el OAB.
El OAB cuenta con un nivel de actualización de 83% de 478 indicadores que se encuentran publicados. </t>
  </si>
  <si>
    <t>Para el reporte de la meta se tendrá en cuenta el número de promedio de visitas del Observatorio Ambiental de Bogotá, módulos de ruralidad y módulo del Observatorio Regional Ambiental y de Desarrollo Sostenible del Río Bogotá-ORARBO. En total el promedio de visita a febrero de 2016, fue de 1831 con 1644 visitas en enero y 2017 en febrero.  Se encuentran publicados 480 indicadores disponibles en el Observatorio Ambiental de Bogotá, con nivel de actualización de  80%.
Así mismo, se adelantaron capacitaciones de administración y actualización de indicadores a  22 servidores de la SDA,SIAC y Consejo Estratégico de Cuenca Hidrográfica del Río Bogotá con 5,8 horas efectivas de dedicación, igualmente se adelantó el proceso de acompañamiento  y seguimiento en la actualización de los indicadores a 6 servidores con un 5.6 horas efectivas de dedicación.
Fueron atendidas 22 solicitudes de información realizadas por la comunidad. En el módulo de documentos e investigaciones se ingresaron 22 documentos y se publicaron. Así mismo, se elaboraron 51 Notas para publicación en el módulo de observatorio con la comunidad. 883 personas se encuentran registradas  en el OAB.</t>
  </si>
  <si>
    <t>ADMINISTRACIÓN Y GESTIÓN INTEGRAL DE LAS PLATAFORMAS Y BASES DE DATOS DEL OBSERVATORIO AMBIENTAL DEL DISTRITO CAPITAL Y ORARBO.</t>
  </si>
  <si>
    <t>Se realizó el estudio e incentivos para la compra y fortalecimiento de los predios que constituyen la Reserva Thomas Van Der Hammen, que incluyen desde incentivos tributarios hasta mecanismos de compensación de huella de carbono para su implementación. Se continuó con el mecanismo para hacer operativos los instrumentos ya formulados, como el caso de los Residuos de Construcción y Demolición-RCD, la construcción sostenible, la aplicación de Pagos por servicios ambientales-PSA en la franja de adecuación de Cerros orientales. Esto da como resultado el contar con los proyecto de acuerdo formulados, para ser revisados al interior de la SDA y luego presentados.</t>
  </si>
  <si>
    <t xml:space="preserve">Formulación de Pagos por Servicios Ambientales - PSA para el Distrito, incluyendo proyecto de Acuerdo: Se avanzó en la ficha de proyecto para implementar PSA dentro de la franja de adecuación de Cerros Orientales, junto con un plan de acción para el 2016. 
Se inició el proyecto de Acuerdo sobre Residuos de Construcción y Demolición.
</t>
  </si>
  <si>
    <t>Atendiendo a que ya se cuneta con tres de los cuatro estudios. En éste tipempo se consolida erl relacionado con incentivos a la Reserva Forestal Thomas Van Der Hammen, según se ha venido avanzando en informes anteriores. De forma adicional, teniendo en cuenta los hallazgos administrativos por parte de Contraloría, e realizarán varios ajustes, siendo éstos: 1)Formulación del Plan de PSA para el Distrito, incluyendo proyecto de Acuerdo (hasta Octubre de 2016), 2) Presentación del proyeto de Acuerdo actualizado sobre descueto predial a la construcción sostenible, 3)Formulación y getión de Proyecto de Acuerdo ante el Concejo en lo referente a RCD y residuos domiciliarios, 4) socializar  proyeto de Acuerdo sobre grasas y llantas y  posibilidades de instrumentos económicosa desarrollar</t>
  </si>
  <si>
    <t>De acuerdo a requerimiento de la Contraloría, se ajustaron los siguientes estudios económicos:  
1) formulación del PSA para el Distrito, incluyendo proyecto de Acuerdo. Se avanzó en el análisis del proyecto 046 propuesto por el Concejo de Bogotá que hace referencia a la creación de una estrategia de PSA. 2) sobre la socialización de los resultados en llantas y grasas, se avanzó en proponer un artículo que se incluya en el Plan Distrital de Desarrollo que permita la utilización obligatoria de diésel reciclado de aceites vegetales usados, para la movilidad de los Sistemas de Transporte Público. Este artículo se presentó junto con otros de cobros por contaminación y Publicidad Exterior Visual ante la Secretaría de Hacienda Distrital, con el fin de que sean incluidos en el nuevo plan de desarrollo.</t>
  </si>
  <si>
    <t>DESARROLLO Y PRIORIZACIÓN DE ESTUDIOS PARA DETERMINAR FORTALECIMIENTO Y FORMULACIÓN DE INSTRUMENTOS ECONÓMICOS AMBIENTALES</t>
  </si>
  <si>
    <r>
      <rPr>
        <b/>
        <sz val="10"/>
        <rFont val="Arial"/>
        <family val="2"/>
      </rPr>
      <t>PACA:</t>
    </r>
    <r>
      <rPr>
        <sz val="10"/>
        <rFont val="Arial"/>
        <family val="2"/>
      </rPr>
      <t xml:space="preserve"> Se orientó y acompañó de forma permanente a las entidades en proceso de seguimiento PACA 2015 (22 reuniones). Informe 2015 e inicio de su validación. Publicación en Página Web de SDA de Boletines 2 y 3 del PACA Distrital. Gestiones funcionamiento de herramienta Storm y disponibilidad de información. 1 reunión de revisión del modelo para reportes de herramienta Storm. Informe PACA 2do. Semestre 2015 entregado a Contraloría.
</t>
    </r>
    <r>
      <rPr>
        <b/>
        <sz val="10"/>
        <rFont val="Arial"/>
        <family val="2"/>
      </rPr>
      <t>PIGA:</t>
    </r>
    <r>
      <rPr>
        <sz val="10"/>
        <rFont val="Arial"/>
        <family val="2"/>
      </rPr>
      <t xml:space="preserve"> 13 reuniones de orientación con entidades. Revisión de informes plan de acción, planificación, verificación, huella de carbono y seguimiento plan de acción. Definición y publicación de 3 indicadores PIGA (agua, energía y residuos), socialización de lineamientos a las entidades, para concertación y brindar directrices ambientales a los gestores ambientales. Publicación de la Guía para cálculo y reporte de Huella de Carbono Corporativa y su boletín. 7 reuniones con mesa PIGA.
</t>
    </r>
    <r>
      <rPr>
        <b/>
        <sz val="10"/>
        <rFont val="Arial"/>
        <family val="2"/>
      </rPr>
      <t>PAL:</t>
    </r>
    <r>
      <rPr>
        <sz val="10"/>
        <rFont val="Arial"/>
        <family val="2"/>
      </rPr>
      <t xml:space="preserve"> Se consolidó actualización de Diagnósticos Locales; se asesoró cargue de reportes PAL 2015 en Storm, trabajo conjunto con OPEL para Encuentros Ciudadanos e inducción a Gestores locales sobre el tema.  Se revisó y consolidó conjunto de reportes Storm, entregado a Contraloría. Se acompañaron Encuentros Ciudadanos en diferentes localidades, orientando sobre priorización de nuevos proyectos ambientales PAL 2016-2020.  Se elaboró y entregó a Contraloría de Bogotá Documento de Análisis, de PAL 2015 
</t>
    </r>
    <r>
      <rPr>
        <b/>
        <sz val="10"/>
        <rFont val="Arial"/>
        <family val="2"/>
      </rPr>
      <t>PMA:</t>
    </r>
    <r>
      <rPr>
        <sz val="10"/>
        <rFont val="Arial"/>
        <family val="2"/>
      </rPr>
      <t xml:space="preserve"> Se adelantó supervisión a Consultoría de los Planes de Manejo Ambiental de los Parques Ecológicos Distritales de humedal el Salitre, la Isla y Tunjo. Se aprobó y pagó el primer producto: Listado de actores y estrategias de participación
</t>
    </r>
    <r>
      <rPr>
        <b/>
        <sz val="10"/>
        <rFont val="Arial"/>
        <family val="2"/>
      </rPr>
      <t>PDSA:</t>
    </r>
    <r>
      <rPr>
        <sz val="10"/>
        <rFont val="Arial"/>
        <family val="2"/>
      </rPr>
      <t xml:space="preserve"> 4 sesiones Mesa de Salud Ambiental- CISPAER, inició proyecto prioritario 2016 y 1 sesión Mesa Distrital de Salud Ambiental – Consejo Consultivo de Ambiente
</t>
    </r>
    <r>
      <rPr>
        <b/>
        <sz val="10"/>
        <rFont val="Arial"/>
        <family val="2"/>
      </rPr>
      <t>SEGUIMIENTO DE POLÍTICAS:</t>
    </r>
    <r>
      <rPr>
        <sz val="10"/>
        <rFont val="Arial"/>
        <family val="2"/>
      </rPr>
      <t xml:space="preserve"> Se elaboró propuesta base sistema de seguimiento a políticas; se  está  desarrollando la prueba piloto con Política de Humedales.</t>
    </r>
  </si>
  <si>
    <r>
      <rPr>
        <b/>
        <sz val="10"/>
        <rFont val="Arial"/>
        <family val="2"/>
      </rPr>
      <t>PACA:</t>
    </r>
    <r>
      <rPr>
        <sz val="10"/>
        <rFont val="Arial"/>
        <family val="2"/>
      </rPr>
      <t xml:space="preserve"> Se gestionaron ajustes a la herramienta Storm (3 reuniones). Se consolidaron 20 informes de seguimiento al PACA Distrital (a 31 de Diciembre 2015).
</t>
    </r>
    <r>
      <rPr>
        <b/>
        <sz val="10"/>
        <rFont val="Arial"/>
        <family val="2"/>
      </rPr>
      <t>PIGA:</t>
    </r>
    <r>
      <rPr>
        <sz val="10"/>
        <rFont val="Arial"/>
        <family val="2"/>
      </rPr>
      <t xml:space="preserve"> Reuniones de: Mesa PIGA; articulación PIGA con DGA, SCASP, DGC; fortalecimiento del Índice de Desarrollo Institucional Distrital. Revisión de 17 planes de acción y de informes de verificación, huella de carbono y seguimiento al plan de acción de 40 Entidades. Reporte de indicadores de Residuos Aprovechables al OAB. Reuniones de orientación del PIGA con 2 entidades. Publicación Boletín N° 15 de Huella de Carbono.
</t>
    </r>
    <r>
      <rPr>
        <b/>
        <sz val="10"/>
        <rFont val="Arial"/>
        <family val="2"/>
      </rPr>
      <t>PAL:</t>
    </r>
    <r>
      <rPr>
        <sz val="10"/>
        <rFont val="Arial"/>
        <family val="2"/>
      </rPr>
      <t xml:space="preserve"> Se elaboró y suministró a la OPEL insumos como: Síntesis de diagnósticos locales y priorizaciones realizadas. Inducción del proceso de formulación PAL a gestores. Se asesoró el cargue de ejecución PAL 2015 en el aplicativo Storm. Se revisó y consolidó dicho reporte, el cual se entregó a la Contraloría.
</t>
    </r>
    <r>
      <rPr>
        <b/>
        <sz val="10"/>
        <rFont val="Arial"/>
        <family val="2"/>
      </rPr>
      <t xml:space="preserve">PMA: </t>
    </r>
    <r>
      <rPr>
        <sz val="10"/>
        <rFont val="Arial"/>
        <family val="2"/>
      </rPr>
      <t xml:space="preserve">Se recibió la versión 4 del Producto 1 del Contrato 1430 de 2015, el cual se encuentra en revisión. Se realizaron dos reuniones de socialización de este contrato con la CAL de Ciudad Bolívar y con el Cabildo Muisca de Bosa. Se realizaron 3 talleres de cartografía social de acercamiento al diagnóstico en las localidades de Barrios Unidos (humedal Salitre), Bosa (humedal La Isla), Tunjuelito y Ciudad Bolívar (humedal Tunjo). 3 reuniones de seguimiento al Contrato. Se inició la etapa de diagnóstico mediante la realización de muestreos en campo para los PEDH El Salitre y Tunjo. 
</t>
    </r>
    <r>
      <rPr>
        <b/>
        <sz val="10"/>
        <rFont val="Arial"/>
        <family val="2"/>
      </rPr>
      <t>PDSA</t>
    </r>
    <r>
      <rPr>
        <sz val="10"/>
        <rFont val="Arial"/>
        <family val="2"/>
      </rPr>
      <t xml:space="preserve">: Se realizó Mesa de Salud Ambiental de la CISPAER para la definición de proyecto prioritario del 2016 y Mesa Distrital de Salud Ambiental del Consejo Consultivo de Ambiente para la definición del plan de acción de 2016.
</t>
    </r>
    <r>
      <rPr>
        <b/>
        <sz val="10"/>
        <rFont val="Arial"/>
        <family val="2"/>
      </rPr>
      <t>SEGUIMIENTO DE POLÍTICAS</t>
    </r>
    <r>
      <rPr>
        <sz val="10"/>
        <rFont val="Arial"/>
        <family val="2"/>
      </rPr>
      <t xml:space="preserve">: Se está aplicando el paso 1 del modelo del sistema de seguimiento (identificación de metas) al plan de acción de la Política de Humedales, se ajustaron algunas de ellas y se ha desarrollado una herramienta gráfica con las responsabilidades y plazos.
</t>
    </r>
  </si>
  <si>
    <t>De acuerdo a las funciones asignadas a la Subdirección de Políticas y Planes Ambientales, se requiere realizar la formulación y seguimiento de políticas e instrumentos de planeación ambiental, adoptados en el Distrito Capital. En este sentido durante el primer semestre de 2016, se realizará orientación para la formulación y seguimiento a los Planes Institucionales de Gestión Ambiental - PIGA del Distrito, así como seguimiento y evaluación del Plan de Acción Cuatrienal Ambiental - PACA 2012-2016, la formulación de los Planes Ambientales Locales, la formulación de los planes de manejo ambiental priorizados y el seguimiento a la implementación de políticas ambientales ya formuladas.</t>
  </si>
  <si>
    <r>
      <rPr>
        <b/>
        <sz val="10"/>
        <rFont val="Arial"/>
        <family val="2"/>
      </rPr>
      <t xml:space="preserve">PACA: </t>
    </r>
    <r>
      <rPr>
        <sz val="10"/>
        <rFont val="Arial"/>
        <family val="2"/>
      </rPr>
      <t xml:space="preserve">revisión 20 informes de seguimiento al PACA Distrital (a 31 de Diciembre 2015), orientación y acompañamiento en este proceso (2 reuniones y comunicación por correo electrónico). Se habilitó herramienta Storm para cargue y validación de informes PACA 2015. Revisión de avances físicos y presupuestales de las 20 entidades.
</t>
    </r>
    <r>
      <rPr>
        <b/>
        <sz val="10"/>
        <rFont val="Arial"/>
        <family val="2"/>
      </rPr>
      <t xml:space="preserve">PIGA: </t>
    </r>
    <r>
      <rPr>
        <sz val="10"/>
        <rFont val="Arial"/>
        <family val="2"/>
      </rPr>
      <t xml:space="preserve">acompañamiento a 2 entidades interesadas en acoger lineamientos PIGA voluntariamente. Reunión con OAB para nuevos indicadores PIGA, 2 reuniones Mesa PIGA y 2 con SDM. Revisión informes PIGA de 40 entidades. Socialización a entidades públicas distritales de lineamientos de formulación y concertación PIGA 2016-2020.
</t>
    </r>
    <r>
      <rPr>
        <b/>
        <sz val="10"/>
        <rFont val="Arial"/>
        <family val="2"/>
      </rPr>
      <t xml:space="preserve">PAL: </t>
    </r>
    <r>
      <rPr>
        <sz val="10"/>
        <rFont val="Arial"/>
        <family val="2"/>
      </rPr>
      <t xml:space="preserve">se asesoró a las Alcaldías Locales en la Actualización de sus Diagnósticos Ambientales.  Reuniones de coordinación con la OPEL. Reunión con Secretaría de Gobierno y Planeación, respecto a la Línea de inversión local en ambiente. Elaboración Fichas por Localidad con la síntesis de los Diagnósticos actualizados y un comparativo de prioridades entre el anterior y el próximo período PAL, insumo para Encuentros Ciudadanos y construcción PAL 2016-2020.  Inducción y orientación, a los Gestores Locales de la OPEL que liderarán proceso PAL.
</t>
    </r>
    <r>
      <rPr>
        <b/>
        <sz val="10"/>
        <rFont val="Arial"/>
        <family val="2"/>
      </rPr>
      <t xml:space="preserve">PMA: </t>
    </r>
    <r>
      <rPr>
        <sz val="10"/>
        <rFont val="Arial"/>
        <family val="2"/>
      </rPr>
      <t xml:space="preserve">Se recibió Producto 1 del Contrato 1430 de 2015 y se solicitaron ajustes al mismo, los cuales están en revisión. Se realizaron 6 reuniones de presentación del contrato en las localidades de Barrios Unidos (humedal Salitre), Bosa (humedal La Isla), Tunjuelito y Ciudad Bolívar (humedal Tunjo).
PDSA: se realizó Mesa de salud Ambiental – CISPAER, con aprobación del plan de acción de este espacio para la vigencia 2016. Continúa consolidación de seguimiento a la Política, con corte a diciembre 2015.
</t>
    </r>
    <r>
      <rPr>
        <b/>
        <sz val="10"/>
        <rFont val="Arial"/>
        <family val="2"/>
      </rPr>
      <t>PDD:</t>
    </r>
    <r>
      <rPr>
        <sz val="10"/>
        <rFont val="Arial"/>
        <family val="2"/>
      </rPr>
      <t xml:space="preserve"> participación en la definición de los temas de planeación a ser incorporados en el PDD “Bogotá Mejor Para Todos”.
</t>
    </r>
    <r>
      <rPr>
        <b/>
        <sz val="10"/>
        <rFont val="Arial"/>
        <family val="2"/>
      </rPr>
      <t xml:space="preserve">SEGUIMIENTO POLÍTICAS: </t>
    </r>
    <r>
      <rPr>
        <sz val="10"/>
        <rFont val="Arial"/>
        <family val="2"/>
      </rPr>
      <t>con el sistema de seguimiento ya diseñado, se inició la prueba piloto de su implementación con la fase de socialización enfocada por ahora a la Política de Humedales.</t>
    </r>
  </si>
  <si>
    <r>
      <rPr>
        <b/>
        <sz val="10"/>
        <rFont val="Arial"/>
        <family val="2"/>
      </rPr>
      <t>PACA:</t>
    </r>
    <r>
      <rPr>
        <sz val="10"/>
        <rFont val="Arial"/>
        <family val="2"/>
      </rPr>
      <t xml:space="preserve"> se coordinó seguimiento al PACA Distrital (a 31 de Diciembre /2015), para lo cual  la SPPA socializó lineamientos para la presentación de informes de seguimiento y se realizó la orientación y acompañamiento en este proceso a través de 15 reuniones y comunicación permanente por correo electrónico. Se habilitó la herramienta Storm para cargue y validación de informes PACA vigencia 2015, estos fueron revisados y se solicitaron ajustes a 2 entidades. Se cuenta con información de avances físicos y presupuestales de las 20 entidades que participan en el PACA Distrital.
</t>
    </r>
    <r>
      <rPr>
        <b/>
        <sz val="10"/>
        <rFont val="Arial"/>
        <family val="2"/>
      </rPr>
      <t>PIGA:</t>
    </r>
    <r>
      <rPr>
        <sz val="10"/>
        <rFont val="Arial"/>
        <family val="2"/>
      </rPr>
      <t xml:space="preserve"> en el marco del acompañamiento a las entidades públicas distritales se realizó reunión con 5 de ellas para orientarlas frente a la presentación de informes del PIGA, se dio respuesta a  inquietudes y solicitudes de 6 entidades, se desarrolló una reunión para coordinar aspectos de la Red Distrital de Movilidad Sostenible y se publicó oficialmente el Programa Distrital de Compras Verdes para consulta de las entidades y el público en general.
</t>
    </r>
    <r>
      <rPr>
        <b/>
        <sz val="10"/>
        <rFont val="Arial"/>
        <family val="2"/>
      </rPr>
      <t>PAL:</t>
    </r>
    <r>
      <rPr>
        <sz val="10"/>
        <rFont val="Arial"/>
        <family val="2"/>
      </rPr>
      <t xml:space="preserve"> se asesoró a las alcaldías locales en la consolidación de los diagnósticos ambientales locales y preparación de los nuevos Planes Ambientales Locales.
</t>
    </r>
    <r>
      <rPr>
        <b/>
        <sz val="10"/>
        <rFont val="Arial"/>
        <family val="2"/>
      </rPr>
      <t xml:space="preserve">PMA: </t>
    </r>
    <r>
      <rPr>
        <sz val="10"/>
        <rFont val="Arial"/>
        <family val="2"/>
      </rPr>
      <t xml:space="preserve">el 11 de febrero se dio inició al Contrato 1430 de 2015, con el objeto de Formular participativamente los Planes de Manejo Ambiental de los Parques Ecológicos Distritales de Humedal Salitre, Isla y Tunjo. Se ha efectuado 5 reuniones de coordinación de ejecución del contrato.
</t>
    </r>
    <r>
      <rPr>
        <b/>
        <sz val="10"/>
        <rFont val="Arial"/>
        <family val="2"/>
      </rPr>
      <t>PDSA:</t>
    </r>
    <r>
      <rPr>
        <sz val="10"/>
        <rFont val="Arial"/>
        <family val="2"/>
      </rPr>
      <t xml:space="preserve"> se participó en sesiones convocadas para el proceso de PASE a la equidad, que armoniza PDD con Plan Decenal de Salud. En enero se recibió de la SDS, la secretaría técnica de la Mesa de Salud Ambiental de la CISPAER.
</t>
    </r>
    <r>
      <rPr>
        <b/>
        <sz val="10"/>
        <rFont val="Arial"/>
        <family val="2"/>
      </rPr>
      <t>PDD:</t>
    </r>
    <r>
      <rPr>
        <sz val="10"/>
        <rFont val="Arial"/>
        <family val="2"/>
      </rPr>
      <t xml:space="preserve"> se revisaron las diferentes políticas e instrumentos de planeación ambiental formulados, para definir los temas que desde allí se podrían incorporar en el PDD “Bogotá Mejor Para Todos”.
</t>
    </r>
    <r>
      <rPr>
        <b/>
        <sz val="10"/>
        <rFont val="Arial"/>
        <family val="2"/>
      </rPr>
      <t>SEGUIMIENTO POLÍTICAS:</t>
    </r>
    <r>
      <rPr>
        <sz val="10"/>
        <rFont val="Arial"/>
        <family val="2"/>
      </rPr>
      <t xml:space="preserve"> se avanzó en la elaboración de los documentos base para la propuesta de seguimiento de políticas.  </t>
    </r>
  </si>
  <si>
    <t xml:space="preserve"> FORMULACIÓN Y SEGUIMIENTO DE POLÍTICAS Y/O INSTRUMENTOS DE PLANEACIÓN AMBIENTAL PRIORIZADOS.</t>
  </si>
  <si>
    <t>Se consolidaron los siguientes insumos técnicos encaminados a la puesta en marcha del Plan Distrital de Gestión de Riesgos y Cambio Climático (PDGRCC), los cuales fueron trabajos de manera conjunta con las entidades responsables de acuerdo con su competencia. 
 - Análisis de sinergias, brechas y oportunidades del PDGRCC.
 - Diagnóstico de avance de metas del PDGRCC. 
 - Propuesta inicial de metodología para la construcción del Plan de Acción del PDGRCC.
 - Análisis de aplicación del PDGRCC a nivel de las localidades. 
Se inició Mesa Técnica de Trabajo conjunta entre IDIGER y SDA, para analizar y orientar los lineamientos para la formulación de los Planes Locales de Gestión de Riesgos y Cambio Climático, como parte de la implementación del PDGRCC a nivel de las localidades. 
Se gestionó la incorporación de metas del PDGRCC en el nuevo Plan Distrital de Desarrollo, siendo adoptada una meta de reducción de emisiones de GEI; así mismo se apoyaron actividades de promoción de la ciudad en el premio La Hora del Planeta gestionado por la organización WWF y la continuidad del programa de Espacios del Agua, que dan alcance a objetivos del PDGRCC.</t>
  </si>
  <si>
    <t xml:space="preserve">Junto con los profesionales de la Oficina Asesora de Planeación del IDIGER, se está realizando la identificación de sinergias y brechas entre el Plan Distrital de Gestión de Riesgos y Cambio Climático y el documento de anteproyecto del Plan Distrital de Desarrollo "Bogotá Mejor para Todos". Así mismo se está definiendo la propuesta de proceso de implementación del Plan para socializar en las instancias competentes y coordinar su puesta en marcha.
Como parte de la puesta en marcha del PDGR-CC se avanzó en la consolidación de los resultados finales del programa Distrital de Espacios del agua, para lo cuál se elaboró una matriz de gestión que permite evaluar el programa y sus resultados, en el desarrollo de las estrategias para la recuperación de las rondas hidráulicas, las zonas de manejo y preservación ambiental ZMPA. Así mismo la matriz de gestión permite la evaluación de los posibles impactos del Programa en actividades que mitiguen los riesgos asociados al clima y a la gestión interinstitucional requerida para el desarrollo de estas estrategias.
</t>
  </si>
  <si>
    <t>El Plan Distrital de Gestión de Riesgo y Cambio Climático fue adoptado mediante Decreto 579 de 2015. Para la puesta en marcha del Plan, se requiere armonizar con el nuevo PDD "Bogotá Mejor Para Todos", los objetivos y metas establecidos en el Plan, actividad que se desarrollará durante el primer semestre del 2016.</t>
  </si>
  <si>
    <t xml:space="preserve">Se realizaron 2 reuniones (15 y 17 de marzo) en las cuales se avanzó en la coordinación para dar continuidad al proceso del "Desafío de Ciudades" con la World Wildlife Fund-WWF, en el marco del concurso de "La hora del planeta", en las cuales se establecieron los temas a ser incluidos relacionados con el Cambio Climático. Se recibió una presentación sobre el tema para ser tenida en cuenta en el trabajo desde Bogotá. Se preparó comunicado interno para socialización del proyecto y posterior divulgación.
En el marco de la formulación del Plan Distrital de Desarrollo "Bogotá Mejor para Todos", se incorporó como una de las metas establecidas en el PDGR-CC, asociada a la reducción de Gases efecto Invernadero. Esta propuesta está en proceso de validación.
Toda vez que el Plan Distrital de Gestión de Riesgo y Cambio Climático - PDGR-CC contempla dentro de sus objetivos específicos "Manejar integralmente el agua como elemento vital para la resiliencia frente a los riesgos  y los efectos del cambio climático", la ejecución del programa Distrital de Espacios del Agua se constituye en la puesta en marcha del PDGR-CC por lo que realizó seguimiento a:
- El proyecto para la renaturalización y arborización del río Fucha.
- Los proyectos de Intervención en obras para el mantenimiento, adecuación y la recuperación y renaturalización de la Zona de Manejo y Preservación Ambiental -ZMPA en las quebradas: Chiguaza, Santa Librada, Verejones, Morací, Pardo Rubio, río Tujuelo así como los humedales Tibanica, Vaca, Jaboque, entre otros. </t>
  </si>
  <si>
    <t>En cumplimiento a la solicitud de la WWF para continuar con el proceso de postulación de la Ciudad de Bogotá en el concurso internacional "La hora del planeta", se avanzó en la elaboración de una propuesta de presentación de los temas relacionados con la implementación del Plan Distrital de Gestión de Riesgo y Cambio Climático - PDGR-CC. Esta presentación será avalada por el Secretario de Ambiente, para ser presentada al Alcalde Mayor.
En el marco de la formulación del Plan Distrital de Desarrollo, "Bogotá Mejor para Todos", se revisaron las metas del PDGR-CC, con el fin de identificar los posibles proyectos a incorporar en el PDD. Estos proyectos fueron consolidados por la Secretaría Distrital de Planeación, para ser validados en el Consejo Territorial de Planeación y en los procesos participativos que se desarrollarán en los meses de marzo y abril.</t>
  </si>
  <si>
    <t>PARTICIPACIÓN DE LA SECRETARÍA DISTRITAL DE AMBIENTE, EN LA PUESTA EN MARCHA DEL PLAN DISTRITAL DE GESTIÓN DE RIESGOS Y CAMBIO CLIMÁTICO.</t>
  </si>
  <si>
    <t xml:space="preserve">La SDA ha trabajado con el Ministerio de Ambiente y Desarrollo Sostenible la Gobernación de Cundinamarca y la Región Administrativa de Planeación Especial para la regionalización de la Estrategia Colombiana de Desarrollo Bajo en Carbono. Así mismo, la SDA está participando en la conformación del Nodo Regional Centro Andino Oriente de Cambio Climático, para dar cumplimiento al Decreto Nacional 298 de 2016.
Se continuó con el seguimiento de los cerca de treinta y cuatro (34) proyectos que aún se encuentran en ejecución en el marco del programa espacios del agua. Durante este mes la matriz de seguimiento identificó que: a) Los convenios para: la  intervención entre la Alcaldía Local de Puente Aranda y el Jardín Botánico de Bogotá para la arborización y re-naturalización del río Fucha y el convenio para la arborización en quebradas de la Localidad de Usme suscrito desde el Fondo de Desarrollo Local de Usme, finalizaron sus ejecuciones durante este mes. b) Los treinta y dos (32) proyectos restantes, en promedio superan un porcentaje de ejecución en el desarrollo de sus obras del 70%. c) De los treinta y cuatro (34) proyectos: treinta y dos (32) aún se encuentran en proceso de ejecución durante esta vigencia, dieciocho (18) bajo la ejecución de las Alcaldías Locales, nueve (9) a cargo de la EAB ESP y cinco (5) a cargo de la SDA.
</t>
  </si>
  <si>
    <t xml:space="preserve">La SDA participó en el primer módulo de trabajo para la regionalización de la Estrategia Colombiana de Desarrollo Bajo en Carbono, evento organizado por el Ministerio de Ambiente y Desarrollo Sostenible y que se realizó en conjunto con la Gobernación de Cundinamarca y la Región Administrativa de Planeación Especial. En este evento el Ministerio de Ambiente presentó la Estrategia Colombiana de Desarrollo Bajo en Carbono y las metas a las cuales se comprometió Colombia en el acuerdo de París. Por su parte la SDA presentó las acciones que se han adelantado en el Distrito para el tema de Cambio Climático y manifestó el apoyo a la identificación de proyectos regionales que contribuyan a la reducción de emisiones. 
La SDA participó en reunión convocada por la Región Central-RAPE y a la que asistieron los secretarios de ambiente de los departamentos con el objetivo de conocer los proyectos que se han formulado para la Región, dentro de los cuales se encuentra el proyecto "Plataforma Interinstitucional de Cambio Climático para la Región Central". Adicionalmente, se revisó que los temas estratégicos de la RAPE en materia ambiental estuvieran en línea con la versión de borrador del Plan Distrital de Desarrollo 2015-2020.
Se ha continuado con el seguimiento de cerca de treinta y cinco (35) proyectos desarrollados en el marco del programa espacios del agua, en diferentes localidades, los cuáles son ejecutados por entidades del nivel central y descentralizado, registrando los diferentes avances en el cumplimiento de las metas. A la fecha, en promedio el 60% de estos proyectos se encuentra cerca de cumplir la meta propuesta para cada caso, el 39% se encuentra superando alguna contingencia (suspensión, prorroga, etc.) y sólo el 1% ha sido finalizado de manera bilateral, sin que se haya desarrollado algún avance en la ejecución, proyecto que corresponde a la Alcaldía Local de Usaquén.
</t>
  </si>
  <si>
    <t xml:space="preserve">Contribuir con la Región Administrativa de Planeación Especial - RAPE a la  implementación del proyecto "Consolidación de la Plataforma Interinstitucional de Cambio Climático para la Región Central". 
Apoyar la regionalización de la Estrategia Colombiana de Desarrollo Bajo en Carbono.  </t>
  </si>
  <si>
    <t>Se realizó una reunión de coordinación entre el Ministerio de Ambiente, la SDA para organizar el primer módulo de trabajo que tendrá por objetivo regionalizar la Estrategia Colombiana de Desarrollo Bajo en Carbono. Se acordó que el módulo se realizará en conjunto con la Gobernación de Cundinamarca y que el subsecretario de la SDA realizará la presentación de Bogotá para esta jornada del 5 de abril. 
En cuanto al seguimiento a los proyectos ejecutados en el marco del desarrollo del Programa Distrital Espacios del Agua, a la fecha, de los cerca de 150 proyectos ejecutados en quebradas y humedales del Distrito durante las vigencias 2012 - 2015, por Alcaldías Locales y entidades del nivel central (SDA-EAB-JBB-IDIGER), en intervenciones que incluyen  la recuperación integral (diseños, renaturalización, adecuación hidrogeomorfológica, etc...), limpieza, arborización y mantenimiento de arbolado, en espacios del agua, cerca de 30 se encuentran aún en ejecución para la vigencia 2016 con fechas de finalización que transcurren entre los meses de Abril y Septiembre, en tanto, se viene realizando el acercamiento con las diferentes entidades para registrar el avance en el cumplimiento de las metas programadas para cada uno de estos proyectos así como realizar el balance final de gestión.</t>
  </si>
  <si>
    <t>La SDA participó el 26 de febrero a la reunión convocada por el Ministerio de Ambiente y la Región Administrativa de Planeación Especial - RAPE, la cual se realizó  con el objetivo de presentar el proceso de regionalización de la estrategia Colombiana de desarrollo bajo en carbono en la RAPE y aclarar sus objetivos. Con la regionalización de la estrategia Colombiana de desarrollo bajo en carbono se busca fortalecer las capacidades y consolidar un portafolio de mitigación del cambio climático en la región, a través de unos módulos de trabajo con los sectores estratégicos y las instituciones gubernamentales.</t>
  </si>
  <si>
    <t>PARTICIPACIÓN EN LA FORMULACIÓN Y PUESTA EN MARCHA  DE AL MENOS UN PROYECTO ASOCIADO AL CAMBIO CLIMÁTICO CON ENTIDADES NACIONALES, REGIONALES Y DISTRITALES Y  PARTICIPAR EN INICIATIVAS REGIONALES Y NACIONALES DE ACUERDO A INVITACIONES O REQUERIMIENTOS DE OTRAS ENTIDADES</t>
  </si>
  <si>
    <t xml:space="preserve">7, OBSERVACIONES AVANCE ACUMULADO VIGENCIA 2016 - Enero a Mayo </t>
  </si>
  <si>
    <t>7, OBSERVACIONES AVANCE ACUMULADO VIGENCIA 2016 - Abril</t>
  </si>
  <si>
    <t>Descripción del alcance de la magnitud de acuerdo a programación del POA y a la magnitud final (Acciones a realizarse en lo que queda del PDD "Bogotá Humana" para cumplimiento y cierre de las metas)</t>
  </si>
  <si>
    <t>7, OBSERVACIONES AVANCE ACUMULADO VIGENCIA 2016 - Marzo</t>
  </si>
  <si>
    <t>7, OBSERVACIONES AVANCE ACUMULADO VIGENCIA 2016 - Febrero</t>
  </si>
  <si>
    <t>5, PONDERACIÓN HORIZONTAL AÑO: 2016</t>
  </si>
  <si>
    <t>FORMATO ACTUALIZACIÓN Y SEGUIMIENTO A LAS ACTIVIDADES</t>
  </si>
  <si>
    <t>6, ACTUALIZACIÓN VIGENCIA 2016</t>
  </si>
  <si>
    <t>7. SEGUIMIENTO VIGENCIA 2016</t>
  </si>
  <si>
    <t>9.7 LOGROS FEBRERO</t>
  </si>
  <si>
    <t>9.7 LOGROS MARZO</t>
  </si>
  <si>
    <t>9.7 LOGROS ABRIL</t>
  </si>
  <si>
    <t>9.7 LOGROS MAYO</t>
  </si>
  <si>
    <t>Enero</t>
  </si>
  <si>
    <t>Febrero</t>
  </si>
  <si>
    <t>Marzo</t>
  </si>
  <si>
    <t>Abril</t>
  </si>
  <si>
    <t>Mayo</t>
  </si>
  <si>
    <t>Junio</t>
  </si>
  <si>
    <t>Julio</t>
  </si>
  <si>
    <t>Agosto</t>
  </si>
  <si>
    <t>Septiembre</t>
  </si>
  <si>
    <t>Octubre</t>
  </si>
  <si>
    <t>Noviembre</t>
  </si>
  <si>
    <t>Diciembre</t>
  </si>
  <si>
    <t>8,1 LOCALIDADES</t>
  </si>
  <si>
    <t>9,5 GRUPOS ETNICOS</t>
  </si>
  <si>
    <t>CÓDIGO</t>
  </si>
  <si>
    <t>LOCALIZACION</t>
  </si>
  <si>
    <t>GRUPO ETAREO</t>
  </si>
  <si>
    <t>CONDICION POBLACIONAL</t>
  </si>
  <si>
    <t>GRUPOS ETNICOS</t>
  </si>
  <si>
    <t xml:space="preserve">Contribuir 100% en el proceso de formulación del plan regional de adaptación y mitigación al cambio climático y liderar la ejecución de proyectos  asociados a éste, dentro del Distrito Capital </t>
  </si>
  <si>
    <t xml:space="preserve">Distrito mas el área Rural </t>
  </si>
  <si>
    <t>Magnitud Vigencia</t>
  </si>
  <si>
    <t>GRUPO ETARIO SIN DIFINIR</t>
  </si>
  <si>
    <t>NO IDENTIFICA GRUPOS ETNICOS</t>
  </si>
  <si>
    <t>La SDA participó el 26 de febrero a la reunión convocada por el Ministerio de Ambiente y la Región Administrativa de Planeación Especial - RAPE, la cual se realizó  con el objetivo de presentar el proceso de regionalización de la Estrategia Colombiana de Desarrollo Bajo en Carbono en la RAPE y aclarar sus objetivos. Con la regionalización de la Estrategia Colombiana de Desarrollo Bajo en Carbono se busca fortalecer las capacidades y consolidar un portafolio de mitigación del cambio climático en la región, a través de unos módulos de trabajo con los sectores estratégicos y las instituciones gubernamentales.</t>
  </si>
  <si>
    <t xml:space="preserve">La SDA participó en el primer módulo de trabajo para la regionalización de la Estrategia Colombiana de Desarrollo Bajo en Carbono, evento organizado por el Ministerio de Ambiente y Desarrollo Sostenible y que se realizó en conjunto con la Gobernación de Cundinamarca y la Región Administrativa de Planeación Especial. En este evento el Ministerio de Ambiente presentó la Estrategia Colombiana de Desarrollo Bajo en Carbono y las metas a las cuales se comprometió Colombia en el acuerdo de París. Por su parte la SDA presentó las acciones que se han adelantado en el Distrito para el tema de Cambio Climático y manifestó el apoyo a la identificación de proyectos regionales que contribuyan a la reducción de emisiones. 
La SDA participó en reunión convocada por la Región Central-RAPE y a la que asistieron los secretarios de ambiente de los departamentos con el objetivo de conocer los proyectos que se han formulado para la Región, dentro de los cuales se encuentra el proyecto "Plataforma Interinstitucional de Cambio Climático para la Región Central". Adicionalmente, se revisó que los temas estratégicos de la RAPE en materia ambiental estuvieran en línea con la versión de borrador del Plan Distrital de Desarrollo 2015-2020.
Se ha continuado con el seguimiento de cerca de treinta y cinco (35) proyectos desarrollados en el marco del programa espacios del agua, en catorce (14) localidades diferentes, los cuáles son ejecutados por entidades del nivel central y descentralizado, registrando los diferentes avances en el cumplimiento de las metas. A la fecha, en promedio el 60% de estos proyectos se encuentra cerca de cumplir la meta propuesta para cada caso, el 39% se encuentra superando alguna contingencia (suspensión, prorroga, etc.) y sólo el 1% ha sido finalizado de manera bilateral, sin que se haya desarrollado algún avance en la ejecución, proyecto que corresponde a la Alcaldía Local de Usaquén.
</t>
  </si>
  <si>
    <t>La SDA ha trabajado con el Ministerio de Ambiente y Desarrollo Sostenible la Gobernación de Cundinamarca y la Región Administrativa de Planeación Especial para la regionalización de la Estrategia Colombiana de Desarrollo Bajo en Carbono. Así mismo, la SDA está participando en la conformación del Nodo Regional Centro Andino Oriente de Cambio Climático, para dar cumplimiento al Decreto Nacional 298 de 2016.
Se continuó con el seguimiento de los cerca de treinta y cuatro (34) proyectos que aún se encuentran en ejecución en el marco del programa espacios del agua. Durante este mes la matriz de seguimiento identificó que: a) Los convenios para: la  intervención entre la Alcaldía Local de Puente Aranda y el Jardín Botánico de Bogotá para la arborización y re-naturalización del río Fucha y el convenio para la arborización en quebradas de la Localidad de Usme suscrito desde el Fondo de Desarrollo Local de Usme, finalizaron sus ejecuciones durante este mes. b) Los treinta y dos (32) proyectos restantes, en promedio superan un porcentaje de ejecución en el desarrollo de sus obras del 70%. c) De los treinta y cuatro (34) proyectos: treinta y dos (32) aún se encuentran en proceso de ejecución durante esta vigencia, dieciocho (18) bajo la ejecución de las Alcaldías Locales, nueve (9) a cargo de la EAB ESP y cinco (5) a cargo de la SDA.</t>
  </si>
  <si>
    <t>Niños y niñas de primera infancia</t>
  </si>
  <si>
    <t>Recursos Vigencia</t>
  </si>
  <si>
    <t>Niños, niñas y adolescentes desescolarizados</t>
  </si>
  <si>
    <t>Los Martires</t>
  </si>
  <si>
    <t>Niños, niñas y adolescentes en riesgo social vinculacion temprana al trabajo o acompañamiento</t>
  </si>
  <si>
    <t>Bogotá en el concurso internacional "La hora del planeta", se avanzó en la elaboración de una propuesta de presentación de los temas relacionados con la implementación del Plan Distrital de Gestión de Riesgo y Cambio Climático - PDGR-CC. Esta presentación será avalada por el Secretario de Ambiente, para ser presentada al Alcalde Mayor.
En el marco de la formulación del Plan Distrital de Desarrollo, "Bogotá Mejor para Todos", se revisaron las metas del PDGR-CC, con el fin de identificar los posibles proyectos a incorporar en el PDD. Estos proyectos fueron consolidados por la Secretaría Distrital de Planeación, para ser validados en el Consejo Territorial de Planeación y en los procesos participativos que se desarrollarán en los meses de marzo y abril.</t>
  </si>
  <si>
    <t>Se realizaron 2 reuniones (15 y 17 de marzo) en las cuales se avanzó en la coordinación para dar continuidad al proceso del "Desafío de Ciudades" con la World Wildlife Fund-WWF, en el marco del concurso de "La hora del planeta", en las cuales se establecieron los temas a ser incluidos relacionados con el Cambio Climático. Se recibió una presentación sobre el tema para ser tenida en cuenta en el trabajo desde Bogotá. Se preparó comunicado interno para socialización del proyecto y posterior divulgación.
En el marco de la formulación del Plan Distrital de Desarrollo "Bogotá Mejor para Todos", se incorporó como una de las metas establecidas en el PDGR-CC, asociada a la reducción de Gases efecto Invernadero. Esta propuesta está en proceso de validación.
Toda vez que el Plan Distrital de Gestión de Riesgo y Cambio Climático - PDGR-CC contempla dentro de sus objetivos específicos "Manejar integralmente el agua como elemento vital para la resiliencia frente a los riesgos  y los efectos del cambio climático", la ejecución del programa Distrital de Espacios del Agua se constituye en la puesta en marcha del PDGR-CC por lo que realizó seguimiento a:
- El proyecto para la renaturalización y arborización del río Fucha.
- Los proyectos de Intervención en obras para el mantenimiento, adecuación y la recuperación y renaturalización de la Zona de Manejo y Preservación Ambiental -ZMPA en las quebradas: Chiguaza, Santa Librada, Verejones, Morací, Pardo Rubio, río Tujuelo así como los humedales Tibanica, Vaca, Jaboque, entre otros.</t>
  </si>
  <si>
    <t xml:space="preserve">Junto con los profesionales de la Oficina Asesora de Planeación del IDIGER, se está realizando la identificación de sinergias y brechas entre el Plan Distrital de Gestión de Riesgos y Cambio Climático y el documento de anteproyecto del Plan Distrital de Desarrollo "Bogotá Mejor para Todos". Así mismo se está definiendo la propuesta de proceso de implementación del Plan para socializar en las instancias competentes y coordinar su puesta en marcha.
Se avanza en la consolidación de los resultados finales del programa Distrital de Espacios del agua con el cuál se realizará una matriz de gestión que permita evaluar el programa y sus resultados, tanto en el desarrollo de la estrategias para la recuperación de las rondas hidráulicas, las zonas de manejo y preservación ambiental ZMPA, (actividades de adecuación hidrogeomorfológicas, renaturalización, arborización, etc..) como en la evaluación de los posibles impactos del programa en actividades que mitiguen los posibles riesgos asociados al clima y  los efectos de  interinstucionalidad en el desarrollo de estas estrategias.
</t>
  </si>
  <si>
    <t xml:space="preserve">PACA: se coordinó seguimiento al PACA Distrital (a 31 de Diciembre /2015), para lo cual  la SPPA socializó lineamientos para la presentación de informes de seguimiento y se realizó la orientación y acompañamiento en este proceso a través de 15 reuniones y comunicación permanente por correo electrónico. Se habilitó la herramienta Storm para cargue y validación de informes PACA vigencia 2015, estos fueron revisados y se solicitaron ajustes a 2 entidades. Se cuenta con información de avances físicos y presupuestales de las 20 entidades que participan en el PACA Distrital.
PIGA: en el marco del acompañamiento a las entidades públicas distritales se realizó reunión con 5 de ellas para orientarlas frente a la presentación de informes del PIGA, se dio respuesta a  inquietudes y solicitudes de 6 entidades, se desarrolló una reunión para coordinar aspectos de la Red Distrital de Movilidad Sostenible y se publicó oficialmente el Programa Distrital de Compras Verdes para consulta de las entidades y el público en general.
PAL: se asesoró a las alcaldías locales en la consolidación de los diagnósticos ambientales locales y preparación de los nuevos Planes Ambientales Locales.
PMA: el 11 de febrero se dio inició al Contrato 1430 de 2015, con el objeto de Formular participativamente los Planes de Manejo Ambiental de los Parques Ecológicos Distritales de Humedal Salitre, Isla y Tunjo. Se ha efectuado 5 reuniones de coordinación de ejecución del contrato.
PDSA: se participó en sesiones convocadas para el proceso de PASE a la equidad, que armoniza PDD con Plan Decenal de Salud. En enero se recibió de la SDS, la secretaría técnica de la Mesa de Salud Ambiental de la CISPAER.
PDD: se revisaron las diferentes políticas e instrumentos de planeación ambiental formulados, para definir los temas que desde allí se podrían incorporar en el PDD “Bogotá Mejor Para Todos”.
SEGUIMIENTO POLÍTICAS: se avanzó en la elaboración de los documentos base para la propuesta de seguimiento de políticas.  </t>
  </si>
  <si>
    <t>PACA: revisión 20 informes de seguimiento al PACA Distrital (a 31 de Diciembre 2015), orientación y acompañamiento en este proceso (2 reuniones y comunicación por correo electrónico). Se habilitó herramienta Storm para cargue y validación de informes PACA 2015. Revisión de avances físicos y presupuestales de las 20 entidades.
PIGA: acompañamiento a 2 entidades interesadas en acoger lineamientos PIGA voluntariamente. Reunión con OAB para nuevos indicadores PIGA, 2 reuniones Mesa PIGA y 2 con SDM. Revisión informes PIGA de 40 entidades. Socialización a entidades públicas distritales de lineamientos de formulación y concertación PIGA 2016-2020.
PAL: se asesoró a las Alcaldías Locales en la Actualización de sus Diagnósticos Ambientales.  Reuniones de coordinación con la OPEL. Reunión con Secretaría de Gobierno y Planeación, respecto a la Línea de inversión local en ambiente. Elaboración Fichas por Localidad con la síntesis de los Diagnósticos actualizados y un comparativo de prioridades entre el anterior y el próximo período PAL, insumo para Encuentros Ciudadanos y construcción PAL 2016-2020.  Inducción y orientación, a los Gestores Locales de la OPEL que liderarán proceso PAL.
PMA: Se recibió Producto 1 del Contrato 1430 de 2015 y se solicitaron ajustes al mismo, los cuales están en revisión. Se realizaron 6 reuniones de presentación del contrato en las localidades de Barrios Unidos (humedal Salitre), Bosa (humedal La Isla), Tunjuelito y Ciudad Bolívar (humedal Tunjo).
PDSA: se realizó Mesa de salud Ambiental – CISPAER, con aprobación del plan de acción de este espacio para la vigencia 2016. Continúa consolidación de seguimiento a la Política, con corte a diciembre 2015.
PDD: participación en la definición de los temas de planeación a ser incorporados en el PDD “Bogotá Mejor Para Todos”.
SEGUIMIENTO POLÍTICAS: con el sistema de seguimiento ya diseñado, se inició la prueba piloto de su implementación con la fase de socialización enfocada por ahora a la Política de Humedales.</t>
  </si>
  <si>
    <t>PACA: Se gestionaron ajustes a la herramienta Storm (3 reuniones). Se consolidaron 20 informes de seguimiento al PACA Distrital (a 31 de Diciembre 2015).
PIGA: Reuniones de: Mesa PIGA; articulación PIGA con DGA, SCASP, DGC; fortalecimiento del Índice de Desarrollo Institucional Distrital. Revisión de 17 planes de acción y de informes de verificación, huella de carbono y seguimiento al plan de acción de 40 Entidades. Reporte de indicadores de Residuos Aprovechables al OAB. Reuniones de orientación del PIGA con 2 entidades. Publicación Boletín N° 15 de Huella de Carbono.
PAL: Se elaboró y suministró a la OPEL insumos como: Síntesis de diagnósticos locales y priorizaciones realizadas. Inducción del proceso de formulación PAL a gestores. Se asesoró el cargue de ejecución PAL 2015 en el aplicativo Storm. Se revisó y consolidó dicho reporte, el cual se entregó a la Contraloría.
PMA: Se recibió la versión 4 del Producto 1 del Contrato 1430 de 2015, el cual se encuentra en revisión. Se realizaron dos reuniones de socialización de este contrato con la CAL de Ciudad Bolívar y con el Cabildo Muisca de Bosa. Se realizaron 3 talleres de cartografía social de acercamiento al diagnóstico en las localidades de Barrios Unidos (humedal Salitre), Bosa (humedal La Isla), Tunjuelito y Ciudad Bolívar (humedal Tunjo). 3 reuniones de seguimiento al Contrato. Se inició la etapa de diagnóstico mediante la realización de muestreos en campo para los PEDH El Salitre y Tunjo. 
PDSA: Se realizó Mesa de Salud Ambiental de la CISPAER para la definición de proyecto prioritario del 2016 y Mesa Distrital de Salud Ambiental del Consejo Consultivo de Ambiente para la definición del plan de acción de 2016.
SEGUIMIENTO DE POLÍTICAS: Se está aplicando el paso 1 del modelo del sistema de seguimiento (identificación de metas) al plan de acción de la Política de Humedales, se ajustaron algunas de ellas y se ha desarrollado una herramienta gráfica con las responsabilidades y plazos.</t>
  </si>
  <si>
    <r>
      <rPr>
        <b/>
        <sz val="8"/>
        <color theme="1"/>
        <rFont val="Arial"/>
        <family val="2"/>
      </rPr>
      <t>PACA</t>
    </r>
    <r>
      <rPr>
        <sz val="8"/>
        <color theme="1"/>
        <rFont val="Arial"/>
        <family val="2"/>
      </rPr>
      <t xml:space="preserve">: Se orientó y acompañó de forma permanente a las entidades en proceso de seguimiento PACA 2015 (22 reuniones). Informe 2015 e inicio de su validación. Publicación en Página Web de SDA de Boletines 2 y 3 del PACA Distrital. Gestiones funcionamiento de herramienta Storm y disponibilidad de información. 1 reunión de revisión del modelo para reportes de herramienta Storm. Informe PACA 2do. Semestre 2015 entregado a Contraloría.
</t>
    </r>
    <r>
      <rPr>
        <b/>
        <sz val="8"/>
        <color theme="1"/>
        <rFont val="Arial"/>
        <family val="2"/>
      </rPr>
      <t>PIGA</t>
    </r>
    <r>
      <rPr>
        <sz val="8"/>
        <color theme="1"/>
        <rFont val="Arial"/>
        <family val="2"/>
      </rPr>
      <t xml:space="preserve">: 13 reuniones de orientación con entidades. Revisión de informes plan de acción, planificación, verificación, huella de carbono y seguimiento plan de acción. Definición y publicación de 3 indicadores PIGA (agua, energía y residuos), socialización de lineamientos a las entidades, para concertación y brindar directrices ambientales a los gestores ambientales. Publicación de la Guía para cálculo y reporte de Huella de Carbono Corporativa y su boletín. 7 reuniones con mesa PIGA.
</t>
    </r>
    <r>
      <rPr>
        <b/>
        <sz val="8"/>
        <color theme="1"/>
        <rFont val="Arial"/>
        <family val="2"/>
      </rPr>
      <t>PAL</t>
    </r>
    <r>
      <rPr>
        <sz val="8"/>
        <color theme="1"/>
        <rFont val="Arial"/>
        <family val="2"/>
      </rPr>
      <t xml:space="preserve">: Se consolidó actualización de Diagnósticos Locales; se asesoró cargue de reportes PAL 2015 en Storm, trabajo conjunto con OPEL para Encuentros Ciudadanos e inducción a Gestores locales sobre el tema.  Se revisó y consolidó conjunto de reportes Storm, entregado a Contraloría. Se acompañaron Encuentros Ciudadanos en diferentes localidades, orientando sobre priorización de nuevos proyectos ambientales PAL 2016-2020.  Se elaboró y entregó a Contraloría de Bogotá Documento de Análisis, de PAL 2015 
</t>
    </r>
    <r>
      <rPr>
        <b/>
        <sz val="8"/>
        <color theme="1"/>
        <rFont val="Arial"/>
        <family val="2"/>
      </rPr>
      <t>PMA:</t>
    </r>
    <r>
      <rPr>
        <sz val="8"/>
        <color theme="1"/>
        <rFont val="Arial"/>
        <family val="2"/>
      </rPr>
      <t xml:space="preserve"> Se adelantó supervisión a Consultoría de los Planes de Manejo Ambiental de los Parques Ecológicos Distritales de humedal el Salitre, la Isla y Tunjo. Se aprobó y pagó el primer producto: Listado de actores y estrategias de participación
</t>
    </r>
    <r>
      <rPr>
        <b/>
        <sz val="8"/>
        <color theme="1"/>
        <rFont val="Arial"/>
        <family val="2"/>
      </rPr>
      <t>PDSA</t>
    </r>
    <r>
      <rPr>
        <sz val="8"/>
        <color theme="1"/>
        <rFont val="Arial"/>
        <family val="2"/>
      </rPr>
      <t>: 4 sesiones Mesa de Salud Ambiental- CISPAER, inició proyecto prioritario 2016 y 1 sesión Mesa Distrital de Salud Ambiental – Consejo Consultivo de Ambiente
SEGUIMIENTO DE POLÍTICAS: Se elaboró propuesta base sistema de seguimiento a políticas; se  está  desarrollando la prueba piloto con Política de Humedales.</t>
    </r>
  </si>
  <si>
    <t>103 - PARQUE SALITRE
22 - DOCE DE OCTUBRE</t>
  </si>
  <si>
    <t>UPZ
103 - PARQUE SALITRE
22 - DOCE DE OCTUBRE</t>
  </si>
  <si>
    <t>POLÍGONO</t>
  </si>
  <si>
    <t xml:space="preserve">65 -ARBORIZADORA
</t>
  </si>
  <si>
    <t xml:space="preserve">UPZ 65 -ARBORIZADORA
</t>
  </si>
  <si>
    <t>42 - VENECIA</t>
  </si>
  <si>
    <t>UPZ 42 - VENECIA</t>
  </si>
  <si>
    <t>87 - TINTAL SUR</t>
  </si>
  <si>
    <t>UPZ 87 - TINTAL SUR</t>
  </si>
  <si>
    <t>Meta finalizada en el año 2015</t>
  </si>
  <si>
    <t>Formulación de Pagos por Servicios Ambientales - PSA para el Distrito, incluyendo proyecto de Acuerdo: Se avanzó en la ficha de proyecto para implementar PSA dentro de la franja de adecuación de Cerros Orientales, junto con un plan de acción para el 2016. 
Se inició el proyecto de Acuerdo sobre Residuos de Construcción y Demolición.</t>
  </si>
  <si>
    <t>El promedio de visitas únicas fue 1641 con número de visitas en enero de 1644, febrero en 2017 y marzo de 1226. 
Así mismo, se adelantaron capacitaciones durante el trimestre de administración y actualización de indicadores a  22 servidores de la SDA, SIAC y Consejo Estratégico de Cuenca Hidrográfica del Río Bogotá con 5,8 horas efectivas de dedicación, igualmente se adelantó el proceso de acompañamiento  y seguimiento en la actualización de los indicadores a 8 servidores con un 7.1 horas efectivas de dedicación.
Fueron atendidas durante el trimestre 37 solicitudes de información realizadas por la comunidad. En el módulo de documentos e investigaciones se ingresaron 22 documentos y se publicaron. Así mismo, se elaboraron 51 notas para publicación en el módulo de observatorio con la comunidad. 883 personas se encuentran registradas en el OAB.
El OAB cuenta con un nivel de actualización de 83% de 478 indicadores que se encuentran publicados.</t>
  </si>
  <si>
    <t>El promedio de visitas únicas diarias con corte a 31 de Mayo fue 1361. Los parciales mensuales fueron: 1644 en enero, 2017 en febrero, 1226 en marzo, en abril no existió registro y en mayo fue de 555 (promedio del 24 al 31 de Mayo, periodo en el que se instaló la herramienta temporal de medición Google Analitycs). En abril de 2016, el registro no está disponible ya que el OAB salió del aire debido a la culminación del convenio de administración (convenio 594/15). En mayo de 2015, La DPSIA puso en funcionamiento nuevamente el Observatorio Ambiental de Bogotá con administración interna. 
Se mantiene el reporte de capacitaciones durante el primer trimestre de administración y actualización de indicadores a 22 servidores de la SDA, SIAC y Consejo Estratégico de Cuenca Hidrográfica del Río Bogotá con 5,8 horas efectivas de dedicación, igualmente se adelantó el proceso de acompañamiento y seguimiento en la actualización de los indicadores del OAB a 8 servidores con un 7.1 horas efectivas de dedicación. En abril no se adelantaron labores de acompañamiento ni de capacitación. En mayo se realizó la solicitud de actualización de indicadores del OAB y se realizó el acompañamiento a indicadores para el módulo de ORARBO a 5 servidores con 2 horas efectivas.
De enero a mayo se atendieron 42 solicitudes de información realizadas por la comunidad.  
El OAB tiene un el nivel de actualización de 81% de 478 indicadores que se encuentran publicados. Están registraron 926 personas en el OAB</t>
  </si>
  <si>
    <t xml:space="preserve">El Comité Sectorial de Ambiente sesionó 29 de febrero de 2016 en el cual se desarrolló el tema del Componente Ambiental del Plan de Desarrollo “Bogotá Mejor para Todos”. La secretaría técnica de la Comisión Intersectorial para la Sostenibilidad, la Protección Ambiental, el Ecourbanismo y la Ruralidad del D.C. CISPAER  envió a la Dirección Distrital de Desarrollo institucional, las actas de las reuniones celebradas durante el 2015. Se solicitó a las entidades que pertenecen a la comisión remitir por escrito la delegación para la participación en la misma. </t>
  </si>
  <si>
    <t>Durante los meses de enero y febrero NO se tenía programado un avance en la vinculación de empresas, lo anterior a causa de que en estos meses se realiza la divulgación e invitación a las empresas para que participaran en el Programa de Gestión Ambiental Empresarial; los reportes de las empresas vinculadas en procesos de autogestión y autorregulación como estrategia de mitigación y adaptación al cambio climático serán generados en el mes de mayo.</t>
  </si>
  <si>
    <t xml:space="preserve">Durante el primer trimestre en el nivel ACERCAR se vincularon cincuenta y nueve (59) empresas, las cuales participaron en ACERCAR EXPRESS- BODEGAS DE RECICLAJE. </t>
  </si>
  <si>
    <t>Durante el Periodo comprendido entre enero y mayo en el nivel ACERCAR se vincularon trecientas quince (315) empresas, completando el total de la meta correspondiente a 2500 empresas vinculadas.</t>
  </si>
  <si>
    <t xml:space="preserve">CERROS ORIENTALES: En el marco de la formulación del proyecto "Sendero Ecológico y Panorámico de los Cerros Orientales" Se estructuró un documento de lineamientos desde la SDA para el cual se definió el objetivo general y los objetivos específicos del proyecto y el contenido del documento que debe estar completado para abril. Se revisó la propuesta de anteproyecto del Instituto de Desarrollo Urbano para el sendero ecológico, ante lo cual se realizaron las observaciones por parte del secretario y equipo de trabajo.
PARAMOS: Se revisó el informe de Gestión del Proyecto "Conservación, restauración y uso sostenible de los servicios ecosistémicos del territorio comprendido entre los páramos de Guacheneque, Guerrero, Chingaza, Sumapaz, los cerros orientales de Bogotá y su área de influencia"
</t>
  </si>
  <si>
    <r>
      <rPr>
        <b/>
        <sz val="8"/>
        <color theme="1"/>
        <rFont val="Arial"/>
        <family val="2"/>
      </rPr>
      <t>Proyecto páramos</t>
    </r>
    <r>
      <rPr>
        <sz val="8"/>
        <color theme="1"/>
        <rFont val="Arial"/>
        <family val="2"/>
      </rPr>
      <t xml:space="preserve">: Desde la SDA se dio respuesta a la solicitud de información por parte del Consorcio Sumapaz, sobre las Áreas Protegidas distritales en las localidades de Usme y Ciudad Bolívar. Se llevó a cabo un Comité Técnico convocado por la EAB, para la implementación de las acciones en el nodo de Bogotá, que comprende la cuenca alta y media el Río Tunjuelo y la cuenca del Río Teusaca. 
</t>
    </r>
    <r>
      <rPr>
        <b/>
        <sz val="8"/>
        <color theme="1"/>
        <rFont val="Arial"/>
        <family val="2"/>
      </rPr>
      <t>Cerros orientales</t>
    </r>
    <r>
      <rPr>
        <sz val="8"/>
        <color theme="1"/>
        <rFont val="Arial"/>
        <family val="2"/>
      </rPr>
      <t xml:space="preserve">: En el marco del cumplimiento del Fallo de Cerros Orientales, se realizaron reuniones internas de la SDA, para definir un plan de acción para la implementación de los proyectos que están a cargo de la SDA en el Decreto 485 de 2015. Se consolidó en una matriz las actividades, metas, productos y presupuesto. A partir de esta información se realizó una reunión del grupo interno en la que se definió una zonificación preliminar de los proyectos de la SDA y se definieron las salidas de campo que se realizarán en el mes de mayo.
</t>
    </r>
  </si>
  <si>
    <t>Río Bogotá: La SDA participó reuniones convocadas por CAR y ONFANDINA con el fin de conocer los componentes de diagnóstico y ordenamiento en el marco de la Formulación del Plan de Manejo de la Reserva Forestal Protectora Productora Cuenca Alta del Río Bogotá. Como compromiso de esta reunión se elaboró una propuesta de zonificación para el componente de ordenamiento del Plan de Manejo. Se realizó seguimiento a las órdenes del fallo de la Sentencia del Rio Bogotá, aportando al cumplimiento de la orden del Consejo Estratégico de Cuenca de puesta en funcionamiento del SIGICA y el ORARBO.
Cerros Orientales: La SDA ha participado en reuniones interinstitucionales para la definición del "Sendero Ecológico y Panorámico de los Cerros Orientales".  La SDA participó en el comité interinstitucional de Cerros Orientales convocado por la Secretaría Distrital de Planeación para presentar los programas, metas y proyectos del Plan de Manejo de la Franja de Adecuación-Decreto 485/2015. Se organizó una reunión interinstitucional con las entidades de apoyo en los proyectos coordinados por la SDA para revisarlos y ajustarlos. Como resultado de la reunión y del trabajo de equipo interno de la SDA, se proyectó un memorando para la SDP, en el que se plantean los ajustes a los proyectos coordinados por la SDA y que hacen parte del Plan de Manejo de la Franja de Adecuación-Decreto 485/2015. 
Proyecto Corredor Páramos: Desde la SDA se han revisado los informes de Gestión del Proyecto "Conservación, restauración y uso sostenible de los servicios ecosistémicos del territorio comprendido entre los páramos de Guacheneque, Guerrero, Chingaza, Sumapaz, los cerros orientales de Bogotá y su área de influencia". La SDA ha apoyado la implementación de proyectos de conservación, restauración y uso sostenible del suelo en la cuenca alta del Río Tunjuelo de las localidades Usme y Ciudad Bolívar, que incluyeron acciones entorno al ordenamiento ambiental predial y reconversión de los sistemas productivos de las familias campesinas, la protección del recurso hídrico, la biodiversidad y el suelo.</t>
  </si>
  <si>
    <t>Total recursos vigencia</t>
  </si>
  <si>
    <t>Total recursos reservas</t>
  </si>
  <si>
    <t>Total  Recursos  Proyecto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</si>
</sst>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_([$$-240A]\ * #,##0_);_([$$-240A]\ * \(#,##0\);_([$$-240A]\ * &quot;-&quot;??_);_(@_)"/>
    <numFmt numFmtId="172" formatCode="_ * #,##0_ ;_ * \-#,##0_ ;_ * &quot;-&quot;??_ ;_ @_ "/>
    <numFmt numFmtId="173" formatCode="_(&quot;$&quot;* #,##0.00_);_(&quot;$&quot;* \(#,##0.00\);_(&quot;$&quot;* &quot;-&quot;??_);_(@_)"/>
    <numFmt numFmtId="174" formatCode="_(&quot;$&quot;* #,##0_);_(&quot;$&quot;* \(#,##0\);_(&quot;$&quot;* &quot;-&quot;??_);_(@_)"/>
    <numFmt numFmtId="175" formatCode="_-* #,##0\ _€_-;\-* #,##0\ _€_-;_-* &quot;-&quot;??\ _€_-;_-@_-"/>
    <numFmt numFmtId="176" formatCode="_(* #,##0_);_(* \(#,##0\);_(* &quot;-&quot;??_);_(@_)"/>
    <numFmt numFmtId="177" formatCode="_([$$-240A]\ * #,##0.000_);_([$$-240A]\ * \(#,##0.000\);_([$$-240A]\ * &quot;-&quot;??_);_(@_)"/>
    <numFmt numFmtId="178" formatCode="0.0%"/>
    <numFmt numFmtId="179" formatCode="_-* #,##0\ &quot;€&quot;_-;\-* #,##0\ &quot;€&quot;_-;_-* &quot;-&quot;??\ &quot;€&quot;_-;_-@_-"/>
    <numFmt numFmtId="180" formatCode="#,##0.0"/>
    <numFmt numFmtId="181" formatCode="_-* #,##0.0\ _€_-;\-* #,##0.0\ _€_-;_-* &quot;-&quot;??\ _€_-;_-@_-"/>
  </numFmts>
  <fonts count="52"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sz val="7"/>
      <name val="Arial"/>
      <family val="2"/>
    </font>
    <font>
      <sz val="9"/>
      <name val="Arial"/>
      <family val="2"/>
    </font>
    <font>
      <sz val="9"/>
      <color indexed="8"/>
      <name val="Arial"/>
      <family val="2"/>
    </font>
    <font>
      <b/>
      <sz val="9"/>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sz val="9"/>
      <name val="Calibri"/>
      <family val="2"/>
      <scheme val="minor"/>
    </font>
    <font>
      <sz val="10"/>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0"/>
      <color theme="1"/>
      <name val="Arial"/>
      <family val="2"/>
    </font>
    <font>
      <sz val="10"/>
      <color indexed="8"/>
      <name val="Arial"/>
      <family val="2"/>
    </font>
    <font>
      <sz val="10"/>
      <color rgb="FFFF0000"/>
      <name val="Arial"/>
      <family val="2"/>
    </font>
    <font>
      <sz val="9"/>
      <color theme="1"/>
      <name val="Arial"/>
      <family val="2"/>
    </font>
    <font>
      <sz val="11"/>
      <color indexed="8"/>
      <name val="Arial"/>
      <family val="2"/>
    </font>
    <font>
      <sz val="12"/>
      <color theme="1"/>
      <name val="Calibri"/>
      <family val="2"/>
      <scheme val="minor"/>
    </font>
    <font>
      <b/>
      <sz val="10"/>
      <color theme="1"/>
      <name val="Arial"/>
      <family val="2"/>
    </font>
    <font>
      <u/>
      <sz val="9"/>
      <name val="Arial"/>
      <family val="2"/>
    </font>
    <font>
      <b/>
      <sz val="10"/>
      <color theme="0" tint="-4.9989318521683403E-2"/>
      <name val="Arial"/>
      <family val="2"/>
    </font>
    <font>
      <b/>
      <sz val="8"/>
      <color theme="0" tint="-4.9989318521683403E-2"/>
      <name val="Arial"/>
      <family val="2"/>
    </font>
    <font>
      <sz val="7"/>
      <color theme="1"/>
      <name val="Arial"/>
      <family val="2"/>
    </font>
    <font>
      <sz val="7"/>
      <color theme="0" tint="-4.9989318521683403E-2"/>
      <name val="Arial"/>
      <family val="2"/>
    </font>
    <font>
      <b/>
      <sz val="11"/>
      <color rgb="FFFFFFFF"/>
      <name val="Arial"/>
      <family val="2"/>
    </font>
    <font>
      <b/>
      <sz val="9"/>
      <color indexed="81"/>
      <name val="Tahoma"/>
      <family val="2"/>
    </font>
    <font>
      <sz val="9"/>
      <color indexed="81"/>
      <name val="Tahoma"/>
      <family val="2"/>
    </font>
    <font>
      <sz val="11"/>
      <color theme="1"/>
      <name val="Arial"/>
      <family val="2"/>
    </font>
    <font>
      <sz val="8"/>
      <color indexed="8"/>
      <name val="Arial"/>
      <family val="2"/>
    </font>
    <font>
      <sz val="8"/>
      <color theme="1"/>
      <name val="Arial"/>
      <family val="2"/>
    </font>
    <font>
      <sz val="8"/>
      <color theme="1"/>
      <name val="Calibri"/>
      <family val="2"/>
      <scheme val="minor"/>
    </font>
    <font>
      <b/>
      <sz val="8"/>
      <color theme="1"/>
      <name val="Arial"/>
      <family val="2"/>
    </font>
    <font>
      <sz val="8"/>
      <color rgb="FFFF0000"/>
      <name val="Arial"/>
      <family val="2"/>
    </font>
  </fonts>
  <fills count="14">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theme="2" tint="-0.499984740745262"/>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ck">
        <color indexed="64"/>
      </left>
      <right style="medium">
        <color indexed="64"/>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diagonal/>
    </border>
    <border>
      <left style="thick">
        <color indexed="64"/>
      </left>
      <right style="medium">
        <color indexed="64"/>
      </right>
      <top style="thin">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thin">
        <color indexed="64"/>
      </bottom>
      <diagonal/>
    </border>
    <border>
      <left style="thick">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28">
    <xf numFmtId="0" fontId="0" fillId="0" borderId="0"/>
    <xf numFmtId="169" fontId="10" fillId="0" borderId="0" applyFont="0" applyFill="0" applyBorder="0" applyAlignment="0" applyProtection="0"/>
    <xf numFmtId="169" fontId="4" fillId="0" borderId="0" applyFont="0" applyFill="0" applyBorder="0" applyAlignment="0" applyProtection="0"/>
    <xf numFmtId="167" fontId="7" fillId="0" borderId="0" applyFont="0" applyFill="0" applyBorder="0" applyAlignment="0" applyProtection="0"/>
    <xf numFmtId="165" fontId="22"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7"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22" fillId="0" borderId="0" applyFont="0" applyFill="0" applyBorder="0" applyAlignment="0" applyProtection="0"/>
    <xf numFmtId="173" fontId="14"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0" fontId="4" fillId="0" borderId="0"/>
    <xf numFmtId="9" fontId="22" fillId="0" borderId="0" applyFont="0" applyFill="0" applyBorder="0" applyAlignment="0" applyProtection="0"/>
  </cellStyleXfs>
  <cellXfs count="761">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4" borderId="0" xfId="0" applyFill="1"/>
    <xf numFmtId="0" fontId="0" fillId="0" borderId="0" xfId="0" applyFill="1" applyAlignment="1">
      <alignment horizontal="center" vertical="center"/>
    </xf>
    <xf numFmtId="0" fontId="23"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3" fillId="2" borderId="0" xfId="16" applyFont="1" applyFill="1" applyAlignment="1">
      <alignment vertical="center"/>
    </xf>
    <xf numFmtId="0" fontId="13" fillId="0" borderId="0" xfId="16" applyFont="1" applyAlignment="1">
      <alignment vertical="center"/>
    </xf>
    <xf numFmtId="10" fontId="4" fillId="2" borderId="0" xfId="16" applyNumberFormat="1" applyFill="1" applyAlignment="1">
      <alignment vertical="center"/>
    </xf>
    <xf numFmtId="0" fontId="0" fillId="4" borderId="0" xfId="0" applyFill="1" applyAlignment="1">
      <alignment horizontal="center"/>
    </xf>
    <xf numFmtId="0" fontId="8" fillId="0" borderId="1" xfId="0" applyFont="1" applyBorder="1" applyAlignment="1">
      <alignment horizontal="center" vertic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13" fillId="0" borderId="0" xfId="0" applyFont="1" applyFill="1"/>
    <xf numFmtId="175" fontId="0" fillId="0" borderId="0" xfId="0" applyNumberFormat="1" applyFill="1" applyAlignment="1">
      <alignment horizontal="center"/>
    </xf>
    <xf numFmtId="3" fontId="17" fillId="0" borderId="3" xfId="0" applyNumberFormat="1" applyFont="1" applyFill="1" applyBorder="1" applyAlignment="1">
      <alignment horizontal="center" vertical="center" wrapText="1"/>
    </xf>
    <xf numFmtId="0" fontId="8" fillId="4" borderId="1" xfId="0"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3" fontId="17" fillId="4" borderId="3" xfId="0" applyNumberFormat="1" applyFont="1" applyFill="1" applyBorder="1" applyAlignment="1">
      <alignment horizontal="center" vertical="center" wrapText="1"/>
    </xf>
    <xf numFmtId="3" fontId="17" fillId="4" borderId="1" xfId="10" applyNumberFormat="1" applyFont="1" applyFill="1" applyBorder="1" applyAlignment="1">
      <alignment horizontal="center" vertical="center" wrapText="1"/>
    </xf>
    <xf numFmtId="171" fontId="18" fillId="4" borderId="1" xfId="0" applyNumberFormat="1" applyFont="1" applyFill="1" applyBorder="1" applyAlignment="1">
      <alignment horizontal="right" vertical="center"/>
    </xf>
    <xf numFmtId="3" fontId="17" fillId="4" borderId="5" xfId="10" applyNumberFormat="1" applyFont="1" applyFill="1" applyBorder="1" applyAlignment="1">
      <alignment horizontal="center" vertical="center" wrapText="1"/>
    </xf>
    <xf numFmtId="0" fontId="2" fillId="5" borderId="1" xfId="16" applyFont="1" applyFill="1" applyBorder="1" applyAlignment="1">
      <alignment horizontal="left" vertical="center" wrapText="1"/>
    </xf>
    <xf numFmtId="0" fontId="0" fillId="0" borderId="31" xfId="0" applyFill="1" applyBorder="1"/>
    <xf numFmtId="0" fontId="0" fillId="0" borderId="32" xfId="0" applyFill="1" applyBorder="1"/>
    <xf numFmtId="0" fontId="29" fillId="0" borderId="0" xfId="0" applyFont="1" applyFill="1" applyAlignment="1">
      <alignment horizontal="center" vertical="center"/>
    </xf>
    <xf numFmtId="0" fontId="5" fillId="4" borderId="29"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vertical="center" wrapText="1"/>
    </xf>
    <xf numFmtId="0" fontId="30" fillId="4" borderId="29" xfId="0" applyFont="1" applyFill="1" applyBorder="1"/>
    <xf numFmtId="0" fontId="30" fillId="4" borderId="0" xfId="0" applyFont="1" applyFill="1" applyBorder="1"/>
    <xf numFmtId="0" fontId="30" fillId="4" borderId="0" xfId="0" applyFont="1" applyFill="1" applyBorder="1" applyAlignment="1">
      <alignment horizontal="center"/>
    </xf>
    <xf numFmtId="0" fontId="30" fillId="4" borderId="30" xfId="0" applyFont="1" applyFill="1" applyBorder="1"/>
    <xf numFmtId="0" fontId="16" fillId="6" borderId="1" xfId="0" applyFont="1" applyFill="1" applyBorder="1" applyAlignment="1" applyProtection="1">
      <alignment horizontal="left" vertical="center" wrapText="1"/>
      <protection locked="0"/>
    </xf>
    <xf numFmtId="0" fontId="16" fillId="6" borderId="2" xfId="0" applyFont="1" applyFill="1" applyBorder="1" applyAlignment="1" applyProtection="1">
      <alignment horizontal="left" vertical="center" wrapText="1"/>
      <protection locked="0"/>
    </xf>
    <xf numFmtId="0" fontId="16" fillId="6" borderId="4" xfId="0" applyFont="1" applyFill="1" applyBorder="1" applyAlignment="1" applyProtection="1">
      <alignment horizontal="left" vertical="center" wrapText="1"/>
      <protection locked="0"/>
    </xf>
    <xf numFmtId="0" fontId="16" fillId="6" borderId="5" xfId="0" applyFont="1" applyFill="1" applyBorder="1" applyAlignment="1" applyProtection="1">
      <alignment horizontal="left" vertical="center" wrapText="1"/>
      <protection locked="0"/>
    </xf>
    <xf numFmtId="10" fontId="24" fillId="6" borderId="0" xfId="21" applyNumberFormat="1" applyFont="1" applyFill="1" applyBorder="1" applyAlignment="1"/>
    <xf numFmtId="0" fontId="24" fillId="6" borderId="0" xfId="0" applyFont="1" applyFill="1" applyBorder="1" applyAlignment="1"/>
    <xf numFmtId="0" fontId="25" fillId="6" borderId="0" xfId="0" applyFont="1" applyFill="1" applyBorder="1" applyAlignment="1"/>
    <xf numFmtId="3" fontId="17" fillId="4" borderId="5" xfId="0" applyNumberFormat="1"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8" fillId="0" borderId="25" xfId="0" applyFont="1" applyBorder="1" applyAlignment="1">
      <alignment horizontal="center" vertical="center"/>
    </xf>
    <xf numFmtId="0" fontId="8" fillId="0" borderId="25" xfId="0" applyFont="1" applyBorder="1" applyAlignment="1">
      <alignment horizontal="center" vertical="center" wrapText="1"/>
    </xf>
    <xf numFmtId="175" fontId="8" fillId="0" borderId="25" xfId="3" applyNumberFormat="1" applyFont="1" applyBorder="1" applyAlignment="1">
      <alignment vertical="center"/>
    </xf>
    <xf numFmtId="175" fontId="8" fillId="0" borderId="25" xfId="3" applyNumberFormat="1" applyFont="1" applyBorder="1" applyAlignment="1">
      <alignment horizontal="left" vertical="center"/>
    </xf>
    <xf numFmtId="0" fontId="25" fillId="6" borderId="30" xfId="0" applyFont="1" applyFill="1" applyBorder="1" applyAlignment="1"/>
    <xf numFmtId="3" fontId="19" fillId="3" borderId="4" xfId="0" applyNumberFormat="1" applyFont="1" applyFill="1" applyBorder="1" applyAlignment="1">
      <alignment horizontal="center" vertical="center" wrapText="1"/>
    </xf>
    <xf numFmtId="0" fontId="24" fillId="6" borderId="32" xfId="0" applyFont="1" applyFill="1" applyBorder="1" applyAlignment="1"/>
    <xf numFmtId="0" fontId="25" fillId="6" borderId="32" xfId="0" applyFont="1" applyFill="1" applyBorder="1" applyAlignment="1"/>
    <xf numFmtId="0" fontId="12" fillId="6" borderId="48" xfId="0" applyFont="1" applyFill="1" applyBorder="1" applyAlignment="1">
      <alignment horizontal="right"/>
    </xf>
    <xf numFmtId="0" fontId="2" fillId="5" borderId="4" xfId="16" applyFont="1" applyFill="1" applyBorder="1" applyAlignment="1">
      <alignment horizontal="left" vertical="center" wrapText="1"/>
    </xf>
    <xf numFmtId="0" fontId="5" fillId="6"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8" fillId="0" borderId="51" xfId="0" applyFont="1" applyBorder="1" applyAlignment="1">
      <alignment horizontal="center" vertical="center"/>
    </xf>
    <xf numFmtId="0" fontId="8" fillId="0" borderId="5" xfId="0" applyFont="1" applyBorder="1" applyAlignment="1">
      <alignment horizontal="center" vertical="center" wrapText="1"/>
    </xf>
    <xf numFmtId="167" fontId="8" fillId="0" borderId="25" xfId="3" applyNumberFormat="1" applyFont="1" applyBorder="1" applyAlignment="1">
      <alignment vertical="center"/>
    </xf>
    <xf numFmtId="0" fontId="8" fillId="0" borderId="5" xfId="0" applyFont="1" applyBorder="1" applyAlignment="1">
      <alignment horizontal="center" vertical="center"/>
    </xf>
    <xf numFmtId="0" fontId="8" fillId="0" borderId="0" xfId="0" applyFont="1" applyAlignment="1">
      <alignment horizontal="center" vertical="center"/>
    </xf>
    <xf numFmtId="175" fontId="8" fillId="0" borderId="1" xfId="3" applyNumberFormat="1" applyFont="1" applyBorder="1" applyAlignment="1">
      <alignment vertical="center"/>
    </xf>
    <xf numFmtId="175" fontId="8" fillId="0" borderId="1" xfId="3" applyNumberFormat="1" applyFont="1" applyBorder="1" applyAlignment="1">
      <alignment horizontal="left" vertical="center"/>
    </xf>
    <xf numFmtId="167" fontId="8" fillId="0" borderId="1" xfId="3" applyNumberFormat="1" applyFont="1" applyBorder="1" applyAlignment="1">
      <alignment vertical="center"/>
    </xf>
    <xf numFmtId="0" fontId="8" fillId="7" borderId="1" xfId="0" applyFont="1" applyFill="1" applyBorder="1" applyAlignment="1">
      <alignment horizontal="center" vertical="center"/>
    </xf>
    <xf numFmtId="4" fontId="17" fillId="0" borderId="3" xfId="0" applyNumberFormat="1" applyFont="1" applyFill="1" applyBorder="1" applyAlignment="1">
      <alignment horizontal="center" vertical="center" wrapText="1"/>
    </xf>
    <xf numFmtId="4" fontId="17" fillId="4" borderId="1" xfId="10" applyNumberFormat="1" applyFont="1" applyFill="1" applyBorder="1" applyAlignment="1">
      <alignment horizontal="center" vertical="center" wrapText="1"/>
    </xf>
    <xf numFmtId="0" fontId="19" fillId="3" borderId="4" xfId="0" applyNumberFormat="1" applyFont="1" applyFill="1" applyBorder="1" applyAlignment="1">
      <alignment horizontal="center" vertical="center" wrapText="1"/>
    </xf>
    <xf numFmtId="4" fontId="17" fillId="4" borderId="5" xfId="0" applyNumberFormat="1" applyFont="1" applyFill="1" applyBorder="1" applyAlignment="1">
      <alignment horizontal="center" vertical="center" wrapText="1"/>
    </xf>
    <xf numFmtId="4" fontId="17" fillId="4" borderId="3" xfId="0" applyNumberFormat="1" applyFont="1" applyFill="1" applyBorder="1" applyAlignment="1">
      <alignment horizontal="center" vertical="center" wrapText="1"/>
    </xf>
    <xf numFmtId="9" fontId="17" fillId="4" borderId="1" xfId="21" applyFont="1" applyFill="1" applyBorder="1" applyAlignment="1">
      <alignment horizontal="center" vertical="center" wrapText="1"/>
    </xf>
    <xf numFmtId="3" fontId="0" fillId="0" borderId="0" xfId="0" applyNumberFormat="1" applyFill="1" applyAlignment="1">
      <alignment horizontal="center" vertical="center"/>
    </xf>
    <xf numFmtId="178" fontId="4" fillId="0" borderId="1" xfId="0" applyNumberFormat="1" applyFont="1" applyFill="1" applyBorder="1" applyAlignment="1">
      <alignment horizontal="center" vertical="center"/>
    </xf>
    <xf numFmtId="9" fontId="4" fillId="0" borderId="1" xfId="0" applyNumberFormat="1" applyFont="1" applyFill="1" applyBorder="1" applyAlignment="1">
      <alignment horizontal="center" vertical="center"/>
    </xf>
    <xf numFmtId="0" fontId="17" fillId="4" borderId="3" xfId="0" applyFont="1" applyFill="1" applyBorder="1" applyAlignment="1">
      <alignment horizontal="center" vertical="center"/>
    </xf>
    <xf numFmtId="37" fontId="17" fillId="4" borderId="1" xfId="9" applyNumberFormat="1" applyFont="1" applyFill="1" applyBorder="1" applyAlignment="1">
      <alignment horizontal="center" vertical="center"/>
    </xf>
    <xf numFmtId="4" fontId="17" fillId="4" borderId="1" xfId="9" applyNumberFormat="1" applyFont="1" applyFill="1" applyBorder="1" applyAlignment="1">
      <alignment horizontal="center" vertical="center"/>
    </xf>
    <xf numFmtId="175" fontId="17" fillId="0" borderId="37" xfId="5" applyNumberFormat="1" applyFont="1" applyFill="1" applyBorder="1" applyAlignment="1">
      <alignment horizontal="center" vertical="center"/>
    </xf>
    <xf numFmtId="175" fontId="17" fillId="0" borderId="55" xfId="5" applyNumberFormat="1" applyFont="1" applyFill="1" applyBorder="1" applyAlignment="1">
      <alignment horizontal="center" vertical="center"/>
    </xf>
    <xf numFmtId="175" fontId="17" fillId="4" borderId="1" xfId="0" applyNumberFormat="1" applyFont="1" applyFill="1" applyBorder="1" applyAlignment="1">
      <alignment horizontal="center" vertical="center"/>
    </xf>
    <xf numFmtId="0" fontId="17" fillId="4" borderId="1" xfId="0" applyFont="1" applyFill="1" applyBorder="1" applyAlignment="1">
      <alignment horizontal="center" vertical="center"/>
    </xf>
    <xf numFmtId="0" fontId="17" fillId="0" borderId="54" xfId="0" applyFont="1" applyFill="1" applyBorder="1" applyAlignment="1">
      <alignment horizontal="center" vertical="center"/>
    </xf>
    <xf numFmtId="37" fontId="17" fillId="4" borderId="2" xfId="9" applyNumberFormat="1" applyFont="1" applyFill="1" applyBorder="1" applyAlignment="1">
      <alignment horizontal="center" vertical="center"/>
    </xf>
    <xf numFmtId="37" fontId="17" fillId="4" borderId="4" xfId="9" applyNumberFormat="1" applyFont="1" applyFill="1" applyBorder="1" applyAlignment="1">
      <alignment horizontal="center" vertical="center"/>
    </xf>
    <xf numFmtId="3" fontId="17" fillId="0" borderId="5" xfId="0" applyNumberFormat="1" applyFont="1" applyFill="1" applyBorder="1" applyAlignment="1">
      <alignment horizontal="center" vertical="center" wrapText="1"/>
    </xf>
    <xf numFmtId="4" fontId="17" fillId="4" borderId="3" xfId="10" applyNumberFormat="1" applyFont="1" applyFill="1" applyBorder="1" applyAlignment="1">
      <alignment horizontal="center" vertical="center" wrapText="1"/>
    </xf>
    <xf numFmtId="172" fontId="17" fillId="0" borderId="1" xfId="5" applyNumberFormat="1" applyFont="1" applyBorder="1" applyAlignment="1">
      <alignment horizontal="center" vertical="center" wrapText="1"/>
    </xf>
    <xf numFmtId="175" fontId="17" fillId="0" borderId="54" xfId="5" applyNumberFormat="1" applyFont="1" applyFill="1" applyBorder="1" applyAlignment="1">
      <alignment horizontal="center" vertical="center"/>
    </xf>
    <xf numFmtId="3" fontId="17" fillId="4" borderId="1" xfId="0" applyNumberFormat="1" applyFont="1" applyFill="1" applyBorder="1" applyAlignment="1">
      <alignment horizontal="center" vertical="center" wrapText="1"/>
    </xf>
    <xf numFmtId="3" fontId="17" fillId="8" borderId="1" xfId="10" applyNumberFormat="1" applyFont="1" applyFill="1" applyBorder="1" applyAlignment="1">
      <alignment horizontal="center" vertical="center" wrapText="1"/>
    </xf>
    <xf numFmtId="3" fontId="17" fillId="2" borderId="2" xfId="10" applyNumberFormat="1" applyFont="1" applyFill="1" applyBorder="1" applyAlignment="1">
      <alignment horizontal="center" vertical="center" wrapText="1"/>
    </xf>
    <xf numFmtId="3" fontId="17" fillId="0" borderId="2" xfId="0" applyNumberFormat="1" applyFont="1" applyFill="1" applyBorder="1" applyAlignment="1">
      <alignment horizontal="center" vertical="center" wrapText="1"/>
    </xf>
    <xf numFmtId="2" fontId="17" fillId="2" borderId="3" xfId="10" applyNumberFormat="1" applyFont="1" applyFill="1" applyBorder="1" applyAlignment="1">
      <alignment horizontal="center" vertical="center" wrapText="1"/>
    </xf>
    <xf numFmtId="3" fontId="17" fillId="0" borderId="1" xfId="10" applyNumberFormat="1" applyFont="1" applyFill="1" applyBorder="1" applyAlignment="1">
      <alignment horizontal="center" vertical="center" wrapText="1"/>
    </xf>
    <xf numFmtId="175" fontId="17" fillId="4" borderId="1" xfId="3" applyNumberFormat="1" applyFont="1" applyFill="1" applyBorder="1" applyAlignment="1">
      <alignment horizontal="center" vertical="center"/>
    </xf>
    <xf numFmtId="4" fontId="17" fillId="2" borderId="5" xfId="10" applyNumberFormat="1" applyFont="1" applyFill="1" applyBorder="1" applyAlignment="1">
      <alignment horizontal="center" vertical="center" wrapText="1"/>
    </xf>
    <xf numFmtId="3" fontId="17" fillId="0" borderId="3" xfId="0" applyNumberFormat="1" applyFont="1" applyFill="1" applyBorder="1" applyAlignment="1" applyProtection="1">
      <alignment horizontal="center" vertical="center" wrapText="1"/>
      <protection locked="0"/>
    </xf>
    <xf numFmtId="3" fontId="17" fillId="0" borderId="4" xfId="0" applyNumberFormat="1" applyFont="1" applyFill="1" applyBorder="1" applyAlignment="1">
      <alignment horizontal="center" vertical="center" wrapText="1"/>
    </xf>
    <xf numFmtId="4" fontId="17" fillId="0" borderId="1" xfId="0" applyNumberFormat="1" applyFont="1" applyFill="1" applyBorder="1" applyAlignment="1" applyProtection="1">
      <alignment horizontal="center" vertical="center" wrapText="1"/>
      <protection locked="0"/>
    </xf>
    <xf numFmtId="4" fontId="17" fillId="2" borderId="1" xfId="10" applyNumberFormat="1" applyFont="1" applyFill="1" applyBorder="1" applyAlignment="1">
      <alignment horizontal="center" vertical="center" wrapText="1"/>
    </xf>
    <xf numFmtId="9" fontId="17" fillId="0" borderId="3" xfId="23" applyFont="1" applyFill="1" applyBorder="1" applyAlignment="1" applyProtection="1">
      <alignment horizontal="center" vertical="center" wrapText="1"/>
      <protection locked="0"/>
    </xf>
    <xf numFmtId="0" fontId="17" fillId="0" borderId="1" xfId="0" applyFont="1" applyFill="1" applyBorder="1" applyAlignment="1">
      <alignment horizontal="center" vertical="center"/>
    </xf>
    <xf numFmtId="3" fontId="17" fillId="0" borderId="1" xfId="0" applyNumberFormat="1" applyFont="1" applyFill="1" applyBorder="1" applyAlignment="1">
      <alignment horizontal="center" vertical="center"/>
    </xf>
    <xf numFmtId="9" fontId="17" fillId="0" borderId="5" xfId="23" applyFont="1" applyFill="1" applyBorder="1" applyAlignment="1" applyProtection="1">
      <alignment horizontal="center" vertical="center" wrapText="1"/>
      <protection locked="0"/>
    </xf>
    <xf numFmtId="3" fontId="17" fillId="0" borderId="3" xfId="10" applyNumberFormat="1" applyFont="1" applyFill="1" applyBorder="1" applyAlignment="1">
      <alignment horizontal="center" vertical="center" wrapText="1"/>
    </xf>
    <xf numFmtId="172" fontId="17" fillId="0" borderId="5" xfId="5" applyNumberFormat="1" applyFont="1" applyBorder="1" applyAlignment="1">
      <alignment horizontal="center" vertical="center" wrapText="1"/>
    </xf>
    <xf numFmtId="172" fontId="17" fillId="0" borderId="54" xfId="0" applyNumberFormat="1" applyFont="1" applyFill="1" applyBorder="1" applyAlignment="1">
      <alignment horizontal="center" vertical="center"/>
    </xf>
    <xf numFmtId="3" fontId="17" fillId="2" borderId="1" xfId="10" applyNumberFormat="1" applyFont="1" applyFill="1" applyBorder="1" applyAlignment="1">
      <alignment horizontal="center" vertical="center" wrapText="1"/>
    </xf>
    <xf numFmtId="2" fontId="17" fillId="0" borderId="1" xfId="0" applyNumberFormat="1" applyFont="1" applyFill="1" applyBorder="1" applyAlignment="1">
      <alignment horizontal="center" vertical="center"/>
    </xf>
    <xf numFmtId="2" fontId="17" fillId="0" borderId="54" xfId="0" applyNumberFormat="1" applyFont="1" applyFill="1" applyBorder="1" applyAlignment="1">
      <alignment horizontal="center" vertical="center"/>
    </xf>
    <xf numFmtId="4" fontId="17" fillId="2" borderId="2" xfId="10" applyNumberFormat="1" applyFont="1" applyFill="1" applyBorder="1" applyAlignment="1">
      <alignment horizontal="center" vertical="center" wrapText="1"/>
    </xf>
    <xf numFmtId="4" fontId="17" fillId="0" borderId="54" xfId="0" applyNumberFormat="1" applyFont="1" applyFill="1" applyBorder="1" applyAlignment="1">
      <alignment horizontal="center" vertical="center"/>
    </xf>
    <xf numFmtId="9" fontId="17" fillId="2" borderId="2" xfId="23"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9" fontId="17" fillId="0" borderId="1" xfId="23" applyFont="1" applyFill="1" applyBorder="1" applyAlignment="1">
      <alignment horizontal="center" vertical="center" wrapText="1"/>
    </xf>
    <xf numFmtId="9" fontId="17" fillId="0" borderId="57" xfId="23" applyFont="1" applyFill="1" applyBorder="1" applyAlignment="1">
      <alignment horizontal="center" vertical="center"/>
    </xf>
    <xf numFmtId="4" fontId="17" fillId="0" borderId="2" xfId="10" applyNumberFormat="1" applyFont="1" applyFill="1" applyBorder="1" applyAlignment="1">
      <alignment horizontal="center" vertical="center" wrapText="1"/>
    </xf>
    <xf numFmtId="4" fontId="17" fillId="0" borderId="53" xfId="0" applyNumberFormat="1" applyFont="1" applyFill="1" applyBorder="1" applyAlignment="1">
      <alignment horizontal="center" vertical="center" wrapText="1"/>
    </xf>
    <xf numFmtId="0" fontId="17" fillId="0" borderId="5" xfId="0" applyFont="1" applyFill="1" applyBorder="1" applyAlignment="1">
      <alignment horizontal="center" vertical="center"/>
    </xf>
    <xf numFmtId="175" fontId="17" fillId="0" borderId="7" xfId="5" applyNumberFormat="1" applyFont="1" applyFill="1" applyBorder="1" applyAlignment="1">
      <alignment horizontal="center" vertical="center"/>
    </xf>
    <xf numFmtId="4" fontId="17" fillId="4" borderId="1" xfId="0" applyNumberFormat="1" applyFont="1" applyFill="1" applyBorder="1" applyAlignment="1">
      <alignment horizontal="center" vertical="center"/>
    </xf>
    <xf numFmtId="0" fontId="17" fillId="0" borderId="6" xfId="0" applyFont="1" applyFill="1" applyBorder="1" applyAlignment="1">
      <alignment horizontal="center" vertical="center"/>
    </xf>
    <xf numFmtId="171" fontId="17" fillId="4" borderId="1" xfId="0" applyNumberFormat="1" applyFont="1" applyFill="1" applyBorder="1" applyAlignment="1">
      <alignment horizontal="center" vertical="center"/>
    </xf>
    <xf numFmtId="177" fontId="17" fillId="4" borderId="1" xfId="0" applyNumberFormat="1" applyFont="1" applyFill="1" applyBorder="1" applyAlignment="1">
      <alignment horizontal="center" vertical="center"/>
    </xf>
    <xf numFmtId="3" fontId="17" fillId="4" borderId="1" xfId="0" applyNumberFormat="1" applyFont="1" applyFill="1" applyBorder="1" applyAlignment="1">
      <alignment horizontal="center" vertical="center"/>
    </xf>
    <xf numFmtId="179" fontId="17" fillId="4" borderId="1" xfId="9" applyNumberFormat="1" applyFont="1" applyFill="1" applyBorder="1" applyAlignment="1">
      <alignment horizontal="center" vertical="center"/>
    </xf>
    <xf numFmtId="175" fontId="17" fillId="0" borderId="1" xfId="5" applyNumberFormat="1" applyFont="1" applyFill="1" applyBorder="1" applyAlignment="1">
      <alignment horizontal="center" vertical="center"/>
    </xf>
    <xf numFmtId="3" fontId="17" fillId="0" borderId="5" xfId="0" applyNumberFormat="1" applyFont="1" applyBorder="1" applyAlignment="1">
      <alignment horizontal="center" vertical="center" wrapText="1"/>
    </xf>
    <xf numFmtId="3" fontId="17" fillId="0" borderId="1" xfId="0" applyNumberFormat="1" applyFont="1" applyBorder="1" applyAlignment="1">
      <alignment horizontal="center" vertical="center" wrapText="1"/>
    </xf>
    <xf numFmtId="172" fontId="17" fillId="0" borderId="51" xfId="0" applyNumberFormat="1" applyFont="1" applyBorder="1" applyAlignment="1">
      <alignment horizontal="center" vertical="center" wrapText="1"/>
    </xf>
    <xf numFmtId="172" fontId="17" fillId="0" borderId="1" xfId="0" applyNumberFormat="1" applyFont="1" applyBorder="1" applyAlignment="1">
      <alignment horizontal="center" vertical="center" wrapText="1"/>
    </xf>
    <xf numFmtId="3" fontId="17" fillId="0" borderId="12" xfId="0" applyNumberFormat="1" applyFont="1" applyFill="1" applyBorder="1" applyAlignment="1">
      <alignment horizontal="center" vertical="center" wrapText="1"/>
    </xf>
    <xf numFmtId="3" fontId="34" fillId="0" borderId="1" xfId="0" applyNumberFormat="1" applyFont="1" applyFill="1" applyBorder="1" applyAlignment="1">
      <alignment horizontal="center" vertical="center" wrapText="1"/>
    </xf>
    <xf numFmtId="175" fontId="8" fillId="0" borderId="1" xfId="5" applyNumberFormat="1" applyFont="1" applyBorder="1" applyAlignment="1">
      <alignment horizontal="center" vertical="center"/>
    </xf>
    <xf numFmtId="175" fontId="8" fillId="0" borderId="1" xfId="5" applyNumberFormat="1" applyFont="1" applyBorder="1" applyAlignment="1">
      <alignment horizontal="left" vertical="center"/>
    </xf>
    <xf numFmtId="0" fontId="8" fillId="9" borderId="1" xfId="5" applyNumberFormat="1" applyFont="1" applyFill="1" applyBorder="1" applyAlignment="1">
      <alignment horizontal="center" vertical="center"/>
    </xf>
    <xf numFmtId="175" fontId="8" fillId="0" borderId="25" xfId="5" applyNumberFormat="1" applyFont="1" applyBorder="1" applyAlignment="1">
      <alignment horizontal="left" vertical="center"/>
    </xf>
    <xf numFmtId="37" fontId="17" fillId="4" borderId="1" xfId="10" applyNumberFormat="1" applyFont="1" applyFill="1" applyBorder="1" applyAlignment="1">
      <alignment horizontal="center" vertical="center"/>
    </xf>
    <xf numFmtId="175" fontId="34" fillId="0" borderId="5" xfId="5" applyNumberFormat="1" applyFont="1" applyFill="1" applyBorder="1" applyAlignment="1" applyProtection="1">
      <alignment horizontal="center" vertical="center"/>
      <protection locked="0"/>
    </xf>
    <xf numFmtId="37" fontId="17" fillId="4" borderId="4" xfId="10" applyNumberFormat="1" applyFont="1" applyFill="1" applyBorder="1" applyAlignment="1">
      <alignment horizontal="center" vertical="center"/>
    </xf>
    <xf numFmtId="175" fontId="34" fillId="0" borderId="12" xfId="5" applyNumberFormat="1" applyFont="1" applyFill="1" applyBorder="1" applyAlignment="1" applyProtection="1">
      <alignment horizontal="center" vertical="center"/>
      <protection locked="0"/>
    </xf>
    <xf numFmtId="9" fontId="17" fillId="0" borderId="3" xfId="21" applyFont="1" applyFill="1" applyBorder="1" applyAlignment="1">
      <alignment horizontal="center" vertical="center" wrapText="1"/>
    </xf>
    <xf numFmtId="175" fontId="34" fillId="0" borderId="59" xfId="5" applyNumberFormat="1" applyFont="1" applyFill="1" applyBorder="1" applyAlignment="1" applyProtection="1">
      <alignment horizontal="center" vertical="center"/>
      <protection locked="0"/>
    </xf>
    <xf numFmtId="175" fontId="34" fillId="0" borderId="1" xfId="5" applyNumberFormat="1" applyFont="1" applyFill="1" applyBorder="1" applyAlignment="1" applyProtection="1">
      <alignment horizontal="center" vertical="center"/>
      <protection locked="0"/>
    </xf>
    <xf numFmtId="37" fontId="17" fillId="0" borderId="1" xfId="10" applyNumberFormat="1" applyFont="1" applyFill="1" applyBorder="1" applyAlignment="1">
      <alignment horizontal="center" vertical="center"/>
    </xf>
    <xf numFmtId="9" fontId="17" fillId="0" borderId="5" xfId="21" applyFont="1" applyFill="1" applyBorder="1" applyAlignment="1">
      <alignment horizontal="center" vertical="center" wrapText="1"/>
    </xf>
    <xf numFmtId="3" fontId="34" fillId="4" borderId="1" xfId="0" applyNumberFormat="1" applyFont="1" applyFill="1" applyBorder="1" applyAlignment="1" applyProtection="1">
      <alignment horizontal="center" vertical="center" wrapText="1"/>
      <protection locked="0"/>
    </xf>
    <xf numFmtId="3" fontId="34" fillId="4" borderId="1" xfId="0" applyNumberFormat="1" applyFont="1" applyFill="1" applyBorder="1" applyAlignment="1" applyProtection="1">
      <alignment horizontal="center" vertical="center"/>
      <protection locked="0"/>
    </xf>
    <xf numFmtId="3" fontId="34" fillId="0" borderId="1" xfId="0" applyNumberFormat="1" applyFont="1" applyFill="1" applyBorder="1" applyAlignment="1" applyProtection="1">
      <alignment horizontal="center" vertical="center" wrapText="1"/>
      <protection locked="0"/>
    </xf>
    <xf numFmtId="10" fontId="4" fillId="0" borderId="1" xfId="0" applyNumberFormat="1" applyFont="1" applyFill="1" applyBorder="1" applyAlignment="1">
      <alignment horizontal="center" vertical="center"/>
    </xf>
    <xf numFmtId="175" fontId="8" fillId="9" borderId="1" xfId="5" applyNumberFormat="1" applyFont="1" applyFill="1" applyBorder="1" applyAlignment="1">
      <alignment vertical="center"/>
    </xf>
    <xf numFmtId="175" fontId="8" fillId="0" borderId="1" xfId="5" applyNumberFormat="1" applyFont="1" applyBorder="1" applyAlignment="1">
      <alignment vertical="center"/>
    </xf>
    <xf numFmtId="167" fontId="8" fillId="0" borderId="1" xfId="5" applyNumberFormat="1" applyFont="1" applyBorder="1" applyAlignment="1">
      <alignment vertical="center"/>
    </xf>
    <xf numFmtId="10" fontId="36" fillId="4" borderId="1" xfId="23" applyNumberFormat="1" applyFont="1" applyFill="1" applyBorder="1" applyAlignment="1">
      <alignment horizontal="center" vertical="center"/>
    </xf>
    <xf numFmtId="3" fontId="34" fillId="0" borderId="18" xfId="0" applyNumberFormat="1" applyFont="1" applyFill="1" applyBorder="1" applyAlignment="1">
      <alignment horizontal="center" vertical="center" wrapText="1"/>
    </xf>
    <xf numFmtId="0" fontId="34" fillId="0" borderId="19" xfId="0" applyFont="1" applyFill="1" applyBorder="1" applyAlignment="1">
      <alignment horizontal="center" vertical="center"/>
    </xf>
    <xf numFmtId="3" fontId="34" fillId="0" borderId="19" xfId="0" applyNumberFormat="1" applyFont="1" applyBorder="1" applyAlignment="1">
      <alignment horizontal="center" vertical="center" wrapText="1"/>
    </xf>
    <xf numFmtId="3" fontId="34" fillId="2" borderId="19" xfId="10" applyNumberFormat="1" applyFont="1" applyFill="1" applyBorder="1" applyAlignment="1">
      <alignment horizontal="center" vertical="center" wrapText="1"/>
    </xf>
    <xf numFmtId="37" fontId="34" fillId="4" borderId="22" xfId="10" applyNumberFormat="1" applyFont="1" applyFill="1" applyBorder="1" applyAlignment="1">
      <alignment horizontal="center" vertical="center"/>
    </xf>
    <xf numFmtId="4" fontId="34" fillId="0" borderId="18" xfId="0" applyNumberFormat="1" applyFont="1" applyFill="1" applyBorder="1" applyAlignment="1">
      <alignment horizontal="center" vertical="center" wrapText="1"/>
    </xf>
    <xf numFmtId="4" fontId="34" fillId="2" borderId="19" xfId="10" applyNumberFormat="1" applyFont="1" applyFill="1" applyBorder="1" applyAlignment="1">
      <alignment horizontal="center" vertical="center" wrapText="1"/>
    </xf>
    <xf numFmtId="9" fontId="34" fillId="0" borderId="18" xfId="23" applyFont="1" applyFill="1" applyBorder="1" applyAlignment="1">
      <alignment horizontal="center" vertical="center" wrapText="1"/>
    </xf>
    <xf numFmtId="3" fontId="34" fillId="9" borderId="18" xfId="0" applyNumberFormat="1" applyFont="1" applyFill="1" applyBorder="1" applyAlignment="1">
      <alignment horizontal="center" vertical="center" wrapText="1"/>
    </xf>
    <xf numFmtId="3" fontId="34" fillId="9" borderId="19" xfId="0" applyNumberFormat="1" applyFont="1" applyFill="1" applyBorder="1" applyAlignment="1">
      <alignment horizontal="center" vertical="center" wrapText="1"/>
    </xf>
    <xf numFmtId="0" fontId="34" fillId="9" borderId="19" xfId="0" applyFont="1" applyFill="1" applyBorder="1" applyAlignment="1">
      <alignment horizontal="center" vertical="center"/>
    </xf>
    <xf numFmtId="3" fontId="34" fillId="9" borderId="19" xfId="10" applyNumberFormat="1" applyFont="1" applyFill="1" applyBorder="1" applyAlignment="1">
      <alignment horizontal="center" vertical="center" wrapText="1"/>
    </xf>
    <xf numFmtId="37" fontId="34" fillId="9" borderId="22" xfId="10" applyNumberFormat="1" applyFont="1" applyFill="1" applyBorder="1" applyAlignment="1">
      <alignment horizontal="center" vertical="center"/>
    </xf>
    <xf numFmtId="9" fontId="34" fillId="2" borderId="18" xfId="23" applyFont="1" applyFill="1" applyBorder="1" applyAlignment="1">
      <alignment horizontal="center" vertical="center" wrapText="1"/>
    </xf>
    <xf numFmtId="37" fontId="34" fillId="4" borderId="20" xfId="10" applyNumberFormat="1" applyFont="1" applyFill="1" applyBorder="1" applyAlignment="1">
      <alignment horizontal="center" vertical="center"/>
    </xf>
    <xf numFmtId="3" fontId="17" fillId="0" borderId="19" xfId="0" applyNumberFormat="1" applyFont="1" applyBorder="1" applyAlignment="1">
      <alignment horizontal="center" vertical="center" wrapText="1"/>
    </xf>
    <xf numFmtId="0" fontId="5" fillId="4" borderId="1" xfId="0" applyFont="1" applyFill="1" applyBorder="1" applyAlignment="1">
      <alignment horizontal="center" vertical="center"/>
    </xf>
    <xf numFmtId="175" fontId="5" fillId="0" borderId="1" xfId="5" applyNumberFormat="1" applyFont="1" applyFill="1" applyBorder="1" applyAlignment="1">
      <alignment vertical="center"/>
    </xf>
    <xf numFmtId="175" fontId="34" fillId="4" borderId="8" xfId="3" applyNumberFormat="1" applyFont="1" applyFill="1" applyBorder="1" applyAlignment="1">
      <alignment horizontal="center" vertical="center"/>
    </xf>
    <xf numFmtId="10" fontId="34" fillId="4" borderId="58" xfId="21" applyNumberFormat="1" applyFont="1" applyFill="1" applyBorder="1" applyAlignment="1">
      <alignment horizontal="center" vertical="center"/>
    </xf>
    <xf numFmtId="0" fontId="34" fillId="4" borderId="12" xfId="0" applyFont="1" applyFill="1" applyBorder="1" applyAlignment="1">
      <alignment horizontal="center" vertical="center"/>
    </xf>
    <xf numFmtId="9" fontId="34" fillId="4" borderId="58" xfId="21" applyFont="1" applyFill="1" applyBorder="1" applyAlignment="1">
      <alignment horizontal="center" vertical="center"/>
    </xf>
    <xf numFmtId="10" fontId="34" fillId="4" borderId="12" xfId="21" applyNumberFormat="1" applyFont="1" applyFill="1" applyBorder="1" applyAlignment="1">
      <alignment horizontal="center" vertical="center"/>
    </xf>
    <xf numFmtId="0" fontId="34" fillId="4" borderId="13" xfId="0" applyFont="1" applyFill="1" applyBorder="1" applyAlignment="1">
      <alignment horizontal="center" vertical="center"/>
    </xf>
    <xf numFmtId="9" fontId="34" fillId="4" borderId="58" xfId="21" applyNumberFormat="1" applyFont="1" applyFill="1" applyBorder="1" applyAlignment="1">
      <alignment horizontal="center" vertical="center"/>
    </xf>
    <xf numFmtId="10" fontId="34" fillId="4" borderId="45" xfId="21" applyNumberFormat="1" applyFont="1" applyFill="1" applyBorder="1" applyAlignment="1">
      <alignment horizontal="center" vertical="center"/>
    </xf>
    <xf numFmtId="1" fontId="4" fillId="0" borderId="1" xfId="0" applyNumberFormat="1" applyFont="1" applyFill="1" applyBorder="1" applyAlignment="1">
      <alignment horizontal="center" vertical="center" wrapText="1"/>
    </xf>
    <xf numFmtId="0" fontId="5" fillId="0" borderId="22" xfId="0" applyFont="1" applyFill="1" applyBorder="1" applyAlignment="1" applyProtection="1">
      <alignment horizontal="center" vertical="center" wrapText="1"/>
      <protection locked="0"/>
    </xf>
    <xf numFmtId="1" fontId="5" fillId="0" borderId="1" xfId="0" applyNumberFormat="1" applyFont="1" applyFill="1" applyBorder="1" applyAlignment="1" applyProtection="1">
      <alignment horizontal="left" vertical="center" wrapText="1"/>
      <protection locked="0"/>
    </xf>
    <xf numFmtId="1" fontId="5" fillId="0" borderId="12" xfId="0" applyNumberFormat="1" applyFont="1" applyFill="1" applyBorder="1" applyAlignment="1" applyProtection="1">
      <alignment horizontal="center" vertical="center" wrapText="1"/>
      <protection locked="0"/>
    </xf>
    <xf numFmtId="1" fontId="5" fillId="9" borderId="54" xfId="0" applyNumberFormat="1" applyFont="1" applyFill="1" applyBorder="1" applyAlignment="1">
      <alignment vertical="center" wrapText="1"/>
    </xf>
    <xf numFmtId="1" fontId="4" fillId="9" borderId="1" xfId="0" applyNumberFormat="1" applyFont="1" applyFill="1" applyBorder="1" applyAlignment="1">
      <alignment horizontal="center" vertical="center" wrapText="1"/>
    </xf>
    <xf numFmtId="1" fontId="5" fillId="9" borderId="1" xfId="0" applyNumberFormat="1" applyFont="1" applyFill="1" applyBorder="1" applyAlignment="1">
      <alignment vertical="center"/>
    </xf>
    <xf numFmtId="1" fontId="5" fillId="9" borderId="12" xfId="0" applyNumberFormat="1" applyFont="1" applyFill="1" applyBorder="1" applyAlignment="1" applyProtection="1">
      <alignment vertical="center" wrapText="1"/>
      <protection locked="0"/>
    </xf>
    <xf numFmtId="10" fontId="8" fillId="0" borderId="1" xfId="21" applyNumberFormat="1" applyFont="1" applyFill="1" applyBorder="1" applyAlignment="1">
      <alignment vertical="center"/>
    </xf>
    <xf numFmtId="10" fontId="36" fillId="0" borderId="1" xfId="23" applyNumberFormat="1" applyFont="1" applyFill="1" applyBorder="1" applyAlignment="1">
      <alignment horizontal="center" vertical="center"/>
    </xf>
    <xf numFmtId="181" fontId="34" fillId="4" borderId="17" xfId="3" applyNumberFormat="1" applyFont="1" applyFill="1" applyBorder="1" applyAlignment="1">
      <alignment horizontal="center" vertical="center" wrapText="1"/>
    </xf>
    <xf numFmtId="175" fontId="34" fillId="0" borderId="52" xfId="3" applyNumberFormat="1" applyFont="1" applyFill="1" applyBorder="1" applyAlignment="1">
      <alignment horizontal="center" vertical="center" wrapText="1"/>
    </xf>
    <xf numFmtId="175" fontId="34" fillId="0" borderId="55" xfId="3" applyNumberFormat="1" applyFont="1" applyFill="1" applyBorder="1" applyAlignment="1">
      <alignment horizontal="center" vertical="center"/>
    </xf>
    <xf numFmtId="175" fontId="34" fillId="0" borderId="6" xfId="3" applyNumberFormat="1" applyFont="1" applyFill="1" applyBorder="1" applyAlignment="1">
      <alignment horizontal="center" vertical="center"/>
    </xf>
    <xf numFmtId="175" fontId="34" fillId="0" borderId="9" xfId="3" applyNumberFormat="1" applyFont="1" applyFill="1" applyBorder="1" applyAlignment="1">
      <alignment horizontal="center" vertical="center"/>
    </xf>
    <xf numFmtId="175" fontId="34" fillId="0" borderId="61" xfId="3" applyNumberFormat="1" applyFont="1" applyFill="1" applyBorder="1" applyAlignment="1">
      <alignment horizontal="center" vertical="center"/>
    </xf>
    <xf numFmtId="175" fontId="34" fillId="2" borderId="61" xfId="3" applyNumberFormat="1" applyFont="1" applyFill="1" applyBorder="1" applyAlignment="1">
      <alignment horizontal="center" vertical="center" wrapText="1"/>
    </xf>
    <xf numFmtId="175" fontId="34" fillId="0" borderId="62" xfId="3" applyNumberFormat="1" applyFont="1" applyFill="1" applyBorder="1" applyAlignment="1">
      <alignment horizontal="center" vertical="center" wrapText="1"/>
    </xf>
    <xf numFmtId="175" fontId="34" fillId="2" borderId="63" xfId="3" applyNumberFormat="1" applyFont="1" applyFill="1" applyBorder="1" applyAlignment="1">
      <alignment horizontal="center" vertical="center" wrapText="1"/>
    </xf>
    <xf numFmtId="175" fontId="34" fillId="0" borderId="62" xfId="3" applyNumberFormat="1" applyFont="1" applyFill="1" applyBorder="1" applyAlignment="1">
      <alignment horizontal="center" vertical="center"/>
    </xf>
    <xf numFmtId="175" fontId="34" fillId="4" borderId="17" xfId="3" applyNumberFormat="1" applyFont="1" applyFill="1" applyBorder="1" applyAlignment="1">
      <alignment horizontal="center" vertical="center" wrapText="1"/>
    </xf>
    <xf numFmtId="175" fontId="34" fillId="4" borderId="8" xfId="3" applyNumberFormat="1" applyFont="1" applyFill="1" applyBorder="1" applyAlignment="1">
      <alignment horizontal="center" vertical="center" wrapText="1"/>
    </xf>
    <xf numFmtId="175" fontId="34" fillId="8" borderId="8" xfId="3" applyNumberFormat="1" applyFont="1" applyFill="1" applyBorder="1" applyAlignment="1">
      <alignment horizontal="center" vertical="center" wrapText="1"/>
    </xf>
    <xf numFmtId="175" fontId="34" fillId="4" borderId="39" xfId="3" applyNumberFormat="1" applyFont="1" applyFill="1" applyBorder="1" applyAlignment="1">
      <alignment horizontal="center" vertical="center" wrapText="1"/>
    </xf>
    <xf numFmtId="175" fontId="34" fillId="0" borderId="8" xfId="3" applyNumberFormat="1" applyFont="1" applyFill="1" applyBorder="1" applyAlignment="1">
      <alignment horizontal="center" vertical="center" wrapText="1"/>
    </xf>
    <xf numFmtId="175" fontId="34" fillId="4" borderId="17" xfId="3" applyNumberFormat="1" applyFont="1" applyFill="1" applyBorder="1" applyAlignment="1">
      <alignment horizontal="center" vertical="center"/>
    </xf>
    <xf numFmtId="175" fontId="34" fillId="4" borderId="50" xfId="3" applyNumberFormat="1" applyFont="1" applyFill="1" applyBorder="1" applyAlignment="1">
      <alignment horizontal="center" vertical="center" wrapText="1"/>
    </xf>
    <xf numFmtId="167" fontId="34" fillId="4" borderId="17" xfId="3" applyNumberFormat="1" applyFont="1" applyFill="1" applyBorder="1" applyAlignment="1">
      <alignment horizontal="center" vertical="center" wrapText="1"/>
    </xf>
    <xf numFmtId="167" fontId="34" fillId="4" borderId="8" xfId="3" applyNumberFormat="1" applyFont="1" applyFill="1" applyBorder="1" applyAlignment="1">
      <alignment horizontal="center" vertical="center"/>
    </xf>
    <xf numFmtId="0" fontId="5" fillId="6" borderId="2" xfId="0" applyFont="1" applyFill="1" applyBorder="1" applyAlignment="1">
      <alignment horizontal="center" vertical="center" wrapText="1"/>
    </xf>
    <xf numFmtId="1" fontId="5" fillId="0" borderId="54" xfId="0" applyNumberFormat="1" applyFont="1" applyFill="1" applyBorder="1" applyAlignment="1">
      <alignment horizontal="justify" vertical="center" wrapText="1"/>
    </xf>
    <xf numFmtId="0" fontId="8" fillId="0" borderId="3" xfId="0" applyFont="1" applyFill="1" applyBorder="1" applyAlignment="1">
      <alignment vertical="center" wrapText="1"/>
    </xf>
    <xf numFmtId="0" fontId="8" fillId="0" borderId="3" xfId="0" applyFont="1" applyFill="1" applyBorder="1" applyAlignment="1" applyProtection="1">
      <alignment vertical="center" wrapText="1"/>
      <protection locked="0"/>
    </xf>
    <xf numFmtId="0" fontId="8" fillId="0" borderId="0" xfId="0" applyFont="1" applyFill="1" applyAlignment="1">
      <alignment horizontal="center" vertical="center"/>
    </xf>
    <xf numFmtId="10" fontId="8" fillId="9" borderId="7" xfId="24" applyNumberFormat="1" applyFont="1" applyFill="1" applyBorder="1" applyAlignment="1">
      <alignment vertical="center"/>
    </xf>
    <xf numFmtId="3" fontId="19" fillId="3" borderId="1" xfId="0" applyNumberFormat="1" applyFont="1" applyFill="1" applyBorder="1" applyAlignment="1">
      <alignment horizontal="center" vertical="center" wrapText="1"/>
    </xf>
    <xf numFmtId="10" fontId="34" fillId="4" borderId="47" xfId="21" applyNumberFormat="1" applyFont="1" applyFill="1" applyBorder="1" applyAlignment="1">
      <alignment horizontal="center" vertical="center"/>
    </xf>
    <xf numFmtId="10" fontId="34" fillId="4" borderId="51" xfId="21" applyNumberFormat="1" applyFont="1" applyFill="1" applyBorder="1" applyAlignment="1">
      <alignment horizontal="center" vertical="center"/>
    </xf>
    <xf numFmtId="0" fontId="34" fillId="4" borderId="7" xfId="0" applyFont="1" applyFill="1" applyBorder="1" applyAlignment="1">
      <alignment horizontal="center" vertical="center"/>
    </xf>
    <xf numFmtId="10" fontId="34" fillId="4" borderId="7" xfId="21" applyNumberFormat="1" applyFont="1" applyFill="1" applyBorder="1" applyAlignment="1">
      <alignment horizontal="center" vertical="center"/>
    </xf>
    <xf numFmtId="10" fontId="34" fillId="4" borderId="38" xfId="21" applyNumberFormat="1" applyFont="1" applyFill="1" applyBorder="1" applyAlignment="1">
      <alignment horizontal="center" vertical="center"/>
    </xf>
    <xf numFmtId="0" fontId="34" fillId="0" borderId="1" xfId="0" applyFont="1" applyFill="1" applyBorder="1" applyAlignment="1">
      <alignment horizontal="center" vertical="center"/>
    </xf>
    <xf numFmtId="0" fontId="4" fillId="0" borderId="1" xfId="0" applyFont="1" applyFill="1" applyBorder="1" applyAlignment="1">
      <alignment horizontal="justify" vertical="center" wrapText="1"/>
    </xf>
    <xf numFmtId="9" fontId="8" fillId="0" borderId="1" xfId="0" applyNumberFormat="1" applyFont="1" applyFill="1" applyBorder="1" applyAlignment="1">
      <alignment horizontal="center" vertical="center"/>
    </xf>
    <xf numFmtId="9" fontId="5" fillId="0" borderId="1" xfId="0" applyNumberFormat="1" applyFont="1" applyFill="1" applyBorder="1" applyAlignment="1">
      <alignment horizontal="center" vertical="center"/>
    </xf>
    <xf numFmtId="9" fontId="8" fillId="0" borderId="1" xfId="21" applyFont="1" applyFill="1" applyBorder="1" applyAlignment="1">
      <alignment horizontal="center" vertical="center"/>
    </xf>
    <xf numFmtId="0" fontId="32" fillId="0" borderId="1" xfId="0" applyFont="1" applyFill="1" applyBorder="1" applyAlignment="1">
      <alignment horizontal="justify" vertical="center" wrapText="1"/>
    </xf>
    <xf numFmtId="0" fontId="32" fillId="0" borderId="1" xfId="0" applyFont="1" applyFill="1" applyBorder="1" applyAlignment="1">
      <alignment horizontal="center" vertical="center" wrapText="1"/>
    </xf>
    <xf numFmtId="9" fontId="8" fillId="0" borderId="25" xfId="21" applyFont="1" applyBorder="1" applyAlignment="1">
      <alignment horizontal="center" vertical="center"/>
    </xf>
    <xf numFmtId="9" fontId="8" fillId="0" borderId="39" xfId="21" applyFont="1" applyBorder="1" applyAlignment="1">
      <alignment horizontal="center" vertical="center"/>
    </xf>
    <xf numFmtId="178" fontId="8" fillId="0" borderId="8" xfId="21" applyNumberFormat="1" applyFont="1" applyBorder="1" applyAlignment="1">
      <alignment horizontal="center" vertical="center"/>
    </xf>
    <xf numFmtId="9" fontId="8" fillId="0" borderId="1" xfId="21" applyNumberFormat="1" applyFont="1" applyFill="1" applyBorder="1" applyAlignment="1">
      <alignment vertical="center"/>
    </xf>
    <xf numFmtId="9" fontId="8" fillId="0" borderId="1" xfId="21" applyFont="1" applyBorder="1" applyAlignment="1">
      <alignment vertical="center"/>
    </xf>
    <xf numFmtId="1" fontId="8" fillId="0" borderId="1" xfId="21" applyNumberFormat="1" applyFont="1" applyFill="1" applyBorder="1" applyAlignment="1">
      <alignment horizontal="center" vertical="center"/>
    </xf>
    <xf numFmtId="2" fontId="8" fillId="0" borderId="1" xfId="21" applyNumberFormat="1" applyFont="1" applyBorder="1" applyAlignment="1">
      <alignment vertical="center"/>
    </xf>
    <xf numFmtId="9" fontId="36" fillId="0" borderId="1" xfId="21" applyFont="1" applyFill="1" applyBorder="1" applyAlignment="1">
      <alignment horizontal="center" vertical="center"/>
    </xf>
    <xf numFmtId="37" fontId="17" fillId="0" borderId="4" xfId="10" applyNumberFormat="1" applyFont="1" applyFill="1" applyBorder="1" applyAlignment="1">
      <alignment horizontal="center" vertical="center"/>
    </xf>
    <xf numFmtId="9" fontId="17" fillId="0" borderId="1" xfId="24" applyFont="1" applyFill="1" applyBorder="1" applyAlignment="1">
      <alignment horizontal="center" vertical="center" wrapText="1"/>
    </xf>
    <xf numFmtId="3" fontId="17" fillId="10" borderId="3" xfId="0" applyNumberFormat="1" applyFont="1" applyFill="1" applyBorder="1" applyAlignment="1">
      <alignment horizontal="center" vertical="center" wrapText="1"/>
    </xf>
    <xf numFmtId="3" fontId="17" fillId="10" borderId="5" xfId="0" applyNumberFormat="1" applyFont="1" applyFill="1" applyBorder="1" applyAlignment="1">
      <alignment horizontal="center" vertical="center" wrapText="1"/>
    </xf>
    <xf numFmtId="0" fontId="17" fillId="10" borderId="1" xfId="0" applyFont="1" applyFill="1" applyBorder="1" applyAlignment="1">
      <alignment horizontal="center" vertical="center"/>
    </xf>
    <xf numFmtId="3" fontId="17" fillId="10" borderId="1" xfId="10" applyNumberFormat="1" applyFont="1" applyFill="1" applyBorder="1" applyAlignment="1">
      <alignment horizontal="center" vertical="center" wrapText="1"/>
    </xf>
    <xf numFmtId="3" fontId="34" fillId="0" borderId="12" xfId="0" applyNumberFormat="1" applyFont="1" applyFill="1" applyBorder="1" applyAlignment="1">
      <alignment horizontal="center" vertical="center" wrapText="1"/>
    </xf>
    <xf numFmtId="9" fontId="17" fillId="0" borderId="5" xfId="24" applyFont="1" applyFill="1" applyBorder="1" applyAlignment="1">
      <alignment horizontal="center" vertical="center" wrapText="1"/>
    </xf>
    <xf numFmtId="9" fontId="17" fillId="0" borderId="3" xfId="24" applyFont="1" applyFill="1" applyBorder="1" applyAlignment="1">
      <alignment horizontal="center" vertical="center" wrapText="1"/>
    </xf>
    <xf numFmtId="3" fontId="17" fillId="10" borderId="43" xfId="0" applyNumberFormat="1" applyFont="1" applyFill="1" applyBorder="1" applyAlignment="1">
      <alignment horizontal="center" vertical="center" wrapText="1"/>
    </xf>
    <xf numFmtId="3" fontId="17" fillId="10" borderId="1" xfId="0" applyNumberFormat="1" applyFont="1" applyFill="1" applyBorder="1" applyAlignment="1">
      <alignment horizontal="center" vertical="center" wrapText="1"/>
    </xf>
    <xf numFmtId="4" fontId="17" fillId="10" borderId="1" xfId="10" applyNumberFormat="1" applyFont="1" applyFill="1" applyBorder="1" applyAlignment="1">
      <alignment horizontal="center" vertical="center" wrapText="1"/>
    </xf>
    <xf numFmtId="37" fontId="17" fillId="10" borderId="1" xfId="10" applyNumberFormat="1" applyFont="1" applyFill="1" applyBorder="1" applyAlignment="1">
      <alignment horizontal="center" vertical="center"/>
    </xf>
    <xf numFmtId="37" fontId="17" fillId="0" borderId="19" xfId="10" applyNumberFormat="1" applyFont="1" applyFill="1" applyBorder="1" applyAlignment="1">
      <alignment horizontal="center" vertical="center"/>
    </xf>
    <xf numFmtId="9" fontId="17" fillId="0" borderId="18" xfId="21" applyFont="1" applyFill="1" applyBorder="1" applyAlignment="1">
      <alignment horizontal="center" vertical="center" wrapText="1"/>
    </xf>
    <xf numFmtId="0" fontId="17" fillId="0" borderId="19" xfId="0" applyFont="1" applyFill="1" applyBorder="1" applyAlignment="1">
      <alignment horizontal="right" vertical="center"/>
    </xf>
    <xf numFmtId="9" fontId="17" fillId="0" borderId="19" xfId="21" applyNumberFormat="1" applyFont="1" applyFill="1" applyBorder="1" applyAlignment="1">
      <alignment horizontal="center" vertical="center" wrapText="1"/>
    </xf>
    <xf numFmtId="37" fontId="17" fillId="0" borderId="20" xfId="10" applyNumberFormat="1" applyFont="1" applyFill="1" applyBorder="1" applyAlignment="1">
      <alignment horizontal="center" vertical="center"/>
    </xf>
    <xf numFmtId="3" fontId="17" fillId="0" borderId="54" xfId="0" applyNumberFormat="1" applyFont="1" applyFill="1" applyBorder="1" applyAlignment="1">
      <alignment horizontal="center" vertical="center" wrapText="1"/>
    </xf>
    <xf numFmtId="9" fontId="17" fillId="0" borderId="54" xfId="21" applyFont="1" applyFill="1" applyBorder="1" applyAlignment="1">
      <alignment horizontal="center" vertical="center" wrapText="1"/>
    </xf>
    <xf numFmtId="37" fontId="17" fillId="0" borderId="56" xfId="10" applyNumberFormat="1" applyFont="1" applyFill="1" applyBorder="1" applyAlignment="1">
      <alignment horizontal="center" vertical="center"/>
    </xf>
    <xf numFmtId="3" fontId="17" fillId="10" borderId="53" xfId="0" applyNumberFormat="1" applyFont="1" applyFill="1" applyBorder="1" applyAlignment="1">
      <alignment horizontal="center" vertical="center" wrapText="1"/>
    </xf>
    <xf numFmtId="3" fontId="17" fillId="10" borderId="54" xfId="0" applyNumberFormat="1" applyFont="1" applyFill="1" applyBorder="1" applyAlignment="1">
      <alignment horizontal="center" vertical="center" wrapText="1"/>
    </xf>
    <xf numFmtId="0" fontId="17" fillId="10" borderId="54" xfId="0" applyFont="1" applyFill="1" applyBorder="1" applyAlignment="1">
      <alignment horizontal="center" vertical="center"/>
    </xf>
    <xf numFmtId="3" fontId="17" fillId="10" borderId="54" xfId="10" applyNumberFormat="1" applyFont="1" applyFill="1" applyBorder="1" applyAlignment="1">
      <alignment horizontal="center" vertical="center" wrapText="1"/>
    </xf>
    <xf numFmtId="4" fontId="17" fillId="0" borderId="54" xfId="10" applyNumberFormat="1" applyFont="1" applyFill="1" applyBorder="1" applyAlignment="1">
      <alignment horizontal="center" vertical="center" wrapText="1"/>
    </xf>
    <xf numFmtId="3" fontId="17" fillId="0" borderId="54" xfId="10" applyNumberFormat="1" applyFont="1" applyFill="1" applyBorder="1" applyAlignment="1">
      <alignment horizontal="center" vertical="center" wrapText="1"/>
    </xf>
    <xf numFmtId="180" fontId="17" fillId="0" borderId="18" xfId="0" applyNumberFormat="1" applyFont="1" applyFill="1" applyBorder="1" applyAlignment="1">
      <alignment horizontal="center" vertical="center" wrapText="1"/>
    </xf>
    <xf numFmtId="9" fontId="17" fillId="0" borderId="53" xfId="23" applyFont="1" applyFill="1" applyBorder="1" applyAlignment="1">
      <alignment horizontal="center" vertical="center" wrapText="1"/>
    </xf>
    <xf numFmtId="3" fontId="17" fillId="0" borderId="18" xfId="0" applyNumberFormat="1" applyFont="1" applyFill="1" applyBorder="1" applyAlignment="1">
      <alignment horizontal="center" vertical="center" wrapText="1"/>
    </xf>
    <xf numFmtId="3" fontId="17" fillId="0" borderId="19" xfId="0" applyNumberFormat="1" applyFont="1" applyFill="1" applyBorder="1" applyAlignment="1">
      <alignment horizontal="right" vertical="center"/>
    </xf>
    <xf numFmtId="37" fontId="17" fillId="10" borderId="56" xfId="10" applyNumberFormat="1" applyFont="1" applyFill="1" applyBorder="1" applyAlignment="1">
      <alignment horizontal="center" vertical="center"/>
    </xf>
    <xf numFmtId="4" fontId="17" fillId="0" borderId="18" xfId="0" applyNumberFormat="1" applyFont="1" applyFill="1" applyBorder="1" applyAlignment="1">
      <alignment horizontal="center" vertical="center" wrapText="1"/>
    </xf>
    <xf numFmtId="9" fontId="34" fillId="4" borderId="51" xfId="21" applyNumberFormat="1" applyFont="1" applyFill="1" applyBorder="1" applyAlignment="1">
      <alignment horizontal="center" vertical="center"/>
    </xf>
    <xf numFmtId="9" fontId="34" fillId="4" borderId="47" xfId="21" applyNumberFormat="1" applyFont="1" applyFill="1" applyBorder="1" applyAlignment="1">
      <alignment horizontal="center" vertical="center"/>
    </xf>
    <xf numFmtId="1" fontId="17" fillId="0" borderId="18" xfId="21" applyNumberFormat="1" applyFont="1" applyFill="1" applyBorder="1" applyAlignment="1">
      <alignment horizontal="center" vertical="center" wrapText="1"/>
    </xf>
    <xf numFmtId="9" fontId="34" fillId="4" borderId="11" xfId="21" applyNumberFormat="1" applyFont="1" applyFill="1" applyBorder="1" applyAlignment="1">
      <alignment horizontal="center" vertical="center"/>
    </xf>
    <xf numFmtId="1" fontId="17" fillId="0" borderId="3" xfId="21" applyNumberFormat="1" applyFont="1" applyFill="1" applyBorder="1" applyAlignment="1">
      <alignment horizontal="center" vertical="center" wrapText="1"/>
    </xf>
    <xf numFmtId="1" fontId="17" fillId="0" borderId="3" xfId="0" applyNumberFormat="1" applyFont="1" applyFill="1" applyBorder="1" applyAlignment="1">
      <alignment horizontal="center" vertical="center" wrapText="1"/>
    </xf>
    <xf numFmtId="1" fontId="34" fillId="0" borderId="18" xfId="23" applyNumberFormat="1" applyFont="1" applyFill="1" applyBorder="1" applyAlignment="1">
      <alignment horizontal="center" vertical="center"/>
    </xf>
    <xf numFmtId="1" fontId="17" fillId="0" borderId="1" xfId="21" applyNumberFormat="1" applyFont="1" applyFill="1" applyBorder="1" applyAlignment="1">
      <alignment horizontal="center" vertical="center"/>
    </xf>
    <xf numFmtId="1" fontId="17" fillId="4" borderId="1" xfId="10" applyNumberFormat="1" applyFont="1" applyFill="1" applyBorder="1" applyAlignment="1">
      <alignment horizontal="center" vertical="center" wrapText="1"/>
    </xf>
    <xf numFmtId="1" fontId="34" fillId="2" borderId="19" xfId="10" applyNumberFormat="1" applyFont="1" applyFill="1" applyBorder="1" applyAlignment="1">
      <alignment horizontal="center" vertical="center" wrapText="1"/>
    </xf>
    <xf numFmtId="1" fontId="17" fillId="0" borderId="54" xfId="21" applyNumberFormat="1" applyFont="1" applyFill="1" applyBorder="1" applyAlignment="1">
      <alignment horizontal="center" vertical="center" wrapText="1"/>
    </xf>
    <xf numFmtId="3" fontId="17" fillId="0" borderId="19" xfId="0" applyNumberFormat="1" applyFont="1" applyFill="1" applyBorder="1" applyAlignment="1">
      <alignment horizontal="center" vertical="center" wrapText="1"/>
    </xf>
    <xf numFmtId="10" fontId="12" fillId="4" borderId="0" xfId="16" applyNumberFormat="1" applyFont="1" applyFill="1" applyBorder="1" applyAlignment="1">
      <alignment horizontal="right" vertical="center"/>
    </xf>
    <xf numFmtId="10" fontId="39" fillId="4" borderId="0" xfId="16" applyNumberFormat="1" applyFont="1" applyFill="1" applyBorder="1" applyAlignment="1">
      <alignment horizontal="center" vertical="center"/>
    </xf>
    <xf numFmtId="0" fontId="39" fillId="4" borderId="0" xfId="0" applyFont="1" applyFill="1" applyBorder="1" applyAlignment="1">
      <alignment horizontal="center" vertical="center" wrapText="1"/>
    </xf>
    <xf numFmtId="0" fontId="40" fillId="4" borderId="0" xfId="0" applyFont="1" applyFill="1" applyBorder="1" applyAlignment="1">
      <alignment horizontal="center" vertical="center" wrapText="1"/>
    </xf>
    <xf numFmtId="0" fontId="40" fillId="4" borderId="0" xfId="0" applyFont="1" applyFill="1" applyBorder="1" applyAlignment="1">
      <alignment horizontal="left" vertical="center" wrapText="1"/>
    </xf>
    <xf numFmtId="0" fontId="2" fillId="5" borderId="0" xfId="16" applyFont="1" applyFill="1" applyBorder="1" applyAlignment="1">
      <alignment horizontal="center" vertical="center" wrapText="1"/>
    </xf>
    <xf numFmtId="0" fontId="2" fillId="5" borderId="45" xfId="16" applyFont="1" applyFill="1" applyBorder="1" applyAlignment="1">
      <alignment horizontal="center" vertical="center" wrapText="1"/>
    </xf>
    <xf numFmtId="9" fontId="2" fillId="5" borderId="44" xfId="24" applyFont="1" applyFill="1" applyBorder="1" applyAlignment="1">
      <alignment horizontal="center" vertical="center" wrapText="1"/>
    </xf>
    <xf numFmtId="178" fontId="24" fillId="6" borderId="1" xfId="0" applyNumberFormat="1" applyFont="1" applyFill="1" applyBorder="1" applyAlignment="1">
      <alignment vertical="center"/>
    </xf>
    <xf numFmtId="10" fontId="41" fillId="0" borderId="1" xfId="16" applyNumberFormat="1" applyFont="1" applyFill="1" applyBorder="1" applyAlignment="1">
      <alignment horizontal="center" vertical="center" wrapText="1"/>
    </xf>
    <xf numFmtId="10" fontId="4" fillId="0" borderId="1" xfId="23" applyNumberFormat="1" applyFont="1" applyFill="1" applyBorder="1" applyAlignment="1">
      <alignment horizontal="center" vertical="center"/>
    </xf>
    <xf numFmtId="178" fontId="24" fillId="12" borderId="1" xfId="0" applyNumberFormat="1" applyFont="1" applyFill="1" applyBorder="1" applyAlignment="1">
      <alignment vertical="center"/>
    </xf>
    <xf numFmtId="0" fontId="4" fillId="4" borderId="0" xfId="16" applyFill="1" applyAlignment="1">
      <alignment vertical="center"/>
    </xf>
    <xf numFmtId="10" fontId="16" fillId="0" borderId="1" xfId="16"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xf>
    <xf numFmtId="178" fontId="16" fillId="0" borderId="1" xfId="0" applyNumberFormat="1" applyFont="1" applyFill="1" applyBorder="1" applyAlignment="1">
      <alignment horizontal="center" vertical="center"/>
    </xf>
    <xf numFmtId="178" fontId="4" fillId="10" borderId="1" xfId="0" applyNumberFormat="1" applyFont="1" applyFill="1" applyBorder="1" applyAlignment="1">
      <alignment horizontal="center" vertical="center"/>
    </xf>
    <xf numFmtId="10" fontId="42" fillId="0" borderId="1" xfId="16" applyNumberFormat="1" applyFont="1" applyFill="1" applyBorder="1" applyAlignment="1">
      <alignment horizontal="center" vertical="center" wrapText="1"/>
    </xf>
    <xf numFmtId="0" fontId="2" fillId="5" borderId="2" xfId="16" applyFont="1" applyFill="1" applyBorder="1" applyAlignment="1">
      <alignment horizontal="center" vertical="center" wrapText="1"/>
    </xf>
    <xf numFmtId="10" fontId="4" fillId="5" borderId="2" xfId="16" applyNumberFormat="1" applyFont="1" applyFill="1" applyBorder="1" applyAlignment="1">
      <alignment horizontal="center" vertical="center" wrapText="1"/>
    </xf>
    <xf numFmtId="0" fontId="15" fillId="5" borderId="2" xfId="16" applyFont="1" applyFill="1" applyBorder="1" applyAlignment="1">
      <alignment horizontal="center" vertical="center" textRotation="180" wrapText="1"/>
    </xf>
    <xf numFmtId="0" fontId="4" fillId="0" borderId="0" xfId="16" applyFill="1" applyAlignment="1">
      <alignment horizontal="left" vertical="center"/>
    </xf>
    <xf numFmtId="0" fontId="2" fillId="0" borderId="0" xfId="16" applyFont="1" applyAlignment="1">
      <alignment vertical="center"/>
    </xf>
    <xf numFmtId="0" fontId="26" fillId="5" borderId="0" xfId="0" applyFont="1" applyFill="1" applyBorder="1" applyAlignment="1">
      <alignment horizontal="center" vertical="center" wrapText="1"/>
    </xf>
    <xf numFmtId="0" fontId="21" fillId="5" borderId="0" xfId="0" applyFont="1" applyFill="1" applyBorder="1" applyAlignment="1">
      <alignment horizontal="center" vertical="center" wrapText="1"/>
    </xf>
    <xf numFmtId="0" fontId="4" fillId="0" borderId="0" xfId="19" applyBorder="1"/>
    <xf numFmtId="0" fontId="4" fillId="0" borderId="0" xfId="19" applyBorder="1" applyAlignment="1">
      <alignment vertical="center" wrapText="1"/>
    </xf>
    <xf numFmtId="0" fontId="4" fillId="0" borderId="0" xfId="19" applyBorder="1" applyAlignment="1">
      <alignment wrapText="1"/>
    </xf>
    <xf numFmtId="0" fontId="4" fillId="0" borderId="0" xfId="19"/>
    <xf numFmtId="0" fontId="28" fillId="6" borderId="6" xfId="19" applyFont="1" applyFill="1" applyBorder="1" applyAlignment="1">
      <alignment horizontal="center" vertical="center" wrapText="1"/>
    </xf>
    <xf numFmtId="0" fontId="28" fillId="6" borderId="9" xfId="19" applyFont="1" applyFill="1" applyBorder="1" applyAlignment="1">
      <alignment horizontal="center" vertical="center" wrapText="1"/>
    </xf>
    <xf numFmtId="0" fontId="5" fillId="0" borderId="0" xfId="19" applyFont="1" applyBorder="1" applyAlignment="1">
      <alignment vertical="center" wrapText="1"/>
    </xf>
    <xf numFmtId="0" fontId="5" fillId="0" borderId="0" xfId="19" applyFont="1" applyBorder="1" applyAlignment="1">
      <alignment wrapText="1"/>
    </xf>
    <xf numFmtId="0" fontId="5" fillId="0" borderId="0" xfId="19" applyFont="1" applyBorder="1"/>
    <xf numFmtId="0" fontId="5" fillId="0" borderId="0" xfId="19" applyFont="1"/>
    <xf numFmtId="0" fontId="15" fillId="6" borderId="25" xfId="19" applyFont="1" applyFill="1" applyBorder="1" applyAlignment="1">
      <alignment horizontal="center" vertical="center" wrapText="1"/>
    </xf>
    <xf numFmtId="0" fontId="15" fillId="6" borderId="10" xfId="19" applyFont="1" applyFill="1" applyBorder="1" applyAlignment="1">
      <alignment horizontal="center" vertical="center" wrapText="1"/>
    </xf>
    <xf numFmtId="0" fontId="15" fillId="6" borderId="65" xfId="19" applyFont="1" applyFill="1" applyBorder="1" applyAlignment="1">
      <alignment horizontal="center" vertical="center" wrapText="1"/>
    </xf>
    <xf numFmtId="0" fontId="15" fillId="6" borderId="15" xfId="19" applyFont="1" applyFill="1" applyBorder="1" applyAlignment="1">
      <alignment horizontal="center" vertical="center"/>
    </xf>
    <xf numFmtId="0" fontId="15" fillId="6" borderId="24" xfId="19" applyFont="1" applyFill="1" applyBorder="1" applyAlignment="1">
      <alignment horizontal="center" vertical="center" wrapText="1"/>
    </xf>
    <xf numFmtId="0" fontId="12" fillId="0" borderId="0" xfId="26" applyFont="1" applyBorder="1" applyAlignment="1">
      <alignment horizontal="center" vertical="center" wrapText="1"/>
    </xf>
    <xf numFmtId="0" fontId="5" fillId="0" borderId="0" xfId="19" applyFont="1" applyBorder="1" applyAlignment="1">
      <alignment horizontal="center" vertical="center" wrapText="1"/>
    </xf>
    <xf numFmtId="0" fontId="12" fillId="0" borderId="0" xfId="26" applyFont="1" applyBorder="1" applyAlignment="1">
      <alignment vertical="center" wrapText="1"/>
    </xf>
    <xf numFmtId="0" fontId="47" fillId="6" borderId="52" xfId="19" applyFont="1" applyFill="1" applyBorder="1" applyAlignment="1">
      <alignment horizontal="left" vertical="center" wrapText="1"/>
    </xf>
    <xf numFmtId="9" fontId="47" fillId="4" borderId="5" xfId="27" applyFont="1" applyFill="1" applyBorder="1" applyAlignment="1">
      <alignment horizontal="center" vertical="center" wrapText="1"/>
    </xf>
    <xf numFmtId="9" fontId="47" fillId="4" borderId="3" xfId="27" applyFont="1" applyFill="1" applyBorder="1" applyAlignment="1">
      <alignment horizontal="center" vertical="center" wrapText="1"/>
    </xf>
    <xf numFmtId="9" fontId="47" fillId="0" borderId="3" xfId="27" applyFont="1" applyFill="1" applyBorder="1" applyAlignment="1">
      <alignment horizontal="center" vertical="center" wrapText="1"/>
    </xf>
    <xf numFmtId="9" fontId="47" fillId="0" borderId="17" xfId="27" applyFont="1" applyFill="1" applyBorder="1" applyAlignment="1">
      <alignment horizontal="center" vertical="center" wrapText="1"/>
    </xf>
    <xf numFmtId="10" fontId="47" fillId="0" borderId="73" xfId="27" applyNumberFormat="1" applyFont="1" applyFill="1" applyBorder="1" applyAlignment="1">
      <alignment horizontal="center" vertical="center" wrapText="1"/>
    </xf>
    <xf numFmtId="10" fontId="47" fillId="0" borderId="11" xfId="27" applyNumberFormat="1" applyFont="1" applyFill="1" applyBorder="1" applyAlignment="1">
      <alignment horizontal="center" vertical="center" wrapText="1"/>
    </xf>
    <xf numFmtId="3" fontId="47" fillId="4" borderId="3" xfId="19" applyNumberFormat="1" applyFont="1" applyFill="1" applyBorder="1" applyAlignment="1">
      <alignment horizontal="center" vertical="center" wrapText="1"/>
    </xf>
    <xf numFmtId="0" fontId="13" fillId="0" borderId="0" xfId="26" applyFont="1" applyBorder="1" applyAlignment="1">
      <alignment vertical="center" wrapText="1"/>
    </xf>
    <xf numFmtId="0" fontId="13" fillId="0" borderId="0" xfId="19" applyFont="1" applyBorder="1" applyAlignment="1">
      <alignment vertical="center" wrapText="1"/>
    </xf>
    <xf numFmtId="170" fontId="47" fillId="6" borderId="61" xfId="19" applyNumberFormat="1" applyFont="1" applyFill="1" applyBorder="1" applyAlignment="1">
      <alignment horizontal="left" vertical="center" wrapText="1"/>
    </xf>
    <xf numFmtId="3" fontId="47" fillId="4" borderId="1" xfId="19" applyNumberFormat="1" applyFont="1" applyFill="1" applyBorder="1" applyAlignment="1">
      <alignment horizontal="center" vertical="center" wrapText="1"/>
    </xf>
    <xf numFmtId="3" fontId="47" fillId="0" borderId="1" xfId="19" applyNumberFormat="1" applyFont="1" applyFill="1" applyBorder="1" applyAlignment="1">
      <alignment horizontal="center" vertical="center" wrapText="1"/>
    </xf>
    <xf numFmtId="3" fontId="47" fillId="0" borderId="8" xfId="19" applyNumberFormat="1" applyFont="1" applyFill="1" applyBorder="1" applyAlignment="1">
      <alignment horizontal="center" vertical="center" wrapText="1"/>
    </xf>
    <xf numFmtId="3" fontId="47" fillId="0" borderId="74" xfId="19" applyNumberFormat="1" applyFont="1" applyFill="1" applyBorder="1" applyAlignment="1">
      <alignment horizontal="center" vertical="center" wrapText="1"/>
    </xf>
    <xf numFmtId="3" fontId="47" fillId="0" borderId="12" xfId="19" applyNumberFormat="1" applyFont="1" applyFill="1" applyBorder="1" applyAlignment="1">
      <alignment horizontal="center" vertical="center" wrapText="1"/>
    </xf>
    <xf numFmtId="171" fontId="47" fillId="4" borderId="1" xfId="10" applyNumberFormat="1" applyFont="1" applyFill="1" applyBorder="1" applyAlignment="1">
      <alignment horizontal="center" vertical="center" wrapText="1"/>
    </xf>
    <xf numFmtId="170" fontId="47" fillId="6" borderId="63" xfId="19" applyNumberFormat="1" applyFont="1" applyFill="1" applyBorder="1" applyAlignment="1">
      <alignment vertical="center" wrapText="1"/>
    </xf>
    <xf numFmtId="3" fontId="47" fillId="4" borderId="2" xfId="19" applyNumberFormat="1" applyFont="1" applyFill="1" applyBorder="1" applyAlignment="1">
      <alignment horizontal="center" vertical="center" wrapText="1"/>
    </xf>
    <xf numFmtId="3" fontId="47" fillId="0" borderId="2" xfId="19" applyNumberFormat="1" applyFont="1" applyFill="1" applyBorder="1" applyAlignment="1">
      <alignment horizontal="center" vertical="center" wrapText="1"/>
    </xf>
    <xf numFmtId="3" fontId="47" fillId="0" borderId="39" xfId="19" applyNumberFormat="1" applyFont="1" applyFill="1" applyBorder="1" applyAlignment="1">
      <alignment horizontal="center" vertical="center" wrapText="1"/>
    </xf>
    <xf numFmtId="3" fontId="47" fillId="0" borderId="75" xfId="19" applyNumberFormat="1" applyFont="1" applyFill="1" applyBorder="1" applyAlignment="1">
      <alignment horizontal="center" vertical="center" wrapText="1"/>
    </xf>
    <xf numFmtId="3" fontId="47" fillId="0" borderId="21" xfId="19" applyNumberFormat="1" applyFont="1" applyFill="1" applyBorder="1" applyAlignment="1">
      <alignment horizontal="center" vertical="center" wrapText="1"/>
    </xf>
    <xf numFmtId="3" fontId="47" fillId="4" borderId="4" xfId="19" applyNumberFormat="1" applyFont="1" applyFill="1" applyBorder="1" applyAlignment="1">
      <alignment horizontal="center" vertical="center" wrapText="1"/>
    </xf>
    <xf numFmtId="170" fontId="47" fillId="4" borderId="4" xfId="19" applyNumberFormat="1" applyFont="1" applyFill="1" applyBorder="1" applyAlignment="1">
      <alignment horizontal="center" vertical="center" wrapText="1"/>
    </xf>
    <xf numFmtId="0" fontId="47" fillId="6" borderId="3" xfId="19" applyFont="1" applyFill="1" applyBorder="1" applyAlignment="1">
      <alignment horizontal="left" vertical="center" wrapText="1"/>
    </xf>
    <xf numFmtId="9" fontId="47" fillId="0" borderId="73" xfId="27" applyFont="1" applyFill="1" applyBorder="1" applyAlignment="1">
      <alignment horizontal="center" vertical="center" wrapText="1"/>
    </xf>
    <xf numFmtId="9" fontId="47" fillId="0" borderId="11" xfId="27" applyFont="1" applyFill="1" applyBorder="1" applyAlignment="1">
      <alignment horizontal="center" vertical="center" wrapText="1"/>
    </xf>
    <xf numFmtId="170" fontId="47" fillId="6" borderId="1" xfId="19" applyNumberFormat="1" applyFont="1" applyFill="1" applyBorder="1" applyAlignment="1">
      <alignment horizontal="left" vertical="center" wrapText="1"/>
    </xf>
    <xf numFmtId="170" fontId="47" fillId="6" borderId="2" xfId="19" applyNumberFormat="1" applyFont="1" applyFill="1" applyBorder="1" applyAlignment="1">
      <alignment vertical="center" wrapText="1"/>
    </xf>
    <xf numFmtId="3" fontId="47" fillId="4" borderId="5" xfId="19" applyNumberFormat="1" applyFont="1" applyFill="1" applyBorder="1" applyAlignment="1">
      <alignment horizontal="center" vertical="center" wrapText="1"/>
    </xf>
    <xf numFmtId="9" fontId="47" fillId="4" borderId="1" xfId="27" applyFont="1" applyFill="1" applyBorder="1" applyAlignment="1">
      <alignment horizontal="center" vertical="center" wrapText="1"/>
    </xf>
    <xf numFmtId="9" fontId="47" fillId="0" borderId="1" xfId="27" applyFont="1" applyFill="1" applyBorder="1" applyAlignment="1">
      <alignment horizontal="center" vertical="center" wrapText="1"/>
    </xf>
    <xf numFmtId="9" fontId="47" fillId="0" borderId="8" xfId="27" applyFont="1" applyFill="1" applyBorder="1" applyAlignment="1">
      <alignment horizontal="center" vertical="center" wrapText="1"/>
    </xf>
    <xf numFmtId="9" fontId="47" fillId="0" borderId="74" xfId="27" applyFont="1" applyFill="1" applyBorder="1" applyAlignment="1">
      <alignment horizontal="center" vertical="center" wrapText="1"/>
    </xf>
    <xf numFmtId="9" fontId="47" fillId="0" borderId="12" xfId="27" applyFont="1" applyFill="1" applyBorder="1" applyAlignment="1">
      <alignment horizontal="center" vertical="center" wrapText="1"/>
    </xf>
    <xf numFmtId="170" fontId="47" fillId="6" borderId="1" xfId="19" applyNumberFormat="1" applyFont="1" applyFill="1" applyBorder="1" applyAlignment="1">
      <alignment vertical="center" wrapText="1"/>
    </xf>
    <xf numFmtId="170" fontId="47" fillId="4" borderId="2" xfId="19" applyNumberFormat="1" applyFont="1" applyFill="1" applyBorder="1" applyAlignment="1">
      <alignment horizontal="center" vertical="center" wrapText="1"/>
    </xf>
    <xf numFmtId="0" fontId="35" fillId="0" borderId="1" xfId="0" applyFont="1" applyFill="1" applyBorder="1" applyAlignment="1">
      <alignment vertical="center" wrapText="1"/>
    </xf>
    <xf numFmtId="0" fontId="47" fillId="6" borderId="1" xfId="19" applyFont="1" applyFill="1" applyBorder="1" applyAlignment="1">
      <alignment horizontal="left" vertical="center" wrapText="1"/>
    </xf>
    <xf numFmtId="171" fontId="47" fillId="0" borderId="1" xfId="10" applyNumberFormat="1" applyFont="1" applyFill="1" applyBorder="1" applyAlignment="1">
      <alignment horizontal="center" vertical="center" wrapText="1"/>
    </xf>
    <xf numFmtId="171" fontId="47" fillId="0" borderId="8" xfId="10" applyNumberFormat="1" applyFont="1" applyFill="1" applyBorder="1" applyAlignment="1">
      <alignment horizontal="center" vertical="center" wrapText="1"/>
    </xf>
    <xf numFmtId="171" fontId="47" fillId="0" borderId="74" xfId="10" applyNumberFormat="1" applyFont="1" applyFill="1" applyBorder="1" applyAlignment="1">
      <alignment horizontal="center" vertical="center" wrapText="1"/>
    </xf>
    <xf numFmtId="171" fontId="47" fillId="0" borderId="12" xfId="10" applyNumberFormat="1" applyFont="1" applyFill="1" applyBorder="1" applyAlignment="1">
      <alignment horizontal="center" vertical="center" wrapText="1"/>
    </xf>
    <xf numFmtId="0" fontId="35" fillId="0" borderId="4" xfId="0" applyFont="1" applyFill="1" applyBorder="1" applyAlignment="1">
      <alignment vertical="center" wrapText="1"/>
    </xf>
    <xf numFmtId="170" fontId="47" fillId="6" borderId="4" xfId="19" applyNumberFormat="1" applyFont="1" applyFill="1" applyBorder="1" applyAlignment="1">
      <alignment vertical="center" wrapText="1"/>
    </xf>
    <xf numFmtId="3" fontId="47" fillId="0" borderId="4" xfId="19" applyNumberFormat="1" applyFont="1" applyFill="1" applyBorder="1" applyAlignment="1">
      <alignment horizontal="center" vertical="center" wrapText="1"/>
    </xf>
    <xf numFmtId="3" fontId="47" fillId="0" borderId="50" xfId="19" applyNumberFormat="1" applyFont="1" applyFill="1" applyBorder="1" applyAlignment="1">
      <alignment horizontal="center" vertical="center" wrapText="1"/>
    </xf>
    <xf numFmtId="3" fontId="47" fillId="0" borderId="76" xfId="19" applyNumberFormat="1" applyFont="1" applyFill="1" applyBorder="1" applyAlignment="1">
      <alignment horizontal="center" vertical="center" wrapText="1"/>
    </xf>
    <xf numFmtId="3" fontId="47" fillId="0" borderId="13" xfId="19" applyNumberFormat="1" applyFont="1" applyFill="1" applyBorder="1" applyAlignment="1">
      <alignment horizontal="center" vertical="center" wrapText="1"/>
    </xf>
    <xf numFmtId="3" fontId="48" fillId="9" borderId="43" xfId="0" applyNumberFormat="1" applyFont="1" applyFill="1" applyBorder="1" applyAlignment="1">
      <alignment horizontal="center" vertical="center"/>
    </xf>
    <xf numFmtId="3" fontId="48" fillId="0" borderId="43" xfId="0" applyNumberFormat="1" applyFont="1" applyFill="1" applyBorder="1" applyAlignment="1">
      <alignment horizontal="center" vertical="center"/>
    </xf>
    <xf numFmtId="3" fontId="48" fillId="0" borderId="64" xfId="0" applyNumberFormat="1" applyFont="1" applyFill="1" applyBorder="1" applyAlignment="1">
      <alignment horizontal="center" vertical="center"/>
    </xf>
    <xf numFmtId="3" fontId="48" fillId="0" borderId="77" xfId="0" applyNumberFormat="1" applyFont="1" applyFill="1" applyBorder="1" applyAlignment="1">
      <alignment horizontal="center" vertical="center"/>
    </xf>
    <xf numFmtId="3" fontId="48" fillId="0" borderId="23" xfId="0" applyNumberFormat="1" applyFont="1" applyFill="1" applyBorder="1" applyAlignment="1">
      <alignment horizontal="center" vertical="center"/>
    </xf>
    <xf numFmtId="3" fontId="48" fillId="9" borderId="2" xfId="0" applyNumberFormat="1" applyFont="1" applyFill="1" applyBorder="1" applyAlignment="1">
      <alignment horizontal="center" vertical="center"/>
    </xf>
    <xf numFmtId="3" fontId="48" fillId="0" borderId="2" xfId="0" applyNumberFormat="1" applyFont="1" applyFill="1" applyBorder="1" applyAlignment="1">
      <alignment horizontal="center" vertical="center"/>
    </xf>
    <xf numFmtId="3" fontId="48" fillId="0" borderId="39" xfId="0" applyNumberFormat="1" applyFont="1" applyFill="1" applyBorder="1" applyAlignment="1">
      <alignment horizontal="center" vertical="center"/>
    </xf>
    <xf numFmtId="3" fontId="48" fillId="0" borderId="75" xfId="0" applyNumberFormat="1" applyFont="1" applyFill="1" applyBorder="1" applyAlignment="1">
      <alignment horizontal="center" vertical="center"/>
    </xf>
    <xf numFmtId="3" fontId="48" fillId="0" borderId="21" xfId="0" applyNumberFormat="1" applyFont="1" applyFill="1" applyBorder="1" applyAlignment="1">
      <alignment horizontal="center" vertical="center"/>
    </xf>
    <xf numFmtId="3" fontId="48" fillId="0" borderId="4" xfId="0" applyNumberFormat="1" applyFont="1" applyFill="1" applyBorder="1" applyAlignment="1">
      <alignment horizontal="center" vertical="center"/>
    </xf>
    <xf numFmtId="3" fontId="48" fillId="0" borderId="50" xfId="0" applyNumberFormat="1" applyFont="1" applyFill="1" applyBorder="1" applyAlignment="1">
      <alignment horizontal="center" vertical="center"/>
    </xf>
    <xf numFmtId="3" fontId="48" fillId="0" borderId="76" xfId="0" applyNumberFormat="1" applyFont="1" applyFill="1" applyBorder="1" applyAlignment="1">
      <alignment horizontal="center" vertical="center"/>
    </xf>
    <xf numFmtId="3" fontId="48" fillId="0" borderId="13" xfId="0" applyNumberFormat="1" applyFont="1" applyFill="1" applyBorder="1" applyAlignment="1">
      <alignment horizontal="center" vertical="center"/>
    </xf>
    <xf numFmtId="3" fontId="47" fillId="0" borderId="3" xfId="19" applyNumberFormat="1" applyFont="1" applyFill="1" applyBorder="1" applyAlignment="1">
      <alignment horizontal="center" vertical="center" wrapText="1"/>
    </xf>
    <xf numFmtId="3" fontId="47" fillId="0" borderId="17" xfId="19" applyNumberFormat="1" applyFont="1" applyFill="1" applyBorder="1" applyAlignment="1">
      <alignment horizontal="center" vertical="center" wrapText="1"/>
    </xf>
    <xf numFmtId="4" fontId="47" fillId="0" borderId="73" xfId="19" applyNumberFormat="1" applyFont="1" applyFill="1" applyBorder="1" applyAlignment="1">
      <alignment horizontal="center" vertical="center" wrapText="1"/>
    </xf>
    <xf numFmtId="4" fontId="47" fillId="0" borderId="11" xfId="19" applyNumberFormat="1" applyFont="1" applyFill="1" applyBorder="1" applyAlignment="1">
      <alignment horizontal="center" vertical="center" wrapText="1"/>
    </xf>
    <xf numFmtId="3" fontId="47" fillId="0" borderId="73" xfId="19" applyNumberFormat="1" applyFont="1" applyFill="1" applyBorder="1" applyAlignment="1">
      <alignment horizontal="center" vertical="center" wrapText="1"/>
    </xf>
    <xf numFmtId="3" fontId="47" fillId="0" borderId="11" xfId="19" applyNumberFormat="1" applyFont="1" applyFill="1" applyBorder="1" applyAlignment="1">
      <alignment horizontal="center" vertical="center" wrapText="1"/>
    </xf>
    <xf numFmtId="3" fontId="47" fillId="4" borderId="47" xfId="19" applyNumberFormat="1" applyFont="1" applyFill="1" applyBorder="1" applyAlignment="1">
      <alignment horizontal="center" vertical="center" wrapText="1"/>
    </xf>
    <xf numFmtId="3" fontId="47" fillId="0" borderId="47" xfId="19" applyNumberFormat="1" applyFont="1" applyFill="1" applyBorder="1" applyAlignment="1">
      <alignment horizontal="center" vertical="center" wrapText="1"/>
    </xf>
    <xf numFmtId="3" fontId="47" fillId="0" borderId="35" xfId="19" applyNumberFormat="1" applyFont="1" applyFill="1" applyBorder="1" applyAlignment="1">
      <alignment horizontal="center" vertical="center" wrapText="1"/>
    </xf>
    <xf numFmtId="4" fontId="47" fillId="0" borderId="36" xfId="19" applyNumberFormat="1" applyFont="1" applyFill="1" applyBorder="1" applyAlignment="1">
      <alignment horizontal="center" vertical="center" wrapText="1"/>
    </xf>
    <xf numFmtId="3" fontId="47" fillId="4" borderId="51" xfId="19" applyNumberFormat="1" applyFont="1" applyFill="1" applyBorder="1" applyAlignment="1">
      <alignment horizontal="center" vertical="center" wrapText="1"/>
    </xf>
    <xf numFmtId="3" fontId="47" fillId="0" borderId="51" xfId="19" applyNumberFormat="1" applyFont="1" applyFill="1" applyBorder="1" applyAlignment="1">
      <alignment horizontal="center" vertical="center" wrapText="1"/>
    </xf>
    <xf numFmtId="3" fontId="47" fillId="0" borderId="55" xfId="19" applyNumberFormat="1" applyFont="1" applyFill="1" applyBorder="1" applyAlignment="1">
      <alignment horizontal="center" vertical="center" wrapText="1"/>
    </xf>
    <xf numFmtId="3" fontId="47" fillId="0" borderId="78" xfId="19" applyNumberFormat="1" applyFont="1" applyFill="1" applyBorder="1" applyAlignment="1">
      <alignment horizontal="center" vertical="center" wrapText="1"/>
    </xf>
    <xf numFmtId="3" fontId="47" fillId="0" borderId="57" xfId="19" applyNumberFormat="1" applyFont="1" applyFill="1" applyBorder="1" applyAlignment="1">
      <alignment horizontal="center" vertical="center" wrapText="1"/>
    </xf>
    <xf numFmtId="3" fontId="47" fillId="4" borderId="38" xfId="19" applyNumberFormat="1" applyFont="1" applyFill="1" applyBorder="1" applyAlignment="1">
      <alignment horizontal="center" vertical="center" wrapText="1"/>
    </xf>
    <xf numFmtId="3" fontId="47" fillId="0" borderId="38" xfId="19" applyNumberFormat="1" applyFont="1" applyFill="1" applyBorder="1" applyAlignment="1">
      <alignment horizontal="center" vertical="center" wrapText="1"/>
    </xf>
    <xf numFmtId="3" fontId="47" fillId="0" borderId="32" xfId="19" applyNumberFormat="1" applyFont="1" applyFill="1" applyBorder="1" applyAlignment="1">
      <alignment horizontal="center" vertical="center" wrapText="1"/>
    </xf>
    <xf numFmtId="3" fontId="47" fillId="0" borderId="79" xfId="19" applyNumberFormat="1" applyFont="1" applyFill="1" applyBorder="1" applyAlignment="1">
      <alignment horizontal="center" vertical="center" wrapText="1"/>
    </xf>
    <xf numFmtId="3" fontId="47" fillId="0" borderId="48" xfId="19" applyNumberFormat="1" applyFont="1" applyFill="1" applyBorder="1" applyAlignment="1">
      <alignment horizontal="center" vertical="center" wrapText="1"/>
    </xf>
    <xf numFmtId="9" fontId="47" fillId="4" borderId="47" xfId="27" applyFont="1" applyFill="1" applyBorder="1" applyAlignment="1">
      <alignment horizontal="center" vertical="center" wrapText="1"/>
    </xf>
    <xf numFmtId="9" fontId="47" fillId="0" borderId="47" xfId="27" applyFont="1" applyFill="1" applyBorder="1" applyAlignment="1">
      <alignment horizontal="center" vertical="center" wrapText="1"/>
    </xf>
    <xf numFmtId="9" fontId="47" fillId="0" borderId="35" xfId="27" applyFont="1" applyFill="1" applyBorder="1" applyAlignment="1">
      <alignment horizontal="center" vertical="center" wrapText="1"/>
    </xf>
    <xf numFmtId="9" fontId="47" fillId="0" borderId="36" xfId="27" applyFont="1" applyFill="1" applyBorder="1" applyAlignment="1">
      <alignment horizontal="center" vertical="center" wrapText="1"/>
    </xf>
    <xf numFmtId="9" fontId="47" fillId="4" borderId="51" xfId="27" applyFont="1" applyFill="1" applyBorder="1" applyAlignment="1">
      <alignment horizontal="center" vertical="center" wrapText="1"/>
    </xf>
    <xf numFmtId="9" fontId="47" fillId="0" borderId="51" xfId="27" applyFont="1" applyFill="1" applyBorder="1" applyAlignment="1">
      <alignment horizontal="center" vertical="center" wrapText="1"/>
    </xf>
    <xf numFmtId="9" fontId="47" fillId="0" borderId="55" xfId="27" applyFont="1" applyFill="1" applyBorder="1" applyAlignment="1">
      <alignment horizontal="center" vertical="center" wrapText="1"/>
    </xf>
    <xf numFmtId="9" fontId="47" fillId="0" borderId="78" xfId="27" applyFont="1" applyFill="1" applyBorder="1" applyAlignment="1">
      <alignment horizontal="center" vertical="center" wrapText="1"/>
    </xf>
    <xf numFmtId="9" fontId="47" fillId="0" borderId="57" xfId="27" applyFont="1" applyFill="1" applyBorder="1" applyAlignment="1">
      <alignment horizontal="center" vertical="center" wrapText="1"/>
    </xf>
    <xf numFmtId="3" fontId="47" fillId="0" borderId="36" xfId="19" applyNumberFormat="1" applyFont="1" applyFill="1" applyBorder="1" applyAlignment="1">
      <alignment horizontal="center" vertical="center" wrapText="1"/>
    </xf>
    <xf numFmtId="0" fontId="47" fillId="6" borderId="3" xfId="19" applyFont="1" applyFill="1" applyBorder="1" applyAlignment="1">
      <alignment horizontal="left" vertical="top" wrapText="1"/>
    </xf>
    <xf numFmtId="3" fontId="47" fillId="4" borderId="47" xfId="19" applyNumberFormat="1" applyFont="1" applyFill="1" applyBorder="1" applyAlignment="1">
      <alignment horizontal="center" vertical="top" wrapText="1"/>
    </xf>
    <xf numFmtId="3" fontId="47" fillId="0" borderId="47" xfId="19" applyNumberFormat="1" applyFont="1" applyFill="1" applyBorder="1" applyAlignment="1">
      <alignment horizontal="center" vertical="top" wrapText="1"/>
    </xf>
    <xf numFmtId="3" fontId="47" fillId="0" borderId="35" xfId="19" applyNumberFormat="1" applyFont="1" applyFill="1" applyBorder="1" applyAlignment="1">
      <alignment horizontal="center" vertical="top" wrapText="1"/>
    </xf>
    <xf numFmtId="4" fontId="47" fillId="0" borderId="73" xfId="19" applyNumberFormat="1" applyFont="1" applyFill="1" applyBorder="1" applyAlignment="1">
      <alignment horizontal="center" vertical="top" wrapText="1"/>
    </xf>
    <xf numFmtId="4" fontId="47" fillId="0" borderId="36" xfId="19" applyNumberFormat="1" applyFont="1" applyFill="1" applyBorder="1" applyAlignment="1">
      <alignment horizontal="center" vertical="top" wrapText="1"/>
    </xf>
    <xf numFmtId="3" fontId="47" fillId="4" borderId="3" xfId="19" applyNumberFormat="1" applyFont="1" applyFill="1" applyBorder="1" applyAlignment="1">
      <alignment horizontal="center" vertical="top" wrapText="1"/>
    </xf>
    <xf numFmtId="0" fontId="13" fillId="0" borderId="0" xfId="26" applyFont="1" applyBorder="1" applyAlignment="1">
      <alignment vertical="top" wrapText="1"/>
    </xf>
    <xf numFmtId="0" fontId="13" fillId="0" borderId="0" xfId="19" applyFont="1" applyBorder="1" applyAlignment="1">
      <alignment vertical="top" wrapText="1"/>
    </xf>
    <xf numFmtId="0" fontId="4" fillId="0" borderId="0" xfId="19" applyBorder="1" applyAlignment="1">
      <alignment vertical="top" wrapText="1"/>
    </xf>
    <xf numFmtId="0" fontId="4" fillId="0" borderId="0" xfId="19" applyBorder="1" applyAlignment="1">
      <alignment vertical="top"/>
    </xf>
    <xf numFmtId="0" fontId="4" fillId="0" borderId="0" xfId="19" applyAlignment="1">
      <alignment vertical="top"/>
    </xf>
    <xf numFmtId="3" fontId="47" fillId="4" borderId="60" xfId="19" applyNumberFormat="1" applyFont="1" applyFill="1" applyBorder="1" applyAlignment="1">
      <alignment horizontal="center" vertical="center" wrapText="1"/>
    </xf>
    <xf numFmtId="3" fontId="47" fillId="0" borderId="60" xfId="19" applyNumberFormat="1" applyFont="1" applyFill="1" applyBorder="1" applyAlignment="1">
      <alignment horizontal="center" vertical="center" wrapText="1"/>
    </xf>
    <xf numFmtId="3" fontId="47" fillId="0" borderId="33" xfId="19" applyNumberFormat="1" applyFont="1" applyFill="1" applyBorder="1" applyAlignment="1">
      <alignment horizontal="center" vertical="center" wrapText="1"/>
    </xf>
    <xf numFmtId="3" fontId="47" fillId="0" borderId="34" xfId="19" applyNumberFormat="1" applyFont="1" applyFill="1" applyBorder="1" applyAlignment="1">
      <alignment horizontal="center" vertical="center" wrapText="1"/>
    </xf>
    <xf numFmtId="0" fontId="47" fillId="6" borderId="40" xfId="19" applyFont="1" applyFill="1" applyBorder="1" applyAlignment="1">
      <alignment horizontal="center" vertical="center" wrapText="1"/>
    </xf>
    <xf numFmtId="3" fontId="13" fillId="4" borderId="42" xfId="19" applyNumberFormat="1" applyFont="1" applyFill="1" applyBorder="1" applyAlignment="1">
      <alignment horizontal="center" vertical="center"/>
    </xf>
    <xf numFmtId="3" fontId="13" fillId="4" borderId="31" xfId="19" applyNumberFormat="1" applyFont="1" applyFill="1" applyBorder="1" applyAlignment="1">
      <alignment horizontal="center" vertical="center"/>
    </xf>
    <xf numFmtId="3" fontId="13" fillId="4" borderId="79" xfId="19" applyNumberFormat="1" applyFont="1" applyFill="1" applyBorder="1" applyAlignment="1">
      <alignment horizontal="center" vertical="center"/>
    </xf>
    <xf numFmtId="176" fontId="13" fillId="4" borderId="40" xfId="19" applyNumberFormat="1" applyFont="1" applyFill="1" applyBorder="1" applyAlignment="1">
      <alignment horizontal="center" vertical="center"/>
    </xf>
    <xf numFmtId="165" fontId="4" fillId="6" borderId="0" xfId="19" applyNumberFormat="1" applyFill="1" applyBorder="1"/>
    <xf numFmtId="0" fontId="4" fillId="6" borderId="0" xfId="19" applyFill="1" applyBorder="1"/>
    <xf numFmtId="0" fontId="4" fillId="6" borderId="0" xfId="19" applyFill="1" applyBorder="1" applyAlignment="1"/>
    <xf numFmtId="0" fontId="4" fillId="6" borderId="30" xfId="19" applyFill="1" applyBorder="1"/>
    <xf numFmtId="167" fontId="4" fillId="4" borderId="0" xfId="5" applyFont="1" applyFill="1" applyBorder="1"/>
    <xf numFmtId="0" fontId="4" fillId="4" borderId="0" xfId="19" applyFill="1" applyBorder="1"/>
    <xf numFmtId="0" fontId="4" fillId="4" borderId="0" xfId="19" applyFill="1" applyBorder="1" applyAlignment="1">
      <alignment vertical="center" wrapText="1"/>
    </xf>
    <xf numFmtId="0" fontId="4" fillId="4" borderId="0" xfId="19" applyFill="1" applyBorder="1" applyAlignment="1">
      <alignment wrapText="1"/>
    </xf>
    <xf numFmtId="0" fontId="4" fillId="7" borderId="0" xfId="19" applyFill="1" applyBorder="1"/>
    <xf numFmtId="0" fontId="4" fillId="7" borderId="0" xfId="19" applyFill="1"/>
    <xf numFmtId="0" fontId="47" fillId="6" borderId="80" xfId="19" applyFont="1" applyFill="1" applyBorder="1" applyAlignment="1">
      <alignment horizontal="center" vertical="center" wrapText="1"/>
    </xf>
    <xf numFmtId="176" fontId="13" fillId="4" borderId="80" xfId="19" applyNumberFormat="1" applyFont="1" applyFill="1" applyBorder="1" applyAlignment="1">
      <alignment horizontal="center" vertical="center"/>
    </xf>
    <xf numFmtId="0" fontId="47" fillId="6" borderId="42" xfId="19" applyFont="1" applyFill="1" applyBorder="1" applyAlignment="1">
      <alignment horizontal="center" vertical="center" wrapText="1"/>
    </xf>
    <xf numFmtId="0" fontId="4" fillId="6" borderId="32" xfId="19" applyFill="1" applyBorder="1"/>
    <xf numFmtId="174" fontId="4" fillId="0" borderId="0" xfId="19" applyNumberFormat="1"/>
    <xf numFmtId="167" fontId="4" fillId="0" borderId="0" xfId="5" applyFont="1" applyBorder="1"/>
    <xf numFmtId="167" fontId="4" fillId="0" borderId="0" xfId="19" applyNumberFormat="1" applyBorder="1"/>
    <xf numFmtId="0" fontId="11" fillId="0" borderId="0" xfId="19" applyFont="1" applyBorder="1" applyAlignment="1">
      <alignment horizontal="center" vertical="center"/>
    </xf>
    <xf numFmtId="0" fontId="4" fillId="0" borderId="0" xfId="19" applyAlignment="1"/>
    <xf numFmtId="0" fontId="11" fillId="6" borderId="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2" xfId="0" applyFont="1" applyFill="1" applyBorder="1" applyAlignment="1" applyProtection="1">
      <alignment horizontal="center" vertical="center" wrapText="1"/>
      <protection locked="0"/>
    </xf>
    <xf numFmtId="0" fontId="5" fillId="6" borderId="13" xfId="0" applyFont="1" applyFill="1" applyBorder="1" applyAlignment="1" applyProtection="1">
      <alignment horizontal="center" vertical="center" wrapText="1"/>
      <protection locked="0"/>
    </xf>
    <xf numFmtId="0" fontId="5" fillId="6" borderId="3" xfId="0" applyFont="1" applyFill="1" applyBorder="1" applyAlignment="1">
      <alignment horizontal="center" vertical="center" wrapText="1"/>
    </xf>
    <xf numFmtId="0" fontId="5" fillId="6" borderId="1" xfId="0" applyFont="1" applyFill="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5" fillId="6" borderId="19"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11" fillId="0" borderId="33" xfId="0" applyFont="1" applyFill="1" applyBorder="1" applyAlignment="1">
      <alignment horizontal="right" vertical="center"/>
    </xf>
    <xf numFmtId="0" fontId="6" fillId="0" borderId="33" xfId="0" applyFont="1" applyFill="1" applyBorder="1" applyAlignment="1">
      <alignment horizontal="right" vertical="center"/>
    </xf>
    <xf numFmtId="0" fontId="6" fillId="0" borderId="34" xfId="0" applyFont="1" applyFill="1" applyBorder="1" applyAlignment="1">
      <alignment horizontal="right" vertical="center"/>
    </xf>
    <xf numFmtId="0" fontId="30" fillId="0" borderId="26" xfId="0" applyFont="1" applyFill="1" applyBorder="1" applyAlignment="1">
      <alignment horizontal="center"/>
    </xf>
    <xf numFmtId="0" fontId="30" fillId="0" borderId="27" xfId="0" applyFont="1" applyFill="1" applyBorder="1" applyAlignment="1">
      <alignment horizontal="center"/>
    </xf>
    <xf numFmtId="0" fontId="30" fillId="0" borderId="28" xfId="0" applyFont="1" applyFill="1" applyBorder="1" applyAlignment="1">
      <alignment horizontal="center"/>
    </xf>
    <xf numFmtId="0" fontId="30" fillId="0" borderId="29" xfId="0" applyFont="1" applyFill="1" applyBorder="1" applyAlignment="1">
      <alignment horizontal="center"/>
    </xf>
    <xf numFmtId="0" fontId="30" fillId="0" borderId="0" xfId="0" applyFont="1" applyFill="1" applyBorder="1" applyAlignment="1">
      <alignment horizontal="center"/>
    </xf>
    <xf numFmtId="0" fontId="30" fillId="0" borderId="10" xfId="0" applyFont="1" applyFill="1" applyBorder="1" applyAlignment="1">
      <alignment horizontal="center"/>
    </xf>
    <xf numFmtId="0" fontId="5" fillId="6" borderId="18"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3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23" fillId="0" borderId="1" xfId="0" applyFont="1" applyFill="1" applyBorder="1" applyAlignment="1">
      <alignment horizontal="justify"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4" fillId="0" borderId="4" xfId="0" applyFont="1" applyFill="1" applyBorder="1" applyAlignment="1">
      <alignment horizontal="justify" vertical="center" wrapText="1"/>
    </xf>
    <xf numFmtId="49" fontId="31" fillId="0" borderId="1" xfId="0" applyNumberFormat="1" applyFont="1" applyFill="1" applyBorder="1" applyAlignment="1">
      <alignment horizontal="justify" vertical="center" wrapText="1"/>
    </xf>
    <xf numFmtId="49" fontId="31" fillId="0" borderId="1" xfId="0" applyNumberFormat="1" applyFont="1" applyFill="1" applyBorder="1" applyAlignment="1">
      <alignment horizontal="justify" vertical="center"/>
    </xf>
    <xf numFmtId="0" fontId="31" fillId="0" borderId="1" xfId="0" applyFont="1" applyFill="1" applyBorder="1" applyAlignment="1">
      <alignment horizontal="justify" vertical="center" wrapText="1"/>
    </xf>
    <xf numFmtId="0" fontId="31" fillId="0" borderId="1" xfId="0" applyFont="1" applyFill="1" applyBorder="1" applyAlignment="1">
      <alignment horizontal="justify" vertical="center"/>
    </xf>
    <xf numFmtId="0" fontId="25" fillId="0" borderId="1" xfId="0" applyFont="1" applyFill="1" applyBorder="1" applyAlignment="1">
      <alignment horizontal="justify" vertical="center" wrapText="1"/>
    </xf>
    <xf numFmtId="0" fontId="25" fillId="0" borderId="1" xfId="0" applyFont="1" applyFill="1" applyBorder="1" applyAlignment="1">
      <alignment horizontal="justify" vertical="center"/>
    </xf>
    <xf numFmtId="0" fontId="0" fillId="0" borderId="1" xfId="0" applyFill="1" applyBorder="1" applyAlignment="1">
      <alignment horizontal="center" vertical="center" wrapText="1"/>
    </xf>
    <xf numFmtId="0" fontId="5" fillId="6" borderId="17" xfId="0" applyFont="1" applyFill="1" applyBorder="1" applyAlignment="1">
      <alignment horizontal="center" vertical="center"/>
    </xf>
    <xf numFmtId="0" fontId="5" fillId="6" borderId="35" xfId="0" applyFont="1" applyFill="1" applyBorder="1" applyAlignment="1">
      <alignment horizontal="center" vertical="center"/>
    </xf>
    <xf numFmtId="0" fontId="5" fillId="6" borderId="47" xfId="0" applyFont="1" applyFill="1" applyBorder="1" applyAlignment="1">
      <alignment horizontal="center" vertical="center"/>
    </xf>
    <xf numFmtId="0" fontId="5" fillId="6" borderId="4" xfId="0" applyFont="1" applyFill="1" applyBorder="1" applyAlignment="1">
      <alignment horizontal="center" vertical="center" wrapText="1"/>
    </xf>
    <xf numFmtId="0" fontId="5" fillId="0" borderId="49" xfId="0" applyFont="1" applyFill="1" applyBorder="1" applyAlignment="1">
      <alignment horizontal="center" vertical="center" wrapText="1"/>
    </xf>
    <xf numFmtId="0" fontId="4" fillId="0" borderId="5" xfId="0" applyFont="1" applyFill="1" applyBorder="1" applyAlignment="1">
      <alignment horizontal="justify" vertical="center" wrapText="1"/>
    </xf>
    <xf numFmtId="49" fontId="4" fillId="0" borderId="1" xfId="0" applyNumberFormat="1" applyFont="1" applyFill="1" applyBorder="1" applyAlignment="1">
      <alignment horizontal="justify" vertical="center" wrapText="1"/>
    </xf>
    <xf numFmtId="49" fontId="4" fillId="0" borderId="1" xfId="0" applyNumberFormat="1" applyFont="1" applyFill="1" applyBorder="1" applyAlignment="1">
      <alignment horizontal="justify" vertical="center"/>
    </xf>
    <xf numFmtId="0" fontId="20" fillId="0" borderId="27" xfId="0" applyFont="1" applyFill="1" applyBorder="1" applyAlignment="1">
      <alignment horizontal="right"/>
    </xf>
    <xf numFmtId="0" fontId="20" fillId="0" borderId="0" xfId="0" applyFont="1" applyFill="1" applyBorder="1" applyAlignment="1">
      <alignment horizontal="right"/>
    </xf>
    <xf numFmtId="0" fontId="3" fillId="6" borderId="26" xfId="0" applyFont="1" applyFill="1" applyBorder="1" applyAlignment="1" applyProtection="1">
      <alignment horizontal="center" vertical="center" wrapText="1"/>
      <protection locked="0"/>
    </xf>
    <xf numFmtId="0" fontId="3" fillId="6" borderId="27"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28" xfId="0" applyFont="1" applyFill="1" applyBorder="1" applyAlignment="1" applyProtection="1">
      <alignment horizontal="center" vertical="center" wrapText="1"/>
      <protection locked="0"/>
    </xf>
    <xf numFmtId="0" fontId="3" fillId="6" borderId="29"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31" xfId="0" applyFont="1" applyFill="1" applyBorder="1" applyAlignment="1" applyProtection="1">
      <alignment horizontal="center" vertical="center" wrapText="1"/>
      <protection locked="0"/>
    </xf>
    <xf numFmtId="0" fontId="3" fillId="6" borderId="32" xfId="0" applyFont="1" applyFill="1" applyBorder="1" applyAlignment="1" applyProtection="1">
      <alignment horizontal="center" vertical="center" wrapText="1"/>
      <protection locked="0"/>
    </xf>
    <xf numFmtId="0" fontId="3" fillId="6" borderId="38" xfId="0" applyFont="1" applyFill="1" applyBorder="1" applyAlignment="1" applyProtection="1">
      <alignment horizontal="center" vertical="center" wrapText="1"/>
      <protection locked="0"/>
    </xf>
    <xf numFmtId="0" fontId="32" fillId="0" borderId="1" xfId="0"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0" fontId="33" fillId="0" borderId="40" xfId="0" applyFont="1" applyFill="1" applyBorder="1" applyAlignment="1">
      <alignment horizontal="center" vertical="center" wrapText="1"/>
    </xf>
    <xf numFmtId="0" fontId="33" fillId="0" borderId="41" xfId="0" applyFont="1" applyFill="1" applyBorder="1" applyAlignment="1">
      <alignment horizontal="center" vertical="center" wrapText="1"/>
    </xf>
    <xf numFmtId="0" fontId="33" fillId="0" borderId="42"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0" fillId="0" borderId="18" xfId="0" applyFill="1" applyBorder="1" applyAlignment="1">
      <alignment horizontal="center"/>
    </xf>
    <xf numFmtId="0" fontId="0" fillId="0" borderId="3" xfId="0" applyFill="1" applyBorder="1" applyAlignment="1">
      <alignment horizontal="center"/>
    </xf>
    <xf numFmtId="0" fontId="0" fillId="0" borderId="19" xfId="0" applyFill="1" applyBorder="1" applyAlignment="1">
      <alignment horizontal="center"/>
    </xf>
    <xf numFmtId="0" fontId="0" fillId="0" borderId="1" xfId="0" applyFill="1" applyBorder="1" applyAlignment="1">
      <alignment horizontal="center"/>
    </xf>
    <xf numFmtId="0" fontId="0" fillId="0" borderId="20" xfId="0" applyFill="1" applyBorder="1" applyAlignment="1">
      <alignment horizontal="center"/>
    </xf>
    <xf numFmtId="0" fontId="0" fillId="0" borderId="4" xfId="0" applyFill="1" applyBorder="1" applyAlignment="1">
      <alignment horizontal="center"/>
    </xf>
    <xf numFmtId="0" fontId="11" fillId="6" borderId="8"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1" fillId="6" borderId="50"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36"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4" xfId="0" applyFont="1" applyFill="1" applyBorder="1" applyAlignment="1">
      <alignment horizontal="center"/>
    </xf>
    <xf numFmtId="0" fontId="4" fillId="0" borderId="4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49" fontId="31" fillId="10" borderId="1" xfId="0" applyNumberFormat="1" applyFont="1" applyFill="1" applyBorder="1" applyAlignment="1">
      <alignment horizontal="justify" vertical="center" wrapText="1"/>
    </xf>
    <xf numFmtId="49" fontId="31" fillId="10" borderId="1" xfId="0" applyNumberFormat="1" applyFont="1" applyFill="1" applyBorder="1" applyAlignment="1">
      <alignment horizontal="justify" vertical="center"/>
    </xf>
    <xf numFmtId="49" fontId="31" fillId="1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4" fillId="0" borderId="43"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31" fillId="1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horizontal="left" vertical="center"/>
    </xf>
    <xf numFmtId="49" fontId="4" fillId="0" borderId="1" xfId="0" applyNumberFormat="1" applyFont="1" applyFill="1" applyBorder="1" applyAlignment="1">
      <alignment horizontal="center" vertical="center" wrapText="1"/>
    </xf>
    <xf numFmtId="0" fontId="25" fillId="0" borderId="2" xfId="0" applyFont="1" applyFill="1" applyBorder="1" applyAlignment="1">
      <alignment horizontal="justify" vertical="center" wrapText="1"/>
    </xf>
    <xf numFmtId="0" fontId="25" fillId="0" borderId="25" xfId="0" applyFont="1" applyFill="1" applyBorder="1" applyAlignment="1">
      <alignment horizontal="justify" vertical="center" wrapText="1"/>
    </xf>
    <xf numFmtId="0" fontId="25" fillId="0" borderId="5" xfId="0" applyFont="1" applyFill="1" applyBorder="1" applyAlignment="1">
      <alignment horizontal="justify" vertical="center" wrapText="1"/>
    </xf>
    <xf numFmtId="0" fontId="4" fillId="0" borderId="1" xfId="16" applyFont="1" applyFill="1" applyBorder="1" applyAlignment="1">
      <alignment horizontal="left" vertical="center" wrapText="1"/>
    </xf>
    <xf numFmtId="0" fontId="4" fillId="0" borderId="1" xfId="16" applyFont="1" applyFill="1" applyBorder="1" applyAlignment="1">
      <alignment horizontal="left" vertical="center"/>
    </xf>
    <xf numFmtId="0" fontId="2" fillId="5" borderId="11" xfId="16" applyFont="1" applyFill="1" applyBorder="1" applyAlignment="1">
      <alignment horizontal="center" vertical="center" wrapText="1"/>
    </xf>
    <xf numFmtId="0" fontId="2" fillId="5" borderId="21" xfId="16" applyFont="1" applyFill="1" applyBorder="1" applyAlignment="1">
      <alignment horizontal="center" vertical="center" wrapText="1"/>
    </xf>
    <xf numFmtId="0" fontId="4" fillId="0" borderId="1" xfId="16" applyFont="1" applyFill="1" applyBorder="1" applyAlignment="1">
      <alignment horizontal="justify" vertical="center" wrapText="1"/>
    </xf>
    <xf numFmtId="49" fontId="4" fillId="0" borderId="1" xfId="16" applyNumberFormat="1" applyFont="1" applyFill="1" applyBorder="1" applyAlignment="1">
      <alignment horizontal="justify" vertical="center" wrapText="1"/>
    </xf>
    <xf numFmtId="0" fontId="43" fillId="13" borderId="29" xfId="0" applyFont="1" applyFill="1" applyBorder="1" applyAlignment="1">
      <alignment horizontal="center" vertical="center" wrapText="1"/>
    </xf>
    <xf numFmtId="0" fontId="43" fillId="13" borderId="31" xfId="0" applyFont="1" applyFill="1" applyBorder="1" applyAlignment="1">
      <alignment horizontal="center" vertical="center" wrapText="1"/>
    </xf>
    <xf numFmtId="10" fontId="2" fillId="0" borderId="1" xfId="0" applyNumberFormat="1" applyFont="1" applyFill="1" applyBorder="1" applyAlignment="1" applyProtection="1">
      <alignment horizontal="center" vertical="center" wrapText="1"/>
      <protection locked="0"/>
    </xf>
    <xf numFmtId="9" fontId="2" fillId="0" borderId="1" xfId="0" applyNumberFormat="1" applyFont="1" applyFill="1" applyBorder="1" applyAlignment="1" applyProtection="1">
      <alignment horizontal="center" vertical="center" wrapText="1"/>
      <protection locked="0"/>
    </xf>
    <xf numFmtId="178" fontId="4" fillId="11" borderId="10" xfId="23" applyNumberFormat="1" applyFont="1" applyFill="1" applyBorder="1" applyAlignment="1" applyProtection="1">
      <alignment horizontal="center" vertical="center" wrapText="1"/>
      <protection locked="0"/>
    </xf>
    <xf numFmtId="0" fontId="2" fillId="5" borderId="16" xfId="16" applyFont="1" applyFill="1" applyBorder="1" applyAlignment="1">
      <alignment horizontal="center" vertical="center" wrapText="1"/>
    </xf>
    <xf numFmtId="0" fontId="2" fillId="5" borderId="44" xfId="16" applyFont="1" applyFill="1" applyBorder="1" applyAlignment="1">
      <alignment horizontal="center" vertical="center" wrapText="1"/>
    </xf>
    <xf numFmtId="0" fontId="4" fillId="0" borderId="1" xfId="16" applyFont="1" applyFill="1" applyBorder="1" applyAlignment="1">
      <alignment horizontal="center" vertical="center" wrapText="1"/>
    </xf>
    <xf numFmtId="0" fontId="31" fillId="4" borderId="1" xfId="16" applyFont="1" applyFill="1" applyBorder="1" applyAlignment="1">
      <alignment horizontal="left" vertical="center" wrapText="1"/>
    </xf>
    <xf numFmtId="178" fontId="4" fillId="11" borderId="47" xfId="23" applyNumberFormat="1" applyFont="1" applyFill="1" applyBorder="1" applyAlignment="1" applyProtection="1">
      <alignment horizontal="left" vertical="center" wrapText="1"/>
      <protection locked="0"/>
    </xf>
    <xf numFmtId="178" fontId="4" fillId="11" borderId="7" xfId="23" applyNumberFormat="1" applyFont="1" applyFill="1" applyBorder="1" applyAlignment="1" applyProtection="1">
      <alignment horizontal="left" vertical="center" wrapText="1"/>
      <protection locked="0"/>
    </xf>
    <xf numFmtId="178" fontId="4" fillId="11" borderId="7" xfId="23" applyNumberFormat="1" applyFont="1" applyFill="1" applyBorder="1" applyAlignment="1" applyProtection="1">
      <alignment horizontal="justify" vertical="center" wrapText="1"/>
      <protection locked="0"/>
    </xf>
    <xf numFmtId="178" fontId="4" fillId="11" borderId="60" xfId="23" applyNumberFormat="1" applyFont="1" applyFill="1" applyBorder="1" applyAlignment="1" applyProtection="1">
      <alignment horizontal="justify" vertical="center" wrapText="1"/>
      <protection locked="0"/>
    </xf>
    <xf numFmtId="178" fontId="4" fillId="11" borderId="69" xfId="23" applyNumberFormat="1" applyFont="1" applyFill="1" applyBorder="1" applyAlignment="1" applyProtection="1">
      <alignment horizontal="justify" vertical="center" wrapText="1"/>
      <protection locked="0"/>
    </xf>
    <xf numFmtId="178" fontId="4" fillId="11" borderId="57" xfId="23" applyNumberFormat="1" applyFont="1" applyFill="1" applyBorder="1" applyAlignment="1" applyProtection="1">
      <alignment horizontal="justify" vertical="center" wrapText="1"/>
      <protection locked="0"/>
    </xf>
    <xf numFmtId="9" fontId="4" fillId="11" borderId="7" xfId="23" applyFont="1" applyFill="1" applyBorder="1" applyAlignment="1" applyProtection="1">
      <alignment horizontal="center" vertical="center" wrapText="1"/>
      <protection locked="0"/>
    </xf>
    <xf numFmtId="178" fontId="4" fillId="11" borderId="57" xfId="23" applyNumberFormat="1" applyFont="1" applyFill="1" applyBorder="1" applyAlignment="1" applyProtection="1">
      <alignment horizontal="center" vertical="center" wrapText="1"/>
      <protection locked="0"/>
    </xf>
    <xf numFmtId="178" fontId="4" fillId="11" borderId="34" xfId="23" applyNumberFormat="1" applyFont="1" applyFill="1" applyBorder="1" applyAlignment="1" applyProtection="1">
      <alignment horizontal="center" vertical="center" wrapText="1"/>
      <protection locked="0"/>
    </xf>
    <xf numFmtId="9" fontId="2" fillId="0" borderId="1" xfId="23" applyNumberFormat="1" applyFont="1" applyFill="1" applyBorder="1" applyAlignment="1" applyProtection="1">
      <alignment horizontal="center" vertical="center" wrapText="1"/>
      <protection locked="0"/>
    </xf>
    <xf numFmtId="10" fontId="4" fillId="11" borderId="36" xfId="23" applyNumberFormat="1" applyFont="1" applyFill="1" applyBorder="1" applyAlignment="1" applyProtection="1">
      <alignment horizontal="center" vertical="center" wrapText="1"/>
      <protection locked="0"/>
    </xf>
    <xf numFmtId="10" fontId="4" fillId="11" borderId="37" xfId="23" applyNumberFormat="1" applyFont="1" applyFill="1" applyBorder="1" applyAlignment="1" applyProtection="1">
      <alignment horizontal="center" vertical="center" wrapText="1"/>
      <protection locked="0"/>
    </xf>
    <xf numFmtId="10" fontId="4" fillId="11" borderId="68" xfId="23" applyNumberFormat="1" applyFont="1" applyFill="1" applyBorder="1" applyAlignment="1" applyProtection="1">
      <alignment horizontal="center" vertical="center" wrapText="1"/>
      <protection locked="0"/>
    </xf>
    <xf numFmtId="10" fontId="4" fillId="11" borderId="48" xfId="23" applyNumberFormat="1" applyFont="1" applyFill="1" applyBorder="1" applyAlignment="1" applyProtection="1">
      <alignment horizontal="center" vertical="center" wrapText="1"/>
      <protection locked="0"/>
    </xf>
    <xf numFmtId="9" fontId="4" fillId="11" borderId="36" xfId="23" applyFont="1" applyFill="1" applyBorder="1" applyAlignment="1" applyProtection="1">
      <alignment horizontal="left" vertical="center" wrapText="1"/>
      <protection locked="0"/>
    </xf>
    <xf numFmtId="9" fontId="4" fillId="11" borderId="34" xfId="23" applyFont="1" applyFill="1" applyBorder="1" applyAlignment="1" applyProtection="1">
      <alignment horizontal="left" vertical="center" wrapText="1"/>
      <protection locked="0"/>
    </xf>
    <xf numFmtId="9" fontId="2" fillId="0" borderId="1" xfId="0" applyNumberFormat="1" applyFont="1" applyFill="1" applyBorder="1" applyAlignment="1" applyProtection="1">
      <alignment horizontal="center" vertical="center"/>
      <protection locked="0"/>
    </xf>
    <xf numFmtId="9" fontId="4" fillId="0" borderId="1" xfId="23" applyNumberFormat="1" applyFont="1" applyFill="1" applyBorder="1" applyAlignment="1" applyProtection="1">
      <alignment horizontal="center" vertical="center" wrapText="1"/>
      <protection locked="0"/>
    </xf>
    <xf numFmtId="0" fontId="31" fillId="4" borderId="1" xfId="16" applyFont="1" applyFill="1" applyBorder="1" applyAlignment="1">
      <alignment horizontal="left" vertical="center"/>
    </xf>
    <xf numFmtId="9" fontId="4" fillId="0" borderId="1" xfId="0"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0" fontId="2" fillId="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178" fontId="2" fillId="0" borderId="1" xfId="23" applyNumberFormat="1" applyFont="1" applyFill="1" applyBorder="1" applyAlignment="1" applyProtection="1">
      <alignment horizontal="center" vertical="center" wrapText="1"/>
      <protection locked="0"/>
    </xf>
    <xf numFmtId="0" fontId="2" fillId="5" borderId="3" xfId="16" applyFont="1" applyFill="1" applyBorder="1" applyAlignment="1">
      <alignment horizontal="center" vertical="center" wrapText="1"/>
    </xf>
    <xf numFmtId="0" fontId="4" fillId="0" borderId="18" xfId="16" applyBorder="1"/>
    <xf numFmtId="0" fontId="4" fillId="0" borderId="3" xfId="16" applyBorder="1"/>
    <xf numFmtId="0" fontId="4" fillId="0" borderId="19" xfId="16" applyBorder="1"/>
    <xf numFmtId="0" fontId="4" fillId="0" borderId="1" xfId="16" applyBorder="1"/>
    <xf numFmtId="0" fontId="4" fillId="0" borderId="20" xfId="16" applyBorder="1"/>
    <xf numFmtId="0" fontId="4" fillId="0" borderId="4" xfId="16" applyBorder="1"/>
    <xf numFmtId="0" fontId="21" fillId="5" borderId="3" xfId="0" applyFont="1" applyFill="1" applyBorder="1" applyAlignment="1">
      <alignment horizontal="center" vertical="center" wrapText="1"/>
    </xf>
    <xf numFmtId="0" fontId="21" fillId="5" borderId="11"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1" fillId="5" borderId="12"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6" fillId="5" borderId="4" xfId="0" applyFont="1" applyFill="1" applyBorder="1" applyAlignment="1">
      <alignment horizontal="center" vertical="center" wrapText="1"/>
    </xf>
    <xf numFmtId="0" fontId="26" fillId="5" borderId="13" xfId="0" applyFont="1" applyFill="1" applyBorder="1" applyAlignment="1">
      <alignment horizontal="center" vertical="center" wrapText="1"/>
    </xf>
    <xf numFmtId="0" fontId="2" fillId="5" borderId="43" xfId="16" applyFont="1" applyFill="1" applyBorder="1" applyAlignment="1">
      <alignment horizontal="center" vertical="center" wrapText="1"/>
    </xf>
    <xf numFmtId="0" fontId="2" fillId="5" borderId="25" xfId="16" applyFont="1" applyFill="1" applyBorder="1" applyAlignment="1">
      <alignment horizontal="center" vertical="center" wrapText="1"/>
    </xf>
    <xf numFmtId="0" fontId="15" fillId="5" borderId="17" xfId="16" applyFont="1" applyFill="1" applyBorder="1" applyAlignment="1">
      <alignment horizontal="center" vertical="center" wrapText="1"/>
    </xf>
    <xf numFmtId="0" fontId="15" fillId="5" borderId="47" xfId="16" applyFont="1" applyFill="1" applyBorder="1" applyAlignment="1">
      <alignment horizontal="center" vertical="center" wrapText="1"/>
    </xf>
    <xf numFmtId="0" fontId="31" fillId="0" borderId="1" xfId="16" applyFont="1" applyFill="1" applyBorder="1" applyAlignment="1">
      <alignment horizontal="left" vertical="center" wrapText="1"/>
    </xf>
    <xf numFmtId="0" fontId="4" fillId="0" borderId="1" xfId="16" applyFont="1" applyFill="1" applyBorder="1" applyAlignment="1">
      <alignment horizontal="justify" vertical="top" wrapText="1"/>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5" borderId="26" xfId="16" applyFont="1" applyFill="1" applyBorder="1" applyAlignment="1">
      <alignment horizontal="center" vertical="center" wrapText="1"/>
    </xf>
    <xf numFmtId="0" fontId="2" fillId="5" borderId="29" xfId="16" applyFont="1" applyFill="1" applyBorder="1" applyAlignment="1">
      <alignment horizontal="center" vertical="center" wrapText="1"/>
    </xf>
    <xf numFmtId="0" fontId="2" fillId="5" borderId="2" xfId="16" applyFont="1" applyFill="1" applyBorder="1" applyAlignment="1">
      <alignment horizontal="center" vertical="center" wrapText="1"/>
    </xf>
    <xf numFmtId="0" fontId="31" fillId="0" borderId="1" xfId="16" applyFont="1" applyFill="1" applyBorder="1" applyAlignment="1">
      <alignment horizontal="left" vertical="center"/>
    </xf>
    <xf numFmtId="0" fontId="11" fillId="0" borderId="0" xfId="19" applyFont="1" applyBorder="1" applyAlignment="1">
      <alignment horizontal="center" vertical="center"/>
    </xf>
    <xf numFmtId="0" fontId="12" fillId="0" borderId="0" xfId="19" applyFont="1" applyAlignment="1">
      <alignment horizontal="right"/>
    </xf>
    <xf numFmtId="176" fontId="48" fillId="0" borderId="1" xfId="0" applyNumberFormat="1" applyFont="1" applyFill="1" applyBorder="1" applyAlignment="1">
      <alignment horizontal="center" vertical="center" wrapText="1"/>
    </xf>
    <xf numFmtId="0" fontId="48" fillId="0" borderId="1" xfId="0" applyFont="1" applyFill="1" applyBorder="1" applyAlignment="1">
      <alignment horizontal="center" vertical="center" wrapText="1"/>
    </xf>
    <xf numFmtId="1" fontId="48" fillId="0" borderId="1" xfId="0" applyNumberFormat="1" applyFont="1" applyFill="1" applyBorder="1" applyAlignment="1">
      <alignment horizontal="justify" vertical="center" wrapText="1"/>
    </xf>
    <xf numFmtId="49" fontId="48" fillId="0" borderId="2" xfId="0" applyNumberFormat="1" applyFont="1" applyFill="1" applyBorder="1" applyAlignment="1">
      <alignment horizontal="justify" vertical="center" wrapText="1"/>
    </xf>
    <xf numFmtId="49" fontId="48" fillId="0" borderId="25" xfId="0" applyNumberFormat="1" applyFont="1" applyFill="1" applyBorder="1" applyAlignment="1">
      <alignment horizontal="justify" vertical="center" wrapText="1"/>
    </xf>
    <xf numFmtId="49" fontId="48" fillId="0" borderId="5" xfId="0" applyNumberFormat="1" applyFont="1" applyFill="1" applyBorder="1" applyAlignment="1">
      <alignment horizontal="justify" vertical="center" wrapText="1"/>
    </xf>
    <xf numFmtId="1" fontId="48" fillId="0" borderId="1" xfId="0" applyNumberFormat="1" applyFont="1" applyFill="1" applyBorder="1" applyAlignment="1">
      <alignment horizontal="justify" vertical="top" wrapText="1"/>
    </xf>
    <xf numFmtId="0" fontId="15" fillId="6" borderId="26" xfId="19" applyFont="1" applyFill="1" applyBorder="1" applyAlignment="1">
      <alignment horizontal="center" vertical="center" wrapText="1"/>
    </xf>
    <xf numFmtId="0" fontId="15" fillId="6" borderId="27" xfId="19" applyFont="1" applyFill="1" applyBorder="1" applyAlignment="1">
      <alignment horizontal="center" vertical="center" wrapText="1"/>
    </xf>
    <xf numFmtId="0" fontId="15" fillId="6" borderId="69" xfId="19" applyFont="1" applyFill="1" applyBorder="1" applyAlignment="1">
      <alignment horizontal="center" vertical="center" wrapText="1"/>
    </xf>
    <xf numFmtId="0" fontId="15" fillId="6" borderId="29" xfId="19" applyFont="1" applyFill="1" applyBorder="1" applyAlignment="1">
      <alignment horizontal="center" vertical="center" wrapText="1"/>
    </xf>
    <xf numFmtId="0" fontId="15" fillId="6" borderId="0" xfId="19" applyFont="1" applyFill="1" applyBorder="1" applyAlignment="1">
      <alignment horizontal="center" vertical="center" wrapText="1"/>
    </xf>
    <xf numFmtId="0" fontId="15" fillId="6" borderId="30" xfId="19" applyFont="1" applyFill="1" applyBorder="1" applyAlignment="1">
      <alignment horizontal="center" vertical="center" wrapText="1"/>
    </xf>
    <xf numFmtId="0" fontId="15" fillId="6" borderId="31" xfId="19" applyFont="1" applyFill="1" applyBorder="1" applyAlignment="1">
      <alignment horizontal="center" vertical="center" wrapText="1"/>
    </xf>
    <xf numFmtId="0" fontId="15" fillId="6" borderId="32" xfId="19" applyFont="1" applyFill="1" applyBorder="1" applyAlignment="1">
      <alignment horizontal="center" vertical="center" wrapText="1"/>
    </xf>
    <xf numFmtId="0" fontId="15" fillId="6" borderId="48" xfId="19" applyFont="1" applyFill="1" applyBorder="1" applyAlignment="1">
      <alignment horizontal="center" vertical="center" wrapText="1"/>
    </xf>
    <xf numFmtId="0" fontId="2" fillId="6" borderId="32" xfId="19" applyFont="1" applyFill="1" applyBorder="1" applyAlignment="1">
      <alignment horizontal="right"/>
    </xf>
    <xf numFmtId="0" fontId="2" fillId="6" borderId="48" xfId="19" applyFont="1" applyFill="1" applyBorder="1" applyAlignment="1">
      <alignment horizontal="right"/>
    </xf>
    <xf numFmtId="175" fontId="48" fillId="0" borderId="1" xfId="25" applyNumberFormat="1" applyFont="1" applyFill="1" applyBorder="1" applyAlignment="1">
      <alignment horizontal="center" vertical="center"/>
    </xf>
    <xf numFmtId="0" fontId="13" fillId="0" borderId="1" xfId="0" applyFont="1" applyFill="1" applyBorder="1" applyAlignment="1">
      <alignment horizontal="center" vertical="center" wrapText="1"/>
    </xf>
    <xf numFmtId="0" fontId="46" fillId="0" borderId="53" xfId="0" applyFont="1" applyBorder="1" applyAlignment="1">
      <alignment horizontal="center" vertical="center"/>
    </xf>
    <xf numFmtId="0" fontId="46" fillId="0" borderId="54" xfId="0" applyFont="1" applyBorder="1" applyAlignment="1">
      <alignment horizontal="center" vertical="center"/>
    </xf>
    <xf numFmtId="0" fontId="46" fillId="0" borderId="46" xfId="0" applyFont="1" applyBorder="1" applyAlignment="1">
      <alignment horizontal="center" vertical="center"/>
    </xf>
    <xf numFmtId="0" fontId="35" fillId="0" borderId="47"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5" fillId="0" borderId="60" xfId="0" applyFont="1" applyFill="1" applyBorder="1" applyAlignment="1">
      <alignment horizontal="center" vertical="center" wrapText="1"/>
    </xf>
    <xf numFmtId="3" fontId="35" fillId="0" borderId="43" xfId="0" applyNumberFormat="1" applyFont="1" applyFill="1" applyBorder="1" applyAlignment="1">
      <alignment horizontal="center" vertical="center" wrapText="1"/>
    </xf>
    <xf numFmtId="3" fontId="35" fillId="0" borderId="25" xfId="0" applyNumberFormat="1" applyFont="1" applyFill="1" applyBorder="1" applyAlignment="1">
      <alignment horizontal="center" vertical="center" wrapText="1"/>
    </xf>
    <xf numFmtId="3" fontId="35" fillId="0" borderId="44" xfId="0" applyNumberFormat="1" applyFont="1" applyFill="1" applyBorder="1" applyAlignment="1">
      <alignment horizontal="center" vertical="center" wrapText="1"/>
    </xf>
    <xf numFmtId="1" fontId="48" fillId="0" borderId="1" xfId="0" applyNumberFormat="1" applyFont="1" applyFill="1" applyBorder="1" applyAlignment="1">
      <alignment horizontal="center" vertical="center" wrapText="1"/>
    </xf>
    <xf numFmtId="0" fontId="46" fillId="0" borderId="40" xfId="0" applyFont="1" applyBorder="1" applyAlignment="1">
      <alignment horizontal="center" vertical="center"/>
    </xf>
    <xf numFmtId="0" fontId="46" fillId="0" borderId="41" xfId="0" applyFont="1" applyBorder="1" applyAlignment="1">
      <alignment horizontal="center" vertical="center"/>
    </xf>
    <xf numFmtId="0" fontId="46" fillId="0" borderId="42" xfId="0" applyFont="1" applyBorder="1" applyAlignment="1">
      <alignment horizontal="center" vertical="center"/>
    </xf>
    <xf numFmtId="0" fontId="35" fillId="0" borderId="14" xfId="0" applyFont="1" applyFill="1" applyBorder="1" applyAlignment="1">
      <alignment horizontal="center" vertical="center" wrapText="1"/>
    </xf>
    <xf numFmtId="0" fontId="35" fillId="0" borderId="15" xfId="0" applyFont="1" applyFill="1" applyBorder="1" applyAlignment="1">
      <alignment horizontal="center" vertical="center" wrapText="1"/>
    </xf>
    <xf numFmtId="0" fontId="35" fillId="0" borderId="16" xfId="0" applyFont="1" applyFill="1" applyBorder="1" applyAlignment="1">
      <alignment horizontal="center" vertical="center" wrapText="1"/>
    </xf>
    <xf numFmtId="0" fontId="46" fillId="0" borderId="18" xfId="0" applyFont="1" applyBorder="1" applyAlignment="1">
      <alignment horizontal="center" vertical="center"/>
    </xf>
    <xf numFmtId="0" fontId="46" fillId="0" borderId="19" xfId="0" applyFont="1" applyBorder="1" applyAlignment="1">
      <alignment horizontal="center" vertical="center"/>
    </xf>
    <xf numFmtId="0" fontId="46" fillId="0" borderId="20" xfId="0" applyFont="1" applyBorder="1" applyAlignment="1">
      <alignment horizontal="center" vertical="center"/>
    </xf>
    <xf numFmtId="0" fontId="35" fillId="0" borderId="3"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5" fillId="0" borderId="4" xfId="0" applyFont="1" applyFill="1" applyBorder="1" applyAlignment="1">
      <alignment horizontal="center" vertical="center" wrapText="1"/>
    </xf>
    <xf numFmtId="3" fontId="35" fillId="0" borderId="3" xfId="0" applyNumberFormat="1" applyFont="1" applyFill="1" applyBorder="1" applyAlignment="1">
      <alignment horizontal="center" vertical="center" wrapText="1"/>
    </xf>
    <xf numFmtId="3" fontId="35" fillId="0" borderId="1" xfId="0" applyNumberFormat="1" applyFont="1" applyFill="1" applyBorder="1" applyAlignment="1">
      <alignment horizontal="center" vertical="center" wrapText="1"/>
    </xf>
    <xf numFmtId="3" fontId="35" fillId="0" borderId="4" xfId="0" applyNumberFormat="1" applyFont="1" applyFill="1" applyBorder="1" applyAlignment="1">
      <alignment horizontal="center" vertical="center" wrapText="1"/>
    </xf>
    <xf numFmtId="3" fontId="35" fillId="0" borderId="64" xfId="0" applyNumberFormat="1" applyFont="1" applyFill="1" applyBorder="1" applyAlignment="1">
      <alignment horizontal="center" vertical="center" wrapText="1"/>
    </xf>
    <xf numFmtId="3" fontId="35" fillId="0" borderId="65" xfId="0" applyNumberFormat="1" applyFont="1" applyFill="1" applyBorder="1" applyAlignment="1">
      <alignment horizontal="center" vertical="center" wrapText="1"/>
    </xf>
    <xf numFmtId="3" fontId="35" fillId="0" borderId="66" xfId="0" applyNumberFormat="1" applyFont="1" applyFill="1" applyBorder="1" applyAlignment="1">
      <alignment horizontal="center" vertical="center" wrapText="1"/>
    </xf>
    <xf numFmtId="49" fontId="48" fillId="0" borderId="2" xfId="0" applyNumberFormat="1" applyFont="1" applyFill="1" applyBorder="1" applyAlignment="1">
      <alignment horizontal="justify" vertical="top" wrapText="1"/>
    </xf>
    <xf numFmtId="49" fontId="48" fillId="0" borderId="25" xfId="0" applyNumberFormat="1" applyFont="1" applyFill="1" applyBorder="1" applyAlignment="1">
      <alignment horizontal="justify" vertical="top" wrapText="1"/>
    </xf>
    <xf numFmtId="49" fontId="48" fillId="0" borderId="5" xfId="0" applyNumberFormat="1" applyFont="1" applyFill="1" applyBorder="1" applyAlignment="1">
      <alignment horizontal="justify" vertical="top" wrapText="1"/>
    </xf>
    <xf numFmtId="49" fontId="48" fillId="0" borderId="1" xfId="0" applyNumberFormat="1" applyFont="1" applyFill="1" applyBorder="1" applyAlignment="1">
      <alignment horizontal="justify" vertical="center" wrapText="1"/>
    </xf>
    <xf numFmtId="0" fontId="35" fillId="0" borderId="28"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5" fillId="0" borderId="38" xfId="0" applyFont="1" applyFill="1" applyBorder="1" applyAlignment="1">
      <alignment horizontal="center" vertical="center" wrapText="1"/>
    </xf>
    <xf numFmtId="1" fontId="48" fillId="9" borderId="1" xfId="0" applyNumberFormat="1" applyFont="1" applyFill="1" applyBorder="1" applyAlignment="1">
      <alignment horizontal="justify" vertical="center" wrapText="1"/>
    </xf>
    <xf numFmtId="1" fontId="51" fillId="10" borderId="1" xfId="0" applyNumberFormat="1" applyFont="1" applyFill="1" applyBorder="1" applyAlignment="1">
      <alignment horizontal="justify" vertical="center" wrapText="1"/>
    </xf>
    <xf numFmtId="3" fontId="47" fillId="0" borderId="1" xfId="0" applyNumberFormat="1" applyFont="1" applyFill="1" applyBorder="1" applyAlignment="1">
      <alignment horizontal="center" vertical="center" wrapText="1"/>
    </xf>
    <xf numFmtId="1" fontId="48" fillId="0" borderId="2" xfId="0" applyNumberFormat="1" applyFont="1" applyFill="1" applyBorder="1" applyAlignment="1">
      <alignment horizontal="justify" vertical="center" wrapText="1"/>
    </xf>
    <xf numFmtId="1" fontId="48" fillId="0" borderId="25" xfId="0" applyNumberFormat="1" applyFont="1" applyFill="1" applyBorder="1" applyAlignment="1">
      <alignment horizontal="justify" vertical="center" wrapText="1"/>
    </xf>
    <xf numFmtId="1" fontId="48" fillId="0" borderId="5" xfId="0" applyNumberFormat="1" applyFont="1" applyFill="1" applyBorder="1" applyAlignment="1">
      <alignment horizontal="justify" vertical="center" wrapText="1"/>
    </xf>
    <xf numFmtId="1" fontId="48" fillId="0" borderId="2" xfId="0" applyNumberFormat="1" applyFont="1" applyFill="1" applyBorder="1" applyAlignment="1">
      <alignment horizontal="justify" vertical="top" wrapText="1"/>
    </xf>
    <xf numFmtId="1" fontId="48" fillId="0" borderId="25" xfId="0" applyNumberFormat="1" applyFont="1" applyFill="1" applyBorder="1" applyAlignment="1">
      <alignment horizontal="justify" vertical="top" wrapText="1"/>
    </xf>
    <xf numFmtId="1" fontId="48" fillId="0" borderId="5" xfId="0" applyNumberFormat="1" applyFont="1" applyFill="1" applyBorder="1" applyAlignment="1">
      <alignment horizontal="justify" vertical="top" wrapText="1"/>
    </xf>
    <xf numFmtId="176" fontId="49" fillId="0" borderId="1" xfId="0" applyNumberFormat="1" applyFont="1" applyFill="1" applyBorder="1" applyAlignment="1">
      <alignment horizontal="center" vertical="center" wrapText="1"/>
    </xf>
    <xf numFmtId="0" fontId="35" fillId="0" borderId="43"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46" fillId="0" borderId="22" xfId="0" applyFont="1" applyBorder="1" applyAlignment="1">
      <alignment horizontal="center" vertical="center"/>
    </xf>
    <xf numFmtId="0" fontId="35" fillId="0" borderId="2" xfId="0" applyFont="1" applyFill="1" applyBorder="1" applyAlignment="1">
      <alignment horizontal="center" vertical="center" wrapText="1"/>
    </xf>
    <xf numFmtId="3" fontId="35" fillId="0" borderId="2" xfId="0" applyNumberFormat="1" applyFont="1" applyFill="1" applyBorder="1" applyAlignment="1">
      <alignment horizontal="center" vertical="center" wrapText="1"/>
    </xf>
    <xf numFmtId="0" fontId="15" fillId="6" borderId="40" xfId="19" applyFont="1" applyFill="1" applyBorder="1" applyAlignment="1">
      <alignment horizontal="center" vertical="center" wrapText="1"/>
    </xf>
    <xf numFmtId="0" fontId="15" fillId="6" borderId="41" xfId="19" applyFont="1" applyFill="1" applyBorder="1" applyAlignment="1">
      <alignment horizontal="center" vertical="center" wrapText="1"/>
    </xf>
    <xf numFmtId="0" fontId="46" fillId="0" borderId="56" xfId="0" applyFont="1" applyBorder="1" applyAlignment="1">
      <alignment horizontal="center" vertical="center"/>
    </xf>
    <xf numFmtId="0" fontId="35" fillId="0" borderId="67" xfId="0" applyFont="1" applyFill="1" applyBorder="1" applyAlignment="1">
      <alignment horizontal="center" vertical="center" wrapText="1"/>
    </xf>
    <xf numFmtId="0" fontId="15" fillId="6" borderId="1" xfId="19" applyFont="1" applyFill="1" applyBorder="1" applyAlignment="1">
      <alignment horizontal="center" vertical="center" wrapText="1"/>
    </xf>
    <xf numFmtId="0" fontId="15" fillId="6" borderId="70" xfId="19" applyFont="1" applyFill="1" applyBorder="1" applyAlignment="1">
      <alignment horizontal="center" vertical="center" wrapText="1"/>
    </xf>
    <xf numFmtId="0" fontId="15" fillId="6" borderId="71" xfId="19" applyFont="1" applyFill="1" applyBorder="1" applyAlignment="1">
      <alignment horizontal="center" vertical="center" wrapText="1"/>
    </xf>
    <xf numFmtId="0" fontId="15" fillId="6" borderId="72" xfId="19" applyFont="1" applyFill="1" applyBorder="1" applyAlignment="1">
      <alignment horizontal="center" vertical="center" wrapText="1"/>
    </xf>
    <xf numFmtId="0" fontId="4" fillId="0" borderId="26" xfId="19" applyBorder="1" applyAlignment="1">
      <alignment horizontal="center"/>
    </xf>
    <xf numFmtId="0" fontId="4" fillId="0" borderId="27" xfId="19" applyBorder="1" applyAlignment="1">
      <alignment horizontal="center"/>
    </xf>
    <xf numFmtId="0" fontId="4" fillId="0" borderId="28" xfId="19" applyBorder="1" applyAlignment="1">
      <alignment horizontal="center"/>
    </xf>
    <xf numFmtId="0" fontId="4" fillId="0" borderId="29" xfId="19" applyBorder="1" applyAlignment="1">
      <alignment horizontal="center"/>
    </xf>
    <xf numFmtId="0" fontId="4" fillId="0" borderId="0" xfId="19" applyBorder="1" applyAlignment="1">
      <alignment horizontal="center"/>
    </xf>
    <xf numFmtId="0" fontId="4" fillId="0" borderId="10" xfId="19" applyBorder="1" applyAlignment="1">
      <alignment horizontal="center"/>
    </xf>
    <xf numFmtId="0" fontId="27" fillId="6" borderId="17" xfId="19" applyFont="1" applyFill="1" applyBorder="1" applyAlignment="1">
      <alignment horizontal="center" vertical="center" wrapText="1"/>
    </xf>
    <xf numFmtId="0" fontId="27" fillId="6" borderId="35" xfId="19" applyFont="1" applyFill="1" applyBorder="1" applyAlignment="1">
      <alignment horizontal="center" vertical="center" wrapText="1"/>
    </xf>
    <xf numFmtId="0" fontId="27" fillId="6" borderId="36" xfId="19" applyFont="1" applyFill="1" applyBorder="1" applyAlignment="1">
      <alignment horizontal="center" vertical="center" wrapText="1"/>
    </xf>
    <xf numFmtId="0" fontId="27" fillId="6" borderId="8" xfId="19" applyFont="1" applyFill="1" applyBorder="1" applyAlignment="1">
      <alignment horizontal="center" vertical="center" wrapText="1"/>
    </xf>
    <xf numFmtId="0" fontId="27" fillId="6" borderId="6" xfId="19" applyFont="1" applyFill="1" applyBorder="1" applyAlignment="1">
      <alignment horizontal="center" vertical="center" wrapText="1"/>
    </xf>
    <xf numFmtId="0" fontId="27" fillId="6" borderId="37" xfId="19" applyFont="1" applyFill="1" applyBorder="1" applyAlignment="1">
      <alignment horizontal="center" vertical="center" wrapText="1"/>
    </xf>
    <xf numFmtId="0" fontId="28" fillId="6" borderId="8" xfId="19" applyFont="1" applyFill="1" applyBorder="1" applyAlignment="1">
      <alignment horizontal="center" vertical="center" wrapText="1"/>
    </xf>
    <xf numFmtId="0" fontId="28" fillId="6" borderId="7" xfId="19" applyFont="1" applyFill="1" applyBorder="1" applyAlignment="1">
      <alignment horizontal="center" vertical="center" wrapText="1"/>
    </xf>
    <xf numFmtId="0" fontId="28" fillId="6" borderId="6" xfId="19" applyFont="1" applyFill="1" applyBorder="1" applyAlignment="1">
      <alignment horizontal="center" vertical="center" wrapText="1"/>
    </xf>
    <xf numFmtId="0" fontId="28" fillId="6" borderId="37" xfId="19" applyFont="1" applyFill="1" applyBorder="1" applyAlignment="1">
      <alignment horizontal="center" vertical="center" wrapText="1"/>
    </xf>
    <xf numFmtId="0" fontId="28" fillId="6" borderId="39" xfId="19" applyFont="1" applyFill="1" applyBorder="1" applyAlignment="1">
      <alignment horizontal="center" vertical="center" wrapText="1"/>
    </xf>
    <xf numFmtId="0" fontId="28" fillId="6" borderId="67" xfId="19" applyFont="1" applyFill="1" applyBorder="1" applyAlignment="1">
      <alignment horizontal="center" vertical="center" wrapText="1"/>
    </xf>
    <xf numFmtId="0" fontId="28" fillId="6" borderId="9" xfId="19" applyFont="1" applyFill="1" applyBorder="1" applyAlignment="1">
      <alignment horizontal="center" vertical="center" wrapText="1"/>
    </xf>
    <xf numFmtId="0" fontId="28" fillId="6" borderId="68" xfId="19" applyFont="1" applyFill="1" applyBorder="1" applyAlignment="1">
      <alignment horizontal="center" vertical="center" wrapText="1"/>
    </xf>
  </cellXfs>
  <cellStyles count="28">
    <cellStyle name="Coma 2" xfId="1" xr:uid="{00000000-0005-0000-0000-000000000000}"/>
    <cellStyle name="Coma 2 2" xfId="2" xr:uid="{00000000-0005-0000-0000-000001000000}"/>
    <cellStyle name="Millares" xfId="3" builtinId="3"/>
    <cellStyle name="Millares 10" xfId="25" xr:uid="{00000000-0005-0000-0000-000003000000}"/>
    <cellStyle name="Millares 2" xfId="4" xr:uid="{00000000-0005-0000-0000-000004000000}"/>
    <cellStyle name="Millares 2 2" xfId="5" xr:uid="{00000000-0005-0000-0000-000005000000}"/>
    <cellStyle name="Millares 3" xfId="6" xr:uid="{00000000-0005-0000-0000-000006000000}"/>
    <cellStyle name="Millares 3 2" xfId="7" xr:uid="{00000000-0005-0000-0000-000007000000}"/>
    <cellStyle name="Millares 4" xfId="8" xr:uid="{00000000-0005-0000-0000-000008000000}"/>
    <cellStyle name="Moneda" xfId="9" builtinId="4"/>
    <cellStyle name="Moneda 2" xfId="10" xr:uid="{00000000-0005-0000-0000-00000A000000}"/>
    <cellStyle name="Moneda 2 2" xfId="11" xr:uid="{00000000-0005-0000-0000-00000B000000}"/>
    <cellStyle name="Moneda 2 2 2" xfId="12" xr:uid="{00000000-0005-0000-0000-00000C000000}"/>
    <cellStyle name="Moneda 2 3" xfId="13" xr:uid="{00000000-0005-0000-0000-00000D000000}"/>
    <cellStyle name="Moneda 3" xfId="14" xr:uid="{00000000-0005-0000-0000-00000E000000}"/>
    <cellStyle name="Moneda 4" xfId="15" xr:uid="{00000000-0005-0000-0000-00000F000000}"/>
    <cellStyle name="Normal" xfId="0" builtinId="0"/>
    <cellStyle name="Normal 2" xfId="16" xr:uid="{00000000-0005-0000-0000-000011000000}"/>
    <cellStyle name="Normal 2 10" xfId="17" xr:uid="{00000000-0005-0000-0000-000012000000}"/>
    <cellStyle name="Normal 3" xfId="18" xr:uid="{00000000-0005-0000-0000-000013000000}"/>
    <cellStyle name="Normal 3 2" xfId="19" xr:uid="{00000000-0005-0000-0000-000014000000}"/>
    <cellStyle name="Normal 4 2" xfId="20" xr:uid="{00000000-0005-0000-0000-000015000000}"/>
    <cellStyle name="Normal_573_2009_ Actualizado 22_12_2009" xfId="26" xr:uid="{00000000-0005-0000-0000-000016000000}"/>
    <cellStyle name="Porcentaje" xfId="21" builtinId="5"/>
    <cellStyle name="Porcentaje 2" xfId="24" xr:uid="{00000000-0005-0000-0000-000018000000}"/>
    <cellStyle name="Porcentaje 3" xfId="27" xr:uid="{00000000-0005-0000-0000-000019000000}"/>
    <cellStyle name="Porcentual 2" xfId="22" xr:uid="{00000000-0005-0000-0000-00001A000000}"/>
    <cellStyle name="Porcentual 2 2" xfId="23" xr:uid="{00000000-0005-0000-0000-00001B000000}"/>
  </cellStyles>
  <dxfs count="0"/>
  <tableStyles count="0" defaultTableStyle="TableStyleMedium9" defaultPivotStyle="PivotStyleLight16"/>
  <colors>
    <mruColors>
      <color rgb="FF669900"/>
      <color rgb="FF9CD35F"/>
      <color rgb="FF7BB800"/>
      <color rgb="FF76B531"/>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361950</xdr:colOff>
      <xdr:row>1</xdr:row>
      <xdr:rowOff>190500</xdr:rowOff>
    </xdr:from>
    <xdr:to>
      <xdr:col>3</xdr:col>
      <xdr:colOff>704850</xdr:colOff>
      <xdr:row>3</xdr:row>
      <xdr:rowOff>276225</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61950" y="457200"/>
          <a:ext cx="2800350" cy="933450"/>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180975</xdr:rowOff>
    </xdr:from>
    <xdr:to>
      <xdr:col>2</xdr:col>
      <xdr:colOff>523875</xdr:colOff>
      <xdr:row>2</xdr:row>
      <xdr:rowOff>285750</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2125" y="180975"/>
          <a:ext cx="1866900" cy="981075"/>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462395</xdr:colOff>
      <xdr:row>0</xdr:row>
      <xdr:rowOff>200025</xdr:rowOff>
    </xdr:from>
    <xdr:to>
      <xdr:col>1</xdr:col>
      <xdr:colOff>1260763</xdr:colOff>
      <xdr:row>3</xdr:row>
      <xdr:rowOff>207818</xdr:rowOff>
    </xdr:to>
    <xdr:pic>
      <xdr:nvPicPr>
        <xdr:cNvPr id="2" name="Imagen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62395" y="190500"/>
          <a:ext cx="1065068" cy="569768"/>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367393</xdr:colOff>
      <xdr:row>1</xdr:row>
      <xdr:rowOff>68036</xdr:rowOff>
    </xdr:from>
    <xdr:to>
      <xdr:col>2</xdr:col>
      <xdr:colOff>323759</xdr:colOff>
      <xdr:row>2</xdr:row>
      <xdr:rowOff>385173</xdr:rowOff>
    </xdr:to>
    <xdr:pic>
      <xdr:nvPicPr>
        <xdr:cNvPr id="2" name="2 Imagen" descr="http://190.27.245.106/IsolucionSDA/GrafVinetas/logo%202016-20.png">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418" y="420461"/>
          <a:ext cx="1832791" cy="774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gelica.ortiz/Downloads/Oki-Formato-811_Actualizaci&#243;nSeguimiento_may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s>
    <sheetDataSet>
      <sheetData sheetId="0"/>
      <sheetData sheetId="1">
        <row r="8">
          <cell r="H8">
            <v>1</v>
          </cell>
          <cell r="I8">
            <v>1</v>
          </cell>
          <cell r="J8">
            <v>1</v>
          </cell>
          <cell r="K8">
            <v>1</v>
          </cell>
          <cell r="L8">
            <v>1</v>
          </cell>
          <cell r="V8">
            <v>0.90500000000000003</v>
          </cell>
          <cell r="W8">
            <v>0.95</v>
          </cell>
          <cell r="X8">
            <v>0.97</v>
          </cell>
        </row>
        <row r="9">
          <cell r="H9">
            <v>74036000</v>
          </cell>
          <cell r="I9">
            <v>74036000</v>
          </cell>
          <cell r="J9">
            <v>74036000</v>
          </cell>
          <cell r="K9">
            <v>74036000</v>
          </cell>
          <cell r="L9">
            <v>74036000</v>
          </cell>
          <cell r="V9">
            <v>18523314</v>
          </cell>
          <cell r="W9">
            <v>18523314</v>
          </cell>
          <cell r="X9">
            <v>18523314</v>
          </cell>
        </row>
        <row r="11">
          <cell r="H11">
            <v>66268827</v>
          </cell>
          <cell r="I11">
            <v>66268827</v>
          </cell>
          <cell r="J11">
            <v>66268827</v>
          </cell>
          <cell r="K11">
            <v>66268827</v>
          </cell>
          <cell r="L11">
            <v>66268827</v>
          </cell>
          <cell r="V11">
            <v>63020894</v>
          </cell>
          <cell r="W11">
            <v>66268827</v>
          </cell>
          <cell r="X11">
            <v>66268827</v>
          </cell>
        </row>
        <row r="14">
          <cell r="H14">
            <v>1</v>
          </cell>
          <cell r="I14">
            <v>1</v>
          </cell>
          <cell r="J14">
            <v>1</v>
          </cell>
          <cell r="K14">
            <v>1</v>
          </cell>
          <cell r="L14">
            <v>1</v>
          </cell>
          <cell r="V14">
            <v>0.91</v>
          </cell>
          <cell r="W14">
            <v>0.94</v>
          </cell>
          <cell r="X14">
            <v>0.97</v>
          </cell>
        </row>
        <row r="15">
          <cell r="H15">
            <v>406968000</v>
          </cell>
          <cell r="I15">
            <v>406968000</v>
          </cell>
          <cell r="J15">
            <v>406968000</v>
          </cell>
          <cell r="K15">
            <v>406968000</v>
          </cell>
          <cell r="L15">
            <v>406968000</v>
          </cell>
          <cell r="V15">
            <v>29164450</v>
          </cell>
          <cell r="W15">
            <v>42383264</v>
          </cell>
          <cell r="X15">
            <v>54732140</v>
          </cell>
        </row>
        <row r="17">
          <cell r="H17">
            <v>13616943</v>
          </cell>
          <cell r="I17">
            <v>13616943</v>
          </cell>
          <cell r="J17">
            <v>13616943</v>
          </cell>
          <cell r="K17">
            <v>13616943</v>
          </cell>
          <cell r="L17">
            <v>13616943</v>
          </cell>
          <cell r="V17">
            <v>13347770</v>
          </cell>
          <cell r="W17">
            <v>13616943</v>
          </cell>
          <cell r="X17">
            <v>13616943</v>
          </cell>
        </row>
        <row r="20">
          <cell r="J20">
            <v>1</v>
          </cell>
          <cell r="K20">
            <v>1</v>
          </cell>
          <cell r="L20">
            <v>1</v>
          </cell>
          <cell r="V20">
            <v>0.3</v>
          </cell>
          <cell r="W20">
            <v>0.55000000000000004</v>
          </cell>
          <cell r="X20">
            <v>0.8</v>
          </cell>
        </row>
        <row r="21">
          <cell r="J21">
            <v>876559000</v>
          </cell>
          <cell r="K21">
            <v>876559000</v>
          </cell>
          <cell r="L21">
            <v>876559000</v>
          </cell>
          <cell r="V21">
            <v>177820025</v>
          </cell>
          <cell r="W21">
            <v>226329678</v>
          </cell>
          <cell r="X21">
            <v>239856153</v>
          </cell>
        </row>
        <row r="23">
          <cell r="H23">
            <v>282044983</v>
          </cell>
          <cell r="J23">
            <v>282044983</v>
          </cell>
          <cell r="K23">
            <v>282044983</v>
          </cell>
          <cell r="L23">
            <v>282044983</v>
          </cell>
          <cell r="V23">
            <v>20013930</v>
          </cell>
          <cell r="W23">
            <v>20013930</v>
          </cell>
          <cell r="X23">
            <v>20013930</v>
          </cell>
        </row>
        <row r="26">
          <cell r="H26">
            <v>0</v>
          </cell>
          <cell r="I26">
            <v>0</v>
          </cell>
          <cell r="J26">
            <v>0</v>
          </cell>
          <cell r="K26">
            <v>0</v>
          </cell>
          <cell r="L26">
            <v>0</v>
          </cell>
        </row>
        <row r="27">
          <cell r="H27">
            <v>0</v>
          </cell>
          <cell r="I27">
            <v>0</v>
          </cell>
          <cell r="J27">
            <v>0</v>
          </cell>
          <cell r="K27">
            <v>0</v>
          </cell>
          <cell r="L27">
            <v>0</v>
          </cell>
        </row>
        <row r="29">
          <cell r="H29">
            <v>4326000</v>
          </cell>
          <cell r="I29">
            <v>4326000</v>
          </cell>
          <cell r="J29">
            <v>4326000</v>
          </cell>
          <cell r="K29">
            <v>4326000</v>
          </cell>
          <cell r="L29">
            <v>4326000</v>
          </cell>
          <cell r="V29">
            <v>4326000</v>
          </cell>
          <cell r="W29">
            <v>4326000</v>
          </cell>
          <cell r="X29">
            <v>4326000</v>
          </cell>
        </row>
        <row r="32">
          <cell r="H32">
            <v>4</v>
          </cell>
          <cell r="I32">
            <v>4</v>
          </cell>
          <cell r="J32">
            <v>4</v>
          </cell>
          <cell r="K32">
            <v>4</v>
          </cell>
          <cell r="L32">
            <v>4</v>
          </cell>
          <cell r="V32">
            <v>3.5</v>
          </cell>
          <cell r="W32">
            <v>3.65</v>
          </cell>
          <cell r="X32">
            <v>3.82</v>
          </cell>
        </row>
        <row r="33">
          <cell r="H33">
            <v>66868000</v>
          </cell>
          <cell r="I33">
            <v>66868000</v>
          </cell>
          <cell r="J33">
            <v>66868000</v>
          </cell>
          <cell r="K33">
            <v>66868000</v>
          </cell>
          <cell r="L33">
            <v>66868000</v>
          </cell>
          <cell r="V33">
            <v>0</v>
          </cell>
          <cell r="W33">
            <v>12884630</v>
          </cell>
          <cell r="X33">
            <v>12884630</v>
          </cell>
        </row>
        <row r="35">
          <cell r="H35">
            <v>0</v>
          </cell>
          <cell r="I35">
            <v>0</v>
          </cell>
          <cell r="J35">
            <v>0</v>
          </cell>
          <cell r="K35">
            <v>0</v>
          </cell>
          <cell r="L35">
            <v>0</v>
          </cell>
          <cell r="V35">
            <v>0</v>
          </cell>
          <cell r="W35">
            <v>0</v>
          </cell>
          <cell r="X35">
            <v>0</v>
          </cell>
        </row>
        <row r="38">
          <cell r="H38">
            <v>2500</v>
          </cell>
          <cell r="I38">
            <v>2500</v>
          </cell>
          <cell r="J38">
            <v>2500</v>
          </cell>
          <cell r="K38">
            <v>2500</v>
          </cell>
          <cell r="L38">
            <v>2500</v>
          </cell>
          <cell r="V38">
            <v>1831</v>
          </cell>
          <cell r="W38">
            <v>1831</v>
          </cell>
          <cell r="X38">
            <v>1831</v>
          </cell>
        </row>
        <row r="39">
          <cell r="H39">
            <v>772594000</v>
          </cell>
          <cell r="I39">
            <v>772594000</v>
          </cell>
          <cell r="J39">
            <v>772594000</v>
          </cell>
          <cell r="K39">
            <v>772594000</v>
          </cell>
          <cell r="L39">
            <v>732193978</v>
          </cell>
          <cell r="V39">
            <v>64184450</v>
          </cell>
          <cell r="W39">
            <v>64184450</v>
          </cell>
          <cell r="X39">
            <v>64184450</v>
          </cell>
        </row>
        <row r="41">
          <cell r="H41">
            <v>128073840</v>
          </cell>
          <cell r="I41">
            <v>128073840</v>
          </cell>
          <cell r="J41">
            <v>128073840</v>
          </cell>
          <cell r="K41">
            <v>128073840</v>
          </cell>
          <cell r="L41">
            <v>128073840</v>
          </cell>
          <cell r="V41">
            <v>63120000</v>
          </cell>
          <cell r="W41">
            <v>63120000</v>
          </cell>
          <cell r="X41">
            <v>93321600</v>
          </cell>
        </row>
        <row r="44">
          <cell r="H44">
            <v>6</v>
          </cell>
          <cell r="I44">
            <v>6</v>
          </cell>
          <cell r="J44">
            <v>6</v>
          </cell>
          <cell r="K44">
            <v>6</v>
          </cell>
          <cell r="L44">
            <v>6</v>
          </cell>
          <cell r="V44">
            <v>5.2</v>
          </cell>
          <cell r="W44">
            <v>5.7</v>
          </cell>
          <cell r="X44">
            <v>5.7</v>
          </cell>
        </row>
        <row r="45">
          <cell r="H45">
            <v>26080000</v>
          </cell>
          <cell r="I45">
            <v>26080000</v>
          </cell>
          <cell r="J45">
            <v>26080000</v>
          </cell>
          <cell r="K45">
            <v>26080000</v>
          </cell>
          <cell r="L45">
            <v>26080000</v>
          </cell>
          <cell r="V45">
            <v>0</v>
          </cell>
          <cell r="W45">
            <v>10073246</v>
          </cell>
          <cell r="X45">
            <v>10073246</v>
          </cell>
        </row>
        <row r="47">
          <cell r="H47">
            <v>0</v>
          </cell>
          <cell r="I47">
            <v>0</v>
          </cell>
          <cell r="J47">
            <v>0</v>
          </cell>
          <cell r="K47">
            <v>0</v>
          </cell>
          <cell r="L47">
            <v>0</v>
          </cell>
          <cell r="V47">
            <v>0</v>
          </cell>
          <cell r="W47">
            <v>0</v>
          </cell>
          <cell r="X47">
            <v>0</v>
          </cell>
        </row>
        <row r="50">
          <cell r="H50">
            <v>1</v>
          </cell>
          <cell r="I50">
            <v>1</v>
          </cell>
          <cell r="J50">
            <v>1</v>
          </cell>
          <cell r="K50">
            <v>1</v>
          </cell>
          <cell r="L50">
            <v>1</v>
          </cell>
          <cell r="V50">
            <v>0.4</v>
          </cell>
          <cell r="W50">
            <v>0.6</v>
          </cell>
          <cell r="X50">
            <v>0.8</v>
          </cell>
        </row>
        <row r="51">
          <cell r="H51">
            <v>293303000</v>
          </cell>
          <cell r="I51">
            <v>293303000</v>
          </cell>
          <cell r="J51">
            <v>293303000</v>
          </cell>
          <cell r="K51">
            <v>293303000</v>
          </cell>
          <cell r="L51">
            <v>293303000</v>
          </cell>
          <cell r="V51">
            <v>39181303</v>
          </cell>
          <cell r="W51">
            <v>39181303</v>
          </cell>
          <cell r="X51">
            <v>57640963</v>
          </cell>
        </row>
        <row r="53">
          <cell r="H53">
            <v>36297201</v>
          </cell>
          <cell r="I53">
            <v>36297201</v>
          </cell>
          <cell r="J53">
            <v>36297201</v>
          </cell>
          <cell r="K53">
            <v>36297201</v>
          </cell>
          <cell r="L53">
            <v>36297201</v>
          </cell>
          <cell r="V53">
            <v>36297201</v>
          </cell>
          <cell r="W53">
            <v>36297201</v>
          </cell>
          <cell r="X53">
            <v>36297201</v>
          </cell>
        </row>
        <row r="56">
          <cell r="H56">
            <v>2500</v>
          </cell>
          <cell r="I56">
            <v>2500</v>
          </cell>
          <cell r="J56">
            <v>2500</v>
          </cell>
          <cell r="K56">
            <v>2500</v>
          </cell>
          <cell r="L56">
            <v>2500</v>
          </cell>
          <cell r="V56">
            <v>2185</v>
          </cell>
          <cell r="W56">
            <v>2244</v>
          </cell>
          <cell r="X56">
            <v>2244</v>
          </cell>
        </row>
        <row r="57">
          <cell r="H57">
            <v>1372949000</v>
          </cell>
          <cell r="I57">
            <v>1372949000</v>
          </cell>
          <cell r="J57">
            <v>1372949000</v>
          </cell>
          <cell r="K57">
            <v>1372949000</v>
          </cell>
          <cell r="L57">
            <v>1372949000</v>
          </cell>
          <cell r="V57">
            <v>0</v>
          </cell>
          <cell r="W57">
            <v>216015158</v>
          </cell>
          <cell r="X57">
            <v>307878490</v>
          </cell>
        </row>
        <row r="59">
          <cell r="H59">
            <v>126886884</v>
          </cell>
          <cell r="I59">
            <v>126886884</v>
          </cell>
          <cell r="J59">
            <v>126886884</v>
          </cell>
          <cell r="K59">
            <v>126886884</v>
          </cell>
          <cell r="L59">
            <v>126886884</v>
          </cell>
          <cell r="V59">
            <v>122123506</v>
          </cell>
          <cell r="W59">
            <v>122123506</v>
          </cell>
          <cell r="X59">
            <v>122123506</v>
          </cell>
        </row>
        <row r="62">
          <cell r="H62">
            <v>1</v>
          </cell>
          <cell r="I62">
            <v>1</v>
          </cell>
          <cell r="J62">
            <v>1</v>
          </cell>
          <cell r="K62">
            <v>1</v>
          </cell>
          <cell r="L62">
            <v>1</v>
          </cell>
          <cell r="V62">
            <v>1</v>
          </cell>
          <cell r="W62">
            <v>1</v>
          </cell>
          <cell r="X62">
            <v>1</v>
          </cell>
        </row>
        <row r="63">
          <cell r="H63">
            <v>43960000</v>
          </cell>
          <cell r="I63">
            <v>43960000</v>
          </cell>
          <cell r="J63">
            <v>43960000</v>
          </cell>
          <cell r="K63">
            <v>43960000</v>
          </cell>
          <cell r="L63">
            <v>43960000</v>
          </cell>
          <cell r="V63">
            <v>0</v>
          </cell>
          <cell r="W63">
            <v>0</v>
          </cell>
          <cell r="X63">
            <v>0</v>
          </cell>
        </row>
        <row r="65">
          <cell r="H65">
            <v>0</v>
          </cell>
          <cell r="I65">
            <v>0</v>
          </cell>
          <cell r="J65">
            <v>0</v>
          </cell>
          <cell r="K65">
            <v>0</v>
          </cell>
          <cell r="L65">
            <v>0</v>
          </cell>
          <cell r="V65">
            <v>0</v>
          </cell>
          <cell r="W65">
            <v>0</v>
          </cell>
          <cell r="X65">
            <v>0</v>
          </cell>
        </row>
        <row r="74">
          <cell r="H74">
            <v>1</v>
          </cell>
          <cell r="I74">
            <v>1</v>
          </cell>
          <cell r="J74">
            <v>1</v>
          </cell>
          <cell r="K74">
            <v>1</v>
          </cell>
          <cell r="L74">
            <v>1</v>
          </cell>
          <cell r="V74">
            <v>0.4</v>
          </cell>
          <cell r="W74">
            <v>0.6</v>
          </cell>
          <cell r="X74">
            <v>0.8</v>
          </cell>
        </row>
        <row r="75">
          <cell r="H75">
            <v>633375000</v>
          </cell>
          <cell r="I75">
            <v>633375000</v>
          </cell>
          <cell r="J75">
            <v>633375000</v>
          </cell>
          <cell r="K75">
            <v>633375000</v>
          </cell>
          <cell r="L75">
            <v>633375000</v>
          </cell>
          <cell r="V75">
            <v>108896082</v>
          </cell>
          <cell r="W75">
            <v>119998401</v>
          </cell>
          <cell r="X75">
            <v>145072772</v>
          </cell>
        </row>
        <row r="77">
          <cell r="H77">
            <v>91788084</v>
          </cell>
          <cell r="I77">
            <v>91788084</v>
          </cell>
          <cell r="J77">
            <v>91788084</v>
          </cell>
          <cell r="K77">
            <v>91788084</v>
          </cell>
          <cell r="L77">
            <v>91788084</v>
          </cell>
          <cell r="V77">
            <v>37850912</v>
          </cell>
          <cell r="W77">
            <v>49258548</v>
          </cell>
          <cell r="X77">
            <v>55784106</v>
          </cell>
        </row>
        <row r="80">
          <cell r="H80">
            <v>4</v>
          </cell>
          <cell r="I80">
            <v>4</v>
          </cell>
          <cell r="J80">
            <v>4</v>
          </cell>
          <cell r="K80">
            <v>4</v>
          </cell>
          <cell r="L80">
            <v>4</v>
          </cell>
          <cell r="V80">
            <v>3.1</v>
          </cell>
          <cell r="W80">
            <v>3.5</v>
          </cell>
          <cell r="X80">
            <v>3.7</v>
          </cell>
        </row>
        <row r="81">
          <cell r="H81">
            <v>138308000</v>
          </cell>
          <cell r="I81">
            <v>138308000</v>
          </cell>
          <cell r="J81">
            <v>138308000</v>
          </cell>
          <cell r="K81">
            <v>138308000</v>
          </cell>
          <cell r="L81">
            <v>138308000</v>
          </cell>
          <cell r="V81">
            <v>20958080</v>
          </cell>
          <cell r="W81">
            <v>20958080</v>
          </cell>
          <cell r="X81">
            <v>20958080</v>
          </cell>
        </row>
        <row r="83">
          <cell r="H83">
            <v>8289783</v>
          </cell>
          <cell r="I83">
            <v>8289783</v>
          </cell>
          <cell r="J83">
            <v>8289783</v>
          </cell>
          <cell r="K83">
            <v>8289783</v>
          </cell>
          <cell r="L83">
            <v>8289783</v>
          </cell>
          <cell r="V83">
            <v>8289783</v>
          </cell>
          <cell r="W83">
            <v>8289783</v>
          </cell>
          <cell r="X83">
            <v>8289783</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19"/>
  <sheetViews>
    <sheetView view="pageBreakPreview" topLeftCell="A16" zoomScale="50" zoomScaleNormal="60" zoomScaleSheetLayoutView="50" workbookViewId="0">
      <selection activeCell="F14" sqref="F14"/>
    </sheetView>
  </sheetViews>
  <sheetFormatPr baseColWidth="10" defaultRowHeight="15" x14ac:dyDescent="0.25"/>
  <cols>
    <col min="1" max="1" width="8.85546875" style="1" customWidth="1"/>
    <col min="2" max="2" width="20.85546875" style="1" customWidth="1"/>
    <col min="3" max="3" width="8.85546875" style="1" customWidth="1"/>
    <col min="4" max="4" width="27.140625" style="1" customWidth="1"/>
    <col min="5" max="5" width="7.5703125" style="1" customWidth="1"/>
    <col min="6" max="6" width="16" style="1" customWidth="1"/>
    <col min="7" max="7" width="12.85546875" style="1" customWidth="1"/>
    <col min="8" max="8" width="11.7109375" style="1" customWidth="1"/>
    <col min="9" max="9" width="13.5703125" style="19" bestFit="1" customWidth="1"/>
    <col min="10" max="10" width="12.7109375" style="28" customWidth="1"/>
    <col min="11" max="11" width="12.7109375" style="19" customWidth="1"/>
    <col min="12" max="12" width="19" style="29" customWidth="1"/>
    <col min="13" max="13" width="12.7109375" style="28" customWidth="1"/>
    <col min="14" max="14" width="14.28515625" style="28" customWidth="1"/>
    <col min="15" max="16" width="12.7109375" style="28" customWidth="1"/>
    <col min="17" max="17" width="12.7109375" style="29" customWidth="1"/>
    <col min="18" max="18" width="9" style="28" customWidth="1"/>
    <col min="19" max="21" width="12.7109375" style="28" customWidth="1"/>
    <col min="22" max="22" width="12.7109375" style="29" customWidth="1"/>
    <col min="23" max="26" width="12.7109375" style="28" customWidth="1"/>
    <col min="27" max="32" width="12.7109375" style="29" customWidth="1"/>
    <col min="33" max="33" width="12.85546875" style="1" customWidth="1"/>
    <col min="34" max="34" width="16.5703125" style="1" customWidth="1"/>
    <col min="35" max="35" width="12.85546875" style="1" customWidth="1"/>
    <col min="36" max="36" width="14.28515625" style="1" customWidth="1"/>
    <col min="37" max="37" width="13.140625" style="1" customWidth="1"/>
    <col min="38" max="38" width="12.28515625" style="1" customWidth="1"/>
    <col min="39" max="39" width="49.42578125" style="1" customWidth="1"/>
    <col min="40" max="40" width="18.5703125" style="1" customWidth="1"/>
    <col min="41" max="41" width="21.42578125" style="1" customWidth="1"/>
    <col min="42" max="42" width="19.140625" style="1" customWidth="1"/>
    <col min="43" max="43" width="16.7109375" style="1" customWidth="1"/>
    <col min="44" max="44" width="11.42578125" style="1"/>
    <col min="45" max="45" width="56.5703125" style="1" customWidth="1"/>
    <col min="46" max="16384" width="11.42578125" style="1"/>
  </cols>
  <sheetData>
    <row r="1" spans="1:43" ht="21" customHeight="1" thickBot="1" x14ac:dyDescent="0.3">
      <c r="A1" s="4"/>
      <c r="B1" s="4"/>
      <c r="C1" s="4"/>
      <c r="D1" s="4"/>
      <c r="E1" s="4"/>
      <c r="F1" s="4"/>
      <c r="G1" s="4"/>
      <c r="H1" s="4"/>
      <c r="I1" s="17"/>
      <c r="J1" s="17"/>
      <c r="K1" s="17"/>
      <c r="L1" s="17"/>
      <c r="M1" s="17"/>
      <c r="N1" s="17"/>
      <c r="O1" s="17"/>
      <c r="P1" s="17"/>
      <c r="Q1" s="17"/>
      <c r="R1" s="17"/>
      <c r="S1" s="17"/>
      <c r="T1" s="17"/>
      <c r="U1" s="17"/>
      <c r="V1" s="17"/>
      <c r="W1" s="17"/>
      <c r="X1" s="17"/>
      <c r="Y1" s="17"/>
      <c r="Z1" s="17"/>
      <c r="AA1" s="17"/>
      <c r="AB1" s="17"/>
      <c r="AC1" s="17"/>
      <c r="AD1" s="17"/>
      <c r="AE1" s="17"/>
      <c r="AF1" s="17"/>
      <c r="AG1" s="4"/>
      <c r="AH1" s="4"/>
      <c r="AI1" s="4"/>
      <c r="AJ1" s="4"/>
      <c r="AK1" s="4"/>
      <c r="AL1" s="4"/>
      <c r="AM1" s="4"/>
      <c r="AN1" s="4"/>
      <c r="AO1" s="4"/>
      <c r="AP1" s="4"/>
      <c r="AQ1" s="4"/>
    </row>
    <row r="2" spans="1:43" ht="38.25" customHeight="1" x14ac:dyDescent="0.25">
      <c r="A2" s="488"/>
      <c r="B2" s="489"/>
      <c r="C2" s="489"/>
      <c r="D2" s="489"/>
      <c r="E2" s="489"/>
      <c r="F2" s="490"/>
      <c r="G2" s="495" t="s">
        <v>0</v>
      </c>
      <c r="H2" s="495"/>
      <c r="I2" s="495"/>
      <c r="J2" s="495"/>
      <c r="K2" s="495"/>
      <c r="L2" s="495"/>
      <c r="M2" s="495"/>
      <c r="N2" s="495"/>
      <c r="O2" s="495"/>
      <c r="P2" s="495"/>
      <c r="Q2" s="495"/>
      <c r="R2" s="495"/>
      <c r="S2" s="495"/>
      <c r="T2" s="495"/>
      <c r="U2" s="495"/>
      <c r="V2" s="495"/>
      <c r="W2" s="495"/>
      <c r="X2" s="495"/>
      <c r="Y2" s="495"/>
      <c r="Z2" s="495"/>
      <c r="AA2" s="495"/>
      <c r="AB2" s="495"/>
      <c r="AC2" s="495"/>
      <c r="AD2" s="495"/>
      <c r="AE2" s="495"/>
      <c r="AF2" s="495"/>
      <c r="AG2" s="495"/>
      <c r="AH2" s="495"/>
      <c r="AI2" s="495"/>
      <c r="AJ2" s="495"/>
      <c r="AK2" s="495"/>
      <c r="AL2" s="495"/>
      <c r="AM2" s="495"/>
      <c r="AN2" s="495"/>
      <c r="AO2" s="495"/>
      <c r="AP2" s="495"/>
      <c r="AQ2" s="496"/>
    </row>
    <row r="3" spans="1:43" ht="28.5" customHeight="1" x14ac:dyDescent="0.25">
      <c r="A3" s="491"/>
      <c r="B3" s="492"/>
      <c r="C3" s="492"/>
      <c r="D3" s="492"/>
      <c r="E3" s="492"/>
      <c r="F3" s="493"/>
      <c r="G3" s="469" t="s">
        <v>105</v>
      </c>
      <c r="H3" s="469"/>
      <c r="I3" s="469"/>
      <c r="J3" s="469"/>
      <c r="K3" s="469"/>
      <c r="L3" s="469"/>
      <c r="M3" s="469"/>
      <c r="N3" s="469"/>
      <c r="O3" s="469"/>
      <c r="P3" s="469"/>
      <c r="Q3" s="469"/>
      <c r="R3" s="469"/>
      <c r="S3" s="469"/>
      <c r="T3" s="469"/>
      <c r="U3" s="469"/>
      <c r="V3" s="469"/>
      <c r="W3" s="469"/>
      <c r="X3" s="469"/>
      <c r="Y3" s="469"/>
      <c r="Z3" s="469"/>
      <c r="AA3" s="469"/>
      <c r="AB3" s="469"/>
      <c r="AC3" s="469"/>
      <c r="AD3" s="469"/>
      <c r="AE3" s="469"/>
      <c r="AF3" s="469"/>
      <c r="AG3" s="469"/>
      <c r="AH3" s="469"/>
      <c r="AI3" s="469"/>
      <c r="AJ3" s="469"/>
      <c r="AK3" s="469"/>
      <c r="AL3" s="469"/>
      <c r="AM3" s="469"/>
      <c r="AN3" s="469"/>
      <c r="AO3" s="469"/>
      <c r="AP3" s="469"/>
      <c r="AQ3" s="470"/>
    </row>
    <row r="4" spans="1:43" ht="27.75" customHeight="1" x14ac:dyDescent="0.25">
      <c r="A4" s="491"/>
      <c r="B4" s="492"/>
      <c r="C4" s="492"/>
      <c r="D4" s="492"/>
      <c r="E4" s="492"/>
      <c r="F4" s="493"/>
      <c r="G4" s="469" t="s">
        <v>1</v>
      </c>
      <c r="H4" s="469"/>
      <c r="I4" s="469"/>
      <c r="J4" s="469"/>
      <c r="K4" s="469"/>
      <c r="L4" s="469"/>
      <c r="M4" s="469"/>
      <c r="N4" s="469"/>
      <c r="O4" s="469"/>
      <c r="P4" s="469" t="s">
        <v>108</v>
      </c>
      <c r="Q4" s="469"/>
      <c r="R4" s="469"/>
      <c r="S4" s="469"/>
      <c r="T4" s="469"/>
      <c r="U4" s="469"/>
      <c r="V4" s="469"/>
      <c r="W4" s="469"/>
      <c r="X4" s="469"/>
      <c r="Y4" s="469"/>
      <c r="Z4" s="469"/>
      <c r="AA4" s="469"/>
      <c r="AB4" s="469"/>
      <c r="AC4" s="469"/>
      <c r="AD4" s="469"/>
      <c r="AE4" s="469"/>
      <c r="AF4" s="469"/>
      <c r="AG4" s="469"/>
      <c r="AH4" s="469"/>
      <c r="AI4" s="469"/>
      <c r="AJ4" s="469"/>
      <c r="AK4" s="469"/>
      <c r="AL4" s="469"/>
      <c r="AM4" s="469"/>
      <c r="AN4" s="469"/>
      <c r="AO4" s="469"/>
      <c r="AP4" s="469"/>
      <c r="AQ4" s="470"/>
    </row>
    <row r="5" spans="1:43" ht="26.25" customHeight="1" x14ac:dyDescent="0.25">
      <c r="A5" s="491"/>
      <c r="B5" s="492"/>
      <c r="C5" s="492"/>
      <c r="D5" s="492"/>
      <c r="E5" s="492"/>
      <c r="F5" s="493"/>
      <c r="G5" s="469" t="s">
        <v>3</v>
      </c>
      <c r="H5" s="469"/>
      <c r="I5" s="469"/>
      <c r="J5" s="469"/>
      <c r="K5" s="469"/>
      <c r="L5" s="469"/>
      <c r="M5" s="469"/>
      <c r="N5" s="469"/>
      <c r="O5" s="469"/>
      <c r="P5" s="469" t="s">
        <v>109</v>
      </c>
      <c r="Q5" s="469"/>
      <c r="R5" s="469"/>
      <c r="S5" s="469"/>
      <c r="T5" s="469"/>
      <c r="U5" s="469"/>
      <c r="V5" s="469"/>
      <c r="W5" s="469"/>
      <c r="X5" s="469"/>
      <c r="Y5" s="469"/>
      <c r="Z5" s="469"/>
      <c r="AA5" s="469"/>
      <c r="AB5" s="469"/>
      <c r="AC5" s="469"/>
      <c r="AD5" s="469"/>
      <c r="AE5" s="469"/>
      <c r="AF5" s="469"/>
      <c r="AG5" s="469"/>
      <c r="AH5" s="469"/>
      <c r="AI5" s="469"/>
      <c r="AJ5" s="469"/>
      <c r="AK5" s="469"/>
      <c r="AL5" s="469"/>
      <c r="AM5" s="469"/>
      <c r="AN5" s="469"/>
      <c r="AO5" s="469"/>
      <c r="AP5" s="469"/>
      <c r="AQ5" s="470"/>
    </row>
    <row r="6" spans="1:43" ht="15.75" x14ac:dyDescent="0.25">
      <c r="A6" s="41"/>
      <c r="B6" s="42"/>
      <c r="C6" s="42"/>
      <c r="D6" s="42"/>
      <c r="E6" s="42"/>
      <c r="F6" s="42"/>
      <c r="G6" s="42"/>
      <c r="H6" s="42"/>
      <c r="I6" s="43"/>
      <c r="J6" s="43"/>
      <c r="K6" s="43"/>
      <c r="L6" s="43"/>
      <c r="M6" s="43"/>
      <c r="N6" s="43"/>
      <c r="O6" s="43"/>
      <c r="P6" s="43"/>
      <c r="Q6" s="43"/>
      <c r="R6" s="43"/>
      <c r="S6" s="43"/>
      <c r="T6" s="43"/>
      <c r="U6" s="43"/>
      <c r="V6" s="43"/>
      <c r="W6" s="43"/>
      <c r="X6" s="43"/>
      <c r="Y6" s="43"/>
      <c r="Z6" s="43"/>
      <c r="AA6" s="43"/>
      <c r="AB6" s="43"/>
      <c r="AC6" s="43"/>
      <c r="AD6" s="43"/>
      <c r="AE6" s="43"/>
      <c r="AF6" s="43"/>
      <c r="AG6" s="42"/>
      <c r="AH6" s="42"/>
      <c r="AI6" s="42"/>
      <c r="AJ6" s="42"/>
      <c r="AK6" s="42"/>
      <c r="AL6" s="42"/>
      <c r="AM6" s="42"/>
      <c r="AN6" s="42"/>
      <c r="AO6" s="42"/>
      <c r="AP6" s="42"/>
      <c r="AQ6" s="44"/>
    </row>
    <row r="7" spans="1:43" ht="30" customHeight="1" x14ac:dyDescent="0.25">
      <c r="A7" s="499" t="s">
        <v>4</v>
      </c>
      <c r="B7" s="469"/>
      <c r="C7" s="469"/>
      <c r="D7" s="469"/>
      <c r="E7" s="469"/>
      <c r="F7" s="469"/>
      <c r="G7" s="469"/>
      <c r="H7" s="469"/>
      <c r="I7" s="469"/>
      <c r="J7" s="469"/>
      <c r="K7" s="469"/>
      <c r="L7" s="469"/>
      <c r="M7" s="469"/>
      <c r="N7" s="469"/>
      <c r="O7" s="469"/>
      <c r="P7" s="502" t="s">
        <v>110</v>
      </c>
      <c r="Q7" s="502"/>
      <c r="R7" s="502"/>
      <c r="S7" s="502"/>
      <c r="T7" s="502"/>
      <c r="U7" s="502"/>
      <c r="V7" s="502"/>
      <c r="W7" s="502"/>
      <c r="X7" s="502"/>
      <c r="Y7" s="502"/>
      <c r="Z7" s="502"/>
      <c r="AA7" s="502"/>
      <c r="AB7" s="502"/>
      <c r="AC7" s="502"/>
      <c r="AD7" s="502"/>
      <c r="AE7" s="502"/>
      <c r="AF7" s="502"/>
      <c r="AG7" s="502"/>
      <c r="AH7" s="502"/>
      <c r="AI7" s="502"/>
      <c r="AJ7" s="502"/>
      <c r="AK7" s="502"/>
      <c r="AL7" s="502"/>
      <c r="AM7" s="502"/>
      <c r="AN7" s="502"/>
      <c r="AO7" s="502"/>
      <c r="AP7" s="502"/>
      <c r="AQ7" s="503"/>
    </row>
    <row r="8" spans="1:43" ht="30" customHeight="1" thickBot="1" x14ac:dyDescent="0.3">
      <c r="A8" s="500" t="s">
        <v>2</v>
      </c>
      <c r="B8" s="501"/>
      <c r="C8" s="501" t="s">
        <v>2</v>
      </c>
      <c r="D8" s="501"/>
      <c r="E8" s="501"/>
      <c r="F8" s="501"/>
      <c r="G8" s="501"/>
      <c r="H8" s="501"/>
      <c r="I8" s="501"/>
      <c r="J8" s="501"/>
      <c r="K8" s="501"/>
      <c r="L8" s="501"/>
      <c r="M8" s="501"/>
      <c r="N8" s="501"/>
      <c r="O8" s="501"/>
      <c r="P8" s="497" t="s">
        <v>111</v>
      </c>
      <c r="Q8" s="497"/>
      <c r="R8" s="497"/>
      <c r="S8" s="497"/>
      <c r="T8" s="497"/>
      <c r="U8" s="497"/>
      <c r="V8" s="497"/>
      <c r="W8" s="497"/>
      <c r="X8" s="497"/>
      <c r="Y8" s="497"/>
      <c r="Z8" s="497"/>
      <c r="AA8" s="497"/>
      <c r="AB8" s="497"/>
      <c r="AC8" s="497"/>
      <c r="AD8" s="497"/>
      <c r="AE8" s="497"/>
      <c r="AF8" s="497"/>
      <c r="AG8" s="497"/>
      <c r="AH8" s="497"/>
      <c r="AI8" s="497"/>
      <c r="AJ8" s="497"/>
      <c r="AK8" s="497"/>
      <c r="AL8" s="497"/>
      <c r="AM8" s="497"/>
      <c r="AN8" s="497"/>
      <c r="AO8" s="497"/>
      <c r="AP8" s="497"/>
      <c r="AQ8" s="498"/>
    </row>
    <row r="9" spans="1:43" ht="36" customHeight="1" thickBot="1" x14ac:dyDescent="0.3">
      <c r="A9" s="38"/>
      <c r="B9" s="39"/>
      <c r="C9" s="39"/>
      <c r="D9" s="39"/>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2"/>
      <c r="AH9" s="42"/>
      <c r="AI9" s="42"/>
      <c r="AJ9" s="42"/>
      <c r="AK9" s="42"/>
      <c r="AL9" s="42"/>
      <c r="AM9" s="42"/>
      <c r="AN9" s="42"/>
      <c r="AO9" s="42"/>
      <c r="AP9" s="42"/>
      <c r="AQ9" s="44"/>
    </row>
    <row r="10" spans="1:43" s="2" customFormat="1" ht="70.5" customHeight="1" x14ac:dyDescent="0.25">
      <c r="A10" s="494" t="s">
        <v>82</v>
      </c>
      <c r="B10" s="479"/>
      <c r="C10" s="479" t="s">
        <v>85</v>
      </c>
      <c r="D10" s="479"/>
      <c r="E10" s="479" t="s">
        <v>87</v>
      </c>
      <c r="F10" s="479"/>
      <c r="G10" s="479"/>
      <c r="H10" s="479"/>
      <c r="I10" s="479"/>
      <c r="J10" s="479"/>
      <c r="K10" s="479"/>
      <c r="L10" s="479"/>
      <c r="M10" s="479"/>
      <c r="N10" s="479"/>
      <c r="O10" s="479"/>
      <c r="P10" s="479"/>
      <c r="Q10" s="479"/>
      <c r="R10" s="479"/>
      <c r="S10" s="479"/>
      <c r="T10" s="479"/>
      <c r="U10" s="479"/>
      <c r="V10" s="479"/>
      <c r="W10" s="479"/>
      <c r="X10" s="479"/>
      <c r="Y10" s="479"/>
      <c r="Z10" s="479"/>
      <c r="AA10" s="479"/>
      <c r="AB10" s="479"/>
      <c r="AC10" s="479"/>
      <c r="AD10" s="479"/>
      <c r="AE10" s="479"/>
      <c r="AF10" s="479"/>
      <c r="AG10" s="479"/>
      <c r="AH10" s="479"/>
      <c r="AI10" s="479"/>
      <c r="AJ10" s="479"/>
      <c r="AK10" s="479" t="s">
        <v>95</v>
      </c>
      <c r="AL10" s="479" t="s">
        <v>96</v>
      </c>
      <c r="AM10" s="473" t="s">
        <v>97</v>
      </c>
      <c r="AN10" s="473" t="s">
        <v>98</v>
      </c>
      <c r="AO10" s="473" t="s">
        <v>99</v>
      </c>
      <c r="AP10" s="473" t="s">
        <v>100</v>
      </c>
      <c r="AQ10" s="476" t="s">
        <v>101</v>
      </c>
    </row>
    <row r="11" spans="1:43" s="3" customFormat="1" ht="45.75" customHeight="1" x14ac:dyDescent="0.2">
      <c r="A11" s="483" t="s">
        <v>83</v>
      </c>
      <c r="B11" s="471" t="s">
        <v>84</v>
      </c>
      <c r="C11" s="471" t="s">
        <v>65</v>
      </c>
      <c r="D11" s="471" t="s">
        <v>86</v>
      </c>
      <c r="E11" s="471" t="s">
        <v>88</v>
      </c>
      <c r="F11" s="471" t="s">
        <v>89</v>
      </c>
      <c r="G11" s="471" t="s">
        <v>90</v>
      </c>
      <c r="H11" s="471" t="s">
        <v>91</v>
      </c>
      <c r="I11" s="471" t="s">
        <v>92</v>
      </c>
      <c r="J11" s="504" t="s">
        <v>93</v>
      </c>
      <c r="K11" s="505"/>
      <c r="L11" s="505"/>
      <c r="M11" s="505"/>
      <c r="N11" s="505"/>
      <c r="O11" s="505"/>
      <c r="P11" s="505"/>
      <c r="Q11" s="505"/>
      <c r="R11" s="505"/>
      <c r="S11" s="505"/>
      <c r="T11" s="505"/>
      <c r="U11" s="505"/>
      <c r="V11" s="505"/>
      <c r="W11" s="505"/>
      <c r="X11" s="505"/>
      <c r="Y11" s="505"/>
      <c r="Z11" s="505"/>
      <c r="AA11" s="505"/>
      <c r="AB11" s="505"/>
      <c r="AC11" s="505"/>
      <c r="AD11" s="505"/>
      <c r="AE11" s="505"/>
      <c r="AF11" s="506"/>
      <c r="AG11" s="480" t="s">
        <v>94</v>
      </c>
      <c r="AH11" s="480"/>
      <c r="AI11" s="480"/>
      <c r="AJ11" s="480"/>
      <c r="AK11" s="471"/>
      <c r="AL11" s="471"/>
      <c r="AM11" s="474"/>
      <c r="AN11" s="474"/>
      <c r="AO11" s="474"/>
      <c r="AP11" s="474"/>
      <c r="AQ11" s="477"/>
    </row>
    <row r="12" spans="1:43" s="3" customFormat="1" ht="51" customHeight="1" x14ac:dyDescent="0.2">
      <c r="A12" s="483"/>
      <c r="B12" s="471"/>
      <c r="C12" s="471"/>
      <c r="D12" s="471"/>
      <c r="E12" s="471"/>
      <c r="F12" s="471"/>
      <c r="G12" s="471"/>
      <c r="H12" s="471"/>
      <c r="I12" s="471"/>
      <c r="J12" s="480">
        <v>2012</v>
      </c>
      <c r="K12" s="480"/>
      <c r="L12" s="480"/>
      <c r="M12" s="480">
        <v>2013</v>
      </c>
      <c r="N12" s="480"/>
      <c r="O12" s="480"/>
      <c r="P12" s="480"/>
      <c r="Q12" s="480"/>
      <c r="R12" s="480">
        <v>2014</v>
      </c>
      <c r="S12" s="480"/>
      <c r="T12" s="480"/>
      <c r="U12" s="480"/>
      <c r="V12" s="480"/>
      <c r="W12" s="480">
        <v>2015</v>
      </c>
      <c r="X12" s="480"/>
      <c r="Y12" s="480"/>
      <c r="Z12" s="480"/>
      <c r="AA12" s="480"/>
      <c r="AB12" s="480">
        <v>2016</v>
      </c>
      <c r="AC12" s="480"/>
      <c r="AD12" s="480"/>
      <c r="AE12" s="480"/>
      <c r="AF12" s="480"/>
      <c r="AG12" s="471" t="s">
        <v>5</v>
      </c>
      <c r="AH12" s="471" t="s">
        <v>6</v>
      </c>
      <c r="AI12" s="471" t="s">
        <v>7</v>
      </c>
      <c r="AJ12" s="471" t="s">
        <v>8</v>
      </c>
      <c r="AK12" s="471"/>
      <c r="AL12" s="471"/>
      <c r="AM12" s="474"/>
      <c r="AN12" s="474"/>
      <c r="AO12" s="474"/>
      <c r="AP12" s="474"/>
      <c r="AQ12" s="477"/>
    </row>
    <row r="13" spans="1:43" s="3" customFormat="1" ht="54" customHeight="1" thickBot="1" x14ac:dyDescent="0.25">
      <c r="A13" s="484"/>
      <c r="B13" s="472"/>
      <c r="C13" s="472"/>
      <c r="D13" s="472"/>
      <c r="E13" s="472"/>
      <c r="F13" s="472"/>
      <c r="G13" s="472"/>
      <c r="H13" s="472"/>
      <c r="I13" s="472"/>
      <c r="J13" s="66" t="s">
        <v>7</v>
      </c>
      <c r="K13" s="66" t="s">
        <v>8</v>
      </c>
      <c r="L13" s="66" t="s">
        <v>31</v>
      </c>
      <c r="M13" s="66" t="s">
        <v>5</v>
      </c>
      <c r="N13" s="66" t="s">
        <v>6</v>
      </c>
      <c r="O13" s="66" t="s">
        <v>7</v>
      </c>
      <c r="P13" s="66" t="s">
        <v>8</v>
      </c>
      <c r="Q13" s="66" t="s">
        <v>31</v>
      </c>
      <c r="R13" s="66" t="s">
        <v>5</v>
      </c>
      <c r="S13" s="66" t="s">
        <v>6</v>
      </c>
      <c r="T13" s="66" t="s">
        <v>7</v>
      </c>
      <c r="U13" s="66" t="s">
        <v>8</v>
      </c>
      <c r="V13" s="66" t="s">
        <v>31</v>
      </c>
      <c r="W13" s="66" t="s">
        <v>5</v>
      </c>
      <c r="X13" s="66" t="s">
        <v>6</v>
      </c>
      <c r="Y13" s="66" t="s">
        <v>7</v>
      </c>
      <c r="Z13" s="66" t="s">
        <v>8</v>
      </c>
      <c r="AA13" s="66" t="s">
        <v>31</v>
      </c>
      <c r="AB13" s="66" t="s">
        <v>5</v>
      </c>
      <c r="AC13" s="66" t="s">
        <v>6</v>
      </c>
      <c r="AD13" s="66" t="s">
        <v>7</v>
      </c>
      <c r="AE13" s="66" t="s">
        <v>8</v>
      </c>
      <c r="AF13" s="66" t="s">
        <v>31</v>
      </c>
      <c r="AG13" s="472"/>
      <c r="AH13" s="472"/>
      <c r="AI13" s="472"/>
      <c r="AJ13" s="472"/>
      <c r="AK13" s="472"/>
      <c r="AL13" s="472"/>
      <c r="AM13" s="475"/>
      <c r="AN13" s="475"/>
      <c r="AO13" s="475"/>
      <c r="AP13" s="475"/>
      <c r="AQ13" s="478"/>
    </row>
    <row r="14" spans="1:43" s="3" customFormat="1" ht="167.25" customHeight="1" x14ac:dyDescent="0.2">
      <c r="A14" s="481">
        <v>184</v>
      </c>
      <c r="B14" s="482" t="s">
        <v>112</v>
      </c>
      <c r="C14" s="75">
        <v>316</v>
      </c>
      <c r="D14" s="22" t="s">
        <v>113</v>
      </c>
      <c r="E14" s="18">
        <v>332</v>
      </c>
      <c r="F14" s="23" t="s">
        <v>114</v>
      </c>
      <c r="G14" s="23" t="s">
        <v>118</v>
      </c>
      <c r="H14" s="18" t="s">
        <v>115</v>
      </c>
      <c r="I14" s="243">
        <v>1</v>
      </c>
      <c r="J14" s="73">
        <v>10</v>
      </c>
      <c r="K14" s="72">
        <v>10</v>
      </c>
      <c r="L14" s="72">
        <v>10</v>
      </c>
      <c r="M14" s="73">
        <v>30</v>
      </c>
      <c r="N14" s="73">
        <v>30</v>
      </c>
      <c r="O14" s="73">
        <v>30</v>
      </c>
      <c r="P14" s="72">
        <v>30</v>
      </c>
      <c r="Q14" s="27">
        <v>30</v>
      </c>
      <c r="R14" s="73">
        <v>60</v>
      </c>
      <c r="S14" s="73">
        <v>60</v>
      </c>
      <c r="T14" s="73">
        <v>60</v>
      </c>
      <c r="U14" s="72">
        <v>60</v>
      </c>
      <c r="V14" s="72"/>
      <c r="W14" s="144">
        <v>90</v>
      </c>
      <c r="X14" s="144">
        <v>90</v>
      </c>
      <c r="Y14" s="73">
        <v>90</v>
      </c>
      <c r="Z14" s="73">
        <v>90</v>
      </c>
      <c r="AA14" s="72">
        <v>90</v>
      </c>
      <c r="AB14" s="144"/>
      <c r="AC14" s="234">
        <v>1</v>
      </c>
      <c r="AD14" s="73"/>
      <c r="AE14" s="72"/>
      <c r="AF14" s="72"/>
      <c r="AG14" s="181"/>
      <c r="AH14" s="239">
        <v>0.97</v>
      </c>
      <c r="AI14" s="27"/>
      <c r="AJ14" s="27"/>
      <c r="AK14" s="242">
        <f>AH14/AC14</f>
        <v>0.97</v>
      </c>
      <c r="AL14" s="200">
        <f>+AH14/I14</f>
        <v>0.97</v>
      </c>
      <c r="AM14" s="222" t="s">
        <v>185</v>
      </c>
      <c r="AN14" s="191" t="s">
        <v>175</v>
      </c>
      <c r="AO14" s="191" t="s">
        <v>107</v>
      </c>
      <c r="AP14" s="223" t="s">
        <v>186</v>
      </c>
      <c r="AQ14" s="222" t="s">
        <v>187</v>
      </c>
    </row>
    <row r="15" spans="1:43" s="3" customFormat="1" ht="167.25" customHeight="1" x14ac:dyDescent="0.2">
      <c r="A15" s="481"/>
      <c r="B15" s="482"/>
      <c r="C15" s="481">
        <v>320</v>
      </c>
      <c r="D15" s="482" t="s">
        <v>116</v>
      </c>
      <c r="E15" s="18">
        <v>337</v>
      </c>
      <c r="F15" s="23" t="s">
        <v>117</v>
      </c>
      <c r="G15" s="23" t="s">
        <v>118</v>
      </c>
      <c r="H15" s="18" t="s">
        <v>115</v>
      </c>
      <c r="I15" s="243">
        <v>0.5</v>
      </c>
      <c r="J15" s="73">
        <v>10</v>
      </c>
      <c r="K15" s="72">
        <v>10</v>
      </c>
      <c r="L15" s="74">
        <v>8.6999999999999993</v>
      </c>
      <c r="M15" s="73">
        <v>30</v>
      </c>
      <c r="N15" s="73">
        <v>30</v>
      </c>
      <c r="O15" s="73">
        <v>30</v>
      </c>
      <c r="P15" s="72">
        <v>30</v>
      </c>
      <c r="Q15" s="74">
        <v>30</v>
      </c>
      <c r="R15" s="73">
        <v>35</v>
      </c>
      <c r="S15" s="73">
        <v>35</v>
      </c>
      <c r="T15" s="73">
        <v>35</v>
      </c>
      <c r="U15" s="72">
        <v>35</v>
      </c>
      <c r="V15" s="72"/>
      <c r="W15" s="145">
        <v>45</v>
      </c>
      <c r="X15" s="145">
        <v>45</v>
      </c>
      <c r="Y15" s="73">
        <v>45</v>
      </c>
      <c r="Z15" s="73">
        <v>45</v>
      </c>
      <c r="AA15" s="72">
        <v>45</v>
      </c>
      <c r="AB15" s="145"/>
      <c r="AC15" s="235">
        <v>0.5</v>
      </c>
      <c r="AD15" s="73"/>
      <c r="AE15" s="72"/>
      <c r="AF15" s="72"/>
      <c r="AG15" s="182"/>
      <c r="AH15" s="240">
        <v>0.49</v>
      </c>
      <c r="AI15" s="72"/>
      <c r="AJ15" s="74"/>
      <c r="AK15" s="199">
        <f>AH15/AC15</f>
        <v>0.98</v>
      </c>
      <c r="AL15" s="200">
        <f>+AH15/I15</f>
        <v>0.98</v>
      </c>
      <c r="AM15" s="221" t="s">
        <v>188</v>
      </c>
      <c r="AN15" s="192" t="s">
        <v>175</v>
      </c>
      <c r="AO15" s="224" t="s">
        <v>107</v>
      </c>
      <c r="AP15" s="193" t="s">
        <v>177</v>
      </c>
      <c r="AQ15" s="194" t="s">
        <v>189</v>
      </c>
    </row>
    <row r="16" spans="1:43" s="3" customFormat="1" ht="167.25" customHeight="1" x14ac:dyDescent="0.2">
      <c r="A16" s="481"/>
      <c r="B16" s="482"/>
      <c r="C16" s="481"/>
      <c r="D16" s="482"/>
      <c r="E16" s="18">
        <v>339</v>
      </c>
      <c r="F16" s="23" t="s">
        <v>119</v>
      </c>
      <c r="G16" s="18" t="s">
        <v>118</v>
      </c>
      <c r="H16" s="18" t="s">
        <v>115</v>
      </c>
      <c r="I16" s="72">
        <v>100</v>
      </c>
      <c r="J16" s="73">
        <v>0</v>
      </c>
      <c r="K16" s="72">
        <v>0</v>
      </c>
      <c r="L16" s="72">
        <v>0</v>
      </c>
      <c r="M16" s="73">
        <v>40</v>
      </c>
      <c r="N16" s="73">
        <v>40</v>
      </c>
      <c r="O16" s="73">
        <v>40</v>
      </c>
      <c r="P16" s="73">
        <v>40</v>
      </c>
      <c r="Q16" s="72">
        <v>10</v>
      </c>
      <c r="R16" s="73">
        <v>45</v>
      </c>
      <c r="S16" s="73">
        <v>45</v>
      </c>
      <c r="T16" s="73">
        <v>45</v>
      </c>
      <c r="U16" s="73">
        <v>45</v>
      </c>
      <c r="V16" s="72"/>
      <c r="W16" s="146">
        <v>0</v>
      </c>
      <c r="X16" s="146">
        <v>0</v>
      </c>
      <c r="Y16" s="146">
        <v>0</v>
      </c>
      <c r="Z16" s="146">
        <v>0</v>
      </c>
      <c r="AA16" s="146">
        <v>0</v>
      </c>
      <c r="AB16" s="146"/>
      <c r="AC16" s="73">
        <v>0</v>
      </c>
      <c r="AD16" s="73"/>
      <c r="AE16" s="73"/>
      <c r="AF16" s="72"/>
      <c r="AG16" s="161"/>
      <c r="AH16" s="161">
        <v>0</v>
      </c>
      <c r="AI16" s="161"/>
      <c r="AJ16" s="161"/>
      <c r="AK16" s="161">
        <v>0</v>
      </c>
      <c r="AL16" s="225">
        <v>0.23499999999999999</v>
      </c>
      <c r="AM16" s="195"/>
      <c r="AN16" s="196"/>
      <c r="AO16" s="196"/>
      <c r="AP16" s="197"/>
      <c r="AQ16" s="198"/>
    </row>
    <row r="17" spans="1:43" s="3" customFormat="1" ht="167.25" customHeight="1" x14ac:dyDescent="0.2">
      <c r="A17" s="481"/>
      <c r="B17" s="482"/>
      <c r="C17" s="18">
        <v>321</v>
      </c>
      <c r="D17" s="23" t="s">
        <v>120</v>
      </c>
      <c r="E17" s="18">
        <v>549</v>
      </c>
      <c r="F17" s="23" t="s">
        <v>121</v>
      </c>
      <c r="G17" s="18" t="s">
        <v>118</v>
      </c>
      <c r="H17" s="18" t="s">
        <v>106</v>
      </c>
      <c r="I17" s="245">
        <v>100</v>
      </c>
      <c r="J17" s="73">
        <v>100</v>
      </c>
      <c r="K17" s="72">
        <v>100</v>
      </c>
      <c r="L17" s="72">
        <v>100</v>
      </c>
      <c r="M17" s="73">
        <v>100</v>
      </c>
      <c r="N17" s="73">
        <v>100</v>
      </c>
      <c r="O17" s="73">
        <v>100</v>
      </c>
      <c r="P17" s="73">
        <v>100</v>
      </c>
      <c r="Q17" s="72">
        <v>100</v>
      </c>
      <c r="R17" s="73">
        <v>100</v>
      </c>
      <c r="S17" s="73">
        <v>100</v>
      </c>
      <c r="T17" s="73">
        <v>100</v>
      </c>
      <c r="U17" s="73">
        <v>100</v>
      </c>
      <c r="V17" s="72">
        <v>100</v>
      </c>
      <c r="W17" s="145">
        <v>100</v>
      </c>
      <c r="X17" s="145">
        <v>100</v>
      </c>
      <c r="Y17" s="73">
        <v>100</v>
      </c>
      <c r="Z17" s="73">
        <v>100</v>
      </c>
      <c r="AA17" s="72">
        <v>100</v>
      </c>
      <c r="AB17" s="145"/>
      <c r="AC17" s="244">
        <v>100</v>
      </c>
      <c r="AD17" s="73"/>
      <c r="AE17" s="73"/>
      <c r="AF17" s="72"/>
      <c r="AG17" s="162"/>
      <c r="AH17" s="244">
        <v>100</v>
      </c>
      <c r="AI17" s="72"/>
      <c r="AJ17" s="72"/>
      <c r="AK17" s="242">
        <f>+AH17/AC17</f>
        <v>1</v>
      </c>
      <c r="AL17" s="246">
        <f>SUM(L17+Q17+V17+AA17+AH17)/(K17+P17+U17+Z17+AC17)</f>
        <v>1</v>
      </c>
      <c r="AM17" s="237" t="s">
        <v>190</v>
      </c>
      <c r="AN17" s="191" t="s">
        <v>175</v>
      </c>
      <c r="AO17" s="238" t="s">
        <v>107</v>
      </c>
      <c r="AP17" s="237" t="s">
        <v>191</v>
      </c>
      <c r="AQ17" s="237" t="s">
        <v>192</v>
      </c>
    </row>
    <row r="18" spans="1:43" s="3" customFormat="1" ht="167.25" customHeight="1" x14ac:dyDescent="0.2">
      <c r="A18" s="67">
        <v>185</v>
      </c>
      <c r="B18" s="68" t="s">
        <v>122</v>
      </c>
      <c r="C18" s="70">
        <v>322</v>
      </c>
      <c r="D18" s="68" t="s">
        <v>123</v>
      </c>
      <c r="E18" s="55">
        <v>341</v>
      </c>
      <c r="F18" s="56" t="s">
        <v>124</v>
      </c>
      <c r="G18" s="55" t="s">
        <v>118</v>
      </c>
      <c r="H18" s="55" t="s">
        <v>115</v>
      </c>
      <c r="I18" s="71">
        <v>1</v>
      </c>
      <c r="J18" s="57">
        <v>15</v>
      </c>
      <c r="K18" s="58">
        <v>15</v>
      </c>
      <c r="L18" s="69">
        <v>14.1</v>
      </c>
      <c r="M18" s="58">
        <v>35</v>
      </c>
      <c r="N18" s="58">
        <v>35</v>
      </c>
      <c r="O18" s="58">
        <v>35</v>
      </c>
      <c r="P18" s="58">
        <v>35</v>
      </c>
      <c r="Q18" s="74">
        <v>35</v>
      </c>
      <c r="R18" s="58">
        <v>65</v>
      </c>
      <c r="S18" s="58">
        <v>65</v>
      </c>
      <c r="T18" s="58">
        <v>65</v>
      </c>
      <c r="U18" s="58">
        <v>65</v>
      </c>
      <c r="V18" s="57"/>
      <c r="W18" s="147">
        <v>85</v>
      </c>
      <c r="X18" s="147">
        <v>85</v>
      </c>
      <c r="Y18" s="58">
        <v>85</v>
      </c>
      <c r="Z18" s="58">
        <v>85</v>
      </c>
      <c r="AA18" s="57">
        <v>85</v>
      </c>
      <c r="AB18" s="147"/>
      <c r="AC18" s="236">
        <v>1</v>
      </c>
      <c r="AD18" s="58"/>
      <c r="AE18" s="58"/>
      <c r="AF18" s="57"/>
      <c r="AG18" s="163"/>
      <c r="AH18" s="241">
        <v>0.95499999999999996</v>
      </c>
      <c r="AI18" s="74"/>
      <c r="AJ18" s="74"/>
      <c r="AK18" s="199">
        <f>+AH18/AC18</f>
        <v>0.95499999999999996</v>
      </c>
      <c r="AL18" s="164">
        <f>+AH18/I18</f>
        <v>0.95499999999999996</v>
      </c>
      <c r="AM18" s="233" t="s">
        <v>193</v>
      </c>
      <c r="AN18" s="191" t="s">
        <v>175</v>
      </c>
      <c r="AO18" s="191" t="s">
        <v>107</v>
      </c>
      <c r="AP18" s="233" t="s">
        <v>194</v>
      </c>
      <c r="AQ18" s="237" t="s">
        <v>195</v>
      </c>
    </row>
    <row r="19" spans="1:43" ht="90.75" customHeight="1" thickBot="1" x14ac:dyDescent="0.3">
      <c r="A19" s="35"/>
      <c r="B19" s="36"/>
      <c r="C19" s="485" t="s">
        <v>102</v>
      </c>
      <c r="D19" s="486"/>
      <c r="E19" s="486"/>
      <c r="F19" s="486"/>
      <c r="G19" s="486"/>
      <c r="H19" s="486"/>
      <c r="I19" s="486"/>
      <c r="J19" s="486"/>
      <c r="K19" s="486"/>
      <c r="L19" s="486"/>
      <c r="M19" s="486"/>
      <c r="N19" s="486"/>
      <c r="O19" s="486"/>
      <c r="P19" s="486"/>
      <c r="Q19" s="486"/>
      <c r="R19" s="486"/>
      <c r="S19" s="486"/>
      <c r="T19" s="486"/>
      <c r="U19" s="486"/>
      <c r="V19" s="486"/>
      <c r="W19" s="486"/>
      <c r="X19" s="486"/>
      <c r="Y19" s="486"/>
      <c r="Z19" s="486"/>
      <c r="AA19" s="486"/>
      <c r="AB19" s="486"/>
      <c r="AC19" s="486"/>
      <c r="AD19" s="486"/>
      <c r="AE19" s="486"/>
      <c r="AF19" s="486"/>
      <c r="AG19" s="486"/>
      <c r="AH19" s="486"/>
      <c r="AI19" s="486"/>
      <c r="AJ19" s="486"/>
      <c r="AK19" s="486"/>
      <c r="AL19" s="486"/>
      <c r="AM19" s="486"/>
      <c r="AN19" s="486"/>
      <c r="AO19" s="486"/>
      <c r="AP19" s="486"/>
      <c r="AQ19" s="487"/>
    </row>
  </sheetData>
  <mergeCells count="46">
    <mergeCell ref="C19:AQ19"/>
    <mergeCell ref="A2:F5"/>
    <mergeCell ref="A10:B10"/>
    <mergeCell ref="G2:AQ2"/>
    <mergeCell ref="G3:AQ3"/>
    <mergeCell ref="P8:AQ8"/>
    <mergeCell ref="G4:O4"/>
    <mergeCell ref="C10:D10"/>
    <mergeCell ref="A7:O7"/>
    <mergeCell ref="A8:O8"/>
    <mergeCell ref="P7:AQ7"/>
    <mergeCell ref="AO10:AO13"/>
    <mergeCell ref="P4:AQ4"/>
    <mergeCell ref="G5:O5"/>
    <mergeCell ref="AB12:AF12"/>
    <mergeCell ref="J11:AF11"/>
    <mergeCell ref="A14:A17"/>
    <mergeCell ref="B14:B17"/>
    <mergeCell ref="AG12:AG13"/>
    <mergeCell ref="AH12:AH13"/>
    <mergeCell ref="A11:A13"/>
    <mergeCell ref="B11:B13"/>
    <mergeCell ref="C11:C13"/>
    <mergeCell ref="C15:C16"/>
    <mergeCell ref="D11:D13"/>
    <mergeCell ref="AG11:AJ11"/>
    <mergeCell ref="J12:L12"/>
    <mergeCell ref="M12:Q12"/>
    <mergeCell ref="E11:E13"/>
    <mergeCell ref="D15:D16"/>
    <mergeCell ref="P5:AQ5"/>
    <mergeCell ref="I11:I13"/>
    <mergeCell ref="AP10:AP13"/>
    <mergeCell ref="AQ10:AQ13"/>
    <mergeCell ref="F11:F13"/>
    <mergeCell ref="G11:G13"/>
    <mergeCell ref="H11:H13"/>
    <mergeCell ref="AI12:AI13"/>
    <mergeCell ref="AJ12:AJ13"/>
    <mergeCell ref="AK10:AK13"/>
    <mergeCell ref="AL10:AL13"/>
    <mergeCell ref="AN10:AN13"/>
    <mergeCell ref="R12:V12"/>
    <mergeCell ref="W12:AA12"/>
    <mergeCell ref="AM10:AM13"/>
    <mergeCell ref="E10:AJ10"/>
  </mergeCells>
  <phoneticPr fontId="9" type="noConversion"/>
  <dataValidations count="2">
    <dataValidation type="list" allowBlank="1" showInputMessage="1" showErrorMessage="1" sqref="H15:H18" xr:uid="{00000000-0002-0000-0000-000000000000}">
      <formula1>$AS$13:$AS$16</formula1>
    </dataValidation>
    <dataValidation type="list" allowBlank="1" showInputMessage="1" showErrorMessage="1" sqref="H14" xr:uid="{00000000-0002-0000-0000-000001000000}">
      <formula1>$AS$14:$AS$18</formula1>
    </dataValidation>
  </dataValidations>
  <printOptions horizontalCentered="1" verticalCentered="1"/>
  <pageMargins left="0" right="0" top="0.55118110236220474" bottom="0" header="0.31496062992125984" footer="0.31496062992125984"/>
  <pageSetup scale="41" fitToWidth="2" orientation="landscape" r:id="rId1"/>
  <colBreaks count="1" manualBreakCount="1">
    <brk id="32" max="1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T90"/>
  <sheetViews>
    <sheetView view="pageBreakPreview" topLeftCell="A7" zoomScale="69" zoomScaleNormal="10" zoomScaleSheetLayoutView="69" workbookViewId="0">
      <selection activeCell="J11" sqref="J11"/>
    </sheetView>
  </sheetViews>
  <sheetFormatPr baseColWidth="10" defaultRowHeight="15.75" x14ac:dyDescent="0.25"/>
  <cols>
    <col min="1" max="1" width="12.85546875" style="1" customWidth="1"/>
    <col min="2" max="2" width="12.42578125" style="1" customWidth="1"/>
    <col min="3" max="3" width="25.140625" style="1" customWidth="1"/>
    <col min="4" max="4" width="17.85546875" style="7" customWidth="1"/>
    <col min="5" max="5" width="16.140625" style="7" customWidth="1"/>
    <col min="6" max="6" width="14.140625" style="7" customWidth="1"/>
    <col min="7" max="7" width="13.85546875" style="24" customWidth="1"/>
    <col min="8" max="8" width="16.28515625" style="8" customWidth="1"/>
    <col min="9" max="9" width="17" style="8" customWidth="1"/>
    <col min="10" max="10" width="18.140625" style="8" customWidth="1"/>
    <col min="11" max="11" width="18.28515625" style="8" customWidth="1"/>
    <col min="12" max="15" width="16.85546875" style="8" customWidth="1"/>
    <col min="16" max="16" width="18.28515625" style="8" customWidth="1"/>
    <col min="17" max="17" width="18.42578125" style="8" customWidth="1"/>
    <col min="18" max="20" width="15.5703125" style="8" customWidth="1"/>
    <col min="21" max="21" width="15.28515625" style="8" customWidth="1"/>
    <col min="22" max="24" width="16.140625" style="8" customWidth="1"/>
    <col min="25" max="25" width="16.28515625" style="8" customWidth="1"/>
    <col min="26" max="26" width="18.28515625" style="8" customWidth="1"/>
    <col min="27" max="30" width="16.28515625" style="8" customWidth="1"/>
    <col min="31" max="31" width="18.28515625" style="8" customWidth="1"/>
    <col min="32" max="32" width="19" style="1" customWidth="1"/>
    <col min="33" max="33" width="23.28515625" style="1" customWidth="1"/>
    <col min="34" max="35" width="23.28515625" style="19" customWidth="1"/>
    <col min="36" max="36" width="13.42578125" style="1" customWidth="1"/>
    <col min="37" max="37" width="18.28515625" style="1" customWidth="1"/>
    <col min="38" max="38" width="28.7109375" style="1" customWidth="1"/>
    <col min="39" max="39" width="13.7109375" style="1" customWidth="1"/>
    <col min="40" max="40" width="12.85546875" style="1" customWidth="1"/>
    <col min="41" max="41" width="11.28515625" style="1" customWidth="1"/>
    <col min="42" max="42" width="12.85546875" style="1" customWidth="1"/>
    <col min="43" max="44" width="11.42578125" style="1"/>
    <col min="45" max="45" width="15.5703125" style="1" bestFit="1" customWidth="1"/>
    <col min="46" max="16384" width="11.42578125" style="1"/>
  </cols>
  <sheetData>
    <row r="1" spans="1:44" ht="38.25" customHeight="1" x14ac:dyDescent="0.25">
      <c r="A1" s="552"/>
      <c r="B1" s="553"/>
      <c r="C1" s="553"/>
      <c r="D1" s="553"/>
      <c r="E1" s="553"/>
      <c r="F1" s="564" t="s">
        <v>0</v>
      </c>
      <c r="G1" s="565"/>
      <c r="H1" s="565"/>
      <c r="I1" s="565"/>
      <c r="J1" s="565"/>
      <c r="K1" s="565"/>
      <c r="L1" s="565"/>
      <c r="M1" s="565"/>
      <c r="N1" s="565"/>
      <c r="O1" s="565"/>
      <c r="P1" s="565"/>
      <c r="Q1" s="565"/>
      <c r="R1" s="565"/>
      <c r="S1" s="565"/>
      <c r="T1" s="565"/>
      <c r="U1" s="565"/>
      <c r="V1" s="565"/>
      <c r="W1" s="565"/>
      <c r="X1" s="565"/>
      <c r="Y1" s="565"/>
      <c r="Z1" s="565"/>
      <c r="AA1" s="565"/>
      <c r="AB1" s="565"/>
      <c r="AC1" s="565"/>
      <c r="AD1" s="565"/>
      <c r="AE1" s="565"/>
      <c r="AF1" s="565"/>
      <c r="AG1" s="565"/>
      <c r="AH1" s="565"/>
      <c r="AI1" s="565"/>
      <c r="AJ1" s="565"/>
      <c r="AK1" s="565"/>
      <c r="AL1" s="565"/>
      <c r="AM1" s="565"/>
      <c r="AN1" s="565"/>
      <c r="AO1" s="565"/>
      <c r="AP1" s="566"/>
    </row>
    <row r="2" spans="1:44" ht="30.75" customHeight="1" x14ac:dyDescent="0.25">
      <c r="A2" s="554"/>
      <c r="B2" s="555"/>
      <c r="C2" s="555"/>
      <c r="D2" s="555"/>
      <c r="E2" s="555"/>
      <c r="F2" s="558" t="s">
        <v>104</v>
      </c>
      <c r="G2" s="559"/>
      <c r="H2" s="559"/>
      <c r="I2" s="559"/>
      <c r="J2" s="559"/>
      <c r="K2" s="559"/>
      <c r="L2" s="559"/>
      <c r="M2" s="559"/>
      <c r="N2" s="559"/>
      <c r="O2" s="559"/>
      <c r="P2" s="559"/>
      <c r="Q2" s="559"/>
      <c r="R2" s="559"/>
      <c r="S2" s="559"/>
      <c r="T2" s="559"/>
      <c r="U2" s="559"/>
      <c r="V2" s="559"/>
      <c r="W2" s="559"/>
      <c r="X2" s="559"/>
      <c r="Y2" s="559"/>
      <c r="Z2" s="559"/>
      <c r="AA2" s="559"/>
      <c r="AB2" s="559"/>
      <c r="AC2" s="559"/>
      <c r="AD2" s="559"/>
      <c r="AE2" s="559"/>
      <c r="AF2" s="559"/>
      <c r="AG2" s="559"/>
      <c r="AH2" s="559"/>
      <c r="AI2" s="559"/>
      <c r="AJ2" s="559"/>
      <c r="AK2" s="559"/>
      <c r="AL2" s="559"/>
      <c r="AM2" s="559"/>
      <c r="AN2" s="559"/>
      <c r="AO2" s="559"/>
      <c r="AP2" s="560"/>
    </row>
    <row r="3" spans="1:44" ht="27.75" customHeight="1" x14ac:dyDescent="0.25">
      <c r="A3" s="554"/>
      <c r="B3" s="555"/>
      <c r="C3" s="555"/>
      <c r="D3" s="555"/>
      <c r="E3" s="555"/>
      <c r="F3" s="469" t="s">
        <v>1</v>
      </c>
      <c r="G3" s="469"/>
      <c r="H3" s="469"/>
      <c r="I3" s="469"/>
      <c r="J3" s="469"/>
      <c r="K3" s="469"/>
      <c r="L3" s="469"/>
      <c r="M3" s="469"/>
      <c r="N3" s="469"/>
      <c r="O3" s="558" t="s">
        <v>108</v>
      </c>
      <c r="P3" s="559"/>
      <c r="Q3" s="559"/>
      <c r="R3" s="559"/>
      <c r="S3" s="559"/>
      <c r="T3" s="559"/>
      <c r="U3" s="559"/>
      <c r="V3" s="559"/>
      <c r="W3" s="559"/>
      <c r="X3" s="559"/>
      <c r="Y3" s="559"/>
      <c r="Z3" s="559"/>
      <c r="AA3" s="559"/>
      <c r="AB3" s="559"/>
      <c r="AC3" s="559"/>
      <c r="AD3" s="559"/>
      <c r="AE3" s="559"/>
      <c r="AF3" s="559"/>
      <c r="AG3" s="559"/>
      <c r="AH3" s="559"/>
      <c r="AI3" s="559"/>
      <c r="AJ3" s="559"/>
      <c r="AK3" s="559"/>
      <c r="AL3" s="559"/>
      <c r="AM3" s="559"/>
      <c r="AN3" s="559"/>
      <c r="AO3" s="559"/>
      <c r="AP3" s="560"/>
    </row>
    <row r="4" spans="1:44" ht="26.25" customHeight="1" thickBot="1" x14ac:dyDescent="0.3">
      <c r="A4" s="556"/>
      <c r="B4" s="557"/>
      <c r="C4" s="557"/>
      <c r="D4" s="557"/>
      <c r="E4" s="557"/>
      <c r="F4" s="501" t="s">
        <v>3</v>
      </c>
      <c r="G4" s="501"/>
      <c r="H4" s="501"/>
      <c r="I4" s="501"/>
      <c r="J4" s="501"/>
      <c r="K4" s="501"/>
      <c r="L4" s="501"/>
      <c r="M4" s="501"/>
      <c r="N4" s="501"/>
      <c r="O4" s="561" t="s">
        <v>109</v>
      </c>
      <c r="P4" s="562"/>
      <c r="Q4" s="562"/>
      <c r="R4" s="562"/>
      <c r="S4" s="562"/>
      <c r="T4" s="562"/>
      <c r="U4" s="562"/>
      <c r="V4" s="562"/>
      <c r="W4" s="562"/>
      <c r="X4" s="562"/>
      <c r="Y4" s="562"/>
      <c r="Z4" s="562"/>
      <c r="AA4" s="562"/>
      <c r="AB4" s="562"/>
      <c r="AC4" s="562"/>
      <c r="AD4" s="562"/>
      <c r="AE4" s="562"/>
      <c r="AF4" s="562"/>
      <c r="AG4" s="562"/>
      <c r="AH4" s="562"/>
      <c r="AI4" s="562"/>
      <c r="AJ4" s="562"/>
      <c r="AK4" s="562"/>
      <c r="AL4" s="562"/>
      <c r="AM4" s="562"/>
      <c r="AN4" s="562"/>
      <c r="AO4" s="562"/>
      <c r="AP4" s="563"/>
    </row>
    <row r="5" spans="1:44" ht="14.25" customHeight="1" thickBot="1" x14ac:dyDescent="0.3">
      <c r="AI5" s="25"/>
    </row>
    <row r="6" spans="1:44" s="37" customFormat="1" ht="53.25" customHeight="1" x14ac:dyDescent="0.25">
      <c r="A6" s="494" t="s">
        <v>54</v>
      </c>
      <c r="B6" s="479" t="s">
        <v>64</v>
      </c>
      <c r="C6" s="479"/>
      <c r="D6" s="479"/>
      <c r="E6" s="479" t="s">
        <v>68</v>
      </c>
      <c r="F6" s="479" t="s">
        <v>69</v>
      </c>
      <c r="G6" s="479" t="s">
        <v>70</v>
      </c>
      <c r="H6" s="479" t="s">
        <v>71</v>
      </c>
      <c r="I6" s="527" t="s">
        <v>72</v>
      </c>
      <c r="J6" s="528"/>
      <c r="K6" s="528"/>
      <c r="L6" s="528"/>
      <c r="M6" s="528"/>
      <c r="N6" s="528"/>
      <c r="O6" s="528"/>
      <c r="P6" s="528"/>
      <c r="Q6" s="528"/>
      <c r="R6" s="528"/>
      <c r="S6" s="528"/>
      <c r="T6" s="528"/>
      <c r="U6" s="528"/>
      <c r="V6" s="528"/>
      <c r="W6" s="528"/>
      <c r="X6" s="528"/>
      <c r="Y6" s="528"/>
      <c r="Z6" s="528"/>
      <c r="AA6" s="528"/>
      <c r="AB6" s="528"/>
      <c r="AC6" s="528"/>
      <c r="AD6" s="528"/>
      <c r="AE6" s="529"/>
      <c r="AF6" s="479" t="s">
        <v>73</v>
      </c>
      <c r="AG6" s="479"/>
      <c r="AH6" s="479"/>
      <c r="AI6" s="479"/>
      <c r="AJ6" s="479" t="s">
        <v>75</v>
      </c>
      <c r="AK6" s="479" t="s">
        <v>76</v>
      </c>
      <c r="AL6" s="479" t="s">
        <v>77</v>
      </c>
      <c r="AM6" s="479" t="s">
        <v>78</v>
      </c>
      <c r="AN6" s="479" t="s">
        <v>79</v>
      </c>
      <c r="AO6" s="479" t="s">
        <v>80</v>
      </c>
      <c r="AP6" s="568" t="s">
        <v>81</v>
      </c>
    </row>
    <row r="7" spans="1:44" s="37" customFormat="1" ht="53.25" customHeight="1" x14ac:dyDescent="0.25">
      <c r="A7" s="483"/>
      <c r="B7" s="471"/>
      <c r="C7" s="471"/>
      <c r="D7" s="471"/>
      <c r="E7" s="471"/>
      <c r="F7" s="471"/>
      <c r="G7" s="471"/>
      <c r="H7" s="471"/>
      <c r="I7" s="480">
        <v>2012</v>
      </c>
      <c r="J7" s="480"/>
      <c r="K7" s="480"/>
      <c r="L7" s="480">
        <v>2013</v>
      </c>
      <c r="M7" s="480"/>
      <c r="N7" s="480"/>
      <c r="O7" s="480"/>
      <c r="P7" s="480"/>
      <c r="Q7" s="480">
        <v>2014</v>
      </c>
      <c r="R7" s="480"/>
      <c r="S7" s="480"/>
      <c r="T7" s="480"/>
      <c r="U7" s="480"/>
      <c r="V7" s="504">
        <v>2015</v>
      </c>
      <c r="W7" s="505"/>
      <c r="X7" s="505"/>
      <c r="Y7" s="505"/>
      <c r="Z7" s="506"/>
      <c r="AA7" s="504">
        <v>2016</v>
      </c>
      <c r="AB7" s="505"/>
      <c r="AC7" s="505"/>
      <c r="AD7" s="505"/>
      <c r="AE7" s="506"/>
      <c r="AF7" s="480" t="s">
        <v>74</v>
      </c>
      <c r="AG7" s="480"/>
      <c r="AH7" s="480"/>
      <c r="AI7" s="480"/>
      <c r="AJ7" s="471"/>
      <c r="AK7" s="471"/>
      <c r="AL7" s="471"/>
      <c r="AM7" s="471"/>
      <c r="AN7" s="471"/>
      <c r="AO7" s="471"/>
      <c r="AP7" s="569"/>
    </row>
    <row r="8" spans="1:44" s="37" customFormat="1" ht="55.5" customHeight="1" thickBot="1" x14ac:dyDescent="0.3">
      <c r="A8" s="567"/>
      <c r="B8" s="54" t="s">
        <v>65</v>
      </c>
      <c r="C8" s="53" t="s">
        <v>66</v>
      </c>
      <c r="D8" s="65" t="s">
        <v>67</v>
      </c>
      <c r="E8" s="530"/>
      <c r="F8" s="530"/>
      <c r="G8" s="530"/>
      <c r="H8" s="571"/>
      <c r="I8" s="53" t="s">
        <v>7</v>
      </c>
      <c r="J8" s="53" t="s">
        <v>8</v>
      </c>
      <c r="K8" s="53" t="s">
        <v>31</v>
      </c>
      <c r="L8" s="53" t="s">
        <v>5</v>
      </c>
      <c r="M8" s="53" t="s">
        <v>6</v>
      </c>
      <c r="N8" s="53" t="s">
        <v>7</v>
      </c>
      <c r="O8" s="53" t="s">
        <v>8</v>
      </c>
      <c r="P8" s="53" t="s">
        <v>31</v>
      </c>
      <c r="Q8" s="53" t="s">
        <v>5</v>
      </c>
      <c r="R8" s="53" t="s">
        <v>6</v>
      </c>
      <c r="S8" s="53" t="s">
        <v>7</v>
      </c>
      <c r="T8" s="53" t="s">
        <v>8</v>
      </c>
      <c r="U8" s="53" t="s">
        <v>31</v>
      </c>
      <c r="V8" s="53" t="s">
        <v>5</v>
      </c>
      <c r="W8" s="53" t="s">
        <v>6</v>
      </c>
      <c r="X8" s="53" t="s">
        <v>7</v>
      </c>
      <c r="Y8" s="53" t="s">
        <v>8</v>
      </c>
      <c r="Z8" s="54" t="s">
        <v>31</v>
      </c>
      <c r="AA8" s="54" t="s">
        <v>5</v>
      </c>
      <c r="AB8" s="54" t="s">
        <v>6</v>
      </c>
      <c r="AC8" s="54" t="s">
        <v>7</v>
      </c>
      <c r="AD8" s="54" t="s">
        <v>8</v>
      </c>
      <c r="AE8" s="53" t="s">
        <v>31</v>
      </c>
      <c r="AF8" s="53" t="s">
        <v>5</v>
      </c>
      <c r="AG8" s="53" t="s">
        <v>6</v>
      </c>
      <c r="AH8" s="220" t="s">
        <v>7</v>
      </c>
      <c r="AI8" s="220" t="s">
        <v>8</v>
      </c>
      <c r="AJ8" s="530"/>
      <c r="AK8" s="530"/>
      <c r="AL8" s="530"/>
      <c r="AM8" s="530"/>
      <c r="AN8" s="530"/>
      <c r="AO8" s="530"/>
      <c r="AP8" s="570"/>
    </row>
    <row r="9" spans="1:44" s="5" customFormat="1" ht="61.5" customHeight="1" thickBot="1" x14ac:dyDescent="0.3">
      <c r="A9" s="548" t="s">
        <v>126</v>
      </c>
      <c r="B9" s="531">
        <v>1</v>
      </c>
      <c r="C9" s="532" t="s">
        <v>152</v>
      </c>
      <c r="D9" s="508" t="s">
        <v>115</v>
      </c>
      <c r="E9" s="581" t="s">
        <v>125</v>
      </c>
      <c r="F9" s="581">
        <v>184</v>
      </c>
      <c r="G9" s="48" t="s">
        <v>9</v>
      </c>
      <c r="H9" s="52">
        <v>100</v>
      </c>
      <c r="I9" s="79">
        <v>10</v>
      </c>
      <c r="J9" s="79">
        <v>10</v>
      </c>
      <c r="K9" s="79">
        <v>10</v>
      </c>
      <c r="L9" s="52">
        <v>30</v>
      </c>
      <c r="M9" s="52">
        <v>30</v>
      </c>
      <c r="N9" s="52">
        <v>30</v>
      </c>
      <c r="O9" s="52">
        <v>30</v>
      </c>
      <c r="P9" s="85">
        <v>30</v>
      </c>
      <c r="Q9" s="52">
        <v>60</v>
      </c>
      <c r="R9" s="52">
        <v>60</v>
      </c>
      <c r="S9" s="52">
        <v>60</v>
      </c>
      <c r="T9" s="52">
        <v>60</v>
      </c>
      <c r="U9" s="52">
        <v>60</v>
      </c>
      <c r="V9" s="30">
        <v>90</v>
      </c>
      <c r="W9" s="52">
        <v>90</v>
      </c>
      <c r="X9" s="52">
        <v>90</v>
      </c>
      <c r="Y9" s="202">
        <v>90</v>
      </c>
      <c r="Z9" s="52">
        <v>90</v>
      </c>
      <c r="AA9" s="52"/>
      <c r="AB9" s="152">
        <v>1</v>
      </c>
      <c r="AC9" s="52"/>
      <c r="AD9" s="52"/>
      <c r="AE9" s="52"/>
      <c r="AF9" s="165"/>
      <c r="AG9" s="282">
        <v>100</v>
      </c>
      <c r="AH9" s="232"/>
      <c r="AI9" s="232"/>
      <c r="AJ9" s="281">
        <v>1</v>
      </c>
      <c r="AK9" s="283">
        <f>AG9/H9</f>
        <v>1</v>
      </c>
      <c r="AL9" s="533" t="s">
        <v>196</v>
      </c>
      <c r="AM9" s="547" t="s">
        <v>175</v>
      </c>
      <c r="AN9" s="547" t="s">
        <v>107</v>
      </c>
      <c r="AO9" s="522" t="s">
        <v>197</v>
      </c>
      <c r="AP9" s="546" t="s">
        <v>198</v>
      </c>
    </row>
    <row r="10" spans="1:44" s="5" customFormat="1" ht="61.5" customHeight="1" x14ac:dyDescent="0.25">
      <c r="A10" s="549"/>
      <c r="B10" s="510"/>
      <c r="C10" s="513"/>
      <c r="D10" s="508"/>
      <c r="E10" s="582"/>
      <c r="F10" s="582"/>
      <c r="G10" s="45" t="s">
        <v>10</v>
      </c>
      <c r="H10" s="86">
        <f>K10+P10+U10+W10+AA10</f>
        <v>544850700</v>
      </c>
      <c r="I10" s="87">
        <v>60000000</v>
      </c>
      <c r="J10" s="87">
        <v>60000000</v>
      </c>
      <c r="K10" s="87">
        <v>60000000</v>
      </c>
      <c r="L10" s="86">
        <v>225070000</v>
      </c>
      <c r="M10" s="86">
        <v>225070000</v>
      </c>
      <c r="N10" s="86">
        <v>225070000</v>
      </c>
      <c r="O10" s="86">
        <v>225070000</v>
      </c>
      <c r="P10" s="86">
        <v>225070000</v>
      </c>
      <c r="Q10" s="86">
        <v>187070000</v>
      </c>
      <c r="R10" s="86">
        <v>187070000</v>
      </c>
      <c r="S10" s="86">
        <v>190130000</v>
      </c>
      <c r="T10" s="86">
        <v>55130000</v>
      </c>
      <c r="U10" s="86">
        <v>55130000</v>
      </c>
      <c r="V10" s="148">
        <v>167866700</v>
      </c>
      <c r="W10" s="86">
        <v>204650700</v>
      </c>
      <c r="X10" s="86">
        <v>204650700</v>
      </c>
      <c r="Y10" s="203">
        <v>204733100</v>
      </c>
      <c r="Z10" s="86">
        <v>204733100</v>
      </c>
      <c r="AA10" s="148"/>
      <c r="AB10" s="155">
        <v>74036000</v>
      </c>
      <c r="AC10" s="86"/>
      <c r="AD10" s="86"/>
      <c r="AE10" s="86"/>
      <c r="AF10" s="180"/>
      <c r="AG10" s="260">
        <v>22639606</v>
      </c>
      <c r="AH10" s="232"/>
      <c r="AI10" s="232"/>
      <c r="AJ10" s="227">
        <f>AG10/AB10</f>
        <v>0.30579185801501974</v>
      </c>
      <c r="AK10" s="184">
        <f>(K10+P10+U10+Z10+AG10)/(J10+O10+T10+Y10+AB10)</f>
        <v>0.91696452375409365</v>
      </c>
      <c r="AL10" s="534"/>
      <c r="AM10" s="547"/>
      <c r="AN10" s="547"/>
      <c r="AO10" s="523"/>
      <c r="AP10" s="546"/>
    </row>
    <row r="11" spans="1:44" s="5" customFormat="1" ht="46.5" customHeight="1" x14ac:dyDescent="0.25">
      <c r="A11" s="549"/>
      <c r="B11" s="510"/>
      <c r="C11" s="513"/>
      <c r="D11" s="508"/>
      <c r="E11" s="582"/>
      <c r="F11" s="582"/>
      <c r="G11" s="45" t="s">
        <v>11</v>
      </c>
      <c r="H11" s="91"/>
      <c r="I11" s="131"/>
      <c r="J11" s="131"/>
      <c r="K11" s="131"/>
      <c r="L11" s="91"/>
      <c r="M11" s="91"/>
      <c r="N11" s="91"/>
      <c r="O11" s="91"/>
      <c r="P11" s="90"/>
      <c r="Q11" s="91"/>
      <c r="R11" s="91"/>
      <c r="S11" s="91"/>
      <c r="T11" s="91"/>
      <c r="U11" s="91"/>
      <c r="V11" s="91"/>
      <c r="W11" s="91"/>
      <c r="X11" s="91"/>
      <c r="Y11" s="204"/>
      <c r="Z11" s="91"/>
      <c r="AA11" s="91"/>
      <c r="AB11" s="112"/>
      <c r="AC11" s="91"/>
      <c r="AD11" s="91"/>
      <c r="AE11" s="91"/>
      <c r="AF11" s="166"/>
      <c r="AG11" s="262"/>
      <c r="AH11" s="232"/>
      <c r="AI11" s="232"/>
      <c r="AJ11" s="229"/>
      <c r="AK11" s="185"/>
      <c r="AL11" s="534"/>
      <c r="AM11" s="547"/>
      <c r="AN11" s="547"/>
      <c r="AO11" s="523"/>
      <c r="AP11" s="546"/>
    </row>
    <row r="12" spans="1:44" s="5" customFormat="1" ht="52.5" customHeight="1" x14ac:dyDescent="0.2">
      <c r="A12" s="549"/>
      <c r="B12" s="510"/>
      <c r="C12" s="513"/>
      <c r="D12" s="508"/>
      <c r="E12" s="582"/>
      <c r="F12" s="582"/>
      <c r="G12" s="45" t="s">
        <v>12</v>
      </c>
      <c r="H12" s="91"/>
      <c r="I12" s="131"/>
      <c r="J12" s="131"/>
      <c r="K12" s="131"/>
      <c r="L12" s="91"/>
      <c r="M12" s="91"/>
      <c r="N12" s="91"/>
      <c r="O12" s="91"/>
      <c r="P12" s="91"/>
      <c r="Q12" s="91">
        <v>58304333</v>
      </c>
      <c r="R12" s="91">
        <v>58304333</v>
      </c>
      <c r="S12" s="91">
        <v>58304333</v>
      </c>
      <c r="T12" s="91">
        <v>58304333</v>
      </c>
      <c r="U12" s="91">
        <v>58304333</v>
      </c>
      <c r="V12" s="149">
        <v>18880000</v>
      </c>
      <c r="W12" s="91">
        <v>18880000</v>
      </c>
      <c r="X12" s="91">
        <v>18880000</v>
      </c>
      <c r="Y12" s="205">
        <v>18880000</v>
      </c>
      <c r="Z12" s="91">
        <v>18880000</v>
      </c>
      <c r="AA12" s="91"/>
      <c r="AB12" s="155">
        <v>66268827</v>
      </c>
      <c r="AC12" s="91"/>
      <c r="AD12" s="91"/>
      <c r="AE12" s="91"/>
      <c r="AF12" s="167"/>
      <c r="AG12" s="260">
        <v>66268827</v>
      </c>
      <c r="AH12" s="232"/>
      <c r="AI12" s="232"/>
      <c r="AJ12" s="230"/>
      <c r="AK12" s="185"/>
      <c r="AL12" s="534"/>
      <c r="AM12" s="547"/>
      <c r="AN12" s="547"/>
      <c r="AO12" s="523"/>
      <c r="AP12" s="546"/>
      <c r="AR12" s="3"/>
    </row>
    <row r="13" spans="1:44" s="5" customFormat="1" ht="61.5" customHeight="1" x14ac:dyDescent="0.2">
      <c r="A13" s="549"/>
      <c r="B13" s="510"/>
      <c r="C13" s="513"/>
      <c r="D13" s="508"/>
      <c r="E13" s="582"/>
      <c r="F13" s="582"/>
      <c r="G13" s="45" t="s">
        <v>13</v>
      </c>
      <c r="H13" s="31">
        <f t="shared" ref="H13:L14" si="0">+H9+H11</f>
        <v>100</v>
      </c>
      <c r="I13" s="77">
        <f t="shared" si="0"/>
        <v>10</v>
      </c>
      <c r="J13" s="77">
        <f t="shared" si="0"/>
        <v>10</v>
      </c>
      <c r="K13" s="77">
        <f t="shared" si="0"/>
        <v>10</v>
      </c>
      <c r="L13" s="31">
        <f t="shared" si="0"/>
        <v>30</v>
      </c>
      <c r="M13" s="31">
        <f t="shared" ref="M13:O13" si="1">+M9+M11</f>
        <v>30</v>
      </c>
      <c r="N13" s="31">
        <f t="shared" si="1"/>
        <v>30</v>
      </c>
      <c r="O13" s="31">
        <f t="shared" si="1"/>
        <v>30</v>
      </c>
      <c r="P13" s="31">
        <f t="shared" ref="P13" si="2">+P9+P11</f>
        <v>30</v>
      </c>
      <c r="Q13" s="31">
        <f t="shared" ref="Q13:Q14" si="3">+Q9+Q11</f>
        <v>60</v>
      </c>
      <c r="R13" s="31">
        <v>60</v>
      </c>
      <c r="S13" s="31">
        <v>60</v>
      </c>
      <c r="T13" s="31">
        <v>60</v>
      </c>
      <c r="U13" s="31">
        <v>60</v>
      </c>
      <c r="V13" s="31">
        <f t="shared" ref="V13:V14" si="4">+V9+V11</f>
        <v>90</v>
      </c>
      <c r="W13" s="31">
        <v>90</v>
      </c>
      <c r="X13" s="31">
        <v>90</v>
      </c>
      <c r="Y13" s="206">
        <v>90</v>
      </c>
      <c r="Z13" s="31">
        <v>90</v>
      </c>
      <c r="AA13" s="31"/>
      <c r="AB13" s="156">
        <v>1</v>
      </c>
      <c r="AC13" s="31"/>
      <c r="AD13" s="31"/>
      <c r="AE13" s="31"/>
      <c r="AF13" s="168"/>
      <c r="AG13" s="263">
        <v>1</v>
      </c>
      <c r="AH13" s="232"/>
      <c r="AI13" s="232"/>
      <c r="AJ13" s="228"/>
      <c r="AK13" s="186"/>
      <c r="AL13" s="534"/>
      <c r="AM13" s="547"/>
      <c r="AN13" s="547"/>
      <c r="AO13" s="523"/>
      <c r="AP13" s="546"/>
      <c r="AR13" s="3"/>
    </row>
    <row r="14" spans="1:44" s="5" customFormat="1" ht="61.5" customHeight="1" thickBot="1" x14ac:dyDescent="0.25">
      <c r="A14" s="549"/>
      <c r="B14" s="511"/>
      <c r="C14" s="514"/>
      <c r="D14" s="508"/>
      <c r="E14" s="582"/>
      <c r="F14" s="582"/>
      <c r="G14" s="46" t="s">
        <v>14</v>
      </c>
      <c r="H14" s="86">
        <f>+H10</f>
        <v>544850700</v>
      </c>
      <c r="I14" s="87">
        <f t="shared" si="0"/>
        <v>60000000</v>
      </c>
      <c r="J14" s="87">
        <f t="shared" si="0"/>
        <v>60000000</v>
      </c>
      <c r="K14" s="87">
        <f t="shared" si="0"/>
        <v>60000000</v>
      </c>
      <c r="L14" s="86">
        <f t="shared" si="0"/>
        <v>225070000</v>
      </c>
      <c r="M14" s="86">
        <f t="shared" ref="M14:O14" si="5">+M10+M12</f>
        <v>225070000</v>
      </c>
      <c r="N14" s="86">
        <f t="shared" si="5"/>
        <v>225070000</v>
      </c>
      <c r="O14" s="86">
        <f t="shared" si="5"/>
        <v>225070000</v>
      </c>
      <c r="P14" s="86">
        <f t="shared" ref="P14" si="6">+P10+P12</f>
        <v>225070000</v>
      </c>
      <c r="Q14" s="86">
        <f t="shared" si="3"/>
        <v>245374333</v>
      </c>
      <c r="R14" s="86">
        <v>245374333</v>
      </c>
      <c r="S14" s="86">
        <v>248434333</v>
      </c>
      <c r="T14" s="86">
        <v>113434333</v>
      </c>
      <c r="U14" s="86">
        <v>113434333</v>
      </c>
      <c r="V14" s="150">
        <f t="shared" si="4"/>
        <v>186746700</v>
      </c>
      <c r="W14" s="86">
        <v>223530700</v>
      </c>
      <c r="X14" s="86">
        <v>223530700</v>
      </c>
      <c r="Y14" s="183">
        <v>223613100</v>
      </c>
      <c r="Z14" s="86">
        <v>223613100</v>
      </c>
      <c r="AA14" s="148"/>
      <c r="AB14" s="247">
        <f t="shared" ref="AB14" si="7">+AB10+AB12</f>
        <v>140304827</v>
      </c>
      <c r="AC14" s="86"/>
      <c r="AD14" s="86"/>
      <c r="AE14" s="86"/>
      <c r="AF14" s="169"/>
      <c r="AG14" s="264">
        <f>+AG10+AG12</f>
        <v>88908433</v>
      </c>
      <c r="AH14" s="232"/>
      <c r="AI14" s="232"/>
      <c r="AJ14" s="228"/>
      <c r="AK14" s="184"/>
      <c r="AL14" s="534"/>
      <c r="AM14" s="547"/>
      <c r="AN14" s="547"/>
      <c r="AO14" s="523"/>
      <c r="AP14" s="546"/>
      <c r="AR14" s="3"/>
    </row>
    <row r="15" spans="1:44" s="5" customFormat="1" ht="45" customHeight="1" x14ac:dyDescent="0.25">
      <c r="A15" s="549"/>
      <c r="B15" s="509">
        <v>2</v>
      </c>
      <c r="C15" s="512" t="s">
        <v>153</v>
      </c>
      <c r="D15" s="508" t="s">
        <v>115</v>
      </c>
      <c r="E15" s="582"/>
      <c r="F15" s="582"/>
      <c r="G15" s="48" t="s">
        <v>9</v>
      </c>
      <c r="H15" s="30">
        <v>100</v>
      </c>
      <c r="I15" s="80">
        <v>10</v>
      </c>
      <c r="J15" s="80">
        <v>10</v>
      </c>
      <c r="K15" s="80">
        <v>10</v>
      </c>
      <c r="L15" s="30">
        <v>30</v>
      </c>
      <c r="M15" s="30">
        <v>30</v>
      </c>
      <c r="N15" s="30">
        <v>30</v>
      </c>
      <c r="O15" s="30">
        <v>30</v>
      </c>
      <c r="P15" s="30">
        <v>30</v>
      </c>
      <c r="Q15" s="30">
        <v>60</v>
      </c>
      <c r="R15" s="30">
        <v>60</v>
      </c>
      <c r="S15" s="30">
        <v>60</v>
      </c>
      <c r="T15" s="30">
        <v>60</v>
      </c>
      <c r="U15" s="30">
        <v>57</v>
      </c>
      <c r="V15" s="26">
        <v>90</v>
      </c>
      <c r="W15" s="30">
        <v>90</v>
      </c>
      <c r="X15" s="30">
        <v>90</v>
      </c>
      <c r="Y15" s="202">
        <v>90</v>
      </c>
      <c r="Z15" s="30">
        <v>90</v>
      </c>
      <c r="AA15" s="30"/>
      <c r="AB15" s="30">
        <v>100</v>
      </c>
      <c r="AC15" s="30"/>
      <c r="AD15" s="30"/>
      <c r="AE15" s="30"/>
      <c r="AF15" s="30"/>
      <c r="AG15" s="30">
        <v>100</v>
      </c>
      <c r="AH15" s="232"/>
      <c r="AI15" s="232"/>
      <c r="AJ15" s="280">
        <f>AG15/AB15</f>
        <v>1</v>
      </c>
      <c r="AK15" s="189">
        <f>+AG15/H15</f>
        <v>1</v>
      </c>
      <c r="AL15" s="520" t="s">
        <v>199</v>
      </c>
      <c r="AM15" s="507" t="s">
        <v>107</v>
      </c>
      <c r="AN15" s="507" t="s">
        <v>107</v>
      </c>
      <c r="AO15" s="522" t="s">
        <v>176</v>
      </c>
      <c r="AP15" s="522" t="s">
        <v>200</v>
      </c>
    </row>
    <row r="16" spans="1:44" s="5" customFormat="1" ht="36" customHeight="1" x14ac:dyDescent="0.25">
      <c r="A16" s="549"/>
      <c r="B16" s="510"/>
      <c r="C16" s="513"/>
      <c r="D16" s="508"/>
      <c r="E16" s="582"/>
      <c r="F16" s="582"/>
      <c r="G16" s="45" t="s">
        <v>10</v>
      </c>
      <c r="H16" s="86">
        <f>K16+P16+U16+W16+AA16</f>
        <v>948164666</v>
      </c>
      <c r="I16" s="87">
        <v>54928333</v>
      </c>
      <c r="J16" s="87">
        <v>54928333</v>
      </c>
      <c r="K16" s="87">
        <v>54928333</v>
      </c>
      <c r="L16" s="86">
        <v>267580000</v>
      </c>
      <c r="M16" s="86">
        <v>267580000</v>
      </c>
      <c r="N16" s="86">
        <v>267580000</v>
      </c>
      <c r="O16" s="86">
        <v>267580000</v>
      </c>
      <c r="P16" s="86">
        <v>267580000</v>
      </c>
      <c r="Q16" s="86">
        <v>291310000</v>
      </c>
      <c r="R16" s="86">
        <v>312715000</v>
      </c>
      <c r="S16" s="86">
        <v>281850000</v>
      </c>
      <c r="T16" s="86">
        <v>285214333</v>
      </c>
      <c r="U16" s="86">
        <v>285214333</v>
      </c>
      <c r="V16" s="148">
        <v>310442000</v>
      </c>
      <c r="W16" s="86">
        <v>340442000</v>
      </c>
      <c r="X16" s="86">
        <v>340442000</v>
      </c>
      <c r="Y16" s="203">
        <v>335812960</v>
      </c>
      <c r="Z16" s="86">
        <v>335812960</v>
      </c>
      <c r="AA16" s="148"/>
      <c r="AB16" s="155">
        <v>406968000</v>
      </c>
      <c r="AC16" s="86"/>
      <c r="AD16" s="86"/>
      <c r="AE16" s="86"/>
      <c r="AF16" s="167"/>
      <c r="AG16" s="260">
        <v>56365926</v>
      </c>
      <c r="AH16" s="232"/>
      <c r="AI16" s="232"/>
      <c r="AJ16" s="228">
        <f>AG16/AB16</f>
        <v>0.13850210827386919</v>
      </c>
      <c r="AK16" s="184">
        <f>(K16+P16+U16+Z16+AG16)/(J16+O16+T16+Y16+AB16)</f>
        <v>0.74039160854500363</v>
      </c>
      <c r="AL16" s="521"/>
      <c r="AM16" s="507"/>
      <c r="AN16" s="507"/>
      <c r="AO16" s="523"/>
      <c r="AP16" s="522"/>
    </row>
    <row r="17" spans="1:42" s="5" customFormat="1" ht="40.5" customHeight="1" x14ac:dyDescent="0.25">
      <c r="A17" s="549"/>
      <c r="B17" s="510"/>
      <c r="C17" s="513"/>
      <c r="D17" s="508"/>
      <c r="E17" s="582"/>
      <c r="F17" s="582"/>
      <c r="G17" s="45" t="s">
        <v>11</v>
      </c>
      <c r="H17" s="91"/>
      <c r="I17" s="131"/>
      <c r="J17" s="131"/>
      <c r="K17" s="131"/>
      <c r="L17" s="91"/>
      <c r="M17" s="91"/>
      <c r="N17" s="91"/>
      <c r="O17" s="91"/>
      <c r="P17" s="91"/>
      <c r="Q17" s="91"/>
      <c r="R17" s="91"/>
      <c r="S17" s="91"/>
      <c r="T17" s="91"/>
      <c r="U17" s="91"/>
      <c r="V17" s="91"/>
      <c r="W17" s="91"/>
      <c r="X17" s="91"/>
      <c r="Y17" s="204"/>
      <c r="Z17" s="91"/>
      <c r="AA17" s="91"/>
      <c r="AB17" s="112"/>
      <c r="AC17" s="91"/>
      <c r="AD17" s="91"/>
      <c r="AE17" s="91"/>
      <c r="AF17" s="166"/>
      <c r="AG17" s="262"/>
      <c r="AH17" s="232"/>
      <c r="AI17" s="232"/>
      <c r="AJ17" s="229"/>
      <c r="AK17" s="187"/>
      <c r="AL17" s="521"/>
      <c r="AM17" s="507"/>
      <c r="AN17" s="507"/>
      <c r="AO17" s="523"/>
      <c r="AP17" s="522"/>
    </row>
    <row r="18" spans="1:42" s="5" customFormat="1" ht="33" customHeight="1" x14ac:dyDescent="0.25">
      <c r="A18" s="549"/>
      <c r="B18" s="510"/>
      <c r="C18" s="513"/>
      <c r="D18" s="508"/>
      <c r="E18" s="582"/>
      <c r="F18" s="582"/>
      <c r="G18" s="45" t="s">
        <v>12</v>
      </c>
      <c r="H18" s="133"/>
      <c r="I18" s="131"/>
      <c r="J18" s="131"/>
      <c r="K18" s="131"/>
      <c r="L18" s="134">
        <v>353333</v>
      </c>
      <c r="M18" s="134">
        <v>353333</v>
      </c>
      <c r="N18" s="134">
        <v>353333</v>
      </c>
      <c r="O18" s="134">
        <v>353333</v>
      </c>
      <c r="P18" s="134">
        <v>353333</v>
      </c>
      <c r="Q18" s="133">
        <v>35313334</v>
      </c>
      <c r="R18" s="133">
        <v>35313334</v>
      </c>
      <c r="S18" s="133">
        <v>35313334</v>
      </c>
      <c r="T18" s="133">
        <v>35313334</v>
      </c>
      <c r="U18" s="133">
        <v>35313334</v>
      </c>
      <c r="V18" s="151">
        <v>7743334</v>
      </c>
      <c r="W18" s="133">
        <v>7743334</v>
      </c>
      <c r="X18" s="133">
        <v>7743334</v>
      </c>
      <c r="Y18" s="206">
        <v>7743334</v>
      </c>
      <c r="Z18" s="133">
        <v>7743334</v>
      </c>
      <c r="AA18" s="133"/>
      <c r="AB18" s="155">
        <v>13616943</v>
      </c>
      <c r="AC18" s="133"/>
      <c r="AD18" s="133"/>
      <c r="AE18" s="133"/>
      <c r="AF18" s="167"/>
      <c r="AG18" s="265">
        <v>13616943</v>
      </c>
      <c r="AH18" s="232"/>
      <c r="AI18" s="232"/>
      <c r="AJ18" s="230"/>
      <c r="AK18" s="187"/>
      <c r="AL18" s="521"/>
      <c r="AM18" s="507"/>
      <c r="AN18" s="507"/>
      <c r="AO18" s="523"/>
      <c r="AP18" s="522"/>
    </row>
    <row r="19" spans="1:42" s="5" customFormat="1" ht="36" customHeight="1" x14ac:dyDescent="0.25">
      <c r="A19" s="549"/>
      <c r="B19" s="510"/>
      <c r="C19" s="513"/>
      <c r="D19" s="508"/>
      <c r="E19" s="582"/>
      <c r="F19" s="582"/>
      <c r="G19" s="45" t="s">
        <v>13</v>
      </c>
      <c r="H19" s="31">
        <f t="shared" ref="H19:L20" si="8">+H15+H17</f>
        <v>100</v>
      </c>
      <c r="I19" s="77">
        <f t="shared" si="8"/>
        <v>10</v>
      </c>
      <c r="J19" s="77">
        <f t="shared" si="8"/>
        <v>10</v>
      </c>
      <c r="K19" s="77">
        <f t="shared" si="8"/>
        <v>10</v>
      </c>
      <c r="L19" s="31">
        <f t="shared" si="8"/>
        <v>30</v>
      </c>
      <c r="M19" s="31">
        <f t="shared" ref="M19:O19" si="9">+M15+M17</f>
        <v>30</v>
      </c>
      <c r="N19" s="31">
        <f t="shared" si="9"/>
        <v>30</v>
      </c>
      <c r="O19" s="31">
        <f t="shared" si="9"/>
        <v>30</v>
      </c>
      <c r="P19" s="31">
        <f t="shared" ref="P19" si="10">+P15+P17</f>
        <v>30</v>
      </c>
      <c r="Q19" s="31">
        <f t="shared" ref="Q19:Q20" si="11">+Q15+Q17</f>
        <v>60</v>
      </c>
      <c r="R19" s="31">
        <v>60</v>
      </c>
      <c r="S19" s="31">
        <v>60</v>
      </c>
      <c r="T19" s="31">
        <v>60</v>
      </c>
      <c r="U19" s="31">
        <v>57</v>
      </c>
      <c r="V19" s="31">
        <f t="shared" ref="V19:V20" si="12">+V15+V17</f>
        <v>90</v>
      </c>
      <c r="W19" s="31">
        <v>90</v>
      </c>
      <c r="X19" s="31">
        <v>90</v>
      </c>
      <c r="Y19" s="207">
        <v>90</v>
      </c>
      <c r="Z19" s="31">
        <v>90</v>
      </c>
      <c r="AA19" s="31"/>
      <c r="AB19" s="31">
        <f>+AB15</f>
        <v>100</v>
      </c>
      <c r="AC19" s="31"/>
      <c r="AD19" s="31"/>
      <c r="AE19" s="31"/>
      <c r="AF19" s="31"/>
      <c r="AG19" s="31">
        <f>+AG15</f>
        <v>100</v>
      </c>
      <c r="AH19" s="232"/>
      <c r="AI19" s="232"/>
      <c r="AJ19" s="228"/>
      <c r="AK19" s="184"/>
      <c r="AL19" s="521"/>
      <c r="AM19" s="507"/>
      <c r="AN19" s="507"/>
      <c r="AO19" s="523"/>
      <c r="AP19" s="522"/>
    </row>
    <row r="20" spans="1:42" s="5" customFormat="1" ht="49.5" customHeight="1" thickBot="1" x14ac:dyDescent="0.3">
      <c r="A20" s="549"/>
      <c r="B20" s="511"/>
      <c r="C20" s="514"/>
      <c r="D20" s="508"/>
      <c r="E20" s="582"/>
      <c r="F20" s="582"/>
      <c r="G20" s="46" t="s">
        <v>14</v>
      </c>
      <c r="H20" s="86">
        <f t="shared" si="8"/>
        <v>948164666</v>
      </c>
      <c r="I20" s="87">
        <f t="shared" si="8"/>
        <v>54928333</v>
      </c>
      <c r="J20" s="87">
        <f t="shared" si="8"/>
        <v>54928333</v>
      </c>
      <c r="K20" s="87">
        <f t="shared" si="8"/>
        <v>54928333</v>
      </c>
      <c r="L20" s="86">
        <f t="shared" si="8"/>
        <v>267933333</v>
      </c>
      <c r="M20" s="86">
        <f t="shared" ref="M20:P20" si="13">+M16+M18</f>
        <v>267933333</v>
      </c>
      <c r="N20" s="86">
        <f t="shared" si="13"/>
        <v>267933333</v>
      </c>
      <c r="O20" s="86">
        <f t="shared" si="13"/>
        <v>267933333</v>
      </c>
      <c r="P20" s="86">
        <f t="shared" si="13"/>
        <v>267933333</v>
      </c>
      <c r="Q20" s="86">
        <f t="shared" si="11"/>
        <v>326623334</v>
      </c>
      <c r="R20" s="86">
        <v>348028334</v>
      </c>
      <c r="S20" s="86">
        <v>317163334</v>
      </c>
      <c r="T20" s="86">
        <v>320527667</v>
      </c>
      <c r="U20" s="93">
        <v>320527667</v>
      </c>
      <c r="V20" s="148">
        <f t="shared" si="12"/>
        <v>318185334</v>
      </c>
      <c r="W20" s="86">
        <v>348185334</v>
      </c>
      <c r="X20" s="86">
        <v>348185334</v>
      </c>
      <c r="Y20" s="208">
        <v>343556294</v>
      </c>
      <c r="Z20" s="93">
        <v>343556294</v>
      </c>
      <c r="AA20" s="148"/>
      <c r="AB20" s="155">
        <f t="shared" ref="AB20" si="14">+AB16+AB18</f>
        <v>420584943</v>
      </c>
      <c r="AC20" s="86"/>
      <c r="AD20" s="86"/>
      <c r="AE20" s="93"/>
      <c r="AF20" s="169"/>
      <c r="AG20" s="267">
        <f>+AG16+AG18</f>
        <v>69982869</v>
      </c>
      <c r="AH20" s="232"/>
      <c r="AI20" s="232"/>
      <c r="AJ20" s="228"/>
      <c r="AK20" s="184"/>
      <c r="AL20" s="521"/>
      <c r="AM20" s="507"/>
      <c r="AN20" s="507"/>
      <c r="AO20" s="523"/>
      <c r="AP20" s="522"/>
    </row>
    <row r="21" spans="1:42" s="5" customFormat="1" ht="63.75" customHeight="1" x14ac:dyDescent="0.25">
      <c r="A21" s="549"/>
      <c r="B21" s="516">
        <v>3</v>
      </c>
      <c r="C21" s="512" t="s">
        <v>154</v>
      </c>
      <c r="D21" s="508" t="s">
        <v>106</v>
      </c>
      <c r="E21" s="582"/>
      <c r="F21" s="582"/>
      <c r="G21" s="48" t="s">
        <v>9</v>
      </c>
      <c r="H21" s="284">
        <v>100</v>
      </c>
      <c r="I21" s="284">
        <v>100</v>
      </c>
      <c r="J21" s="284">
        <v>100</v>
      </c>
      <c r="K21" s="284">
        <v>100</v>
      </c>
      <c r="L21" s="284">
        <v>1</v>
      </c>
      <c r="M21" s="284">
        <v>1</v>
      </c>
      <c r="N21" s="284">
        <v>1</v>
      </c>
      <c r="O21" s="284">
        <v>100</v>
      </c>
      <c r="P21" s="284">
        <v>100</v>
      </c>
      <c r="Q21" s="284">
        <v>100</v>
      </c>
      <c r="R21" s="284">
        <v>1</v>
      </c>
      <c r="S21" s="284">
        <v>1</v>
      </c>
      <c r="T21" s="284">
        <v>100</v>
      </c>
      <c r="U21" s="284">
        <v>100</v>
      </c>
      <c r="V21" s="284">
        <v>1</v>
      </c>
      <c r="W21" s="284">
        <v>1</v>
      </c>
      <c r="X21" s="284">
        <v>1</v>
      </c>
      <c r="Y21" s="284">
        <v>100</v>
      </c>
      <c r="Z21" s="284">
        <v>100</v>
      </c>
      <c r="AA21" s="284"/>
      <c r="AB21" s="284">
        <v>100</v>
      </c>
      <c r="AC21" s="285"/>
      <c r="AD21" s="285"/>
      <c r="AE21" s="285"/>
      <c r="AF21" s="286"/>
      <c r="AG21" s="282">
        <v>100</v>
      </c>
      <c r="AH21" s="232"/>
      <c r="AI21" s="232"/>
      <c r="AJ21" s="280">
        <f>AG21/AB21</f>
        <v>1</v>
      </c>
      <c r="AK21" s="184">
        <f>(K21+P21+U21+Z21+AG21)/(J21+O21+T21+Y21+AB21)</f>
        <v>1</v>
      </c>
      <c r="AL21" s="520" t="s">
        <v>201</v>
      </c>
      <c r="AM21" s="507" t="s">
        <v>107</v>
      </c>
      <c r="AN21" s="507" t="s">
        <v>107</v>
      </c>
      <c r="AO21" s="522" t="s">
        <v>202</v>
      </c>
      <c r="AP21" s="522" t="s">
        <v>132</v>
      </c>
    </row>
    <row r="22" spans="1:42" s="5" customFormat="1" ht="66.75" customHeight="1" x14ac:dyDescent="0.25">
      <c r="A22" s="549"/>
      <c r="B22" s="517"/>
      <c r="C22" s="513"/>
      <c r="D22" s="508"/>
      <c r="E22" s="582"/>
      <c r="F22" s="582"/>
      <c r="G22" s="45" t="s">
        <v>10</v>
      </c>
      <c r="H22" s="86">
        <f>K22+P22+U22+W22+AA22</f>
        <v>2244271167</v>
      </c>
      <c r="I22" s="87">
        <v>163446667</v>
      </c>
      <c r="J22" s="87">
        <v>163446667</v>
      </c>
      <c r="K22" s="87">
        <v>163446667</v>
      </c>
      <c r="L22" s="86">
        <v>491670000</v>
      </c>
      <c r="M22" s="86">
        <v>491670000</v>
      </c>
      <c r="N22" s="86">
        <v>491670000</v>
      </c>
      <c r="O22" s="86">
        <v>491670000</v>
      </c>
      <c r="P22" s="86">
        <v>487000000</v>
      </c>
      <c r="Q22" s="86">
        <v>1251075000</v>
      </c>
      <c r="R22" s="86">
        <v>1251075000</v>
      </c>
      <c r="S22" s="86">
        <v>807115000</v>
      </c>
      <c r="T22" s="86">
        <v>800815000</v>
      </c>
      <c r="U22" s="86">
        <v>800815000</v>
      </c>
      <c r="V22" s="153">
        <v>829793500</v>
      </c>
      <c r="W22" s="86">
        <v>793009500</v>
      </c>
      <c r="X22" s="86">
        <v>793009500</v>
      </c>
      <c r="Y22" s="203">
        <v>881826150</v>
      </c>
      <c r="Z22" s="86">
        <v>881292117</v>
      </c>
      <c r="AA22" s="148"/>
      <c r="AB22" s="155">
        <v>876559000</v>
      </c>
      <c r="AC22" s="86"/>
      <c r="AD22" s="86"/>
      <c r="AE22" s="86"/>
      <c r="AF22" s="168"/>
      <c r="AG22" s="260">
        <v>248110337</v>
      </c>
      <c r="AH22" s="232"/>
      <c r="AI22" s="232"/>
      <c r="AJ22" s="228">
        <f>AG22/AB22</f>
        <v>0.28305035599429129</v>
      </c>
      <c r="AK22" s="184">
        <f>(K22+P22+U22+Z22+AG22)/(J22+O22+T22+Y22+AB22)</f>
        <v>0.80286551324103661</v>
      </c>
      <c r="AL22" s="521"/>
      <c r="AM22" s="507"/>
      <c r="AN22" s="507"/>
      <c r="AO22" s="523"/>
      <c r="AP22" s="523"/>
    </row>
    <row r="23" spans="1:42" s="5" customFormat="1" ht="53.25" customHeight="1" x14ac:dyDescent="0.25">
      <c r="A23" s="549"/>
      <c r="B23" s="517"/>
      <c r="C23" s="513"/>
      <c r="D23" s="508"/>
      <c r="E23" s="582"/>
      <c r="F23" s="582"/>
      <c r="G23" s="45" t="s">
        <v>11</v>
      </c>
      <c r="H23" s="91"/>
      <c r="I23" s="131"/>
      <c r="J23" s="131"/>
      <c r="K23" s="131"/>
      <c r="L23" s="91"/>
      <c r="M23" s="91"/>
      <c r="N23" s="91"/>
      <c r="O23" s="91"/>
      <c r="P23" s="91"/>
      <c r="Q23" s="91"/>
      <c r="R23" s="91"/>
      <c r="S23" s="91"/>
      <c r="T23" s="91"/>
      <c r="U23" s="91"/>
      <c r="V23" s="91"/>
      <c r="W23" s="91"/>
      <c r="X23" s="91"/>
      <c r="Y23" s="204"/>
      <c r="Z23" s="91"/>
      <c r="AA23" s="91"/>
      <c r="AB23" s="112"/>
      <c r="AC23" s="91"/>
      <c r="AD23" s="91"/>
      <c r="AE23" s="91"/>
      <c r="AF23" s="166"/>
      <c r="AG23" s="92"/>
      <c r="AH23" s="232"/>
      <c r="AI23" s="232"/>
      <c r="AJ23" s="229"/>
      <c r="AK23" s="187"/>
      <c r="AL23" s="521"/>
      <c r="AM23" s="507"/>
      <c r="AN23" s="507"/>
      <c r="AO23" s="523"/>
      <c r="AP23" s="523"/>
    </row>
    <row r="24" spans="1:42" s="5" customFormat="1" ht="62.25" customHeight="1" x14ac:dyDescent="0.25">
      <c r="A24" s="549"/>
      <c r="B24" s="517"/>
      <c r="C24" s="513"/>
      <c r="D24" s="508"/>
      <c r="E24" s="582"/>
      <c r="F24" s="582"/>
      <c r="G24" s="45" t="s">
        <v>12</v>
      </c>
      <c r="H24" s="135"/>
      <c r="I24" s="131"/>
      <c r="J24" s="131"/>
      <c r="K24" s="131"/>
      <c r="L24" s="135">
        <v>2253333</v>
      </c>
      <c r="M24" s="135">
        <v>2253333</v>
      </c>
      <c r="N24" s="135">
        <v>2253333</v>
      </c>
      <c r="O24" s="135">
        <v>2253333</v>
      </c>
      <c r="P24" s="135">
        <v>2253333</v>
      </c>
      <c r="Q24" s="136">
        <v>60645335</v>
      </c>
      <c r="R24" s="91">
        <v>60645335</v>
      </c>
      <c r="S24" s="91">
        <v>60645335</v>
      </c>
      <c r="T24" s="91">
        <v>60645335</v>
      </c>
      <c r="U24" s="91">
        <v>60645335</v>
      </c>
      <c r="V24" s="154">
        <v>29829333</v>
      </c>
      <c r="W24" s="91">
        <v>29829333</v>
      </c>
      <c r="X24" s="91">
        <v>29829333</v>
      </c>
      <c r="Y24" s="206">
        <v>29829333</v>
      </c>
      <c r="Z24" s="91">
        <v>29829333</v>
      </c>
      <c r="AA24" s="91"/>
      <c r="AB24" s="155">
        <v>282044983</v>
      </c>
      <c r="AC24" s="91"/>
      <c r="AD24" s="91"/>
      <c r="AE24" s="91"/>
      <c r="AF24" s="168"/>
      <c r="AG24" s="260">
        <v>32988930</v>
      </c>
      <c r="AH24" s="232"/>
      <c r="AI24" s="232"/>
      <c r="AJ24" s="230"/>
      <c r="AK24" s="184"/>
      <c r="AL24" s="521"/>
      <c r="AM24" s="507"/>
      <c r="AN24" s="507"/>
      <c r="AO24" s="523"/>
      <c r="AP24" s="523"/>
    </row>
    <row r="25" spans="1:42" s="5" customFormat="1" ht="54.75" customHeight="1" x14ac:dyDescent="0.25">
      <c r="A25" s="549"/>
      <c r="B25" s="517"/>
      <c r="C25" s="513"/>
      <c r="D25" s="508"/>
      <c r="E25" s="582"/>
      <c r="F25" s="582"/>
      <c r="G25" s="45" t="s">
        <v>13</v>
      </c>
      <c r="H25" s="81">
        <v>1</v>
      </c>
      <c r="I25" s="81">
        <v>1</v>
      </c>
      <c r="J25" s="81">
        <v>1</v>
      </c>
      <c r="K25" s="81">
        <v>1</v>
      </c>
      <c r="L25" s="81">
        <v>1</v>
      </c>
      <c r="M25" s="81">
        <v>1</v>
      </c>
      <c r="N25" s="81">
        <v>1</v>
      </c>
      <c r="O25" s="81">
        <v>1</v>
      </c>
      <c r="P25" s="81">
        <v>1</v>
      </c>
      <c r="Q25" s="31">
        <f t="shared" ref="Q25:Q26" si="15">+Q21+Q23</f>
        <v>100</v>
      </c>
      <c r="R25" s="31">
        <v>1</v>
      </c>
      <c r="S25" s="31">
        <v>1</v>
      </c>
      <c r="T25" s="31">
        <v>1</v>
      </c>
      <c r="U25" s="31">
        <v>1</v>
      </c>
      <c r="V25" s="81">
        <f t="shared" ref="V25:V26" si="16">+V21+V23</f>
        <v>1</v>
      </c>
      <c r="W25" s="31">
        <v>1</v>
      </c>
      <c r="X25" s="31">
        <v>1</v>
      </c>
      <c r="Y25" s="209">
        <v>1</v>
      </c>
      <c r="Z25" s="31">
        <v>1</v>
      </c>
      <c r="AA25" s="81"/>
      <c r="AB25" s="248">
        <v>1</v>
      </c>
      <c r="AC25" s="31"/>
      <c r="AD25" s="31"/>
      <c r="AE25" s="31"/>
      <c r="AF25" s="81"/>
      <c r="AG25" s="266">
        <f>+AG21</f>
        <v>100</v>
      </c>
      <c r="AH25" s="232"/>
      <c r="AI25" s="232"/>
      <c r="AJ25" s="228"/>
      <c r="AK25" s="184"/>
      <c r="AL25" s="521"/>
      <c r="AM25" s="507"/>
      <c r="AN25" s="507"/>
      <c r="AO25" s="523"/>
      <c r="AP25" s="523"/>
    </row>
    <row r="26" spans="1:42" s="5" customFormat="1" ht="63.75" customHeight="1" thickBot="1" x14ac:dyDescent="0.3">
      <c r="A26" s="550"/>
      <c r="B26" s="518"/>
      <c r="C26" s="519"/>
      <c r="D26" s="508"/>
      <c r="E26" s="582"/>
      <c r="F26" s="582"/>
      <c r="G26" s="46" t="s">
        <v>14</v>
      </c>
      <c r="H26" s="86">
        <f t="shared" ref="H26:L26" si="17">+H22+H24</f>
        <v>2244271167</v>
      </c>
      <c r="I26" s="87">
        <f t="shared" si="17"/>
        <v>163446667</v>
      </c>
      <c r="J26" s="87">
        <f t="shared" si="17"/>
        <v>163446667</v>
      </c>
      <c r="K26" s="87">
        <f t="shared" si="17"/>
        <v>163446667</v>
      </c>
      <c r="L26" s="86">
        <f t="shared" si="17"/>
        <v>493923333</v>
      </c>
      <c r="M26" s="86">
        <f t="shared" ref="M26:O26" si="18">+M22+M24</f>
        <v>493923333</v>
      </c>
      <c r="N26" s="86">
        <f t="shared" si="18"/>
        <v>493923333</v>
      </c>
      <c r="O26" s="86">
        <f t="shared" si="18"/>
        <v>493923333</v>
      </c>
      <c r="P26" s="86">
        <f t="shared" ref="P26" si="19">+P22+P24</f>
        <v>489253333</v>
      </c>
      <c r="Q26" s="86">
        <f t="shared" si="15"/>
        <v>1311720335</v>
      </c>
      <c r="R26" s="86">
        <v>1311720335</v>
      </c>
      <c r="S26" s="86">
        <v>867760335</v>
      </c>
      <c r="T26" s="86">
        <v>861460335</v>
      </c>
      <c r="U26" s="94">
        <v>861460335</v>
      </c>
      <c r="V26" s="148">
        <f t="shared" si="16"/>
        <v>859622833</v>
      </c>
      <c r="W26" s="86">
        <v>822838833</v>
      </c>
      <c r="X26" s="86">
        <v>822838833</v>
      </c>
      <c r="Y26" s="210">
        <v>911655483</v>
      </c>
      <c r="Z26" s="94">
        <v>911121450</v>
      </c>
      <c r="AA26" s="148"/>
      <c r="AB26" s="155">
        <f t="shared" ref="AB26" si="20">+AB22+AB24</f>
        <v>1158603983</v>
      </c>
      <c r="AC26" s="86"/>
      <c r="AD26" s="86"/>
      <c r="AE26" s="94"/>
      <c r="AF26" s="150"/>
      <c r="AG26" s="267">
        <f>+AG22+AG24</f>
        <v>281099267</v>
      </c>
      <c r="AH26" s="232"/>
      <c r="AI26" s="232"/>
      <c r="AJ26" s="228"/>
      <c r="AK26" s="188"/>
      <c r="AL26" s="521"/>
      <c r="AM26" s="507"/>
      <c r="AN26" s="507"/>
      <c r="AO26" s="523"/>
      <c r="AP26" s="523"/>
    </row>
    <row r="27" spans="1:42" s="5" customFormat="1" ht="63.75" customHeight="1" x14ac:dyDescent="0.25">
      <c r="A27" s="572" t="s">
        <v>127</v>
      </c>
      <c r="B27" s="516">
        <v>4</v>
      </c>
      <c r="C27" s="512" t="s">
        <v>155</v>
      </c>
      <c r="D27" s="508" t="s">
        <v>115</v>
      </c>
      <c r="E27" s="582"/>
      <c r="F27" s="582"/>
      <c r="G27" s="48" t="s">
        <v>9</v>
      </c>
      <c r="H27" s="26">
        <v>100</v>
      </c>
      <c r="I27" s="76">
        <v>10</v>
      </c>
      <c r="J27" s="76">
        <v>10</v>
      </c>
      <c r="K27" s="76">
        <v>10</v>
      </c>
      <c r="L27" s="26">
        <v>25</v>
      </c>
      <c r="M27" s="26">
        <v>25</v>
      </c>
      <c r="N27" s="26">
        <v>25</v>
      </c>
      <c r="O27" s="26">
        <v>25</v>
      </c>
      <c r="P27" s="26">
        <v>25</v>
      </c>
      <c r="Q27" s="95">
        <v>55</v>
      </c>
      <c r="R27" s="26">
        <v>55</v>
      </c>
      <c r="S27" s="26">
        <v>55</v>
      </c>
      <c r="T27" s="26">
        <v>55</v>
      </c>
      <c r="U27" s="26">
        <v>55</v>
      </c>
      <c r="V27" s="26">
        <v>100</v>
      </c>
      <c r="W27" s="26">
        <v>100</v>
      </c>
      <c r="X27" s="26">
        <v>100</v>
      </c>
      <c r="Y27" s="211">
        <v>100</v>
      </c>
      <c r="Z27" s="26">
        <v>100</v>
      </c>
      <c r="AA27" s="26"/>
      <c r="AB27" s="249">
        <v>0</v>
      </c>
      <c r="AC27" s="26"/>
      <c r="AD27" s="26"/>
      <c r="AE27" s="26"/>
      <c r="AF27" s="165"/>
      <c r="AG27" s="268"/>
      <c r="AH27" s="232"/>
      <c r="AI27" s="232"/>
      <c r="AJ27" s="228"/>
      <c r="AK27" s="184"/>
      <c r="AL27" s="577"/>
      <c r="AM27" s="579"/>
      <c r="AN27" s="579"/>
      <c r="AO27" s="577"/>
      <c r="AP27" s="577"/>
    </row>
    <row r="28" spans="1:42" s="5" customFormat="1" ht="66.75" customHeight="1" x14ac:dyDescent="0.25">
      <c r="A28" s="573"/>
      <c r="B28" s="517"/>
      <c r="C28" s="513"/>
      <c r="D28" s="508"/>
      <c r="E28" s="582"/>
      <c r="F28" s="582"/>
      <c r="G28" s="45" t="s">
        <v>10</v>
      </c>
      <c r="H28" s="86">
        <f>K28+P28+U28+V28+AA28</f>
        <v>247779000</v>
      </c>
      <c r="I28" s="87">
        <v>31500000</v>
      </c>
      <c r="J28" s="87">
        <v>31500000</v>
      </c>
      <c r="K28" s="87">
        <v>31500000</v>
      </c>
      <c r="L28" s="86">
        <v>75600000</v>
      </c>
      <c r="M28" s="86">
        <v>75600000</v>
      </c>
      <c r="N28" s="86">
        <v>75600000</v>
      </c>
      <c r="O28" s="86">
        <v>75600000</v>
      </c>
      <c r="P28" s="86">
        <v>75600000</v>
      </c>
      <c r="Q28" s="97">
        <v>72450000</v>
      </c>
      <c r="R28" s="86">
        <v>72450000</v>
      </c>
      <c r="S28" s="86">
        <v>69300000</v>
      </c>
      <c r="T28" s="86">
        <v>69300000</v>
      </c>
      <c r="U28" s="86">
        <v>69300000</v>
      </c>
      <c r="V28" s="148">
        <v>71379000</v>
      </c>
      <c r="W28" s="86">
        <v>71379000</v>
      </c>
      <c r="X28" s="86">
        <v>71379000</v>
      </c>
      <c r="Y28" s="212">
        <v>76570200</v>
      </c>
      <c r="Z28" s="86">
        <v>76570200</v>
      </c>
      <c r="AA28" s="148"/>
      <c r="AB28" s="250">
        <v>0</v>
      </c>
      <c r="AC28" s="86"/>
      <c r="AD28" s="86"/>
      <c r="AE28" s="86"/>
      <c r="AF28" s="167"/>
      <c r="AG28" s="269"/>
      <c r="AH28" s="232"/>
      <c r="AI28" s="232"/>
      <c r="AJ28" s="228"/>
      <c r="AK28" s="184"/>
      <c r="AL28" s="578"/>
      <c r="AM28" s="579"/>
      <c r="AN28" s="579"/>
      <c r="AO28" s="578"/>
      <c r="AP28" s="577"/>
    </row>
    <row r="29" spans="1:42" s="5" customFormat="1" ht="53.25" customHeight="1" x14ac:dyDescent="0.25">
      <c r="A29" s="573"/>
      <c r="B29" s="517"/>
      <c r="C29" s="513"/>
      <c r="D29" s="508"/>
      <c r="E29" s="582"/>
      <c r="F29" s="582"/>
      <c r="G29" s="45" t="s">
        <v>11</v>
      </c>
      <c r="H29" s="91"/>
      <c r="I29" s="131"/>
      <c r="J29" s="131"/>
      <c r="K29" s="131"/>
      <c r="L29" s="91"/>
      <c r="M29" s="91"/>
      <c r="N29" s="91"/>
      <c r="O29" s="91"/>
      <c r="P29" s="91"/>
      <c r="Q29" s="112"/>
      <c r="R29" s="112"/>
      <c r="S29" s="112"/>
      <c r="T29" s="112"/>
      <c r="U29" s="112"/>
      <c r="V29" s="112"/>
      <c r="W29" s="112"/>
      <c r="X29" s="112"/>
      <c r="Y29" s="213"/>
      <c r="Z29" s="112"/>
      <c r="AA29" s="112"/>
      <c r="AB29" s="251"/>
      <c r="AC29" s="112"/>
      <c r="AD29" s="112"/>
      <c r="AE29" s="112"/>
      <c r="AF29" s="166"/>
      <c r="AG29" s="270"/>
      <c r="AH29" s="232"/>
      <c r="AI29" s="232"/>
      <c r="AJ29" s="229"/>
      <c r="AK29" s="187"/>
      <c r="AL29" s="578"/>
      <c r="AM29" s="579"/>
      <c r="AN29" s="579"/>
      <c r="AO29" s="578"/>
      <c r="AP29" s="577"/>
    </row>
    <row r="30" spans="1:42" s="5" customFormat="1" ht="62.25" customHeight="1" x14ac:dyDescent="0.25">
      <c r="A30" s="573"/>
      <c r="B30" s="517"/>
      <c r="C30" s="513"/>
      <c r="D30" s="508"/>
      <c r="E30" s="582"/>
      <c r="F30" s="582"/>
      <c r="G30" s="45" t="s">
        <v>12</v>
      </c>
      <c r="H30" s="91"/>
      <c r="I30" s="131"/>
      <c r="J30" s="131"/>
      <c r="K30" s="131"/>
      <c r="L30" s="105">
        <v>6300000</v>
      </c>
      <c r="M30" s="105">
        <v>6300000</v>
      </c>
      <c r="N30" s="105">
        <v>6300000</v>
      </c>
      <c r="O30" s="105">
        <v>6300000</v>
      </c>
      <c r="P30" s="105">
        <v>6300000</v>
      </c>
      <c r="Q30" s="112"/>
      <c r="R30" s="112"/>
      <c r="S30" s="112"/>
      <c r="T30" s="112"/>
      <c r="U30" s="112"/>
      <c r="V30" s="148">
        <v>5250000</v>
      </c>
      <c r="W30" s="112">
        <v>5250000</v>
      </c>
      <c r="X30" s="112">
        <v>5250000</v>
      </c>
      <c r="Y30" s="212">
        <v>5250000</v>
      </c>
      <c r="Z30" s="112">
        <v>5250000</v>
      </c>
      <c r="AA30" s="112"/>
      <c r="AB30" s="155">
        <v>4326000</v>
      </c>
      <c r="AC30" s="112"/>
      <c r="AD30" s="112"/>
      <c r="AE30" s="112"/>
      <c r="AF30" s="167"/>
      <c r="AG30" s="265">
        <v>4326000</v>
      </c>
      <c r="AH30" s="232"/>
      <c r="AI30" s="232"/>
      <c r="AJ30" s="230"/>
      <c r="AK30" s="184"/>
      <c r="AL30" s="578"/>
      <c r="AM30" s="579"/>
      <c r="AN30" s="579"/>
      <c r="AO30" s="578"/>
      <c r="AP30" s="577"/>
    </row>
    <row r="31" spans="1:42" s="5" customFormat="1" ht="54.75" customHeight="1" x14ac:dyDescent="0.25">
      <c r="A31" s="573"/>
      <c r="B31" s="517"/>
      <c r="C31" s="513"/>
      <c r="D31" s="508"/>
      <c r="E31" s="582"/>
      <c r="F31" s="582"/>
      <c r="G31" s="45" t="s">
        <v>13</v>
      </c>
      <c r="H31" s="31">
        <f t="shared" ref="H31:L32" si="21">+H27+H29</f>
        <v>100</v>
      </c>
      <c r="I31" s="77">
        <f t="shared" si="21"/>
        <v>10</v>
      </c>
      <c r="J31" s="77">
        <f t="shared" si="21"/>
        <v>10</v>
      </c>
      <c r="K31" s="77">
        <f t="shared" si="21"/>
        <v>10</v>
      </c>
      <c r="L31" s="31">
        <f t="shared" si="21"/>
        <v>25</v>
      </c>
      <c r="M31" s="31">
        <f t="shared" ref="M31:O31" si="22">+M27+M29</f>
        <v>25</v>
      </c>
      <c r="N31" s="31">
        <f t="shared" si="22"/>
        <v>25</v>
      </c>
      <c r="O31" s="31">
        <f t="shared" si="22"/>
        <v>25</v>
      </c>
      <c r="P31" s="31">
        <f t="shared" ref="P31" si="23">+P27+P29</f>
        <v>25</v>
      </c>
      <c r="Q31" s="101">
        <v>55</v>
      </c>
      <c r="R31" s="31">
        <v>55</v>
      </c>
      <c r="S31" s="31">
        <v>55</v>
      </c>
      <c r="T31" s="31">
        <v>55</v>
      </c>
      <c r="U31" s="31">
        <v>55</v>
      </c>
      <c r="V31" s="31">
        <f t="shared" ref="V31:V32" si="24">+V27+V29</f>
        <v>100</v>
      </c>
      <c r="W31" s="31">
        <v>100</v>
      </c>
      <c r="X31" s="31">
        <v>100</v>
      </c>
      <c r="Y31" s="183">
        <v>100</v>
      </c>
      <c r="Z31" s="31">
        <v>100</v>
      </c>
      <c r="AA31" s="31"/>
      <c r="AB31" s="252">
        <v>0</v>
      </c>
      <c r="AC31" s="31"/>
      <c r="AD31" s="31"/>
      <c r="AE31" s="31"/>
      <c r="AF31" s="168"/>
      <c r="AG31" s="271">
        <f>+AG27</f>
        <v>0</v>
      </c>
      <c r="AH31" s="232"/>
      <c r="AI31" s="232"/>
      <c r="AJ31" s="228"/>
      <c r="AK31" s="184"/>
      <c r="AL31" s="578"/>
      <c r="AM31" s="579"/>
      <c r="AN31" s="579"/>
      <c r="AO31" s="578"/>
      <c r="AP31" s="577"/>
    </row>
    <row r="32" spans="1:42" s="5" customFormat="1" ht="63.75" customHeight="1" thickBot="1" x14ac:dyDescent="0.3">
      <c r="A32" s="573"/>
      <c r="B32" s="518"/>
      <c r="C32" s="519"/>
      <c r="D32" s="508"/>
      <c r="E32" s="582"/>
      <c r="F32" s="582"/>
      <c r="G32" s="46" t="s">
        <v>14</v>
      </c>
      <c r="H32" s="86">
        <f t="shared" si="21"/>
        <v>247779000</v>
      </c>
      <c r="I32" s="87">
        <f t="shared" si="21"/>
        <v>31500000</v>
      </c>
      <c r="J32" s="87">
        <f t="shared" si="21"/>
        <v>31500000</v>
      </c>
      <c r="K32" s="87">
        <f t="shared" si="21"/>
        <v>31500000</v>
      </c>
      <c r="L32" s="86">
        <f t="shared" si="21"/>
        <v>81900000</v>
      </c>
      <c r="M32" s="86">
        <f t="shared" ref="M32:O32" si="25">+M28+M30</f>
        <v>81900000</v>
      </c>
      <c r="N32" s="86">
        <f t="shared" si="25"/>
        <v>81900000</v>
      </c>
      <c r="O32" s="86">
        <f t="shared" si="25"/>
        <v>81900000</v>
      </c>
      <c r="P32" s="86">
        <f t="shared" ref="P32:Q32" si="26">+P28+P30</f>
        <v>81900000</v>
      </c>
      <c r="Q32" s="102">
        <f t="shared" si="26"/>
        <v>72450000</v>
      </c>
      <c r="R32" s="86">
        <v>72450000</v>
      </c>
      <c r="S32" s="86">
        <v>69300000</v>
      </c>
      <c r="T32" s="86">
        <v>69300000</v>
      </c>
      <c r="U32" s="94">
        <v>69300000</v>
      </c>
      <c r="V32" s="148">
        <f t="shared" si="24"/>
        <v>76629000</v>
      </c>
      <c r="W32" s="86">
        <v>76629000</v>
      </c>
      <c r="X32" s="86">
        <v>76629000</v>
      </c>
      <c r="Y32" s="214">
        <v>81820200</v>
      </c>
      <c r="Z32" s="94">
        <v>81820200</v>
      </c>
      <c r="AA32" s="148"/>
      <c r="AB32" s="155">
        <f t="shared" ref="AB32" si="27">+AB28+AB30</f>
        <v>4326000</v>
      </c>
      <c r="AC32" s="86"/>
      <c r="AD32" s="86"/>
      <c r="AE32" s="94"/>
      <c r="AF32" s="169"/>
      <c r="AG32" s="267">
        <f>+AG28+AG30</f>
        <v>4326000</v>
      </c>
      <c r="AH32" s="232"/>
      <c r="AI32" s="232"/>
      <c r="AJ32" s="228"/>
      <c r="AK32" s="184"/>
      <c r="AL32" s="578"/>
      <c r="AM32" s="579"/>
      <c r="AN32" s="579"/>
      <c r="AO32" s="578"/>
      <c r="AP32" s="577"/>
    </row>
    <row r="33" spans="1:45" s="5" customFormat="1" ht="63.75" customHeight="1" x14ac:dyDescent="0.25">
      <c r="A33" s="573"/>
      <c r="B33" s="516">
        <v>5</v>
      </c>
      <c r="C33" s="512" t="s">
        <v>156</v>
      </c>
      <c r="D33" s="508" t="s">
        <v>115</v>
      </c>
      <c r="E33" s="582"/>
      <c r="F33" s="582"/>
      <c r="G33" s="48" t="s">
        <v>9</v>
      </c>
      <c r="H33" s="26">
        <v>4</v>
      </c>
      <c r="I33" s="76">
        <v>0.4</v>
      </c>
      <c r="J33" s="76">
        <v>0.4</v>
      </c>
      <c r="K33" s="76">
        <v>0.35</v>
      </c>
      <c r="L33" s="76">
        <v>1.05</v>
      </c>
      <c r="M33" s="76">
        <v>1.05</v>
      </c>
      <c r="N33" s="76">
        <v>1.05</v>
      </c>
      <c r="O33" s="76">
        <v>1.05</v>
      </c>
      <c r="P33" s="76">
        <v>1.05</v>
      </c>
      <c r="Q33" s="103">
        <v>2</v>
      </c>
      <c r="R33" s="26">
        <v>2</v>
      </c>
      <c r="S33" s="26">
        <v>2</v>
      </c>
      <c r="T33" s="26">
        <v>2</v>
      </c>
      <c r="U33" s="26">
        <v>2</v>
      </c>
      <c r="V33" s="76">
        <v>3.5</v>
      </c>
      <c r="W33" s="76">
        <v>3.5</v>
      </c>
      <c r="X33" s="76">
        <v>3.5</v>
      </c>
      <c r="Y33" s="218">
        <v>3.5</v>
      </c>
      <c r="Z33" s="26">
        <v>3.5</v>
      </c>
      <c r="AA33" s="26"/>
      <c r="AB33" s="26">
        <v>4</v>
      </c>
      <c r="AC33" s="26"/>
      <c r="AD33" s="26"/>
      <c r="AE33" s="26"/>
      <c r="AF33" s="170"/>
      <c r="AG33" s="276">
        <v>4</v>
      </c>
      <c r="AH33" s="232"/>
      <c r="AI33" s="232"/>
      <c r="AJ33" s="280">
        <f>AG33/AB33</f>
        <v>1</v>
      </c>
      <c r="AK33" s="184">
        <f>+AG33/H33</f>
        <v>1</v>
      </c>
      <c r="AL33" s="520" t="s">
        <v>203</v>
      </c>
      <c r="AM33" s="507" t="s">
        <v>107</v>
      </c>
      <c r="AN33" s="507" t="s">
        <v>107</v>
      </c>
      <c r="AO33" s="522" t="s">
        <v>204</v>
      </c>
      <c r="AP33" s="587" t="s">
        <v>205</v>
      </c>
    </row>
    <row r="34" spans="1:45" s="5" customFormat="1" ht="66.75" customHeight="1" x14ac:dyDescent="0.25">
      <c r="A34" s="573"/>
      <c r="B34" s="517"/>
      <c r="C34" s="513"/>
      <c r="D34" s="508"/>
      <c r="E34" s="582"/>
      <c r="F34" s="582"/>
      <c r="G34" s="45" t="s">
        <v>10</v>
      </c>
      <c r="H34" s="86">
        <f>K34+P34+U34+W34+AA34</f>
        <v>493651667</v>
      </c>
      <c r="I34" s="87">
        <v>78000000</v>
      </c>
      <c r="J34" s="87">
        <v>78000000</v>
      </c>
      <c r="K34" s="87">
        <v>66800000</v>
      </c>
      <c r="L34" s="86">
        <v>151147667</v>
      </c>
      <c r="M34" s="86">
        <v>151147667</v>
      </c>
      <c r="N34" s="86">
        <v>151147667</v>
      </c>
      <c r="O34" s="86">
        <v>151147667</v>
      </c>
      <c r="P34" s="86">
        <v>151147667</v>
      </c>
      <c r="Q34" s="97">
        <v>175800000</v>
      </c>
      <c r="R34" s="86">
        <v>175800000</v>
      </c>
      <c r="S34" s="86">
        <v>170080000</v>
      </c>
      <c r="T34" s="86">
        <v>164670000</v>
      </c>
      <c r="U34" s="86">
        <v>164670000</v>
      </c>
      <c r="V34" s="148">
        <v>111034000</v>
      </c>
      <c r="W34" s="86">
        <v>111034000</v>
      </c>
      <c r="X34" s="86">
        <v>111034000</v>
      </c>
      <c r="Y34" s="212">
        <v>119335800</v>
      </c>
      <c r="Z34" s="86">
        <v>119335800</v>
      </c>
      <c r="AA34" s="148"/>
      <c r="AB34" s="155">
        <v>66868000</v>
      </c>
      <c r="AC34" s="86"/>
      <c r="AD34" s="86"/>
      <c r="AE34" s="86"/>
      <c r="AF34" s="167"/>
      <c r="AG34" s="260">
        <v>12884630</v>
      </c>
      <c r="AH34" s="232"/>
      <c r="AI34" s="232"/>
      <c r="AJ34" s="228">
        <f>AG34/AB34</f>
        <v>0.1926875336483819</v>
      </c>
      <c r="AK34" s="184">
        <f>(K34+P34+U34+Z34+AG34)/(J34+O34+T34+Y34+AB34)</f>
        <v>0.88761903876223258</v>
      </c>
      <c r="AL34" s="520"/>
      <c r="AM34" s="507"/>
      <c r="AN34" s="507"/>
      <c r="AO34" s="523"/>
      <c r="AP34" s="587"/>
    </row>
    <row r="35" spans="1:45" s="5" customFormat="1" ht="53.25" customHeight="1" x14ac:dyDescent="0.25">
      <c r="A35" s="573"/>
      <c r="B35" s="517"/>
      <c r="C35" s="513"/>
      <c r="D35" s="508"/>
      <c r="E35" s="582"/>
      <c r="F35" s="582"/>
      <c r="G35" s="45" t="s">
        <v>11</v>
      </c>
      <c r="H35" s="91"/>
      <c r="I35" s="131"/>
      <c r="J35" s="131"/>
      <c r="K35" s="131"/>
      <c r="L35" s="91"/>
      <c r="M35" s="91"/>
      <c r="N35" s="91"/>
      <c r="O35" s="91"/>
      <c r="P35" s="100"/>
      <c r="Q35" s="112"/>
      <c r="R35" s="91"/>
      <c r="S35" s="91"/>
      <c r="T35" s="91"/>
      <c r="U35" s="91"/>
      <c r="V35" s="91"/>
      <c r="W35" s="91"/>
      <c r="X35" s="91"/>
      <c r="Y35" s="215"/>
      <c r="Z35" s="91"/>
      <c r="AA35" s="91"/>
      <c r="AB35" s="112"/>
      <c r="AC35" s="91"/>
      <c r="AD35" s="91"/>
      <c r="AE35" s="91"/>
      <c r="AF35" s="166"/>
      <c r="AG35" s="262"/>
      <c r="AH35" s="232"/>
      <c r="AI35" s="232"/>
      <c r="AJ35" s="229"/>
      <c r="AK35" s="187"/>
      <c r="AL35" s="520"/>
      <c r="AM35" s="507"/>
      <c r="AN35" s="507"/>
      <c r="AO35" s="523"/>
      <c r="AP35" s="587"/>
      <c r="AS35" s="82"/>
    </row>
    <row r="36" spans="1:45" s="5" customFormat="1" ht="62.25" customHeight="1" thickBot="1" x14ac:dyDescent="0.3">
      <c r="A36" s="573"/>
      <c r="B36" s="517"/>
      <c r="C36" s="513"/>
      <c r="D36" s="508"/>
      <c r="E36" s="582"/>
      <c r="F36" s="582"/>
      <c r="G36" s="45" t="s">
        <v>12</v>
      </c>
      <c r="H36" s="91"/>
      <c r="I36" s="131"/>
      <c r="J36" s="131"/>
      <c r="K36" s="131"/>
      <c r="L36" s="105">
        <v>3040000</v>
      </c>
      <c r="M36" s="105">
        <v>3040000</v>
      </c>
      <c r="N36" s="105">
        <v>3040000</v>
      </c>
      <c r="O36" s="105">
        <v>3040000</v>
      </c>
      <c r="P36" s="105">
        <v>3040000</v>
      </c>
      <c r="Q36" s="137">
        <v>15983001</v>
      </c>
      <c r="R36" s="91">
        <v>15983001</v>
      </c>
      <c r="S36" s="91">
        <v>15983001</v>
      </c>
      <c r="T36" s="91">
        <v>15983001</v>
      </c>
      <c r="U36" s="91">
        <v>15983001</v>
      </c>
      <c r="V36" s="148">
        <v>8194667</v>
      </c>
      <c r="W36" s="91">
        <v>8194667</v>
      </c>
      <c r="X36" s="91">
        <v>8194667</v>
      </c>
      <c r="Y36" s="212">
        <v>8194667</v>
      </c>
      <c r="Z36" s="91">
        <v>8194667</v>
      </c>
      <c r="AA36" s="91"/>
      <c r="AB36" s="155"/>
      <c r="AC36" s="91"/>
      <c r="AD36" s="91"/>
      <c r="AE36" s="91"/>
      <c r="AF36" s="167"/>
      <c r="AG36" s="265">
        <v>0</v>
      </c>
      <c r="AH36" s="232"/>
      <c r="AI36" s="232"/>
      <c r="AJ36" s="230"/>
      <c r="AK36" s="184"/>
      <c r="AL36" s="520"/>
      <c r="AM36" s="507"/>
      <c r="AN36" s="507"/>
      <c r="AO36" s="523"/>
      <c r="AP36" s="587"/>
    </row>
    <row r="37" spans="1:45" s="5" customFormat="1" ht="54.75" customHeight="1" x14ac:dyDescent="0.25">
      <c r="A37" s="573"/>
      <c r="B37" s="517"/>
      <c r="C37" s="513"/>
      <c r="D37" s="508"/>
      <c r="E37" s="582"/>
      <c r="F37" s="582"/>
      <c r="G37" s="45" t="s">
        <v>13</v>
      </c>
      <c r="H37" s="31">
        <f t="shared" ref="H37:L38" si="28">+H33+H35</f>
        <v>4</v>
      </c>
      <c r="I37" s="76">
        <v>0.4</v>
      </c>
      <c r="J37" s="76">
        <v>0.4</v>
      </c>
      <c r="K37" s="76">
        <v>0.35</v>
      </c>
      <c r="L37" s="77">
        <v>1.05</v>
      </c>
      <c r="M37" s="77">
        <v>1.05</v>
      </c>
      <c r="N37" s="77">
        <v>1.05</v>
      </c>
      <c r="O37" s="77">
        <v>1.05</v>
      </c>
      <c r="P37" s="77">
        <v>1.05</v>
      </c>
      <c r="Q37" s="106">
        <f t="shared" ref="Q37" si="29">+Q33</f>
        <v>2</v>
      </c>
      <c r="R37" s="77">
        <v>2</v>
      </c>
      <c r="S37" s="77">
        <v>2</v>
      </c>
      <c r="T37" s="77">
        <v>2</v>
      </c>
      <c r="U37" s="31">
        <v>2</v>
      </c>
      <c r="V37" s="77">
        <f t="shared" ref="V37:V38" si="30">+V33+V35</f>
        <v>3.5</v>
      </c>
      <c r="W37" s="77">
        <v>3.5</v>
      </c>
      <c r="X37" s="77">
        <v>3.5</v>
      </c>
      <c r="Y37" s="219">
        <v>3.5</v>
      </c>
      <c r="Z37" s="31">
        <v>3.5</v>
      </c>
      <c r="AA37" s="77"/>
      <c r="AB37" s="104">
        <v>4</v>
      </c>
      <c r="AC37" s="77"/>
      <c r="AD37" s="77"/>
      <c r="AE37" s="31"/>
      <c r="AF37" s="171"/>
      <c r="AG37" s="272">
        <f>+AG33</f>
        <v>4</v>
      </c>
      <c r="AH37" s="232"/>
      <c r="AI37" s="232"/>
      <c r="AJ37" s="228"/>
      <c r="AK37" s="184"/>
      <c r="AL37" s="520"/>
      <c r="AM37" s="507"/>
      <c r="AN37" s="507"/>
      <c r="AO37" s="523"/>
      <c r="AP37" s="587"/>
    </row>
    <row r="38" spans="1:45" s="5" customFormat="1" ht="63.75" customHeight="1" thickBot="1" x14ac:dyDescent="0.3">
      <c r="A38" s="573"/>
      <c r="B38" s="518"/>
      <c r="C38" s="519"/>
      <c r="D38" s="508"/>
      <c r="E38" s="582"/>
      <c r="F38" s="582"/>
      <c r="G38" s="46" t="s">
        <v>14</v>
      </c>
      <c r="H38" s="86">
        <f t="shared" si="28"/>
        <v>493651667</v>
      </c>
      <c r="I38" s="87">
        <f t="shared" si="28"/>
        <v>78000000</v>
      </c>
      <c r="J38" s="87">
        <f t="shared" si="28"/>
        <v>78000000</v>
      </c>
      <c r="K38" s="87">
        <f t="shared" si="28"/>
        <v>66800000</v>
      </c>
      <c r="L38" s="86">
        <f t="shared" si="28"/>
        <v>154187667</v>
      </c>
      <c r="M38" s="86">
        <f t="shared" ref="M38:O38" si="31">+M34+M36</f>
        <v>154187667</v>
      </c>
      <c r="N38" s="86">
        <f t="shared" si="31"/>
        <v>154187667</v>
      </c>
      <c r="O38" s="86">
        <f t="shared" si="31"/>
        <v>154187667</v>
      </c>
      <c r="P38" s="86">
        <f t="shared" ref="P38" si="32">+P34+P36</f>
        <v>154187667</v>
      </c>
      <c r="Q38" s="102">
        <f t="shared" ref="Q38" si="33">+Q34+Q36</f>
        <v>191783001</v>
      </c>
      <c r="R38" s="86">
        <v>191783001</v>
      </c>
      <c r="S38" s="86">
        <v>186063001</v>
      </c>
      <c r="T38" s="86">
        <v>180653001</v>
      </c>
      <c r="U38" s="94">
        <v>180653001</v>
      </c>
      <c r="V38" s="148">
        <f t="shared" si="30"/>
        <v>119228667</v>
      </c>
      <c r="W38" s="86">
        <v>119228667</v>
      </c>
      <c r="X38" s="86">
        <v>119228667</v>
      </c>
      <c r="Y38" s="214">
        <v>127530467</v>
      </c>
      <c r="Z38" s="94">
        <v>127530467</v>
      </c>
      <c r="AA38" s="148"/>
      <c r="AB38" s="155">
        <f t="shared" ref="AB38" si="34">+AB34+AB36</f>
        <v>66868000</v>
      </c>
      <c r="AC38" s="86"/>
      <c r="AD38" s="86"/>
      <c r="AE38" s="94"/>
      <c r="AF38" s="169"/>
      <c r="AG38" s="267">
        <f>+AG34+AG36</f>
        <v>12884630</v>
      </c>
      <c r="AH38" s="232"/>
      <c r="AI38" s="232"/>
      <c r="AJ38" s="228"/>
      <c r="AK38" s="184"/>
      <c r="AL38" s="520"/>
      <c r="AM38" s="507"/>
      <c r="AN38" s="507"/>
      <c r="AO38" s="523"/>
      <c r="AP38" s="587"/>
    </row>
    <row r="39" spans="1:45" s="5" customFormat="1" ht="63.75" customHeight="1" x14ac:dyDescent="0.25">
      <c r="A39" s="573"/>
      <c r="B39" s="516">
        <v>6</v>
      </c>
      <c r="C39" s="512" t="s">
        <v>157</v>
      </c>
      <c r="D39" s="508" t="s">
        <v>115</v>
      </c>
      <c r="E39" s="582"/>
      <c r="F39" s="582"/>
      <c r="G39" s="48" t="s">
        <v>9</v>
      </c>
      <c r="H39" s="26">
        <v>2500</v>
      </c>
      <c r="I39" s="76">
        <v>1200</v>
      </c>
      <c r="J39" s="76">
        <v>1200</v>
      </c>
      <c r="K39" s="26">
        <v>1535</v>
      </c>
      <c r="L39" s="26">
        <v>1200</v>
      </c>
      <c r="M39" s="26">
        <v>1200</v>
      </c>
      <c r="N39" s="26">
        <v>1200</v>
      </c>
      <c r="O39" s="26">
        <v>1200</v>
      </c>
      <c r="P39" s="26">
        <v>1105</v>
      </c>
      <c r="Q39" s="107">
        <v>1250</v>
      </c>
      <c r="R39" s="26">
        <v>1250</v>
      </c>
      <c r="S39" s="26">
        <v>1250</v>
      </c>
      <c r="T39" s="26">
        <v>1250</v>
      </c>
      <c r="U39" s="26">
        <v>1519</v>
      </c>
      <c r="V39" s="26">
        <v>1600</v>
      </c>
      <c r="W39" s="26">
        <v>1600</v>
      </c>
      <c r="X39" s="26">
        <v>1649</v>
      </c>
      <c r="Y39" s="211">
        <v>1724</v>
      </c>
      <c r="Z39" s="26">
        <v>1726</v>
      </c>
      <c r="AA39" s="26"/>
      <c r="AB39" s="26">
        <v>2500</v>
      </c>
      <c r="AC39" s="26"/>
      <c r="AD39" s="26"/>
      <c r="AE39" s="26"/>
      <c r="AF39" s="165"/>
      <c r="AG39" s="276">
        <v>1831</v>
      </c>
      <c r="AH39" s="232"/>
      <c r="AI39" s="232"/>
      <c r="AJ39" s="228">
        <f>AG39/AB39</f>
        <v>0.73240000000000005</v>
      </c>
      <c r="AK39" s="184">
        <f>+AG39/H39</f>
        <v>0.73240000000000005</v>
      </c>
      <c r="AL39" s="533" t="s">
        <v>206</v>
      </c>
      <c r="AM39" s="507" t="s">
        <v>207</v>
      </c>
      <c r="AN39" s="507" t="s">
        <v>208</v>
      </c>
      <c r="AO39" s="522" t="s">
        <v>209</v>
      </c>
      <c r="AP39" s="585" t="s">
        <v>210</v>
      </c>
    </row>
    <row r="40" spans="1:45" s="5" customFormat="1" ht="66.75" customHeight="1" x14ac:dyDescent="0.25">
      <c r="A40" s="573"/>
      <c r="B40" s="517"/>
      <c r="C40" s="513"/>
      <c r="D40" s="508"/>
      <c r="E40" s="582"/>
      <c r="F40" s="582"/>
      <c r="G40" s="45" t="s">
        <v>10</v>
      </c>
      <c r="H40" s="86">
        <f>K40+P40+U40+W40+AA40</f>
        <v>1647523031</v>
      </c>
      <c r="I40" s="87">
        <v>178419553</v>
      </c>
      <c r="J40" s="87">
        <v>178419553</v>
      </c>
      <c r="K40" s="87">
        <v>178419553</v>
      </c>
      <c r="L40" s="86">
        <v>467544346</v>
      </c>
      <c r="M40" s="86">
        <v>467544346</v>
      </c>
      <c r="N40" s="86">
        <v>467544346</v>
      </c>
      <c r="O40" s="86">
        <v>467544346</v>
      </c>
      <c r="P40" s="86">
        <v>467494318</v>
      </c>
      <c r="Q40" s="138">
        <v>91740000</v>
      </c>
      <c r="R40" s="86">
        <v>80300000</v>
      </c>
      <c r="S40" s="86">
        <v>465747920</v>
      </c>
      <c r="T40" s="86">
        <v>456147920</v>
      </c>
      <c r="U40" s="86">
        <v>456147920</v>
      </c>
      <c r="V40" s="155">
        <v>395461240</v>
      </c>
      <c r="W40" s="86">
        <v>545461240</v>
      </c>
      <c r="X40" s="86">
        <v>545461240</v>
      </c>
      <c r="Y40" s="212">
        <v>559833840</v>
      </c>
      <c r="Z40" s="86">
        <v>559833840</v>
      </c>
      <c r="AA40" s="148"/>
      <c r="AB40" s="155">
        <v>732193978</v>
      </c>
      <c r="AC40" s="86"/>
      <c r="AD40" s="86"/>
      <c r="AE40" s="86"/>
      <c r="AF40" s="167"/>
      <c r="AG40" s="260">
        <v>64184450</v>
      </c>
      <c r="AH40" s="232"/>
      <c r="AI40" s="232"/>
      <c r="AJ40" s="228">
        <f>AG40/AB40</f>
        <v>8.7660445084949884E-2</v>
      </c>
      <c r="AK40" s="184">
        <f>(K40+P40+U40+Z40+AG40)/(J40+O40+T40+Y40+AB40)</f>
        <v>0.72096048798677481</v>
      </c>
      <c r="AL40" s="533"/>
      <c r="AM40" s="507"/>
      <c r="AN40" s="507"/>
      <c r="AO40" s="523"/>
      <c r="AP40" s="586"/>
    </row>
    <row r="41" spans="1:45" s="5" customFormat="1" ht="53.25" customHeight="1" x14ac:dyDescent="0.25">
      <c r="A41" s="573"/>
      <c r="B41" s="517"/>
      <c r="C41" s="513"/>
      <c r="D41" s="508"/>
      <c r="E41" s="582"/>
      <c r="F41" s="582"/>
      <c r="G41" s="45" t="s">
        <v>11</v>
      </c>
      <c r="H41" s="91"/>
      <c r="I41" s="131"/>
      <c r="J41" s="131"/>
      <c r="K41" s="131"/>
      <c r="L41" s="91"/>
      <c r="M41" s="91"/>
      <c r="N41" s="91"/>
      <c r="O41" s="91"/>
      <c r="P41" s="91"/>
      <c r="Q41" s="112"/>
      <c r="R41" s="112"/>
      <c r="S41" s="112"/>
      <c r="T41" s="112"/>
      <c r="U41" s="112"/>
      <c r="V41" s="112"/>
      <c r="W41" s="112"/>
      <c r="X41" s="112"/>
      <c r="Y41" s="213"/>
      <c r="Z41" s="112"/>
      <c r="AA41" s="112"/>
      <c r="AB41" s="112"/>
      <c r="AC41" s="112"/>
      <c r="AD41" s="112"/>
      <c r="AE41" s="112"/>
      <c r="AF41" s="166"/>
      <c r="AG41" s="262"/>
      <c r="AH41" s="232"/>
      <c r="AI41" s="232"/>
      <c r="AJ41" s="229"/>
      <c r="AK41" s="187"/>
      <c r="AL41" s="533"/>
      <c r="AM41" s="507"/>
      <c r="AN41" s="507"/>
      <c r="AO41" s="523"/>
      <c r="AP41" s="586"/>
    </row>
    <row r="42" spans="1:45" s="5" customFormat="1" ht="62.25" customHeight="1" x14ac:dyDescent="0.25">
      <c r="A42" s="573"/>
      <c r="B42" s="517"/>
      <c r="C42" s="513"/>
      <c r="D42" s="508"/>
      <c r="E42" s="582"/>
      <c r="F42" s="582"/>
      <c r="G42" s="45" t="s">
        <v>12</v>
      </c>
      <c r="H42" s="91"/>
      <c r="I42" s="131"/>
      <c r="J42" s="131"/>
      <c r="K42" s="131"/>
      <c r="L42" s="105">
        <v>76139851</v>
      </c>
      <c r="M42" s="105">
        <v>76139851</v>
      </c>
      <c r="N42" s="105">
        <v>76139851</v>
      </c>
      <c r="O42" s="105">
        <v>76139851</v>
      </c>
      <c r="P42" s="105">
        <v>76139851</v>
      </c>
      <c r="Q42" s="137">
        <v>281011668</v>
      </c>
      <c r="R42" s="91">
        <v>281011668</v>
      </c>
      <c r="S42" s="91">
        <v>281011668</v>
      </c>
      <c r="T42" s="91">
        <v>281011668</v>
      </c>
      <c r="U42" s="91">
        <v>281011668</v>
      </c>
      <c r="V42" s="148">
        <v>322045973</v>
      </c>
      <c r="W42" s="91">
        <v>322045973</v>
      </c>
      <c r="X42" s="91">
        <v>322045973</v>
      </c>
      <c r="Y42" s="212">
        <v>322045973</v>
      </c>
      <c r="Z42" s="91">
        <v>281645951</v>
      </c>
      <c r="AA42" s="91"/>
      <c r="AB42" s="155">
        <v>128073840</v>
      </c>
      <c r="AC42" s="91"/>
      <c r="AD42" s="91"/>
      <c r="AE42" s="91"/>
      <c r="AF42" s="167"/>
      <c r="AG42" s="265">
        <v>93321600</v>
      </c>
      <c r="AH42" s="232"/>
      <c r="AI42" s="232"/>
      <c r="AJ42" s="230"/>
      <c r="AK42" s="184"/>
      <c r="AL42" s="533"/>
      <c r="AM42" s="507"/>
      <c r="AN42" s="507"/>
      <c r="AO42" s="523"/>
      <c r="AP42" s="586"/>
    </row>
    <row r="43" spans="1:45" s="5" customFormat="1" ht="54.75" customHeight="1" x14ac:dyDescent="0.25">
      <c r="A43" s="573"/>
      <c r="B43" s="517"/>
      <c r="C43" s="513"/>
      <c r="D43" s="508"/>
      <c r="E43" s="582"/>
      <c r="F43" s="582"/>
      <c r="G43" s="45" t="s">
        <v>13</v>
      </c>
      <c r="H43" s="31">
        <v>2500</v>
      </c>
      <c r="I43" s="77">
        <f t="shared" ref="H43:L44" si="35">+I39+I41</f>
        <v>1200</v>
      </c>
      <c r="J43" s="77">
        <f t="shared" si="35"/>
        <v>1200</v>
      </c>
      <c r="K43" s="77">
        <f t="shared" si="35"/>
        <v>1535</v>
      </c>
      <c r="L43" s="31">
        <f t="shared" si="35"/>
        <v>1200</v>
      </c>
      <c r="M43" s="31">
        <f t="shared" ref="M43:O43" si="36">+M39+M41</f>
        <v>1200</v>
      </c>
      <c r="N43" s="31">
        <f t="shared" si="36"/>
        <v>1200</v>
      </c>
      <c r="O43" s="31">
        <f t="shared" si="36"/>
        <v>1200</v>
      </c>
      <c r="P43" s="31">
        <f t="shared" ref="P43" si="37">+P39+P41</f>
        <v>1105</v>
      </c>
      <c r="Q43" s="101">
        <v>1250</v>
      </c>
      <c r="R43" s="31">
        <v>1250</v>
      </c>
      <c r="S43" s="31">
        <v>1250</v>
      </c>
      <c r="T43" s="31">
        <v>1250</v>
      </c>
      <c r="U43" s="31">
        <v>1519</v>
      </c>
      <c r="V43" s="148">
        <f t="shared" ref="V43:V44" si="38">+V39+V41</f>
        <v>1600</v>
      </c>
      <c r="W43" s="31">
        <v>1600</v>
      </c>
      <c r="X43" s="31">
        <v>1649</v>
      </c>
      <c r="Y43" s="183">
        <v>1724</v>
      </c>
      <c r="Z43" s="31">
        <v>1726</v>
      </c>
      <c r="AA43" s="31"/>
      <c r="AB43" s="104">
        <v>2500</v>
      </c>
      <c r="AC43" s="31"/>
      <c r="AD43" s="31"/>
      <c r="AE43" s="31"/>
      <c r="AF43" s="168"/>
      <c r="AG43" s="273">
        <f>+AG39</f>
        <v>1831</v>
      </c>
      <c r="AH43" s="232"/>
      <c r="AI43" s="232"/>
      <c r="AJ43" s="228"/>
      <c r="AK43" s="186"/>
      <c r="AL43" s="533"/>
      <c r="AM43" s="507"/>
      <c r="AN43" s="507"/>
      <c r="AO43" s="523"/>
      <c r="AP43" s="586"/>
    </row>
    <row r="44" spans="1:45" s="5" customFormat="1" ht="63.75" customHeight="1" thickBot="1" x14ac:dyDescent="0.3">
      <c r="A44" s="573"/>
      <c r="B44" s="518"/>
      <c r="C44" s="519"/>
      <c r="D44" s="508"/>
      <c r="E44" s="582"/>
      <c r="F44" s="582"/>
      <c r="G44" s="46" t="s">
        <v>14</v>
      </c>
      <c r="H44" s="86">
        <f t="shared" si="35"/>
        <v>1647523031</v>
      </c>
      <c r="I44" s="87">
        <f t="shared" si="35"/>
        <v>178419553</v>
      </c>
      <c r="J44" s="87">
        <f t="shared" si="35"/>
        <v>178419553</v>
      </c>
      <c r="K44" s="87">
        <f t="shared" si="35"/>
        <v>178419553</v>
      </c>
      <c r="L44" s="86">
        <f t="shared" si="35"/>
        <v>543684197</v>
      </c>
      <c r="M44" s="86">
        <f t="shared" ref="M44:O44" si="39">+M40+M42</f>
        <v>543684197</v>
      </c>
      <c r="N44" s="86">
        <f t="shared" si="39"/>
        <v>543684197</v>
      </c>
      <c r="O44" s="86">
        <f t="shared" si="39"/>
        <v>543684197</v>
      </c>
      <c r="P44" s="86">
        <f t="shared" ref="P44:Q44" si="40">+P40+P42</f>
        <v>543634169</v>
      </c>
      <c r="Q44" s="108">
        <f t="shared" si="40"/>
        <v>372751668</v>
      </c>
      <c r="R44" s="86">
        <v>361311668</v>
      </c>
      <c r="S44" s="86">
        <v>746759588</v>
      </c>
      <c r="T44" s="86">
        <v>737159588</v>
      </c>
      <c r="U44" s="94">
        <v>737159588</v>
      </c>
      <c r="V44" s="148">
        <f t="shared" si="38"/>
        <v>717507213</v>
      </c>
      <c r="W44" s="86">
        <v>867507213</v>
      </c>
      <c r="X44" s="86">
        <v>867507213</v>
      </c>
      <c r="Y44" s="214">
        <v>881879813</v>
      </c>
      <c r="Z44" s="94">
        <v>841479791</v>
      </c>
      <c r="AA44" s="148"/>
      <c r="AB44" s="155">
        <f t="shared" ref="AB44" si="41">+AB40+AB42</f>
        <v>860267818</v>
      </c>
      <c r="AC44" s="86"/>
      <c r="AD44" s="86"/>
      <c r="AE44" s="94"/>
      <c r="AF44" s="169"/>
      <c r="AG44" s="267">
        <f>+AG40+AG42</f>
        <v>157506050</v>
      </c>
      <c r="AH44" s="232"/>
      <c r="AI44" s="232"/>
      <c r="AJ44" s="228"/>
      <c r="AK44" s="184"/>
      <c r="AL44" s="533"/>
      <c r="AM44" s="507"/>
      <c r="AN44" s="507"/>
      <c r="AO44" s="523"/>
      <c r="AP44" s="586"/>
    </row>
    <row r="45" spans="1:45" s="5" customFormat="1" ht="63.75" customHeight="1" x14ac:dyDescent="0.25">
      <c r="A45" s="573"/>
      <c r="B45" s="516">
        <v>7</v>
      </c>
      <c r="C45" s="512" t="s">
        <v>158</v>
      </c>
      <c r="D45" s="508" t="s">
        <v>115</v>
      </c>
      <c r="E45" s="582"/>
      <c r="F45" s="582"/>
      <c r="G45" s="48" t="s">
        <v>9</v>
      </c>
      <c r="H45" s="26">
        <v>6</v>
      </c>
      <c r="I45" s="76" t="s">
        <v>150</v>
      </c>
      <c r="J45" s="76" t="s">
        <v>150</v>
      </c>
      <c r="K45" s="76" t="s">
        <v>150</v>
      </c>
      <c r="L45" s="76">
        <v>1.5</v>
      </c>
      <c r="M45" s="76">
        <v>1.5</v>
      </c>
      <c r="N45" s="76">
        <v>1.5</v>
      </c>
      <c r="O45" s="76">
        <v>1.5</v>
      </c>
      <c r="P45" s="76">
        <v>1.5</v>
      </c>
      <c r="Q45" s="109">
        <v>4.5</v>
      </c>
      <c r="R45" s="76">
        <v>4.5</v>
      </c>
      <c r="S45" s="76">
        <v>4.5</v>
      </c>
      <c r="T45" s="76">
        <v>4.5</v>
      </c>
      <c r="U45" s="26">
        <v>4.5</v>
      </c>
      <c r="V45" s="76">
        <v>5.5</v>
      </c>
      <c r="W45" s="76">
        <v>5.5</v>
      </c>
      <c r="X45" s="76">
        <v>5.5</v>
      </c>
      <c r="Y45" s="201">
        <v>5.5</v>
      </c>
      <c r="Z45" s="26">
        <v>5.2</v>
      </c>
      <c r="AA45" s="26"/>
      <c r="AB45" s="26">
        <v>6</v>
      </c>
      <c r="AC45" s="26"/>
      <c r="AD45" s="26"/>
      <c r="AE45" s="26"/>
      <c r="AF45" s="170"/>
      <c r="AG45" s="274">
        <v>5.7</v>
      </c>
      <c r="AH45" s="232"/>
      <c r="AI45" s="232"/>
      <c r="AJ45" s="280">
        <f>AG45/AB45</f>
        <v>0.95000000000000007</v>
      </c>
      <c r="AK45" s="184">
        <f>+AG45/H45</f>
        <v>0.95000000000000007</v>
      </c>
      <c r="AL45" s="588" t="s">
        <v>211</v>
      </c>
      <c r="AM45" s="551" t="s">
        <v>212</v>
      </c>
      <c r="AN45" s="580" t="s">
        <v>213</v>
      </c>
      <c r="AO45" s="522" t="s">
        <v>214</v>
      </c>
      <c r="AP45" s="587" t="s">
        <v>215</v>
      </c>
    </row>
    <row r="46" spans="1:45" s="5" customFormat="1" ht="66.75" customHeight="1" x14ac:dyDescent="0.25">
      <c r="A46" s="573"/>
      <c r="B46" s="517"/>
      <c r="C46" s="513"/>
      <c r="D46" s="508"/>
      <c r="E46" s="582"/>
      <c r="F46" s="582"/>
      <c r="G46" s="45" t="s">
        <v>10</v>
      </c>
      <c r="H46" s="86">
        <f>K46+P46+U46+W46+AA46</f>
        <v>1019588300</v>
      </c>
      <c r="I46" s="87">
        <v>46800000</v>
      </c>
      <c r="J46" s="87">
        <v>46800000</v>
      </c>
      <c r="K46" s="87">
        <v>46800000</v>
      </c>
      <c r="L46" s="86">
        <v>826055000</v>
      </c>
      <c r="M46" s="86">
        <v>826055000</v>
      </c>
      <c r="N46" s="86">
        <v>826055000</v>
      </c>
      <c r="O46" s="86">
        <v>826055000</v>
      </c>
      <c r="P46" s="86">
        <v>826055000</v>
      </c>
      <c r="Q46" s="139">
        <v>312965000</v>
      </c>
      <c r="R46" s="86">
        <v>307110000</v>
      </c>
      <c r="S46" s="86">
        <v>102297080</v>
      </c>
      <c r="T46" s="86">
        <v>67385080</v>
      </c>
      <c r="U46" s="86">
        <v>67310000</v>
      </c>
      <c r="V46" s="148">
        <v>79423300</v>
      </c>
      <c r="W46" s="86">
        <v>79423300</v>
      </c>
      <c r="X46" s="86">
        <v>79423300</v>
      </c>
      <c r="Y46" s="212">
        <v>35346167</v>
      </c>
      <c r="Z46" s="86">
        <v>35346167</v>
      </c>
      <c r="AA46" s="148"/>
      <c r="AB46" s="155">
        <v>26080000</v>
      </c>
      <c r="AC46" s="86"/>
      <c r="AD46" s="86"/>
      <c r="AE46" s="86"/>
      <c r="AF46" s="167"/>
      <c r="AG46" s="260">
        <v>10073246</v>
      </c>
      <c r="AH46" s="232"/>
      <c r="AI46" s="232"/>
      <c r="AJ46" s="228">
        <f>AG46/AB46</f>
        <v>0.38624409509202456</v>
      </c>
      <c r="AK46" s="184">
        <f>(K46+P46+U46+Z46+AG46)/(J46+O46+T46+Y46+AB46)</f>
        <v>0.98394491773266268</v>
      </c>
      <c r="AL46" s="589"/>
      <c r="AM46" s="551"/>
      <c r="AN46" s="580"/>
      <c r="AO46" s="523"/>
      <c r="AP46" s="587"/>
    </row>
    <row r="47" spans="1:45" s="5" customFormat="1" ht="53.25" customHeight="1" x14ac:dyDescent="0.25">
      <c r="A47" s="573"/>
      <c r="B47" s="517"/>
      <c r="C47" s="513"/>
      <c r="D47" s="508"/>
      <c r="E47" s="582"/>
      <c r="F47" s="582"/>
      <c r="G47" s="45" t="s">
        <v>11</v>
      </c>
      <c r="H47" s="91"/>
      <c r="I47" s="131"/>
      <c r="J47" s="131"/>
      <c r="K47" s="131"/>
      <c r="L47" s="91"/>
      <c r="M47" s="91"/>
      <c r="N47" s="91"/>
      <c r="O47" s="91"/>
      <c r="P47" s="91"/>
      <c r="Q47" s="112"/>
      <c r="R47" s="112"/>
      <c r="S47" s="112"/>
      <c r="T47" s="112"/>
      <c r="U47" s="112"/>
      <c r="V47" s="112"/>
      <c r="W47" s="112"/>
      <c r="X47" s="112"/>
      <c r="Y47" s="213"/>
      <c r="Z47" s="112"/>
      <c r="AA47" s="112"/>
      <c r="AB47" s="112"/>
      <c r="AC47" s="112"/>
      <c r="AD47" s="112"/>
      <c r="AE47" s="112"/>
      <c r="AF47" s="166"/>
      <c r="AG47" s="262"/>
      <c r="AH47" s="232"/>
      <c r="AI47" s="232"/>
      <c r="AJ47" s="229"/>
      <c r="AK47" s="187"/>
      <c r="AL47" s="589"/>
      <c r="AM47" s="551"/>
      <c r="AN47" s="580"/>
      <c r="AO47" s="523"/>
      <c r="AP47" s="587"/>
    </row>
    <row r="48" spans="1:45" s="5" customFormat="1" ht="62.25" customHeight="1" x14ac:dyDescent="0.25">
      <c r="A48" s="573"/>
      <c r="B48" s="517"/>
      <c r="C48" s="513"/>
      <c r="D48" s="508"/>
      <c r="E48" s="582"/>
      <c r="F48" s="582"/>
      <c r="G48" s="45" t="s">
        <v>12</v>
      </c>
      <c r="H48" s="91"/>
      <c r="I48" s="131"/>
      <c r="J48" s="131"/>
      <c r="K48" s="131"/>
      <c r="L48" s="105">
        <v>3000000</v>
      </c>
      <c r="M48" s="105">
        <v>3000000</v>
      </c>
      <c r="N48" s="105">
        <v>3000000</v>
      </c>
      <c r="O48" s="105">
        <v>3000000</v>
      </c>
      <c r="P48" s="105">
        <v>3000000</v>
      </c>
      <c r="Q48" s="137">
        <v>6170666</v>
      </c>
      <c r="R48" s="91">
        <v>6170666</v>
      </c>
      <c r="S48" s="91">
        <v>6170666</v>
      </c>
      <c r="T48" s="91">
        <v>6170666</v>
      </c>
      <c r="U48" s="91">
        <v>6170666</v>
      </c>
      <c r="V48" s="148">
        <v>3430000</v>
      </c>
      <c r="W48" s="91">
        <v>3430000</v>
      </c>
      <c r="X48" s="91">
        <v>3430000</v>
      </c>
      <c r="Y48" s="212">
        <v>3430000</v>
      </c>
      <c r="Z48" s="91">
        <v>3430000</v>
      </c>
      <c r="AA48" s="91"/>
      <c r="AB48" s="253">
        <v>0</v>
      </c>
      <c r="AC48" s="91"/>
      <c r="AD48" s="91"/>
      <c r="AE48" s="91"/>
      <c r="AF48" s="167"/>
      <c r="AG48" s="265">
        <v>0</v>
      </c>
      <c r="AH48" s="232"/>
      <c r="AI48" s="232"/>
      <c r="AJ48" s="230"/>
      <c r="AK48" s="184"/>
      <c r="AL48" s="589"/>
      <c r="AM48" s="551"/>
      <c r="AN48" s="580"/>
      <c r="AO48" s="523"/>
      <c r="AP48" s="587"/>
    </row>
    <row r="49" spans="1:42" s="5" customFormat="1" ht="54.75" customHeight="1" x14ac:dyDescent="0.25">
      <c r="A49" s="573"/>
      <c r="B49" s="517"/>
      <c r="C49" s="513"/>
      <c r="D49" s="508"/>
      <c r="E49" s="582"/>
      <c r="F49" s="582"/>
      <c r="G49" s="45" t="s">
        <v>13</v>
      </c>
      <c r="H49" s="31">
        <f t="shared" ref="H49:L50" si="42">+H45+H47</f>
        <v>6</v>
      </c>
      <c r="I49" s="77">
        <v>46800000</v>
      </c>
      <c r="J49" s="77">
        <v>46800000</v>
      </c>
      <c r="K49" s="77">
        <v>46800000</v>
      </c>
      <c r="L49" s="77">
        <f t="shared" si="42"/>
        <v>1.5</v>
      </c>
      <c r="M49" s="77">
        <f t="shared" ref="M49:O49" si="43">+M45+M47</f>
        <v>1.5</v>
      </c>
      <c r="N49" s="77">
        <f t="shared" si="43"/>
        <v>1.5</v>
      </c>
      <c r="O49" s="77">
        <f t="shared" si="43"/>
        <v>1.5</v>
      </c>
      <c r="P49" s="77">
        <f t="shared" ref="P49" si="44">+P45+P47</f>
        <v>1.5</v>
      </c>
      <c r="Q49" s="110">
        <f t="shared" ref="Q49" si="45">+Q45</f>
        <v>4.5</v>
      </c>
      <c r="R49" s="77">
        <v>4.5</v>
      </c>
      <c r="S49" s="77">
        <v>4.5</v>
      </c>
      <c r="T49" s="77">
        <v>4.5</v>
      </c>
      <c r="U49" s="31">
        <v>4.5</v>
      </c>
      <c r="V49" s="77">
        <f t="shared" ref="V49:V50" si="46">+V45+V47</f>
        <v>5.5</v>
      </c>
      <c r="W49" s="77">
        <v>5.5</v>
      </c>
      <c r="X49" s="77">
        <v>5.5</v>
      </c>
      <c r="Y49" s="183">
        <v>5.5</v>
      </c>
      <c r="Z49" s="31">
        <v>5.2</v>
      </c>
      <c r="AA49" s="77"/>
      <c r="AB49" s="104">
        <v>6</v>
      </c>
      <c r="AC49" s="77"/>
      <c r="AD49" s="77"/>
      <c r="AE49" s="31"/>
      <c r="AF49" s="171"/>
      <c r="AG49" s="272">
        <f>+AG45</f>
        <v>5.7</v>
      </c>
      <c r="AH49" s="232"/>
      <c r="AI49" s="232"/>
      <c r="AJ49" s="228"/>
      <c r="AK49" s="184"/>
      <c r="AL49" s="589"/>
      <c r="AM49" s="551"/>
      <c r="AN49" s="580"/>
      <c r="AO49" s="523"/>
      <c r="AP49" s="587"/>
    </row>
    <row r="50" spans="1:42" s="5" customFormat="1" ht="63.75" customHeight="1" thickBot="1" x14ac:dyDescent="0.3">
      <c r="A50" s="573"/>
      <c r="B50" s="518"/>
      <c r="C50" s="519"/>
      <c r="D50" s="508"/>
      <c r="E50" s="582"/>
      <c r="F50" s="582"/>
      <c r="G50" s="46" t="s">
        <v>14</v>
      </c>
      <c r="H50" s="86">
        <f t="shared" si="42"/>
        <v>1019588300</v>
      </c>
      <c r="I50" s="87">
        <f t="shared" si="42"/>
        <v>46800000</v>
      </c>
      <c r="J50" s="87">
        <f t="shared" si="42"/>
        <v>46800000</v>
      </c>
      <c r="K50" s="87">
        <f t="shared" si="42"/>
        <v>46800000</v>
      </c>
      <c r="L50" s="86">
        <f t="shared" si="42"/>
        <v>829055000</v>
      </c>
      <c r="M50" s="86">
        <f t="shared" ref="M50:O50" si="47">+M46+M48</f>
        <v>829055000</v>
      </c>
      <c r="N50" s="86">
        <f t="shared" si="47"/>
        <v>829055000</v>
      </c>
      <c r="O50" s="86">
        <f t="shared" si="47"/>
        <v>829055000</v>
      </c>
      <c r="P50" s="86">
        <f t="shared" ref="P50" si="48">+P46+P48</f>
        <v>829055000</v>
      </c>
      <c r="Q50" s="102">
        <f>+Q46+Q48</f>
        <v>319135666</v>
      </c>
      <c r="R50" s="86">
        <v>313280666</v>
      </c>
      <c r="S50" s="86">
        <v>108467746</v>
      </c>
      <c r="T50" s="86">
        <v>73555746</v>
      </c>
      <c r="U50" s="94">
        <v>73480666</v>
      </c>
      <c r="V50" s="150">
        <f t="shared" si="46"/>
        <v>82853300</v>
      </c>
      <c r="W50" s="86">
        <v>82853300</v>
      </c>
      <c r="X50" s="86">
        <v>82853300</v>
      </c>
      <c r="Y50" s="214">
        <v>38776167</v>
      </c>
      <c r="Z50" s="94">
        <v>38776167</v>
      </c>
      <c r="AA50" s="150"/>
      <c r="AB50" s="247">
        <f t="shared" ref="AB50" si="49">+AB46+AB48</f>
        <v>26080000</v>
      </c>
      <c r="AC50" s="86"/>
      <c r="AD50" s="86"/>
      <c r="AE50" s="94"/>
      <c r="AF50" s="169"/>
      <c r="AG50" s="267">
        <f>+AG46+AG48</f>
        <v>10073246</v>
      </c>
      <c r="AH50" s="232"/>
      <c r="AI50" s="232"/>
      <c r="AJ50" s="228"/>
      <c r="AK50" s="184"/>
      <c r="AL50" s="590"/>
      <c r="AM50" s="551"/>
      <c r="AN50" s="580"/>
      <c r="AO50" s="523"/>
      <c r="AP50" s="587"/>
    </row>
    <row r="51" spans="1:42" s="5" customFormat="1" ht="63.75" customHeight="1" x14ac:dyDescent="0.25">
      <c r="A51" s="573"/>
      <c r="B51" s="516">
        <v>8</v>
      </c>
      <c r="C51" s="512" t="s">
        <v>159</v>
      </c>
      <c r="D51" s="508" t="s">
        <v>106</v>
      </c>
      <c r="E51" s="582"/>
      <c r="F51" s="582"/>
      <c r="G51" s="48" t="s">
        <v>9</v>
      </c>
      <c r="H51" s="96">
        <v>100</v>
      </c>
      <c r="I51" s="76">
        <v>100</v>
      </c>
      <c r="J51" s="76">
        <v>100</v>
      </c>
      <c r="K51" s="76">
        <v>100</v>
      </c>
      <c r="L51" s="26">
        <v>100</v>
      </c>
      <c r="M51" s="26">
        <v>100</v>
      </c>
      <c r="N51" s="26">
        <v>100</v>
      </c>
      <c r="O51" s="26">
        <v>100</v>
      </c>
      <c r="P51" s="26">
        <v>100</v>
      </c>
      <c r="Q51" s="111">
        <v>1</v>
      </c>
      <c r="R51" s="112">
        <v>1</v>
      </c>
      <c r="S51" s="112">
        <v>1</v>
      </c>
      <c r="T51" s="112">
        <v>1</v>
      </c>
      <c r="U51" s="26">
        <v>1</v>
      </c>
      <c r="V51" s="156">
        <v>1</v>
      </c>
      <c r="W51" s="26">
        <v>1</v>
      </c>
      <c r="X51" s="26">
        <v>1</v>
      </c>
      <c r="Y51" s="211">
        <v>1</v>
      </c>
      <c r="Z51" s="26">
        <v>1</v>
      </c>
      <c r="AA51" s="156"/>
      <c r="AB51" s="254">
        <v>1</v>
      </c>
      <c r="AC51" s="26"/>
      <c r="AD51" s="26"/>
      <c r="AE51" s="26"/>
      <c r="AF51" s="172"/>
      <c r="AG51" s="275">
        <v>1</v>
      </c>
      <c r="AH51" s="232"/>
      <c r="AI51" s="232"/>
      <c r="AJ51" s="280">
        <f>AG51/AB51</f>
        <v>1</v>
      </c>
      <c r="AK51" s="184">
        <f>(K51+P51+U51+Z51+AG51)/(J51+O51+T51+Y51+AB51)</f>
        <v>1</v>
      </c>
      <c r="AL51" s="520" t="s">
        <v>216</v>
      </c>
      <c r="AM51" s="507" t="s">
        <v>107</v>
      </c>
      <c r="AN51" s="507" t="s">
        <v>107</v>
      </c>
      <c r="AO51" s="522" t="s">
        <v>217</v>
      </c>
      <c r="AP51" s="526" t="s">
        <v>218</v>
      </c>
    </row>
    <row r="52" spans="1:42" s="5" customFormat="1" ht="66.75" customHeight="1" x14ac:dyDescent="0.25">
      <c r="A52" s="573"/>
      <c r="B52" s="517"/>
      <c r="C52" s="513"/>
      <c r="D52" s="508"/>
      <c r="E52" s="582"/>
      <c r="F52" s="582"/>
      <c r="G52" s="45" t="s">
        <v>10</v>
      </c>
      <c r="H52" s="86">
        <f>K52+P52+U52+V52+AA52</f>
        <v>691803167</v>
      </c>
      <c r="I52" s="87">
        <v>21906667</v>
      </c>
      <c r="J52" s="87">
        <v>21906667</v>
      </c>
      <c r="K52" s="87">
        <v>21906667</v>
      </c>
      <c r="L52" s="86">
        <v>160280000</v>
      </c>
      <c r="M52" s="86">
        <v>160280000</v>
      </c>
      <c r="N52" s="86">
        <v>160280000</v>
      </c>
      <c r="O52" s="86">
        <v>160280000</v>
      </c>
      <c r="P52" s="86">
        <v>160280000</v>
      </c>
      <c r="Q52" s="97">
        <v>245750000</v>
      </c>
      <c r="R52" s="113">
        <v>241640000</v>
      </c>
      <c r="S52" s="113">
        <v>241640000</v>
      </c>
      <c r="T52" s="113">
        <v>249480000</v>
      </c>
      <c r="U52" s="86">
        <v>249480000</v>
      </c>
      <c r="V52" s="155">
        <v>260136500</v>
      </c>
      <c r="W52" s="86">
        <v>260136500</v>
      </c>
      <c r="X52" s="86">
        <v>260136500</v>
      </c>
      <c r="Y52" s="212">
        <v>267346800</v>
      </c>
      <c r="Z52" s="86">
        <v>267346800</v>
      </c>
      <c r="AA52" s="148"/>
      <c r="AB52" s="155">
        <v>293303000</v>
      </c>
      <c r="AC52" s="86"/>
      <c r="AD52" s="86"/>
      <c r="AE52" s="86"/>
      <c r="AF52" s="167"/>
      <c r="AG52" s="260">
        <v>63794183</v>
      </c>
      <c r="AH52" s="232"/>
      <c r="AI52" s="232"/>
      <c r="AJ52" s="228">
        <f>AG52/AB52</f>
        <v>0.21750266107063343</v>
      </c>
      <c r="AK52" s="184">
        <f>(K52+P52+U52+Z52+AG52)/(J52+O52+T52+Y52+AB52)</f>
        <v>0.76871409007868452</v>
      </c>
      <c r="AL52" s="521"/>
      <c r="AM52" s="507"/>
      <c r="AN52" s="507"/>
      <c r="AO52" s="523"/>
      <c r="AP52" s="526"/>
    </row>
    <row r="53" spans="1:42" s="5" customFormat="1" ht="53.25" customHeight="1" x14ac:dyDescent="0.25">
      <c r="A53" s="573"/>
      <c r="B53" s="517"/>
      <c r="C53" s="513"/>
      <c r="D53" s="508"/>
      <c r="E53" s="582"/>
      <c r="F53" s="582"/>
      <c r="G53" s="45" t="s">
        <v>11</v>
      </c>
      <c r="H53" s="91"/>
      <c r="I53" s="131"/>
      <c r="J53" s="131"/>
      <c r="K53" s="131"/>
      <c r="L53" s="91"/>
      <c r="M53" s="91"/>
      <c r="N53" s="91"/>
      <c r="O53" s="91"/>
      <c r="P53" s="91"/>
      <c r="Q53" s="112"/>
      <c r="R53" s="112"/>
      <c r="S53" s="112"/>
      <c r="T53" s="112"/>
      <c r="U53" s="112"/>
      <c r="V53" s="112"/>
      <c r="W53" s="112"/>
      <c r="X53" s="112"/>
      <c r="Y53" s="215"/>
      <c r="Z53" s="112"/>
      <c r="AA53" s="112"/>
      <c r="AB53" s="112"/>
      <c r="AC53" s="112"/>
      <c r="AD53" s="112"/>
      <c r="AE53" s="112"/>
      <c r="AF53" s="166"/>
      <c r="AG53" s="262"/>
      <c r="AH53" s="232"/>
      <c r="AI53" s="232"/>
      <c r="AJ53" s="229"/>
      <c r="AK53" s="187"/>
      <c r="AL53" s="521"/>
      <c r="AM53" s="507"/>
      <c r="AN53" s="507"/>
      <c r="AO53" s="523"/>
      <c r="AP53" s="526"/>
    </row>
    <row r="54" spans="1:42" s="5" customFormat="1" ht="62.25" customHeight="1" x14ac:dyDescent="0.25">
      <c r="A54" s="573"/>
      <c r="B54" s="517"/>
      <c r="C54" s="513"/>
      <c r="D54" s="508"/>
      <c r="E54" s="582"/>
      <c r="F54" s="582"/>
      <c r="G54" s="45" t="s">
        <v>12</v>
      </c>
      <c r="H54" s="91"/>
      <c r="I54" s="131"/>
      <c r="J54" s="131"/>
      <c r="K54" s="131"/>
      <c r="L54" s="105"/>
      <c r="M54" s="105"/>
      <c r="N54" s="105"/>
      <c r="O54" s="105"/>
      <c r="P54" s="105"/>
      <c r="Q54" s="137">
        <v>15668666</v>
      </c>
      <c r="R54" s="91">
        <v>15668666</v>
      </c>
      <c r="S54" s="91">
        <v>15668666</v>
      </c>
      <c r="T54" s="91">
        <v>15668666</v>
      </c>
      <c r="U54" s="91">
        <v>15668666</v>
      </c>
      <c r="V54" s="157">
        <v>6271666</v>
      </c>
      <c r="W54" s="91">
        <v>6271666</v>
      </c>
      <c r="X54" s="91">
        <v>6271666</v>
      </c>
      <c r="Y54" s="212">
        <v>6271666</v>
      </c>
      <c r="Z54" s="91">
        <v>6271666</v>
      </c>
      <c r="AA54" s="91"/>
      <c r="AB54" s="253">
        <v>36297201</v>
      </c>
      <c r="AC54" s="91"/>
      <c r="AD54" s="91"/>
      <c r="AE54" s="91"/>
      <c r="AF54" s="167"/>
      <c r="AG54" s="265">
        <v>36297201</v>
      </c>
      <c r="AH54" s="232"/>
      <c r="AI54" s="232"/>
      <c r="AJ54" s="230"/>
      <c r="AK54" s="184"/>
      <c r="AL54" s="521"/>
      <c r="AM54" s="507"/>
      <c r="AN54" s="507"/>
      <c r="AO54" s="523"/>
      <c r="AP54" s="526"/>
    </row>
    <row r="55" spans="1:42" s="5" customFormat="1" ht="54.75" customHeight="1" x14ac:dyDescent="0.25">
      <c r="A55" s="573"/>
      <c r="B55" s="517"/>
      <c r="C55" s="513"/>
      <c r="D55" s="508"/>
      <c r="E55" s="582"/>
      <c r="F55" s="582"/>
      <c r="G55" s="45" t="s">
        <v>13</v>
      </c>
      <c r="H55" s="77">
        <f t="shared" ref="H55:L56" si="50">+H51+H53</f>
        <v>100</v>
      </c>
      <c r="I55" s="77">
        <f t="shared" si="50"/>
        <v>100</v>
      </c>
      <c r="J55" s="77">
        <f t="shared" si="50"/>
        <v>100</v>
      </c>
      <c r="K55" s="77">
        <f t="shared" si="50"/>
        <v>100</v>
      </c>
      <c r="L55" s="77">
        <f t="shared" si="50"/>
        <v>100</v>
      </c>
      <c r="M55" s="77">
        <f t="shared" ref="M55:O55" si="51">+M51+M53</f>
        <v>100</v>
      </c>
      <c r="N55" s="77">
        <f t="shared" si="51"/>
        <v>100</v>
      </c>
      <c r="O55" s="77">
        <f t="shared" si="51"/>
        <v>100</v>
      </c>
      <c r="P55" s="77">
        <f t="shared" ref="P55" si="52">+P51+P53</f>
        <v>100</v>
      </c>
      <c r="Q55" s="114">
        <v>1</v>
      </c>
      <c r="R55" s="77">
        <v>1</v>
      </c>
      <c r="S55" s="77">
        <v>1</v>
      </c>
      <c r="T55" s="77">
        <v>1</v>
      </c>
      <c r="U55" s="31">
        <v>1</v>
      </c>
      <c r="V55" s="81">
        <f t="shared" ref="V55:V56" si="53">+V51+V53</f>
        <v>1</v>
      </c>
      <c r="W55" s="77">
        <v>1</v>
      </c>
      <c r="X55" s="77">
        <v>1</v>
      </c>
      <c r="Y55" s="183">
        <v>1</v>
      </c>
      <c r="Z55" s="31">
        <v>1</v>
      </c>
      <c r="AA55" s="81"/>
      <c r="AB55" s="248">
        <v>1</v>
      </c>
      <c r="AC55" s="77"/>
      <c r="AD55" s="77"/>
      <c r="AE55" s="31"/>
      <c r="AF55" s="81"/>
      <c r="AG55" s="266">
        <f>+AG51</f>
        <v>1</v>
      </c>
      <c r="AH55" s="232"/>
      <c r="AI55" s="232"/>
      <c r="AJ55" s="228"/>
      <c r="AK55" s="189"/>
      <c r="AL55" s="521"/>
      <c r="AM55" s="507"/>
      <c r="AN55" s="507"/>
      <c r="AO55" s="523"/>
      <c r="AP55" s="526"/>
    </row>
    <row r="56" spans="1:42" s="5" customFormat="1" ht="63.75" customHeight="1" thickBot="1" x14ac:dyDescent="0.3">
      <c r="A56" s="573"/>
      <c r="B56" s="518"/>
      <c r="C56" s="519"/>
      <c r="D56" s="508"/>
      <c r="E56" s="582"/>
      <c r="F56" s="582"/>
      <c r="G56" s="46" t="s">
        <v>14</v>
      </c>
      <c r="H56" s="86">
        <f t="shared" si="50"/>
        <v>691803167</v>
      </c>
      <c r="I56" s="87">
        <f t="shared" si="50"/>
        <v>21906667</v>
      </c>
      <c r="J56" s="87">
        <f t="shared" si="50"/>
        <v>21906667</v>
      </c>
      <c r="K56" s="87">
        <f t="shared" si="50"/>
        <v>21906667</v>
      </c>
      <c r="L56" s="86">
        <f t="shared" si="50"/>
        <v>160280000</v>
      </c>
      <c r="M56" s="86">
        <f t="shared" ref="M56:O56" si="54">+M52+M54</f>
        <v>160280000</v>
      </c>
      <c r="N56" s="86">
        <f t="shared" si="54"/>
        <v>160280000</v>
      </c>
      <c r="O56" s="86">
        <f t="shared" si="54"/>
        <v>160280000</v>
      </c>
      <c r="P56" s="86">
        <f t="shared" ref="P56:Q56" si="55">+P52+P54</f>
        <v>160280000</v>
      </c>
      <c r="Q56" s="102">
        <f t="shared" si="55"/>
        <v>261418666</v>
      </c>
      <c r="R56" s="86">
        <v>257308666</v>
      </c>
      <c r="S56" s="86">
        <v>257308666</v>
      </c>
      <c r="T56" s="86">
        <v>265148666</v>
      </c>
      <c r="U56" s="94">
        <v>265148666</v>
      </c>
      <c r="V56" s="148">
        <f t="shared" si="53"/>
        <v>266408166</v>
      </c>
      <c r="W56" s="86">
        <v>266408166</v>
      </c>
      <c r="X56" s="86">
        <v>266408166</v>
      </c>
      <c r="Y56" s="214">
        <v>273618466</v>
      </c>
      <c r="Z56" s="94">
        <v>273618466</v>
      </c>
      <c r="AA56" s="148"/>
      <c r="AB56" s="155">
        <f t="shared" ref="AB56" si="56">+AB52+AB54</f>
        <v>329600201</v>
      </c>
      <c r="AC56" s="86"/>
      <c r="AD56" s="86"/>
      <c r="AE56" s="94"/>
      <c r="AF56" s="148"/>
      <c r="AG56" s="267">
        <f>+AG52+AG54</f>
        <v>100091384</v>
      </c>
      <c r="AH56" s="232"/>
      <c r="AI56" s="232"/>
      <c r="AJ56" s="228"/>
      <c r="AK56" s="184"/>
      <c r="AL56" s="521"/>
      <c r="AM56" s="507"/>
      <c r="AN56" s="507"/>
      <c r="AO56" s="523"/>
      <c r="AP56" s="526"/>
    </row>
    <row r="57" spans="1:42" s="5" customFormat="1" ht="63.75" customHeight="1" x14ac:dyDescent="0.25">
      <c r="A57" s="573"/>
      <c r="B57" s="516">
        <v>9</v>
      </c>
      <c r="C57" s="512" t="s">
        <v>160</v>
      </c>
      <c r="D57" s="508" t="s">
        <v>115</v>
      </c>
      <c r="E57" s="582"/>
      <c r="F57" s="582"/>
      <c r="G57" s="48" t="s">
        <v>9</v>
      </c>
      <c r="H57" s="96">
        <v>2500</v>
      </c>
      <c r="I57" s="76">
        <v>366</v>
      </c>
      <c r="J57" s="76">
        <v>366</v>
      </c>
      <c r="K57" s="76">
        <v>366</v>
      </c>
      <c r="L57" s="26">
        <v>950</v>
      </c>
      <c r="M57" s="26">
        <v>950</v>
      </c>
      <c r="N57" s="26">
        <v>950</v>
      </c>
      <c r="O57" s="26">
        <v>950</v>
      </c>
      <c r="P57" s="112">
        <v>941</v>
      </c>
      <c r="Q57" s="115">
        <v>1550</v>
      </c>
      <c r="R57" s="112">
        <v>1550</v>
      </c>
      <c r="S57" s="112">
        <v>1550</v>
      </c>
      <c r="T57" s="112">
        <v>1550</v>
      </c>
      <c r="U57" s="26">
        <v>1367</v>
      </c>
      <c r="V57" s="26">
        <f>+U57+850</f>
        <v>2217</v>
      </c>
      <c r="W57" s="26">
        <v>2217</v>
      </c>
      <c r="X57" s="26">
        <v>2217</v>
      </c>
      <c r="Y57" s="211">
        <v>2217</v>
      </c>
      <c r="Z57" s="26">
        <v>2185</v>
      </c>
      <c r="AA57" s="26"/>
      <c r="AB57" s="26">
        <v>2500</v>
      </c>
      <c r="AC57" s="26"/>
      <c r="AD57" s="26"/>
      <c r="AE57" s="26"/>
      <c r="AF57" s="165"/>
      <c r="AG57" s="276">
        <v>2500</v>
      </c>
      <c r="AH57" s="232"/>
      <c r="AI57" s="232"/>
      <c r="AJ57" s="280">
        <f>AG57/AB57</f>
        <v>1</v>
      </c>
      <c r="AK57" s="184">
        <f>+AG57/H57</f>
        <v>1</v>
      </c>
      <c r="AL57" s="533" t="s">
        <v>219</v>
      </c>
      <c r="AM57" s="551" t="s">
        <v>107</v>
      </c>
      <c r="AN57" s="551" t="s">
        <v>107</v>
      </c>
      <c r="AO57" s="524" t="s">
        <v>161</v>
      </c>
      <c r="AP57" s="515" t="s">
        <v>220</v>
      </c>
    </row>
    <row r="58" spans="1:42" s="5" customFormat="1" ht="66.75" customHeight="1" x14ac:dyDescent="0.25">
      <c r="A58" s="573"/>
      <c r="B58" s="517"/>
      <c r="C58" s="513"/>
      <c r="D58" s="508"/>
      <c r="E58" s="582"/>
      <c r="F58" s="582"/>
      <c r="G58" s="45" t="s">
        <v>10</v>
      </c>
      <c r="H58" s="86">
        <f>K58+P58+U58+W58+AA58</f>
        <v>2803459326</v>
      </c>
      <c r="I58" s="87">
        <v>399000000</v>
      </c>
      <c r="J58" s="87">
        <v>399000000</v>
      </c>
      <c r="K58" s="87">
        <v>393582666</v>
      </c>
      <c r="L58" s="86">
        <v>728062060</v>
      </c>
      <c r="M58" s="86">
        <v>728062060</v>
      </c>
      <c r="N58" s="86">
        <v>728062060</v>
      </c>
      <c r="O58" s="86">
        <v>728062060</v>
      </c>
      <c r="P58" s="112">
        <v>724208000</v>
      </c>
      <c r="Q58" s="116">
        <v>666920000</v>
      </c>
      <c r="R58" s="113">
        <v>696920000</v>
      </c>
      <c r="S58" s="113">
        <v>696920000</v>
      </c>
      <c r="T58" s="113">
        <v>656695000</v>
      </c>
      <c r="U58" s="86">
        <v>653325000</v>
      </c>
      <c r="V58" s="155">
        <v>1032343660</v>
      </c>
      <c r="W58" s="86">
        <v>1032343660</v>
      </c>
      <c r="X58" s="86">
        <v>1032343660</v>
      </c>
      <c r="Y58" s="212">
        <v>1078089585</v>
      </c>
      <c r="Z58" s="86">
        <v>1077993675</v>
      </c>
      <c r="AA58" s="148"/>
      <c r="AB58" s="155">
        <v>1372949000</v>
      </c>
      <c r="AC58" s="86"/>
      <c r="AD58" s="86"/>
      <c r="AE58" s="86"/>
      <c r="AF58" s="167"/>
      <c r="AG58" s="260">
        <v>307878490</v>
      </c>
      <c r="AH58" s="232"/>
      <c r="AI58" s="232"/>
      <c r="AJ58" s="228">
        <f>AG58/AB58</f>
        <v>0.22424612276202538</v>
      </c>
      <c r="AK58" s="184">
        <f>(K58+P58+U58+Z58+AG58)/(J58+O58+T58+Y58+AB58)</f>
        <v>0.74548764465823469</v>
      </c>
      <c r="AL58" s="534"/>
      <c r="AM58" s="551"/>
      <c r="AN58" s="551"/>
      <c r="AO58" s="525"/>
      <c r="AP58" s="515"/>
    </row>
    <row r="59" spans="1:42" s="5" customFormat="1" ht="53.25" customHeight="1" x14ac:dyDescent="0.25">
      <c r="A59" s="573"/>
      <c r="B59" s="517"/>
      <c r="C59" s="513"/>
      <c r="D59" s="508"/>
      <c r="E59" s="582"/>
      <c r="F59" s="582"/>
      <c r="G59" s="45" t="s">
        <v>11</v>
      </c>
      <c r="H59" s="91"/>
      <c r="I59" s="131"/>
      <c r="J59" s="131"/>
      <c r="K59" s="131"/>
      <c r="L59" s="91"/>
      <c r="M59" s="91"/>
      <c r="N59" s="91"/>
      <c r="O59" s="91"/>
      <c r="P59" s="104"/>
      <c r="Q59" s="112"/>
      <c r="R59" s="91"/>
      <c r="S59" s="91"/>
      <c r="T59" s="91"/>
      <c r="U59" s="91"/>
      <c r="V59" s="91"/>
      <c r="W59" s="91"/>
      <c r="X59" s="91"/>
      <c r="Y59" s="213"/>
      <c r="Z59" s="91"/>
      <c r="AA59" s="91"/>
      <c r="AB59" s="112"/>
      <c r="AC59" s="91"/>
      <c r="AD59" s="91"/>
      <c r="AE59" s="91"/>
      <c r="AF59" s="166"/>
      <c r="AG59" s="262"/>
      <c r="AH59" s="232"/>
      <c r="AI59" s="232"/>
      <c r="AJ59" s="229"/>
      <c r="AK59" s="187"/>
      <c r="AL59" s="534"/>
      <c r="AM59" s="551"/>
      <c r="AN59" s="551"/>
      <c r="AO59" s="525"/>
      <c r="AP59" s="515"/>
    </row>
    <row r="60" spans="1:42" s="5" customFormat="1" ht="62.25" customHeight="1" x14ac:dyDescent="0.25">
      <c r="A60" s="573"/>
      <c r="B60" s="517"/>
      <c r="C60" s="513"/>
      <c r="D60" s="508"/>
      <c r="E60" s="582"/>
      <c r="F60" s="582"/>
      <c r="G60" s="45" t="s">
        <v>12</v>
      </c>
      <c r="H60" s="91"/>
      <c r="I60" s="131"/>
      <c r="J60" s="131"/>
      <c r="K60" s="131"/>
      <c r="L60" s="105">
        <v>46095761</v>
      </c>
      <c r="M60" s="105">
        <v>46095761</v>
      </c>
      <c r="N60" s="105">
        <v>46095761</v>
      </c>
      <c r="O60" s="105">
        <v>46095761</v>
      </c>
      <c r="P60" s="117">
        <v>35945761</v>
      </c>
      <c r="Q60" s="137">
        <v>131987336</v>
      </c>
      <c r="R60" s="91">
        <v>129736670</v>
      </c>
      <c r="S60" s="91">
        <v>129736670</v>
      </c>
      <c r="T60" s="91">
        <v>129736670</v>
      </c>
      <c r="U60" s="91">
        <v>129736670</v>
      </c>
      <c r="V60" s="157">
        <v>50921333</v>
      </c>
      <c r="W60" s="91">
        <v>50921333</v>
      </c>
      <c r="X60" s="91">
        <v>50921333</v>
      </c>
      <c r="Y60" s="212">
        <v>50921333</v>
      </c>
      <c r="Z60" s="91">
        <v>47663666</v>
      </c>
      <c r="AA60" s="91"/>
      <c r="AB60" s="253">
        <v>126886884</v>
      </c>
      <c r="AC60" s="91"/>
      <c r="AD60" s="91"/>
      <c r="AE60" s="91"/>
      <c r="AF60" s="167"/>
      <c r="AG60" s="265">
        <v>126834039</v>
      </c>
      <c r="AH60" s="232"/>
      <c r="AI60" s="232"/>
      <c r="AJ60" s="230"/>
      <c r="AK60" s="184"/>
      <c r="AL60" s="534"/>
      <c r="AM60" s="551"/>
      <c r="AN60" s="551"/>
      <c r="AO60" s="525"/>
      <c r="AP60" s="515"/>
    </row>
    <row r="61" spans="1:42" s="5" customFormat="1" ht="54.75" customHeight="1" x14ac:dyDescent="0.25">
      <c r="A61" s="573"/>
      <c r="B61" s="517"/>
      <c r="C61" s="513"/>
      <c r="D61" s="508"/>
      <c r="E61" s="582"/>
      <c r="F61" s="582"/>
      <c r="G61" s="45" t="s">
        <v>13</v>
      </c>
      <c r="H61" s="77">
        <f t="shared" ref="H61:L62" si="57">+H57+H59</f>
        <v>2500</v>
      </c>
      <c r="I61" s="77">
        <f t="shared" si="57"/>
        <v>366</v>
      </c>
      <c r="J61" s="77">
        <f t="shared" si="57"/>
        <v>366</v>
      </c>
      <c r="K61" s="77">
        <f t="shared" si="57"/>
        <v>366</v>
      </c>
      <c r="L61" s="77">
        <f t="shared" si="57"/>
        <v>950</v>
      </c>
      <c r="M61" s="77">
        <f t="shared" ref="M61:O61" si="58">+M57+M59</f>
        <v>950</v>
      </c>
      <c r="N61" s="77">
        <f t="shared" si="58"/>
        <v>950</v>
      </c>
      <c r="O61" s="77">
        <f t="shared" si="58"/>
        <v>950</v>
      </c>
      <c r="P61" s="91">
        <v>941</v>
      </c>
      <c r="Q61" s="118">
        <f t="shared" ref="Q61:Q62" si="59">+Q57+Q59</f>
        <v>1550</v>
      </c>
      <c r="R61" s="77">
        <v>1550</v>
      </c>
      <c r="S61" s="77">
        <v>1550</v>
      </c>
      <c r="T61" s="77">
        <v>1550</v>
      </c>
      <c r="U61" s="31">
        <v>1367</v>
      </c>
      <c r="V61" s="158">
        <f>+V57</f>
        <v>2217</v>
      </c>
      <c r="W61" s="77">
        <v>2217</v>
      </c>
      <c r="X61" s="77">
        <v>2217</v>
      </c>
      <c r="Y61" s="183">
        <v>2217</v>
      </c>
      <c r="Z61" s="31">
        <v>2185</v>
      </c>
      <c r="AA61" s="31"/>
      <c r="AB61" s="104">
        <v>2500</v>
      </c>
      <c r="AC61" s="77"/>
      <c r="AD61" s="77"/>
      <c r="AE61" s="31"/>
      <c r="AF61" s="168"/>
      <c r="AG61" s="273">
        <f>+AG57</f>
        <v>2500</v>
      </c>
      <c r="AH61" s="232"/>
      <c r="AI61" s="232"/>
      <c r="AJ61" s="228"/>
      <c r="AK61" s="184"/>
      <c r="AL61" s="534"/>
      <c r="AM61" s="551"/>
      <c r="AN61" s="551"/>
      <c r="AO61" s="525"/>
      <c r="AP61" s="515"/>
    </row>
    <row r="62" spans="1:42" s="5" customFormat="1" ht="63.75" customHeight="1" thickBot="1" x14ac:dyDescent="0.3">
      <c r="A62" s="574"/>
      <c r="B62" s="518"/>
      <c r="C62" s="519"/>
      <c r="D62" s="508"/>
      <c r="E62" s="583"/>
      <c r="F62" s="582"/>
      <c r="G62" s="46" t="s">
        <v>14</v>
      </c>
      <c r="H62" s="86">
        <f t="shared" si="57"/>
        <v>2803459326</v>
      </c>
      <c r="I62" s="87">
        <f t="shared" si="57"/>
        <v>399000000</v>
      </c>
      <c r="J62" s="87">
        <f t="shared" si="57"/>
        <v>399000000</v>
      </c>
      <c r="K62" s="87">
        <f t="shared" si="57"/>
        <v>393582666</v>
      </c>
      <c r="L62" s="86">
        <f t="shared" si="57"/>
        <v>774157821</v>
      </c>
      <c r="M62" s="86">
        <f t="shared" ref="M62:O62" si="60">+M58+M60</f>
        <v>774157821</v>
      </c>
      <c r="N62" s="86">
        <f t="shared" si="60"/>
        <v>774157821</v>
      </c>
      <c r="O62" s="86">
        <f t="shared" si="60"/>
        <v>774157821</v>
      </c>
      <c r="P62" s="99">
        <f>+P58+P60</f>
        <v>760153761</v>
      </c>
      <c r="Q62" s="102">
        <f t="shared" si="59"/>
        <v>798907336</v>
      </c>
      <c r="R62" s="86">
        <v>826656670</v>
      </c>
      <c r="S62" s="86">
        <v>826656670</v>
      </c>
      <c r="T62" s="86">
        <v>786431670</v>
      </c>
      <c r="U62" s="94">
        <v>783061670</v>
      </c>
      <c r="V62" s="148">
        <f>+V58</f>
        <v>1032343660</v>
      </c>
      <c r="W62" s="86">
        <v>1032343660</v>
      </c>
      <c r="X62" s="86">
        <v>1083264993</v>
      </c>
      <c r="Y62" s="214">
        <v>1129010918</v>
      </c>
      <c r="Z62" s="94">
        <v>1125657341</v>
      </c>
      <c r="AA62" s="148"/>
      <c r="AB62" s="155">
        <f t="shared" ref="AB62" si="61">+AB58+AB60</f>
        <v>1499835884</v>
      </c>
      <c r="AC62" s="86"/>
      <c r="AD62" s="86"/>
      <c r="AE62" s="94"/>
      <c r="AF62" s="169"/>
      <c r="AG62" s="267">
        <f>+AG58+AG60</f>
        <v>434712529</v>
      </c>
      <c r="AH62" s="232"/>
      <c r="AI62" s="232"/>
      <c r="AJ62" s="228"/>
      <c r="AK62" s="184"/>
      <c r="AL62" s="534"/>
      <c r="AM62" s="551"/>
      <c r="AN62" s="551"/>
      <c r="AO62" s="525"/>
      <c r="AP62" s="515"/>
    </row>
    <row r="63" spans="1:42" s="5" customFormat="1" ht="63.75" customHeight="1" x14ac:dyDescent="0.25">
      <c r="A63" s="572" t="s">
        <v>130</v>
      </c>
      <c r="B63" s="516">
        <v>10</v>
      </c>
      <c r="C63" s="512" t="s">
        <v>162</v>
      </c>
      <c r="D63" s="508" t="s">
        <v>115</v>
      </c>
      <c r="E63" s="581" t="s">
        <v>128</v>
      </c>
      <c r="F63" s="582"/>
      <c r="G63" s="48" t="s">
        <v>9</v>
      </c>
      <c r="H63" s="26">
        <v>100</v>
      </c>
      <c r="I63" s="76">
        <v>20</v>
      </c>
      <c r="J63" s="26">
        <v>20</v>
      </c>
      <c r="K63" s="26" t="s">
        <v>151</v>
      </c>
      <c r="L63" s="26">
        <v>62.6</v>
      </c>
      <c r="M63" s="26">
        <v>62.6</v>
      </c>
      <c r="N63" s="26">
        <v>62.6</v>
      </c>
      <c r="O63" s="26">
        <v>62.6</v>
      </c>
      <c r="P63" s="26">
        <v>62.6</v>
      </c>
      <c r="Q63" s="26">
        <v>0.7</v>
      </c>
      <c r="R63" s="26">
        <v>0.7</v>
      </c>
      <c r="S63" s="26">
        <v>0.7</v>
      </c>
      <c r="T63" s="26">
        <v>70</v>
      </c>
      <c r="U63" s="26">
        <v>70</v>
      </c>
      <c r="V63" s="26">
        <v>0</v>
      </c>
      <c r="W63" s="26">
        <v>0</v>
      </c>
      <c r="X63" s="26">
        <v>0</v>
      </c>
      <c r="Y63" s="26">
        <v>0</v>
      </c>
      <c r="Z63" s="26">
        <v>0</v>
      </c>
      <c r="AA63" s="26"/>
      <c r="AB63" s="26">
        <v>100</v>
      </c>
      <c r="AC63" s="26"/>
      <c r="AD63" s="26"/>
      <c r="AE63" s="26"/>
      <c r="AF63" s="26"/>
      <c r="AG63" s="26">
        <v>100</v>
      </c>
      <c r="AH63" s="232"/>
      <c r="AI63" s="232"/>
      <c r="AJ63" s="228">
        <f>AG63/AB63</f>
        <v>1</v>
      </c>
      <c r="AK63" s="184">
        <f>+AG63/H63</f>
        <v>1</v>
      </c>
      <c r="AL63" s="533" t="s">
        <v>188</v>
      </c>
      <c r="AM63" s="508" t="s">
        <v>107</v>
      </c>
      <c r="AN63" s="508" t="s">
        <v>107</v>
      </c>
      <c r="AO63" s="513" t="s">
        <v>177</v>
      </c>
      <c r="AP63" s="515" t="s">
        <v>220</v>
      </c>
    </row>
    <row r="64" spans="1:42" s="5" customFormat="1" ht="66.75" customHeight="1" x14ac:dyDescent="0.25">
      <c r="A64" s="573"/>
      <c r="B64" s="517"/>
      <c r="C64" s="513"/>
      <c r="D64" s="508"/>
      <c r="E64" s="582"/>
      <c r="F64" s="582"/>
      <c r="G64" s="45" t="s">
        <v>10</v>
      </c>
      <c r="H64" s="86">
        <f>K64+P64+U64+V64+AA64</f>
        <v>238858333</v>
      </c>
      <c r="I64" s="87">
        <v>139733333</v>
      </c>
      <c r="J64" s="87">
        <v>139733333</v>
      </c>
      <c r="K64" s="87">
        <v>139733333</v>
      </c>
      <c r="L64" s="86">
        <v>70330000</v>
      </c>
      <c r="M64" s="86">
        <v>70330000</v>
      </c>
      <c r="N64" s="86">
        <v>70330000</v>
      </c>
      <c r="O64" s="140">
        <v>70330000</v>
      </c>
      <c r="P64" s="89">
        <v>62215000</v>
      </c>
      <c r="Q64" s="97">
        <v>56805000</v>
      </c>
      <c r="R64" s="86">
        <v>43210000</v>
      </c>
      <c r="S64" s="86">
        <v>43210000</v>
      </c>
      <c r="T64" s="86">
        <v>36910000</v>
      </c>
      <c r="U64" s="86">
        <v>36910000</v>
      </c>
      <c r="V64" s="155">
        <v>0</v>
      </c>
      <c r="W64" s="86">
        <v>0</v>
      </c>
      <c r="X64" s="86">
        <v>0</v>
      </c>
      <c r="Y64" s="212">
        <v>0</v>
      </c>
      <c r="Z64" s="86">
        <v>0</v>
      </c>
      <c r="AA64" s="155"/>
      <c r="AB64" s="155">
        <v>43960000</v>
      </c>
      <c r="AC64" s="86"/>
      <c r="AD64" s="86"/>
      <c r="AE64" s="86"/>
      <c r="AF64" s="174"/>
      <c r="AG64" s="260">
        <v>0</v>
      </c>
      <c r="AH64" s="232"/>
      <c r="AI64" s="232"/>
      <c r="AJ64" s="228">
        <f>AG64/AB64</f>
        <v>0</v>
      </c>
      <c r="AK64" s="184">
        <f>(K64+P64+U64+Z64+AG64)/(J64+O64+T64+Y64+AB64)</f>
        <v>0.82100710336962313</v>
      </c>
      <c r="AL64" s="534"/>
      <c r="AM64" s="508"/>
      <c r="AN64" s="508"/>
      <c r="AO64" s="513"/>
      <c r="AP64" s="515"/>
    </row>
    <row r="65" spans="1:42" s="5" customFormat="1" ht="53.25" customHeight="1" x14ac:dyDescent="0.25">
      <c r="A65" s="573"/>
      <c r="B65" s="517"/>
      <c r="C65" s="513"/>
      <c r="D65" s="508"/>
      <c r="E65" s="582"/>
      <c r="F65" s="582"/>
      <c r="G65" s="45" t="s">
        <v>11</v>
      </c>
      <c r="H65" s="91"/>
      <c r="I65" s="131"/>
      <c r="J65" s="131"/>
      <c r="K65" s="131"/>
      <c r="L65" s="91"/>
      <c r="M65" s="91"/>
      <c r="N65" s="91"/>
      <c r="O65" s="119"/>
      <c r="P65" s="120"/>
      <c r="Q65" s="112"/>
      <c r="R65" s="112"/>
      <c r="S65" s="112"/>
      <c r="T65" s="112"/>
      <c r="U65" s="112"/>
      <c r="V65" s="112"/>
      <c r="W65" s="112"/>
      <c r="X65" s="112"/>
      <c r="Y65" s="213"/>
      <c r="Z65" s="112">
        <v>0</v>
      </c>
      <c r="AA65" s="112"/>
      <c r="AB65" s="112"/>
      <c r="AC65" s="112"/>
      <c r="AD65" s="112"/>
      <c r="AE65" s="112"/>
      <c r="AF65" s="166"/>
      <c r="AG65" s="277"/>
      <c r="AH65" s="232"/>
      <c r="AI65" s="232"/>
      <c r="AJ65" s="229"/>
      <c r="AK65" s="187"/>
      <c r="AL65" s="534"/>
      <c r="AM65" s="508"/>
      <c r="AN65" s="508"/>
      <c r="AO65" s="513"/>
      <c r="AP65" s="515"/>
    </row>
    <row r="66" spans="1:42" s="5" customFormat="1" ht="62.25" customHeight="1" x14ac:dyDescent="0.25">
      <c r="A66" s="573"/>
      <c r="B66" s="517"/>
      <c r="C66" s="513"/>
      <c r="D66" s="508"/>
      <c r="E66" s="582"/>
      <c r="F66" s="582"/>
      <c r="G66" s="45" t="s">
        <v>12</v>
      </c>
      <c r="H66" s="91"/>
      <c r="I66" s="131"/>
      <c r="J66" s="131"/>
      <c r="K66" s="131"/>
      <c r="L66" s="135">
        <v>47730000</v>
      </c>
      <c r="M66" s="135">
        <v>47730000</v>
      </c>
      <c r="N66" s="135">
        <v>47730000</v>
      </c>
      <c r="O66" s="97">
        <v>47730000</v>
      </c>
      <c r="P66" s="98">
        <v>47730000</v>
      </c>
      <c r="Q66" s="137">
        <v>18652667</v>
      </c>
      <c r="R66" s="91">
        <v>18652667</v>
      </c>
      <c r="S66" s="91">
        <v>18652667</v>
      </c>
      <c r="T66" s="91">
        <v>18652667</v>
      </c>
      <c r="U66" s="91">
        <v>18652667</v>
      </c>
      <c r="V66" s="148">
        <v>2100000</v>
      </c>
      <c r="W66" s="91">
        <v>2100000</v>
      </c>
      <c r="X66" s="91">
        <v>2100000</v>
      </c>
      <c r="Y66" s="213">
        <v>2100000</v>
      </c>
      <c r="Z66" s="91">
        <v>2100000</v>
      </c>
      <c r="AA66" s="91"/>
      <c r="AB66" s="112"/>
      <c r="AC66" s="91"/>
      <c r="AD66" s="91"/>
      <c r="AE66" s="91"/>
      <c r="AF66" s="167"/>
      <c r="AG66" s="265">
        <v>0</v>
      </c>
      <c r="AH66" s="232"/>
      <c r="AI66" s="232"/>
      <c r="AJ66" s="230"/>
      <c r="AK66" s="187"/>
      <c r="AL66" s="534"/>
      <c r="AM66" s="508"/>
      <c r="AN66" s="508"/>
      <c r="AO66" s="513"/>
      <c r="AP66" s="515"/>
    </row>
    <row r="67" spans="1:42" s="5" customFormat="1" ht="54.75" customHeight="1" x14ac:dyDescent="0.25">
      <c r="A67" s="573"/>
      <c r="B67" s="517"/>
      <c r="C67" s="513"/>
      <c r="D67" s="508"/>
      <c r="E67" s="582"/>
      <c r="F67" s="582"/>
      <c r="G67" s="45" t="s">
        <v>13</v>
      </c>
      <c r="H67" s="77">
        <f t="shared" ref="H67:L68" si="62">+H63+H65</f>
        <v>100</v>
      </c>
      <c r="I67" s="77">
        <f t="shared" si="62"/>
        <v>20</v>
      </c>
      <c r="J67" s="77">
        <f t="shared" si="62"/>
        <v>20</v>
      </c>
      <c r="K67" s="77">
        <v>17.399999999999999</v>
      </c>
      <c r="L67" s="77">
        <f t="shared" si="62"/>
        <v>62.6</v>
      </c>
      <c r="M67" s="77">
        <f t="shared" ref="M67:N67" si="63">+M63+M65</f>
        <v>62.6</v>
      </c>
      <c r="N67" s="77">
        <f t="shared" si="63"/>
        <v>62.6</v>
      </c>
      <c r="O67" s="121">
        <f>+O65+O63</f>
        <v>62.6</v>
      </c>
      <c r="P67" s="122">
        <f>+P63+P65</f>
        <v>62.6</v>
      </c>
      <c r="Q67" s="123">
        <f t="shared" ref="Q67:Q68" si="64">+Q63+Q65</f>
        <v>0.7</v>
      </c>
      <c r="R67" s="77">
        <v>0.7</v>
      </c>
      <c r="S67" s="77">
        <v>0.7</v>
      </c>
      <c r="T67" s="77">
        <v>0.7</v>
      </c>
      <c r="U67" s="31">
        <v>0.7</v>
      </c>
      <c r="V67" s="81">
        <f t="shared" ref="V67:V68" si="65">+V63+V65</f>
        <v>0</v>
      </c>
      <c r="W67" s="77">
        <v>0</v>
      </c>
      <c r="X67" s="77">
        <v>0</v>
      </c>
      <c r="Y67" s="183">
        <v>0</v>
      </c>
      <c r="Z67" s="31"/>
      <c r="AA67" s="77"/>
      <c r="AB67" s="287">
        <f>+AB63</f>
        <v>100</v>
      </c>
      <c r="AC67" s="288"/>
      <c r="AD67" s="288"/>
      <c r="AE67" s="288"/>
      <c r="AF67" s="289"/>
      <c r="AG67" s="290">
        <f>+AG63</f>
        <v>100</v>
      </c>
      <c r="AH67" s="232"/>
      <c r="AI67" s="232"/>
      <c r="AJ67" s="228"/>
      <c r="AK67" s="184"/>
      <c r="AL67" s="534"/>
      <c r="AM67" s="508"/>
      <c r="AN67" s="508"/>
      <c r="AO67" s="513"/>
      <c r="AP67" s="515"/>
    </row>
    <row r="68" spans="1:42" s="5" customFormat="1" ht="63.75" customHeight="1" thickBot="1" x14ac:dyDescent="0.3">
      <c r="A68" s="573"/>
      <c r="B68" s="518"/>
      <c r="C68" s="519"/>
      <c r="D68" s="508"/>
      <c r="E68" s="582"/>
      <c r="F68" s="582"/>
      <c r="G68" s="46" t="s">
        <v>14</v>
      </c>
      <c r="H68" s="86">
        <f t="shared" si="62"/>
        <v>238858333</v>
      </c>
      <c r="I68" s="87">
        <v>19733333</v>
      </c>
      <c r="J68" s="87">
        <v>19733333</v>
      </c>
      <c r="K68" s="87">
        <v>19733333</v>
      </c>
      <c r="L68" s="86">
        <f t="shared" si="62"/>
        <v>118060000</v>
      </c>
      <c r="M68" s="86">
        <f t="shared" ref="M68:N68" si="66">+M64+M66</f>
        <v>118060000</v>
      </c>
      <c r="N68" s="86">
        <f t="shared" si="66"/>
        <v>118060000</v>
      </c>
      <c r="O68" s="108">
        <f>+O64+O66</f>
        <v>118060000</v>
      </c>
      <c r="P68" s="108">
        <f>+P64+P66</f>
        <v>109945000</v>
      </c>
      <c r="Q68" s="108">
        <f t="shared" si="64"/>
        <v>75457667</v>
      </c>
      <c r="R68" s="86">
        <v>61862667</v>
      </c>
      <c r="S68" s="86">
        <v>61862667</v>
      </c>
      <c r="T68" s="86">
        <v>55562667</v>
      </c>
      <c r="U68" s="94">
        <v>55562667</v>
      </c>
      <c r="V68" s="148">
        <f t="shared" si="65"/>
        <v>2100000</v>
      </c>
      <c r="W68" s="86">
        <v>2100000</v>
      </c>
      <c r="X68" s="86">
        <v>2100000</v>
      </c>
      <c r="Y68" s="217">
        <v>2100000</v>
      </c>
      <c r="Z68" s="94">
        <v>2100000</v>
      </c>
      <c r="AA68" s="148"/>
      <c r="AB68" s="155">
        <f t="shared" ref="AB68" si="67">+AB64+AB66</f>
        <v>43960000</v>
      </c>
      <c r="AC68" s="86"/>
      <c r="AD68" s="86"/>
      <c r="AE68" s="94"/>
      <c r="AF68" s="169"/>
      <c r="AG68" s="267">
        <f>+AG64+AG66</f>
        <v>0</v>
      </c>
      <c r="AH68" s="232"/>
      <c r="AI68" s="232"/>
      <c r="AJ68" s="228"/>
      <c r="AK68" s="184"/>
      <c r="AL68" s="534"/>
      <c r="AM68" s="508"/>
      <c r="AN68" s="508"/>
      <c r="AO68" s="513"/>
      <c r="AP68" s="515"/>
    </row>
    <row r="69" spans="1:42" s="5" customFormat="1" ht="63.75" customHeight="1" x14ac:dyDescent="0.25">
      <c r="A69" s="573"/>
      <c r="B69" s="516">
        <v>13</v>
      </c>
      <c r="C69" s="512" t="s">
        <v>163</v>
      </c>
      <c r="D69" s="508" t="s">
        <v>115</v>
      </c>
      <c r="E69" s="582"/>
      <c r="F69" s="582"/>
      <c r="G69" s="48" t="s">
        <v>9</v>
      </c>
      <c r="H69" s="26">
        <v>100</v>
      </c>
      <c r="I69" s="76">
        <v>0</v>
      </c>
      <c r="J69" s="76">
        <v>0</v>
      </c>
      <c r="K69" s="76">
        <v>0</v>
      </c>
      <c r="L69" s="26">
        <v>40</v>
      </c>
      <c r="M69" s="26">
        <v>40</v>
      </c>
      <c r="N69" s="26">
        <v>40</v>
      </c>
      <c r="O69" s="26">
        <v>40</v>
      </c>
      <c r="P69" s="26">
        <v>10</v>
      </c>
      <c r="Q69" s="107">
        <v>45</v>
      </c>
      <c r="R69" s="26">
        <v>45</v>
      </c>
      <c r="S69" s="26">
        <v>45</v>
      </c>
      <c r="T69" s="26">
        <v>45</v>
      </c>
      <c r="U69" s="26">
        <v>23.5</v>
      </c>
      <c r="V69" s="26">
        <v>0</v>
      </c>
      <c r="W69" s="26">
        <v>0</v>
      </c>
      <c r="X69" s="26">
        <v>0</v>
      </c>
      <c r="Y69" s="216">
        <v>0</v>
      </c>
      <c r="Z69" s="26">
        <v>0</v>
      </c>
      <c r="AA69" s="26"/>
      <c r="AB69" s="256">
        <v>0</v>
      </c>
      <c r="AC69" s="26"/>
      <c r="AD69" s="26"/>
      <c r="AE69" s="26"/>
      <c r="AF69" s="173"/>
      <c r="AG69" s="268"/>
      <c r="AH69" s="232"/>
      <c r="AI69" s="232"/>
      <c r="AJ69" s="228"/>
      <c r="AK69" s="184"/>
      <c r="AL69" s="577"/>
      <c r="AM69" s="579"/>
      <c r="AN69" s="584"/>
      <c r="AO69" s="577"/>
      <c r="AP69" s="577"/>
    </row>
    <row r="70" spans="1:42" s="5" customFormat="1" ht="66.75" customHeight="1" x14ac:dyDescent="0.25">
      <c r="A70" s="573"/>
      <c r="B70" s="517"/>
      <c r="C70" s="513"/>
      <c r="D70" s="508"/>
      <c r="E70" s="582"/>
      <c r="F70" s="582"/>
      <c r="G70" s="45" t="s">
        <v>10</v>
      </c>
      <c r="H70" s="86">
        <f>K70+P70+U70+V70+AA70</f>
        <v>94500000</v>
      </c>
      <c r="I70" s="87">
        <v>0</v>
      </c>
      <c r="J70" s="87">
        <v>0</v>
      </c>
      <c r="K70" s="87">
        <v>0</v>
      </c>
      <c r="L70" s="86">
        <v>63000000</v>
      </c>
      <c r="M70" s="86">
        <v>63000000</v>
      </c>
      <c r="N70" s="86">
        <v>63000000</v>
      </c>
      <c r="O70" s="86">
        <v>63000000</v>
      </c>
      <c r="P70" s="140">
        <v>63000000</v>
      </c>
      <c r="Q70" s="97">
        <v>69300000</v>
      </c>
      <c r="R70" s="86">
        <v>31500000</v>
      </c>
      <c r="S70" s="86">
        <v>31500000</v>
      </c>
      <c r="T70" s="86">
        <v>31500000</v>
      </c>
      <c r="U70" s="86">
        <v>31500000</v>
      </c>
      <c r="V70" s="148">
        <v>0</v>
      </c>
      <c r="W70" s="86">
        <v>0</v>
      </c>
      <c r="X70" s="86">
        <v>0</v>
      </c>
      <c r="Y70" s="212">
        <v>0</v>
      </c>
      <c r="Z70" s="86">
        <v>0</v>
      </c>
      <c r="AA70" s="155"/>
      <c r="AB70" s="257">
        <v>0</v>
      </c>
      <c r="AC70" s="86"/>
      <c r="AD70" s="86"/>
      <c r="AE70" s="86"/>
      <c r="AF70" s="174"/>
      <c r="AG70" s="269"/>
      <c r="AH70" s="232"/>
      <c r="AI70" s="232"/>
      <c r="AJ70" s="228"/>
      <c r="AK70" s="184"/>
      <c r="AL70" s="578"/>
      <c r="AM70" s="579"/>
      <c r="AN70" s="584"/>
      <c r="AO70" s="578"/>
      <c r="AP70" s="577"/>
    </row>
    <row r="71" spans="1:42" s="5" customFormat="1" ht="53.25" customHeight="1" x14ac:dyDescent="0.25">
      <c r="A71" s="573"/>
      <c r="B71" s="517"/>
      <c r="C71" s="513"/>
      <c r="D71" s="508"/>
      <c r="E71" s="582"/>
      <c r="F71" s="582"/>
      <c r="G71" s="45" t="s">
        <v>11</v>
      </c>
      <c r="H71" s="91"/>
      <c r="I71" s="131"/>
      <c r="J71" s="131"/>
      <c r="K71" s="131"/>
      <c r="L71" s="91"/>
      <c r="M71" s="91"/>
      <c r="N71" s="91"/>
      <c r="O71" s="91"/>
      <c r="P71" s="112"/>
      <c r="Q71" s="112"/>
      <c r="R71" s="112"/>
      <c r="S71" s="112"/>
      <c r="T71" s="112"/>
      <c r="U71" s="112"/>
      <c r="V71" s="112"/>
      <c r="W71" s="112"/>
      <c r="X71" s="112"/>
      <c r="Y71" s="215"/>
      <c r="Z71" s="112">
        <v>0</v>
      </c>
      <c r="AA71" s="112"/>
      <c r="AB71" s="251"/>
      <c r="AC71" s="112"/>
      <c r="AD71" s="112"/>
      <c r="AE71" s="112"/>
      <c r="AF71" s="175"/>
      <c r="AG71" s="270"/>
      <c r="AH71" s="232"/>
      <c r="AI71" s="232"/>
      <c r="AJ71" s="229"/>
      <c r="AK71" s="187"/>
      <c r="AL71" s="578"/>
      <c r="AM71" s="579"/>
      <c r="AN71" s="584"/>
      <c r="AO71" s="578"/>
      <c r="AP71" s="577"/>
    </row>
    <row r="72" spans="1:42" s="5" customFormat="1" ht="62.25" customHeight="1" x14ac:dyDescent="0.25">
      <c r="A72" s="573"/>
      <c r="B72" s="517"/>
      <c r="C72" s="513"/>
      <c r="D72" s="508"/>
      <c r="E72" s="582"/>
      <c r="F72" s="582"/>
      <c r="G72" s="45" t="s">
        <v>12</v>
      </c>
      <c r="H72" s="91"/>
      <c r="I72" s="131"/>
      <c r="J72" s="131"/>
      <c r="K72" s="131"/>
      <c r="L72" s="91"/>
      <c r="M72" s="91"/>
      <c r="N72" s="91"/>
      <c r="O72" s="91"/>
      <c r="P72" s="112"/>
      <c r="Q72" s="137">
        <v>4200000</v>
      </c>
      <c r="R72" s="91">
        <v>4200000</v>
      </c>
      <c r="S72" s="91">
        <v>4200000</v>
      </c>
      <c r="T72" s="91">
        <v>4200000</v>
      </c>
      <c r="U72" s="91">
        <v>4200000</v>
      </c>
      <c r="V72" s="91"/>
      <c r="W72" s="91"/>
      <c r="X72" s="91"/>
      <c r="Y72" s="215"/>
      <c r="Z72" s="91">
        <v>0</v>
      </c>
      <c r="AA72" s="91"/>
      <c r="AB72" s="251"/>
      <c r="AC72" s="91"/>
      <c r="AD72" s="91"/>
      <c r="AE72" s="91"/>
      <c r="AF72" s="174"/>
      <c r="AG72" s="269"/>
      <c r="AH72" s="232"/>
      <c r="AI72" s="232"/>
      <c r="AJ72" s="230"/>
      <c r="AK72" s="187"/>
      <c r="AL72" s="578"/>
      <c r="AM72" s="579"/>
      <c r="AN72" s="584"/>
      <c r="AO72" s="578"/>
      <c r="AP72" s="577"/>
    </row>
    <row r="73" spans="1:42" s="5" customFormat="1" ht="54.75" customHeight="1" x14ac:dyDescent="0.25">
      <c r="A73" s="573"/>
      <c r="B73" s="517"/>
      <c r="C73" s="513"/>
      <c r="D73" s="508"/>
      <c r="E73" s="582"/>
      <c r="F73" s="582"/>
      <c r="G73" s="45" t="s">
        <v>13</v>
      </c>
      <c r="H73" s="77">
        <f t="shared" ref="H73:L74" si="68">+H69+H71</f>
        <v>100</v>
      </c>
      <c r="I73" s="77">
        <f t="shared" si="68"/>
        <v>0</v>
      </c>
      <c r="J73" s="77">
        <f t="shared" si="68"/>
        <v>0</v>
      </c>
      <c r="K73" s="77">
        <f t="shared" si="68"/>
        <v>0</v>
      </c>
      <c r="L73" s="77">
        <f t="shared" si="68"/>
        <v>40</v>
      </c>
      <c r="M73" s="77">
        <f t="shared" ref="M73:O73" si="69">+M69+M71</f>
        <v>40</v>
      </c>
      <c r="N73" s="77">
        <f t="shared" si="69"/>
        <v>40</v>
      </c>
      <c r="O73" s="77">
        <f t="shared" si="69"/>
        <v>40</v>
      </c>
      <c r="P73" s="101">
        <v>10</v>
      </c>
      <c r="Q73" s="101">
        <v>45</v>
      </c>
      <c r="R73" s="77">
        <v>45</v>
      </c>
      <c r="S73" s="77">
        <v>45</v>
      </c>
      <c r="T73" s="77">
        <v>45</v>
      </c>
      <c r="U73" s="31">
        <v>23.5</v>
      </c>
      <c r="V73" s="77">
        <f t="shared" ref="V73:V74" si="70">+V69+V71</f>
        <v>0</v>
      </c>
      <c r="W73" s="77">
        <v>0</v>
      </c>
      <c r="X73" s="77">
        <v>0</v>
      </c>
      <c r="Y73" s="183">
        <v>0</v>
      </c>
      <c r="Z73" s="31">
        <v>0</v>
      </c>
      <c r="AA73" s="77"/>
      <c r="AB73" s="258">
        <v>0</v>
      </c>
      <c r="AC73" s="77"/>
      <c r="AD73" s="77"/>
      <c r="AE73" s="31"/>
      <c r="AF73" s="176"/>
      <c r="AG73" s="271"/>
      <c r="AH73" s="232"/>
      <c r="AI73" s="232"/>
      <c r="AJ73" s="228"/>
      <c r="AK73" s="184"/>
      <c r="AL73" s="578"/>
      <c r="AM73" s="579"/>
      <c r="AN73" s="584"/>
      <c r="AO73" s="578"/>
      <c r="AP73" s="577"/>
    </row>
    <row r="74" spans="1:42" s="5" customFormat="1" ht="63.75" customHeight="1" thickBot="1" x14ac:dyDescent="0.3">
      <c r="A74" s="573"/>
      <c r="B74" s="518"/>
      <c r="C74" s="519"/>
      <c r="D74" s="508"/>
      <c r="E74" s="583"/>
      <c r="F74" s="582"/>
      <c r="G74" s="46" t="s">
        <v>14</v>
      </c>
      <c r="H74" s="86">
        <f t="shared" si="68"/>
        <v>94500000</v>
      </c>
      <c r="I74" s="87">
        <f t="shared" si="68"/>
        <v>0</v>
      </c>
      <c r="J74" s="87">
        <f t="shared" si="68"/>
        <v>0</v>
      </c>
      <c r="K74" s="87">
        <f t="shared" si="68"/>
        <v>0</v>
      </c>
      <c r="L74" s="86">
        <f t="shared" si="68"/>
        <v>63000000</v>
      </c>
      <c r="M74" s="86">
        <f t="shared" ref="M74:O74" si="71">+M70+M72</f>
        <v>63000000</v>
      </c>
      <c r="N74" s="86">
        <f t="shared" si="71"/>
        <v>63000000</v>
      </c>
      <c r="O74" s="86">
        <f t="shared" si="71"/>
        <v>63000000</v>
      </c>
      <c r="P74" s="108">
        <f>+P70+P72</f>
        <v>63000000</v>
      </c>
      <c r="Q74" s="108">
        <f>+Q70+Q72</f>
        <v>73500000</v>
      </c>
      <c r="R74" s="86">
        <v>35700000</v>
      </c>
      <c r="S74" s="86">
        <v>35700000</v>
      </c>
      <c r="T74" s="86">
        <v>35700000</v>
      </c>
      <c r="U74" s="94">
        <v>35700000</v>
      </c>
      <c r="V74" s="148">
        <f t="shared" si="70"/>
        <v>0</v>
      </c>
      <c r="W74" s="86">
        <v>0</v>
      </c>
      <c r="X74" s="86">
        <v>0</v>
      </c>
      <c r="Y74" s="217">
        <v>0</v>
      </c>
      <c r="Z74" s="94">
        <v>0</v>
      </c>
      <c r="AA74" s="148"/>
      <c r="AB74" s="259">
        <v>0</v>
      </c>
      <c r="AC74" s="86"/>
      <c r="AD74" s="86"/>
      <c r="AE74" s="94"/>
      <c r="AF74" s="177"/>
      <c r="AG74" s="278"/>
      <c r="AH74" s="232"/>
      <c r="AI74" s="232"/>
      <c r="AJ74" s="228"/>
      <c r="AK74" s="184"/>
      <c r="AL74" s="578"/>
      <c r="AM74" s="579"/>
      <c r="AN74" s="584"/>
      <c r="AO74" s="578"/>
      <c r="AP74" s="577"/>
    </row>
    <row r="75" spans="1:42" s="5" customFormat="1" ht="63.75" customHeight="1" x14ac:dyDescent="0.25">
      <c r="A75" s="573"/>
      <c r="B75" s="516">
        <v>11</v>
      </c>
      <c r="C75" s="512" t="s">
        <v>164</v>
      </c>
      <c r="D75" s="508" t="s">
        <v>106</v>
      </c>
      <c r="E75" s="575" t="s">
        <v>129</v>
      </c>
      <c r="F75" s="582"/>
      <c r="G75" s="48" t="s">
        <v>9</v>
      </c>
      <c r="H75" s="26">
        <v>100</v>
      </c>
      <c r="I75" s="76">
        <v>100</v>
      </c>
      <c r="J75" s="76">
        <v>100</v>
      </c>
      <c r="K75" s="76">
        <v>100</v>
      </c>
      <c r="L75" s="26">
        <v>100</v>
      </c>
      <c r="M75" s="26">
        <v>100</v>
      </c>
      <c r="N75" s="26">
        <v>100</v>
      </c>
      <c r="O75" s="125">
        <v>1</v>
      </c>
      <c r="P75" s="126">
        <v>1</v>
      </c>
      <c r="Q75" s="111">
        <v>1</v>
      </c>
      <c r="R75" s="26">
        <v>1</v>
      </c>
      <c r="S75" s="26">
        <v>1</v>
      </c>
      <c r="T75" s="26">
        <v>1</v>
      </c>
      <c r="U75" s="26">
        <v>1</v>
      </c>
      <c r="V75" s="152">
        <v>1</v>
      </c>
      <c r="W75" s="152">
        <v>1</v>
      </c>
      <c r="X75" s="26">
        <v>1</v>
      </c>
      <c r="Y75" s="216">
        <v>1</v>
      </c>
      <c r="Z75" s="26">
        <v>1</v>
      </c>
      <c r="AA75" s="152"/>
      <c r="AB75" s="255">
        <v>1</v>
      </c>
      <c r="AC75" s="26"/>
      <c r="AD75" s="26"/>
      <c r="AE75" s="26"/>
      <c r="AF75" s="178"/>
      <c r="AG75" s="261">
        <v>1</v>
      </c>
      <c r="AH75" s="232"/>
      <c r="AI75" s="232"/>
      <c r="AJ75" s="280">
        <f>AG75/AB75</f>
        <v>1</v>
      </c>
      <c r="AK75" s="184">
        <f>(K75+P75+U75+Z75+AG75)/(J75+O75+T75+Y75+AB75)</f>
        <v>1</v>
      </c>
      <c r="AL75" s="520" t="s">
        <v>190</v>
      </c>
      <c r="AM75" s="580" t="s">
        <v>107</v>
      </c>
      <c r="AN75" s="580" t="s">
        <v>107</v>
      </c>
      <c r="AO75" s="520" t="s">
        <v>178</v>
      </c>
      <c r="AP75" s="515" t="s">
        <v>220</v>
      </c>
    </row>
    <row r="76" spans="1:42" s="5" customFormat="1" ht="66.75" customHeight="1" x14ac:dyDescent="0.25">
      <c r="A76" s="573"/>
      <c r="B76" s="517"/>
      <c r="C76" s="513"/>
      <c r="D76" s="508"/>
      <c r="E76" s="508"/>
      <c r="F76" s="582"/>
      <c r="G76" s="45" t="s">
        <v>10</v>
      </c>
      <c r="H76" s="86">
        <f>K76+P76+U76+W76+AA76</f>
        <v>1485606900</v>
      </c>
      <c r="I76" s="87">
        <v>133530000</v>
      </c>
      <c r="J76" s="87">
        <v>133530000</v>
      </c>
      <c r="K76" s="87">
        <v>133530000</v>
      </c>
      <c r="L76" s="86">
        <v>382253152</v>
      </c>
      <c r="M76" s="86">
        <v>382253152</v>
      </c>
      <c r="N76" s="86">
        <v>382253152</v>
      </c>
      <c r="O76" s="124">
        <v>382253152</v>
      </c>
      <c r="P76" s="88">
        <v>380350000</v>
      </c>
      <c r="Q76" s="124">
        <v>370469000</v>
      </c>
      <c r="R76" s="86">
        <v>391864000</v>
      </c>
      <c r="S76" s="86">
        <v>691864000</v>
      </c>
      <c r="T76" s="86">
        <v>705520000</v>
      </c>
      <c r="U76" s="86">
        <v>374389800</v>
      </c>
      <c r="V76" s="31">
        <v>597337100</v>
      </c>
      <c r="W76" s="31">
        <v>597337100</v>
      </c>
      <c r="X76" s="86">
        <v>597337100</v>
      </c>
      <c r="Y76" s="212">
        <v>501322398</v>
      </c>
      <c r="Z76" s="86">
        <v>501322398</v>
      </c>
      <c r="AA76" s="148"/>
      <c r="AB76" s="155">
        <v>633375000</v>
      </c>
      <c r="AC76" s="86"/>
      <c r="AD76" s="86"/>
      <c r="AE76" s="86"/>
      <c r="AF76" s="167"/>
      <c r="AG76" s="260">
        <v>145072772</v>
      </c>
      <c r="AH76" s="232"/>
      <c r="AI76" s="232"/>
      <c r="AJ76" s="228">
        <f>AG76/AB76</f>
        <v>0.22904720268403395</v>
      </c>
      <c r="AK76" s="184">
        <f>(K76+P76+U76+Z76+AG76)/(J76+O76+T76+Y76+AB76)</f>
        <v>0.65138565863238018</v>
      </c>
      <c r="AL76" s="521"/>
      <c r="AM76" s="580"/>
      <c r="AN76" s="580"/>
      <c r="AO76" s="521"/>
      <c r="AP76" s="515"/>
    </row>
    <row r="77" spans="1:42" s="5" customFormat="1" ht="53.25" customHeight="1" x14ac:dyDescent="0.25">
      <c r="A77" s="573"/>
      <c r="B77" s="517"/>
      <c r="C77" s="513"/>
      <c r="D77" s="508"/>
      <c r="E77" s="508"/>
      <c r="F77" s="582"/>
      <c r="G77" s="45" t="s">
        <v>11</v>
      </c>
      <c r="H77" s="91"/>
      <c r="I77" s="131"/>
      <c r="J77" s="131"/>
      <c r="K77" s="131"/>
      <c r="L77" s="91"/>
      <c r="M77" s="91"/>
      <c r="N77" s="91"/>
      <c r="O77" s="112"/>
      <c r="P77" s="132"/>
      <c r="Q77" s="112"/>
      <c r="R77" s="112"/>
      <c r="S77" s="112"/>
      <c r="T77" s="112"/>
      <c r="U77" s="112"/>
      <c r="V77" s="112"/>
      <c r="W77" s="112"/>
      <c r="X77" s="112"/>
      <c r="Y77" s="215"/>
      <c r="Z77" s="112"/>
      <c r="AA77" s="112"/>
      <c r="AB77" s="112"/>
      <c r="AC77" s="112"/>
      <c r="AD77" s="112"/>
      <c r="AE77" s="112"/>
      <c r="AF77" s="166"/>
      <c r="AG77" s="262"/>
      <c r="AH77" s="232"/>
      <c r="AI77" s="232"/>
      <c r="AJ77" s="229"/>
      <c r="AK77" s="187"/>
      <c r="AL77" s="521"/>
      <c r="AM77" s="580"/>
      <c r="AN77" s="580"/>
      <c r="AO77" s="521"/>
      <c r="AP77" s="515"/>
    </row>
    <row r="78" spans="1:42" s="5" customFormat="1" ht="62.25" customHeight="1" x14ac:dyDescent="0.25">
      <c r="A78" s="573"/>
      <c r="B78" s="517"/>
      <c r="C78" s="513"/>
      <c r="D78" s="508"/>
      <c r="E78" s="508"/>
      <c r="F78" s="582"/>
      <c r="G78" s="45" t="s">
        <v>12</v>
      </c>
      <c r="H78" s="91"/>
      <c r="I78" s="131"/>
      <c r="J78" s="131"/>
      <c r="K78" s="131"/>
      <c r="L78" s="135">
        <v>6183333</v>
      </c>
      <c r="M78" s="135">
        <v>6183333</v>
      </c>
      <c r="N78" s="135">
        <v>6183333</v>
      </c>
      <c r="O78" s="124">
        <v>6183333</v>
      </c>
      <c r="P78" s="98">
        <v>6183333</v>
      </c>
      <c r="Q78" s="137">
        <v>64379002</v>
      </c>
      <c r="R78" s="91">
        <v>64379002</v>
      </c>
      <c r="S78" s="91">
        <v>64379002</v>
      </c>
      <c r="T78" s="91">
        <v>64379002</v>
      </c>
      <c r="U78" s="91">
        <v>64379002</v>
      </c>
      <c r="V78" s="159">
        <v>56803000</v>
      </c>
      <c r="W78" s="159">
        <v>56803000</v>
      </c>
      <c r="X78" s="91">
        <v>56803000</v>
      </c>
      <c r="Y78" s="215">
        <v>56803000</v>
      </c>
      <c r="Z78" s="91">
        <v>56803000</v>
      </c>
      <c r="AA78" s="91"/>
      <c r="AB78" s="253">
        <v>91788084</v>
      </c>
      <c r="AC78" s="91"/>
      <c r="AD78" s="91"/>
      <c r="AE78" s="91"/>
      <c r="AF78" s="167"/>
      <c r="AG78" s="265">
        <v>61752108</v>
      </c>
      <c r="AH78" s="232"/>
      <c r="AI78" s="232"/>
      <c r="AJ78" s="230"/>
      <c r="AK78" s="187"/>
      <c r="AL78" s="521"/>
      <c r="AM78" s="580"/>
      <c r="AN78" s="580"/>
      <c r="AO78" s="521"/>
      <c r="AP78" s="515"/>
    </row>
    <row r="79" spans="1:42" s="5" customFormat="1" ht="54.75" customHeight="1" x14ac:dyDescent="0.25">
      <c r="A79" s="573"/>
      <c r="B79" s="517"/>
      <c r="C79" s="513"/>
      <c r="D79" s="508"/>
      <c r="E79" s="508"/>
      <c r="F79" s="582"/>
      <c r="G79" s="45" t="s">
        <v>13</v>
      </c>
      <c r="H79" s="77">
        <f t="shared" ref="H79:L79" si="72">+H75+H77</f>
        <v>100</v>
      </c>
      <c r="I79" s="77">
        <f t="shared" si="72"/>
        <v>100</v>
      </c>
      <c r="J79" s="77">
        <f t="shared" si="72"/>
        <v>100</v>
      </c>
      <c r="K79" s="77">
        <f t="shared" si="72"/>
        <v>100</v>
      </c>
      <c r="L79" s="77">
        <f t="shared" si="72"/>
        <v>100</v>
      </c>
      <c r="M79" s="77">
        <f t="shared" ref="M79:N79" si="73">+M75+M77</f>
        <v>100</v>
      </c>
      <c r="N79" s="77">
        <f t="shared" si="73"/>
        <v>100</v>
      </c>
      <c r="O79" s="125">
        <f t="shared" ref="O79" si="74">+O75</f>
        <v>1</v>
      </c>
      <c r="P79" s="126">
        <f>+P75</f>
        <v>1</v>
      </c>
      <c r="Q79" s="114">
        <v>1</v>
      </c>
      <c r="R79" s="77">
        <v>1</v>
      </c>
      <c r="S79" s="77">
        <v>1</v>
      </c>
      <c r="T79" s="77">
        <v>1</v>
      </c>
      <c r="U79" s="31">
        <v>1</v>
      </c>
      <c r="V79" s="81">
        <f t="shared" ref="V79:V80" si="75">+V75+V77</f>
        <v>1</v>
      </c>
      <c r="W79" s="81">
        <v>1</v>
      </c>
      <c r="X79" s="77">
        <v>1</v>
      </c>
      <c r="Y79" s="183">
        <v>1</v>
      </c>
      <c r="Z79" s="31">
        <v>1</v>
      </c>
      <c r="AA79" s="81"/>
      <c r="AB79" s="248">
        <v>1</v>
      </c>
      <c r="AC79" s="77"/>
      <c r="AD79" s="77"/>
      <c r="AE79" s="31"/>
      <c r="AF79" s="81"/>
      <c r="AG79" s="266">
        <f>+AG75</f>
        <v>1</v>
      </c>
      <c r="AH79" s="232"/>
      <c r="AI79" s="232"/>
      <c r="AJ79" s="228"/>
      <c r="AK79" s="184"/>
      <c r="AL79" s="521"/>
      <c r="AM79" s="580"/>
      <c r="AN79" s="580"/>
      <c r="AO79" s="521"/>
      <c r="AP79" s="515"/>
    </row>
    <row r="80" spans="1:42" s="5" customFormat="1" ht="63.75" customHeight="1" thickBot="1" x14ac:dyDescent="0.3">
      <c r="A80" s="573"/>
      <c r="B80" s="518"/>
      <c r="C80" s="519"/>
      <c r="D80" s="508"/>
      <c r="E80" s="576"/>
      <c r="F80" s="583"/>
      <c r="G80" s="46" t="s">
        <v>14</v>
      </c>
      <c r="H80" s="86">
        <f>+H76+H78</f>
        <v>1485606900</v>
      </c>
      <c r="I80" s="87">
        <f>+I76</f>
        <v>133530000</v>
      </c>
      <c r="J80" s="87">
        <f>+J76</f>
        <v>133530000</v>
      </c>
      <c r="K80" s="87">
        <f>+K76</f>
        <v>133530000</v>
      </c>
      <c r="L80" s="86">
        <f>+L76+L78</f>
        <v>388436485</v>
      </c>
      <c r="M80" s="86">
        <f>+M76+M78</f>
        <v>388436485</v>
      </c>
      <c r="N80" s="86">
        <f>+N76+N78</f>
        <v>388436485</v>
      </c>
      <c r="O80" s="108">
        <f>+O76+O78</f>
        <v>388436485</v>
      </c>
      <c r="P80" s="108">
        <f t="shared" ref="P80:Q80" si="76">+P76+P78</f>
        <v>386533333</v>
      </c>
      <c r="Q80" s="108">
        <f t="shared" si="76"/>
        <v>434848002</v>
      </c>
      <c r="R80" s="86">
        <v>456243002</v>
      </c>
      <c r="S80" s="86">
        <v>756243002</v>
      </c>
      <c r="T80" s="86">
        <v>769899002</v>
      </c>
      <c r="U80" s="94">
        <v>438768802</v>
      </c>
      <c r="V80" s="148">
        <f t="shared" si="75"/>
        <v>654140100</v>
      </c>
      <c r="W80" s="148">
        <v>654140100</v>
      </c>
      <c r="X80" s="86">
        <v>654140100</v>
      </c>
      <c r="Y80" s="217">
        <v>558125398</v>
      </c>
      <c r="Z80" s="94">
        <v>558125398</v>
      </c>
      <c r="AA80" s="148"/>
      <c r="AB80" s="247">
        <f t="shared" ref="AB80" si="77">+AB76+AB78</f>
        <v>725163084</v>
      </c>
      <c r="AC80" s="86"/>
      <c r="AD80" s="86"/>
      <c r="AE80" s="94"/>
      <c r="AF80" s="148"/>
      <c r="AG80" s="267">
        <f>+AG76+AG78</f>
        <v>206824880</v>
      </c>
      <c r="AH80" s="232"/>
      <c r="AI80" s="232"/>
      <c r="AJ80" s="228"/>
      <c r="AK80" s="184"/>
      <c r="AL80" s="521"/>
      <c r="AM80" s="580"/>
      <c r="AN80" s="580"/>
      <c r="AO80" s="521"/>
      <c r="AP80" s="515"/>
    </row>
    <row r="81" spans="1:46" s="5" customFormat="1" ht="63.75" customHeight="1" x14ac:dyDescent="0.25">
      <c r="A81" s="573"/>
      <c r="B81" s="516">
        <v>12</v>
      </c>
      <c r="C81" s="512" t="s">
        <v>165</v>
      </c>
      <c r="D81" s="508" t="s">
        <v>115</v>
      </c>
      <c r="E81" s="575" t="s">
        <v>131</v>
      </c>
      <c r="F81" s="575">
        <v>185</v>
      </c>
      <c r="G81" s="48" t="s">
        <v>9</v>
      </c>
      <c r="H81" s="26">
        <v>4</v>
      </c>
      <c r="I81" s="76">
        <v>0.5</v>
      </c>
      <c r="J81" s="76">
        <v>0.5</v>
      </c>
      <c r="K81" s="76">
        <v>0.47</v>
      </c>
      <c r="L81" s="76">
        <v>1.03</v>
      </c>
      <c r="M81" s="76">
        <v>1.03</v>
      </c>
      <c r="N81" s="76">
        <v>1.03</v>
      </c>
      <c r="O81" s="127">
        <v>1.03</v>
      </c>
      <c r="P81" s="128">
        <v>1.03</v>
      </c>
      <c r="Q81" s="101">
        <v>2</v>
      </c>
      <c r="R81" s="26">
        <v>2</v>
      </c>
      <c r="S81" s="26">
        <v>2</v>
      </c>
      <c r="T81" s="26">
        <v>2</v>
      </c>
      <c r="U81" s="26">
        <v>2</v>
      </c>
      <c r="V81" s="26">
        <v>3</v>
      </c>
      <c r="W81" s="26">
        <v>3</v>
      </c>
      <c r="X81" s="26">
        <v>3</v>
      </c>
      <c r="Y81" s="216">
        <v>3</v>
      </c>
      <c r="Z81" s="26">
        <v>3</v>
      </c>
      <c r="AA81" s="26"/>
      <c r="AB81" s="26">
        <v>4</v>
      </c>
      <c r="AC81" s="26"/>
      <c r="AD81" s="26"/>
      <c r="AE81" s="26"/>
      <c r="AF81" s="170"/>
      <c r="AG81" s="279">
        <v>4</v>
      </c>
      <c r="AH81" s="232"/>
      <c r="AI81" s="232"/>
      <c r="AJ81" s="280">
        <f>AG81/AB81</f>
        <v>1</v>
      </c>
      <c r="AK81" s="184">
        <f>+AG81/H81</f>
        <v>1</v>
      </c>
      <c r="AL81" s="533" t="s">
        <v>221</v>
      </c>
      <c r="AM81" s="507" t="s">
        <v>107</v>
      </c>
      <c r="AN81" s="507" t="s">
        <v>107</v>
      </c>
      <c r="AO81" s="522" t="s">
        <v>222</v>
      </c>
      <c r="AP81" s="546" t="s">
        <v>223</v>
      </c>
    </row>
    <row r="82" spans="1:46" s="5" customFormat="1" ht="66.75" customHeight="1" x14ac:dyDescent="0.25">
      <c r="A82" s="573"/>
      <c r="B82" s="517"/>
      <c r="C82" s="513"/>
      <c r="D82" s="508"/>
      <c r="E82" s="508"/>
      <c r="F82" s="508"/>
      <c r="G82" s="45" t="s">
        <v>10</v>
      </c>
      <c r="H82" s="86">
        <f>K82+P82+U82+W82+AA82</f>
        <v>480422334</v>
      </c>
      <c r="I82" s="87">
        <v>85072667</v>
      </c>
      <c r="J82" s="87">
        <v>85072667</v>
      </c>
      <c r="K82" s="87">
        <v>85072667</v>
      </c>
      <c r="L82" s="86">
        <v>116066667</v>
      </c>
      <c r="M82" s="86">
        <v>116066667</v>
      </c>
      <c r="N82" s="86">
        <v>116066667</v>
      </c>
      <c r="O82" s="141">
        <v>116066667</v>
      </c>
      <c r="P82" s="89">
        <v>99520000</v>
      </c>
      <c r="Q82" s="97">
        <v>169160000</v>
      </c>
      <c r="R82" s="86">
        <v>169160000</v>
      </c>
      <c r="S82" s="86">
        <v>169160000</v>
      </c>
      <c r="T82" s="86">
        <v>169046667</v>
      </c>
      <c r="U82" s="86">
        <v>169046667</v>
      </c>
      <c r="V82" s="155">
        <v>126783000</v>
      </c>
      <c r="W82" s="86">
        <v>126783000</v>
      </c>
      <c r="X82" s="86">
        <v>126783000</v>
      </c>
      <c r="Y82" s="212">
        <v>126783000</v>
      </c>
      <c r="Z82" s="86">
        <v>124300400</v>
      </c>
      <c r="AA82" s="148"/>
      <c r="AB82" s="260">
        <v>138308000</v>
      </c>
      <c r="AC82" s="86"/>
      <c r="AD82" s="86"/>
      <c r="AE82" s="86"/>
      <c r="AF82" s="167"/>
      <c r="AG82" s="260">
        <v>20958080</v>
      </c>
      <c r="AH82" s="232"/>
      <c r="AI82" s="232"/>
      <c r="AJ82" s="280">
        <f>AG82/AB82</f>
        <v>0.15153194319923649</v>
      </c>
      <c r="AK82" s="184">
        <f>(K82+P82+U82+Z82+AG82)/(J82+O82+T82+Y82+AB82)</f>
        <v>0.78532327349278619</v>
      </c>
      <c r="AL82" s="534"/>
      <c r="AM82" s="507"/>
      <c r="AN82" s="507"/>
      <c r="AO82" s="523"/>
      <c r="AP82" s="546"/>
    </row>
    <row r="83" spans="1:46" s="5" customFormat="1" ht="53.25" customHeight="1" x14ac:dyDescent="0.25">
      <c r="A83" s="573"/>
      <c r="B83" s="517"/>
      <c r="C83" s="513"/>
      <c r="D83" s="508"/>
      <c r="E83" s="508"/>
      <c r="F83" s="508"/>
      <c r="G83" s="45" t="s">
        <v>11</v>
      </c>
      <c r="H83" s="91"/>
      <c r="I83" s="131"/>
      <c r="J83" s="131"/>
      <c r="K83" s="131"/>
      <c r="L83" s="91"/>
      <c r="M83" s="91"/>
      <c r="N83" s="91"/>
      <c r="O83" s="129">
        <v>0.03</v>
      </c>
      <c r="P83" s="92">
        <v>0.03</v>
      </c>
      <c r="Q83" s="129"/>
      <c r="R83" s="112"/>
      <c r="S83" s="112"/>
      <c r="T83" s="112"/>
      <c r="U83" s="112"/>
      <c r="V83" s="112"/>
      <c r="W83" s="112"/>
      <c r="X83" s="112"/>
      <c r="Y83" s="213"/>
      <c r="Z83" s="112"/>
      <c r="AA83" s="112"/>
      <c r="AB83" s="112"/>
      <c r="AC83" s="112"/>
      <c r="AD83" s="112"/>
      <c r="AE83" s="112"/>
      <c r="AF83" s="166"/>
      <c r="AG83" s="262"/>
      <c r="AH83" s="232"/>
      <c r="AI83" s="232"/>
      <c r="AJ83" s="229"/>
      <c r="AK83" s="187"/>
      <c r="AL83" s="534"/>
      <c r="AM83" s="507"/>
      <c r="AN83" s="507"/>
      <c r="AO83" s="523"/>
      <c r="AP83" s="546"/>
    </row>
    <row r="84" spans="1:46" s="5" customFormat="1" ht="62.25" customHeight="1" x14ac:dyDescent="0.25">
      <c r="A84" s="573"/>
      <c r="B84" s="517"/>
      <c r="C84" s="513"/>
      <c r="D84" s="508"/>
      <c r="E84" s="508"/>
      <c r="F84" s="508"/>
      <c r="G84" s="45" t="s">
        <v>12</v>
      </c>
      <c r="H84" s="91"/>
      <c r="I84" s="131"/>
      <c r="J84" s="131"/>
      <c r="K84" s="131"/>
      <c r="L84" s="135">
        <v>5893334</v>
      </c>
      <c r="M84" s="135">
        <v>5893334</v>
      </c>
      <c r="N84" s="135">
        <v>5893334</v>
      </c>
      <c r="O84" s="130">
        <v>5893334</v>
      </c>
      <c r="P84" s="98">
        <v>5893334</v>
      </c>
      <c r="Q84" s="137">
        <v>14624667</v>
      </c>
      <c r="R84" s="91">
        <v>14624667</v>
      </c>
      <c r="S84" s="91">
        <v>14624667</v>
      </c>
      <c r="T84" s="91">
        <v>14624667</v>
      </c>
      <c r="U84" s="91">
        <v>14624667</v>
      </c>
      <c r="V84" s="159">
        <v>9923333</v>
      </c>
      <c r="W84" s="91">
        <v>9923333</v>
      </c>
      <c r="X84" s="91">
        <v>9923333</v>
      </c>
      <c r="Y84" s="213">
        <v>9923333</v>
      </c>
      <c r="Z84" s="91">
        <v>9923333</v>
      </c>
      <c r="AA84" s="91"/>
      <c r="AB84" s="143">
        <v>8289783</v>
      </c>
      <c r="AC84" s="91"/>
      <c r="AD84" s="91"/>
      <c r="AE84" s="91"/>
      <c r="AF84" s="167"/>
      <c r="AG84" s="291">
        <v>8289783</v>
      </c>
      <c r="AH84" s="232"/>
      <c r="AI84" s="232"/>
      <c r="AJ84" s="230"/>
      <c r="AK84" s="187"/>
      <c r="AL84" s="534"/>
      <c r="AM84" s="507"/>
      <c r="AN84" s="507"/>
      <c r="AO84" s="523"/>
      <c r="AP84" s="546"/>
    </row>
    <row r="85" spans="1:46" s="5" customFormat="1" ht="54.75" customHeight="1" x14ac:dyDescent="0.25">
      <c r="A85" s="573"/>
      <c r="B85" s="517"/>
      <c r="C85" s="513"/>
      <c r="D85" s="508"/>
      <c r="E85" s="508"/>
      <c r="F85" s="508"/>
      <c r="G85" s="45" t="s">
        <v>13</v>
      </c>
      <c r="H85" s="77">
        <f>+H81+H83</f>
        <v>4</v>
      </c>
      <c r="I85" s="77">
        <f t="shared" ref="I85:J85" si="78">+I81</f>
        <v>0.5</v>
      </c>
      <c r="J85" s="77">
        <f t="shared" si="78"/>
        <v>0.5</v>
      </c>
      <c r="K85" s="77">
        <f t="shared" ref="K85:L85" si="79">+K81</f>
        <v>0.47</v>
      </c>
      <c r="L85" s="77">
        <f t="shared" si="79"/>
        <v>1.03</v>
      </c>
      <c r="M85" s="77">
        <f t="shared" ref="M85:N85" si="80">+M81</f>
        <v>1.03</v>
      </c>
      <c r="N85" s="77">
        <f t="shared" si="80"/>
        <v>1.03</v>
      </c>
      <c r="O85" s="121"/>
      <c r="P85" s="120"/>
      <c r="Q85" s="121">
        <f>+Q81</f>
        <v>2</v>
      </c>
      <c r="R85" s="77">
        <v>2</v>
      </c>
      <c r="S85" s="77">
        <v>2</v>
      </c>
      <c r="T85" s="77">
        <v>2</v>
      </c>
      <c r="U85" s="31">
        <v>2</v>
      </c>
      <c r="V85" s="77">
        <f t="shared" ref="V85:V86" si="81">+V81+V83</f>
        <v>3</v>
      </c>
      <c r="W85" s="77">
        <v>3</v>
      </c>
      <c r="X85" s="77">
        <v>3</v>
      </c>
      <c r="Y85" s="183">
        <v>3</v>
      </c>
      <c r="Z85" s="31">
        <v>3</v>
      </c>
      <c r="AA85" s="77"/>
      <c r="AB85" s="104">
        <v>4</v>
      </c>
      <c r="AC85" s="77"/>
      <c r="AD85" s="77"/>
      <c r="AE85" s="31"/>
      <c r="AF85" s="171"/>
      <c r="AG85" s="272">
        <f>+AG81</f>
        <v>4</v>
      </c>
      <c r="AH85" s="232"/>
      <c r="AI85" s="232"/>
      <c r="AJ85" s="228"/>
      <c r="AK85" s="184"/>
      <c r="AL85" s="534"/>
      <c r="AM85" s="507"/>
      <c r="AN85" s="507"/>
      <c r="AO85" s="523"/>
      <c r="AP85" s="546"/>
    </row>
    <row r="86" spans="1:46" s="5" customFormat="1" ht="63.75" customHeight="1" thickBot="1" x14ac:dyDescent="0.3">
      <c r="A86" s="574"/>
      <c r="B86" s="518"/>
      <c r="C86" s="519"/>
      <c r="D86" s="508"/>
      <c r="E86" s="576"/>
      <c r="F86" s="576"/>
      <c r="G86" s="46" t="s">
        <v>14</v>
      </c>
      <c r="H86" s="86">
        <f>+H82+H84</f>
        <v>480422334</v>
      </c>
      <c r="I86" s="87">
        <f t="shared" ref="I86:J86" si="82">+I82+I84</f>
        <v>85072667</v>
      </c>
      <c r="J86" s="87">
        <f t="shared" si="82"/>
        <v>85072667</v>
      </c>
      <c r="K86" s="87">
        <f t="shared" ref="K86" si="83">+K82+K84</f>
        <v>85072667</v>
      </c>
      <c r="L86" s="86">
        <v>121960001</v>
      </c>
      <c r="M86" s="86">
        <v>121960001</v>
      </c>
      <c r="N86" s="86">
        <v>121960001</v>
      </c>
      <c r="O86" s="124">
        <f>+O82+O84</f>
        <v>121960001</v>
      </c>
      <c r="P86" s="142">
        <f t="shared" ref="P86" si="84">+P82+P84</f>
        <v>105413334</v>
      </c>
      <c r="Q86" s="124">
        <f>+Q82+Q84</f>
        <v>183784667</v>
      </c>
      <c r="R86" s="86">
        <v>183784667</v>
      </c>
      <c r="S86" s="86">
        <v>183784667</v>
      </c>
      <c r="T86" s="86">
        <v>183671334</v>
      </c>
      <c r="U86" s="86">
        <v>183671334</v>
      </c>
      <c r="V86" s="150">
        <f t="shared" si="81"/>
        <v>136706333</v>
      </c>
      <c r="W86" s="86">
        <v>136706333</v>
      </c>
      <c r="X86" s="86">
        <v>136706333</v>
      </c>
      <c r="Y86" s="212">
        <v>136706333</v>
      </c>
      <c r="Z86" s="86">
        <v>134223733</v>
      </c>
      <c r="AA86" s="150"/>
      <c r="AB86" s="247">
        <f t="shared" ref="AB86" si="85">+AB82+AB84</f>
        <v>146597783</v>
      </c>
      <c r="AC86" s="86"/>
      <c r="AD86" s="86"/>
      <c r="AE86" s="86"/>
      <c r="AF86" s="179"/>
      <c r="AG86" s="264">
        <f>+AG82+AG84</f>
        <v>29247863</v>
      </c>
      <c r="AH86" s="232"/>
      <c r="AI86" s="232"/>
      <c r="AJ86" s="231"/>
      <c r="AK86" s="190"/>
      <c r="AL86" s="534"/>
      <c r="AM86" s="507"/>
      <c r="AN86" s="507"/>
      <c r="AO86" s="523"/>
      <c r="AP86" s="546"/>
    </row>
    <row r="87" spans="1:46" ht="31.5" customHeight="1" x14ac:dyDescent="0.25">
      <c r="A87" s="537" t="s">
        <v>15</v>
      </c>
      <c r="B87" s="538"/>
      <c r="C87" s="538"/>
      <c r="D87" s="539"/>
      <c r="E87" s="538"/>
      <c r="F87" s="540"/>
      <c r="G87" s="48" t="s">
        <v>10</v>
      </c>
      <c r="H87" s="33">
        <f t="shared" ref="H87:AE87" si="86">H10+H16+H22+H28+H34+H40+H46+H52+H58+H64+H70+H76+H82</f>
        <v>12940478591</v>
      </c>
      <c r="I87" s="33"/>
      <c r="J87" s="33"/>
      <c r="K87" s="33">
        <v>1375719886</v>
      </c>
      <c r="L87" s="33">
        <f t="shared" si="86"/>
        <v>4024658892</v>
      </c>
      <c r="M87" s="33">
        <f t="shared" si="86"/>
        <v>4024658892</v>
      </c>
      <c r="N87" s="33">
        <f t="shared" si="86"/>
        <v>4024658892</v>
      </c>
      <c r="O87" s="33">
        <f t="shared" si="86"/>
        <v>4024658892</v>
      </c>
      <c r="P87" s="33">
        <f t="shared" si="86"/>
        <v>3989519985</v>
      </c>
      <c r="Q87" s="33">
        <f>Q10+Q16+Q22+Q28+Q34+Q40+Q46+Q52+Q58+Q64+Q70+Q76+Q82</f>
        <v>3960814000</v>
      </c>
      <c r="R87" s="33">
        <v>3960814000</v>
      </c>
      <c r="S87" s="33">
        <v>3960814000</v>
      </c>
      <c r="T87" s="33">
        <f t="shared" si="86"/>
        <v>3747814000</v>
      </c>
      <c r="U87" s="33">
        <f t="shared" si="86"/>
        <v>3413238720</v>
      </c>
      <c r="V87" s="33">
        <f t="shared" ref="V87" si="87">V10+V16+V22+V28+V34+V40+V46+V52+V58+V64+V70+V76+V82</f>
        <v>3982000000</v>
      </c>
      <c r="W87" s="33">
        <f t="shared" si="86"/>
        <v>4162000000</v>
      </c>
      <c r="X87" s="33">
        <f t="shared" si="86"/>
        <v>4162000000</v>
      </c>
      <c r="Y87" s="33">
        <f t="shared" ref="Y87" si="88">Y10+Y16+Y22+Y28+Y34+Y40+Y46+Y52+Y58+Y64+Y70+Y76+Y82</f>
        <v>4187000000</v>
      </c>
      <c r="Z87" s="33">
        <f t="shared" si="86"/>
        <v>4183887457</v>
      </c>
      <c r="AA87" s="33">
        <f t="shared" si="86"/>
        <v>0</v>
      </c>
      <c r="AB87" s="33">
        <f t="shared" ref="AB87" si="89">AB10+AB16+AB22+AB28+AB34+AB40+AB46+AB52+AB58+AB64+AB70+AB76+AB82</f>
        <v>4664599978</v>
      </c>
      <c r="AC87" s="33">
        <f t="shared" si="86"/>
        <v>0</v>
      </c>
      <c r="AD87" s="33">
        <f t="shared" si="86"/>
        <v>0</v>
      </c>
      <c r="AE87" s="33">
        <f t="shared" si="86"/>
        <v>0</v>
      </c>
      <c r="AF87" s="33">
        <f>+AF10+AF16+AF22+AF28+AF34+AF40+AF46+AF52+AF58+AF64+AF70+AF76+AF82</f>
        <v>0</v>
      </c>
      <c r="AG87" s="33">
        <f>+AG10+AG16+AG22+AG28+AG34+AG40+AG46+AG52+AG58+AG64+AG70+AG76+AG82</f>
        <v>951961720</v>
      </c>
      <c r="AH87" s="31"/>
      <c r="AI87" s="31"/>
      <c r="AJ87" s="49"/>
      <c r="AK87" s="50"/>
      <c r="AL87" s="51"/>
      <c r="AM87" s="51"/>
      <c r="AN87" s="51"/>
      <c r="AO87" s="51"/>
      <c r="AP87" s="59"/>
    </row>
    <row r="88" spans="1:46" ht="28.5" customHeight="1" x14ac:dyDescent="0.25">
      <c r="A88" s="541"/>
      <c r="B88" s="539"/>
      <c r="C88" s="539"/>
      <c r="D88" s="539"/>
      <c r="E88" s="539"/>
      <c r="F88" s="542"/>
      <c r="G88" s="45" t="s">
        <v>12</v>
      </c>
      <c r="H88" s="32">
        <f t="shared" ref="H88:AF88" si="90">+H12+H18+H24+H30+H36+H42+H48+H54+H60+H66+H72+H78+H84</f>
        <v>0</v>
      </c>
      <c r="I88" s="32"/>
      <c r="J88" s="32"/>
      <c r="K88" s="32">
        <f t="shared" si="90"/>
        <v>0</v>
      </c>
      <c r="L88" s="32">
        <f t="shared" si="90"/>
        <v>196988945</v>
      </c>
      <c r="M88" s="32">
        <f t="shared" si="90"/>
        <v>196988945</v>
      </c>
      <c r="N88" s="32">
        <f t="shared" si="90"/>
        <v>196988945</v>
      </c>
      <c r="O88" s="32">
        <f t="shared" si="90"/>
        <v>196988945</v>
      </c>
      <c r="P88" s="32">
        <f t="shared" si="90"/>
        <v>186838945</v>
      </c>
      <c r="Q88" s="32">
        <f>+Q18+Q24+Q36+Q42+Q48+Q54+Q60+Q66+Q72+Q78+Q84+Q12</f>
        <v>706940675</v>
      </c>
      <c r="R88" s="32">
        <v>704690009</v>
      </c>
      <c r="S88" s="32">
        <v>704690009</v>
      </c>
      <c r="T88" s="32">
        <f t="shared" si="90"/>
        <v>704690009</v>
      </c>
      <c r="U88" s="32">
        <f t="shared" si="90"/>
        <v>704690009</v>
      </c>
      <c r="V88" s="32">
        <f t="shared" ref="V88" si="91">+V12+V18+V24+V30+V36+V42+V48+V54+V60+V66+V72+V78+V84</f>
        <v>521392639</v>
      </c>
      <c r="W88" s="32">
        <f t="shared" si="90"/>
        <v>521392639</v>
      </c>
      <c r="X88" s="32">
        <f t="shared" si="90"/>
        <v>521392639</v>
      </c>
      <c r="Y88" s="32">
        <f t="shared" ref="Y88" si="92">+Y12+Y18+Y24+Y30+Y36+Y42+Y48+Y54+Y60+Y66+Y72+Y78+Y84</f>
        <v>521392639</v>
      </c>
      <c r="Z88" s="32">
        <f t="shared" si="90"/>
        <v>477734950</v>
      </c>
      <c r="AA88" s="32">
        <f t="shared" si="90"/>
        <v>0</v>
      </c>
      <c r="AB88" s="32">
        <f t="shared" ref="AB88" si="93">+AB12+AB18+AB24+AB30+AB36+AB42+AB48+AB54+AB60+AB66+AB72+AB78+AB84</f>
        <v>757592545</v>
      </c>
      <c r="AC88" s="32">
        <f t="shared" si="90"/>
        <v>0</v>
      </c>
      <c r="AD88" s="32">
        <f t="shared" si="90"/>
        <v>0</v>
      </c>
      <c r="AE88" s="32">
        <f t="shared" si="90"/>
        <v>0</v>
      </c>
      <c r="AF88" s="32">
        <f t="shared" si="90"/>
        <v>0</v>
      </c>
      <c r="AG88" s="32">
        <f>+AG12+AG18+AG24+AG30+AG36+AG42+AG48+AG54+AG60+AG66+AG72+AG78+AG84</f>
        <v>443695431</v>
      </c>
      <c r="AH88" s="32"/>
      <c r="AI88" s="32"/>
      <c r="AJ88" s="50"/>
      <c r="AK88" s="50"/>
      <c r="AL88" s="51"/>
      <c r="AM88" s="51"/>
      <c r="AN88" s="51"/>
      <c r="AO88" s="51"/>
      <c r="AP88" s="59"/>
    </row>
    <row r="89" spans="1:46" ht="35.25" customHeight="1" thickBot="1" x14ac:dyDescent="0.3">
      <c r="A89" s="543"/>
      <c r="B89" s="544"/>
      <c r="C89" s="544"/>
      <c r="D89" s="544"/>
      <c r="E89" s="544"/>
      <c r="F89" s="545"/>
      <c r="G89" s="47" t="s">
        <v>15</v>
      </c>
      <c r="H89" s="60">
        <f t="shared" ref="H89:AF89" si="94">H87+H88</f>
        <v>12940478591</v>
      </c>
      <c r="I89" s="60"/>
      <c r="J89" s="78"/>
      <c r="K89" s="60">
        <f t="shared" si="94"/>
        <v>1375719886</v>
      </c>
      <c r="L89" s="60">
        <f t="shared" si="94"/>
        <v>4221647837</v>
      </c>
      <c r="M89" s="60">
        <f t="shared" si="94"/>
        <v>4221647837</v>
      </c>
      <c r="N89" s="60">
        <f t="shared" si="94"/>
        <v>4221647837</v>
      </c>
      <c r="O89" s="60">
        <f t="shared" si="94"/>
        <v>4221647837</v>
      </c>
      <c r="P89" s="60">
        <f t="shared" si="94"/>
        <v>4176358930</v>
      </c>
      <c r="Q89" s="60">
        <f t="shared" si="94"/>
        <v>4667754675</v>
      </c>
      <c r="R89" s="60">
        <v>4665504009</v>
      </c>
      <c r="S89" s="60">
        <v>4665504009</v>
      </c>
      <c r="T89" s="60">
        <f t="shared" si="94"/>
        <v>4452504009</v>
      </c>
      <c r="U89" s="60">
        <f t="shared" si="94"/>
        <v>4117928729</v>
      </c>
      <c r="V89" s="60">
        <f>+V87+V88</f>
        <v>4503392639</v>
      </c>
      <c r="W89" s="60">
        <f t="shared" si="94"/>
        <v>4683392639</v>
      </c>
      <c r="X89" s="60">
        <f t="shared" si="94"/>
        <v>4683392639</v>
      </c>
      <c r="Y89" s="60">
        <f t="shared" ref="Y89" si="95">Y87+Y88</f>
        <v>4708392639</v>
      </c>
      <c r="Z89" s="60">
        <f t="shared" si="94"/>
        <v>4661622407</v>
      </c>
      <c r="AA89" s="60">
        <f>+AA87+AA88</f>
        <v>0</v>
      </c>
      <c r="AB89" s="60">
        <f>+AB87+AB88</f>
        <v>5422192523</v>
      </c>
      <c r="AC89" s="60">
        <f t="shared" si="94"/>
        <v>0</v>
      </c>
      <c r="AD89" s="60">
        <f t="shared" si="94"/>
        <v>0</v>
      </c>
      <c r="AE89" s="60">
        <f t="shared" si="94"/>
        <v>0</v>
      </c>
      <c r="AF89" s="60">
        <f t="shared" si="94"/>
        <v>0</v>
      </c>
      <c r="AG89" s="60">
        <f>AG87+AG88</f>
        <v>1395657151</v>
      </c>
      <c r="AH89" s="226"/>
      <c r="AI89" s="226"/>
      <c r="AJ89" s="61"/>
      <c r="AK89" s="61"/>
      <c r="AL89" s="62"/>
      <c r="AM89" s="62"/>
      <c r="AN89" s="62"/>
      <c r="AO89" s="62"/>
      <c r="AP89" s="63"/>
      <c r="AQ89" s="6"/>
      <c r="AR89" s="6"/>
      <c r="AS89" s="6"/>
      <c r="AT89" s="6"/>
    </row>
    <row r="90" spans="1:46" ht="71.25" customHeight="1" x14ac:dyDescent="0.25">
      <c r="A90" s="535" t="s">
        <v>172</v>
      </c>
      <c r="B90" s="535"/>
      <c r="C90" s="535"/>
      <c r="D90" s="535"/>
      <c r="E90" s="535"/>
      <c r="F90" s="535"/>
      <c r="G90" s="535"/>
      <c r="H90" s="535"/>
      <c r="I90" s="535"/>
      <c r="J90" s="535"/>
      <c r="K90" s="535"/>
      <c r="L90" s="535"/>
      <c r="M90" s="535"/>
      <c r="N90" s="535"/>
      <c r="O90" s="535"/>
      <c r="P90" s="535"/>
      <c r="Q90" s="535"/>
      <c r="R90" s="535"/>
      <c r="S90" s="535"/>
      <c r="T90" s="535"/>
      <c r="U90" s="535"/>
      <c r="V90" s="535"/>
      <c r="W90" s="535"/>
      <c r="X90" s="535"/>
      <c r="Y90" s="535"/>
      <c r="Z90" s="535"/>
      <c r="AA90" s="535"/>
      <c r="AB90" s="535"/>
      <c r="AC90" s="535"/>
      <c r="AD90" s="535"/>
      <c r="AE90" s="535"/>
      <c r="AF90" s="535"/>
      <c r="AG90" s="535"/>
      <c r="AH90" s="535"/>
      <c r="AI90" s="536"/>
      <c r="AJ90" s="535"/>
      <c r="AK90" s="535"/>
      <c r="AL90" s="535"/>
      <c r="AM90" s="535"/>
      <c r="AN90" s="535"/>
      <c r="AO90" s="535"/>
      <c r="AP90" s="535"/>
    </row>
  </sheetData>
  <mergeCells count="143">
    <mergeCell ref="AM69:AM74"/>
    <mergeCell ref="AN69:AN74"/>
    <mergeCell ref="AO69:AO74"/>
    <mergeCell ref="B69:B74"/>
    <mergeCell ref="C69:C74"/>
    <mergeCell ref="D69:D74"/>
    <mergeCell ref="AP27:AP32"/>
    <mergeCell ref="E9:E62"/>
    <mergeCell ref="AO27:AO32"/>
    <mergeCell ref="AP39:AP44"/>
    <mergeCell ref="AO33:AO38"/>
    <mergeCell ref="AP33:AP38"/>
    <mergeCell ref="B45:B50"/>
    <mergeCell ref="C45:C50"/>
    <mergeCell ref="D45:D50"/>
    <mergeCell ref="AL45:AL50"/>
    <mergeCell ref="AM45:AM50"/>
    <mergeCell ref="AN45:AN50"/>
    <mergeCell ref="AO45:AO50"/>
    <mergeCell ref="AP45:AP50"/>
    <mergeCell ref="B51:B56"/>
    <mergeCell ref="C51:C56"/>
    <mergeCell ref="D51:D56"/>
    <mergeCell ref="D57:D62"/>
    <mergeCell ref="A63:A86"/>
    <mergeCell ref="AL75:AL80"/>
    <mergeCell ref="AM75:AM80"/>
    <mergeCell ref="AN75:AN80"/>
    <mergeCell ref="AO75:AO80"/>
    <mergeCell ref="AP75:AP80"/>
    <mergeCell ref="B75:B80"/>
    <mergeCell ref="C75:C80"/>
    <mergeCell ref="D75:D80"/>
    <mergeCell ref="E75:E80"/>
    <mergeCell ref="AO81:AO86"/>
    <mergeCell ref="AP81:AP86"/>
    <mergeCell ref="AP69:AP74"/>
    <mergeCell ref="B63:B68"/>
    <mergeCell ref="C63:C68"/>
    <mergeCell ref="D63:D68"/>
    <mergeCell ref="AL63:AL68"/>
    <mergeCell ref="AM63:AM68"/>
    <mergeCell ref="AN63:AN68"/>
    <mergeCell ref="AO63:AO68"/>
    <mergeCell ref="AP63:AP68"/>
    <mergeCell ref="E63:E74"/>
    <mergeCell ref="F9:F80"/>
    <mergeCell ref="AL69:AL74"/>
    <mergeCell ref="A27:A62"/>
    <mergeCell ref="B81:B86"/>
    <mergeCell ref="C81:C86"/>
    <mergeCell ref="D81:D86"/>
    <mergeCell ref="E81:E86"/>
    <mergeCell ref="F81:F86"/>
    <mergeCell ref="AL81:AL86"/>
    <mergeCell ref="AM81:AM86"/>
    <mergeCell ref="AN81:AN86"/>
    <mergeCell ref="AL27:AL32"/>
    <mergeCell ref="AM27:AM32"/>
    <mergeCell ref="AN27:AN32"/>
    <mergeCell ref="B27:B32"/>
    <mergeCell ref="C27:C32"/>
    <mergeCell ref="D27:D32"/>
    <mergeCell ref="B33:B38"/>
    <mergeCell ref="C33:C38"/>
    <mergeCell ref="D33:D38"/>
    <mergeCell ref="AL33:AL38"/>
    <mergeCell ref="AM33:AM38"/>
    <mergeCell ref="AN33:AN38"/>
    <mergeCell ref="AL39:AL44"/>
    <mergeCell ref="AM39:AM44"/>
    <mergeCell ref="AN39:AN44"/>
    <mergeCell ref="A1:E4"/>
    <mergeCell ref="AF7:AI7"/>
    <mergeCell ref="I7:K7"/>
    <mergeCell ref="L7:P7"/>
    <mergeCell ref="Q7:U7"/>
    <mergeCell ref="F3:N3"/>
    <mergeCell ref="F4:N4"/>
    <mergeCell ref="O3:AP3"/>
    <mergeCell ref="O4:AP4"/>
    <mergeCell ref="F1:AP1"/>
    <mergeCell ref="F2:AP2"/>
    <mergeCell ref="F6:F8"/>
    <mergeCell ref="AF6:AI6"/>
    <mergeCell ref="AJ6:AJ8"/>
    <mergeCell ref="AM6:AM8"/>
    <mergeCell ref="A6:A8"/>
    <mergeCell ref="AN6:AN8"/>
    <mergeCell ref="AO6:AO8"/>
    <mergeCell ref="AP6:AP8"/>
    <mergeCell ref="AL6:AL8"/>
    <mergeCell ref="G6:G8"/>
    <mergeCell ref="H6:H8"/>
    <mergeCell ref="AK6:AK8"/>
    <mergeCell ref="B6:D7"/>
    <mergeCell ref="I6:AE6"/>
    <mergeCell ref="V7:Z7"/>
    <mergeCell ref="E6:E8"/>
    <mergeCell ref="AA7:AE7"/>
    <mergeCell ref="B9:B14"/>
    <mergeCell ref="C9:C14"/>
    <mergeCell ref="D9:D14"/>
    <mergeCell ref="AL9:AL14"/>
    <mergeCell ref="A90:AP90"/>
    <mergeCell ref="A87:F89"/>
    <mergeCell ref="AP9:AP14"/>
    <mergeCell ref="AM9:AM14"/>
    <mergeCell ref="AO15:AO20"/>
    <mergeCell ref="AP15:AP20"/>
    <mergeCell ref="AN9:AN14"/>
    <mergeCell ref="AO9:AO14"/>
    <mergeCell ref="AL15:AL20"/>
    <mergeCell ref="AM15:AM20"/>
    <mergeCell ref="A9:A26"/>
    <mergeCell ref="AL57:AL62"/>
    <mergeCell ref="AM57:AM62"/>
    <mergeCell ref="AN57:AN62"/>
    <mergeCell ref="B57:B62"/>
    <mergeCell ref="C57:C62"/>
    <mergeCell ref="AN15:AN20"/>
    <mergeCell ref="D15:D20"/>
    <mergeCell ref="B15:B20"/>
    <mergeCell ref="C15:C20"/>
    <mergeCell ref="AP57:AP62"/>
    <mergeCell ref="B21:B26"/>
    <mergeCell ref="C21:C26"/>
    <mergeCell ref="D21:D26"/>
    <mergeCell ref="AL21:AL26"/>
    <mergeCell ref="AM21:AM26"/>
    <mergeCell ref="AN21:AN26"/>
    <mergeCell ref="AO21:AO26"/>
    <mergeCell ref="AP21:AP26"/>
    <mergeCell ref="AO57:AO62"/>
    <mergeCell ref="AL51:AL56"/>
    <mergeCell ref="AM51:AM56"/>
    <mergeCell ref="AN51:AN56"/>
    <mergeCell ref="AO39:AO44"/>
    <mergeCell ref="B39:B44"/>
    <mergeCell ref="C39:C44"/>
    <mergeCell ref="D39:D44"/>
    <mergeCell ref="AO51:AO56"/>
    <mergeCell ref="AP51:AP56"/>
  </mergeCells>
  <dataValidations disablePrompts="1" count="1">
    <dataValidation type="list" allowBlank="1" showInputMessage="1" showErrorMessage="1" sqref="D9:D86" xr:uid="{00000000-0002-0000-0100-000000000000}">
      <formula1>$AR$12:$AR$14</formula1>
    </dataValidation>
  </dataValidations>
  <printOptions horizontalCentered="1" verticalCentered="1" headings="1" gridLines="1"/>
  <pageMargins left="0" right="0" top="0.74803149606299213" bottom="0" header="0.31496062992125984" footer="0"/>
  <pageSetup scale="22" fitToWidth="4" fitToHeight="2" orientation="landscape" r:id="rId1"/>
  <colBreaks count="1" manualBreakCount="1">
    <brk id="22" max="29"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103"/>
  <sheetViews>
    <sheetView tabSelected="1" zoomScale="85" zoomScaleNormal="85" zoomScaleSheetLayoutView="55" workbookViewId="0">
      <selection activeCell="C8" sqref="C8:C9"/>
    </sheetView>
  </sheetViews>
  <sheetFormatPr baseColWidth="10" defaultColWidth="11.42578125" defaultRowHeight="12.75" x14ac:dyDescent="0.25"/>
  <cols>
    <col min="1" max="1" width="12.28515625" style="9" customWidth="1"/>
    <col min="2" max="2" width="25" style="9" customWidth="1"/>
    <col min="3" max="3" width="33.7109375" style="21" customWidth="1"/>
    <col min="4" max="4" width="6.85546875" style="9" customWidth="1"/>
    <col min="5" max="5" width="7.85546875" style="9" customWidth="1"/>
    <col min="6" max="6" width="10.7109375" style="9" customWidth="1"/>
    <col min="7" max="7" width="7" style="9" customWidth="1"/>
    <col min="8" max="8" width="6.7109375" style="9" customWidth="1"/>
    <col min="9" max="13" width="7" style="9" customWidth="1"/>
    <col min="14" max="14" width="7" style="10" customWidth="1"/>
    <col min="15" max="18" width="9.5703125" style="10" customWidth="1"/>
    <col min="19" max="19" width="7.7109375" style="10" customWidth="1"/>
    <col min="20" max="21" width="8.7109375" style="10" customWidth="1"/>
    <col min="22" max="22" width="89.28515625" style="13" customWidth="1"/>
    <col min="23" max="23" width="78.42578125" style="13" customWidth="1"/>
    <col min="24" max="24" width="62" style="13" customWidth="1"/>
    <col min="25" max="25" width="84.42578125" style="13" customWidth="1"/>
    <col min="26" max="26" width="96" style="13" customWidth="1"/>
    <col min="27" max="61" width="11.42578125" style="13"/>
    <col min="62" max="16384" width="11.42578125" style="9"/>
  </cols>
  <sheetData>
    <row r="1" spans="1:26" s="11" customFormat="1" ht="33" customHeight="1" x14ac:dyDescent="0.25">
      <c r="A1" s="633"/>
      <c r="B1" s="634"/>
      <c r="C1" s="639" t="s">
        <v>0</v>
      </c>
      <c r="D1" s="639"/>
      <c r="E1" s="639"/>
      <c r="F1" s="639"/>
      <c r="G1" s="639"/>
      <c r="H1" s="639"/>
      <c r="I1" s="639"/>
      <c r="J1" s="639"/>
      <c r="K1" s="639"/>
      <c r="L1" s="639"/>
      <c r="M1" s="639"/>
      <c r="N1" s="639"/>
      <c r="O1" s="639"/>
      <c r="P1" s="639"/>
      <c r="Q1" s="639"/>
      <c r="R1" s="639"/>
      <c r="S1" s="639"/>
      <c r="T1" s="639"/>
      <c r="U1" s="639"/>
      <c r="V1" s="640"/>
      <c r="W1" s="316"/>
    </row>
    <row r="2" spans="1:26" s="11" customFormat="1" ht="30" customHeight="1" x14ac:dyDescent="0.25">
      <c r="A2" s="635"/>
      <c r="B2" s="636"/>
      <c r="C2" s="641" t="s">
        <v>295</v>
      </c>
      <c r="D2" s="641"/>
      <c r="E2" s="641"/>
      <c r="F2" s="641"/>
      <c r="G2" s="641"/>
      <c r="H2" s="641"/>
      <c r="I2" s="641"/>
      <c r="J2" s="641"/>
      <c r="K2" s="641"/>
      <c r="L2" s="641"/>
      <c r="M2" s="641"/>
      <c r="N2" s="641"/>
      <c r="O2" s="641"/>
      <c r="P2" s="641"/>
      <c r="Q2" s="641"/>
      <c r="R2" s="641"/>
      <c r="S2" s="641"/>
      <c r="T2" s="641"/>
      <c r="U2" s="641"/>
      <c r="V2" s="642"/>
      <c r="W2" s="316"/>
    </row>
    <row r="3" spans="1:26" s="11" customFormat="1" ht="27.75" customHeight="1" x14ac:dyDescent="0.25">
      <c r="A3" s="635"/>
      <c r="B3" s="636"/>
      <c r="C3" s="34" t="s">
        <v>1</v>
      </c>
      <c r="D3" s="643" t="s">
        <v>108</v>
      </c>
      <c r="E3" s="643"/>
      <c r="F3" s="643"/>
      <c r="G3" s="643"/>
      <c r="H3" s="643"/>
      <c r="I3" s="643"/>
      <c r="J3" s="643"/>
      <c r="K3" s="643"/>
      <c r="L3" s="643"/>
      <c r="M3" s="643"/>
      <c r="N3" s="643"/>
      <c r="O3" s="643"/>
      <c r="P3" s="643"/>
      <c r="Q3" s="643"/>
      <c r="R3" s="643"/>
      <c r="S3" s="643"/>
      <c r="T3" s="643"/>
      <c r="U3" s="643"/>
      <c r="V3" s="644"/>
      <c r="W3" s="315"/>
    </row>
    <row r="4" spans="1:26" s="11" customFormat="1" ht="33" customHeight="1" thickBot="1" x14ac:dyDescent="0.3">
      <c r="A4" s="637"/>
      <c r="B4" s="638"/>
      <c r="C4" s="64" t="s">
        <v>16</v>
      </c>
      <c r="D4" s="645" t="s">
        <v>109</v>
      </c>
      <c r="E4" s="645"/>
      <c r="F4" s="645"/>
      <c r="G4" s="645"/>
      <c r="H4" s="645"/>
      <c r="I4" s="645"/>
      <c r="J4" s="645"/>
      <c r="K4" s="645"/>
      <c r="L4" s="645"/>
      <c r="M4" s="645"/>
      <c r="N4" s="645"/>
      <c r="O4" s="645"/>
      <c r="P4" s="645"/>
      <c r="Q4" s="645"/>
      <c r="R4" s="645"/>
      <c r="S4" s="645"/>
      <c r="T4" s="645"/>
      <c r="U4" s="645"/>
      <c r="V4" s="646"/>
      <c r="W4" s="315"/>
    </row>
    <row r="5" spans="1:26" s="11" customFormat="1" ht="13.5" thickBot="1" x14ac:dyDescent="0.3">
      <c r="A5" s="314"/>
      <c r="B5" s="9"/>
      <c r="C5" s="313"/>
      <c r="D5" s="9"/>
      <c r="E5" s="9"/>
      <c r="F5" s="9"/>
      <c r="G5" s="9"/>
      <c r="H5" s="9"/>
      <c r="I5" s="9"/>
      <c r="J5" s="9"/>
      <c r="K5" s="9"/>
      <c r="L5" s="9"/>
      <c r="M5" s="9"/>
      <c r="N5" s="10"/>
      <c r="O5" s="10"/>
      <c r="P5" s="10"/>
      <c r="Q5" s="10"/>
      <c r="R5" s="10"/>
      <c r="S5" s="10"/>
      <c r="T5" s="10"/>
      <c r="U5" s="10"/>
    </row>
    <row r="6" spans="1:26" s="12" customFormat="1" ht="42.75" customHeight="1" x14ac:dyDescent="0.25">
      <c r="A6" s="656" t="s">
        <v>54</v>
      </c>
      <c r="B6" s="632" t="s">
        <v>55</v>
      </c>
      <c r="C6" s="647" t="s">
        <v>56</v>
      </c>
      <c r="D6" s="649" t="s">
        <v>57</v>
      </c>
      <c r="E6" s="650"/>
      <c r="F6" s="632" t="s">
        <v>294</v>
      </c>
      <c r="G6" s="632"/>
      <c r="H6" s="632"/>
      <c r="I6" s="632"/>
      <c r="J6" s="632"/>
      <c r="K6" s="632"/>
      <c r="L6" s="632"/>
      <c r="M6" s="632"/>
      <c r="N6" s="632"/>
      <c r="O6" s="632"/>
      <c r="P6" s="632"/>
      <c r="Q6" s="632"/>
      <c r="R6" s="632"/>
      <c r="S6" s="632"/>
      <c r="T6" s="632" t="s">
        <v>61</v>
      </c>
      <c r="U6" s="632"/>
      <c r="V6" s="593" t="s">
        <v>293</v>
      </c>
      <c r="W6" s="593" t="s">
        <v>292</v>
      </c>
      <c r="X6" s="597" t="s">
        <v>291</v>
      </c>
      <c r="Y6" s="593" t="s">
        <v>290</v>
      </c>
      <c r="Z6" s="593" t="s">
        <v>289</v>
      </c>
    </row>
    <row r="7" spans="1:26" s="12" customFormat="1" ht="44.25" customHeight="1" thickBot="1" x14ac:dyDescent="0.3">
      <c r="A7" s="657"/>
      <c r="B7" s="658"/>
      <c r="C7" s="648"/>
      <c r="D7" s="312" t="s">
        <v>58</v>
      </c>
      <c r="E7" s="312" t="s">
        <v>59</v>
      </c>
      <c r="F7" s="311" t="s">
        <v>60</v>
      </c>
      <c r="G7" s="311" t="s">
        <v>17</v>
      </c>
      <c r="H7" s="311" t="s">
        <v>18</v>
      </c>
      <c r="I7" s="311" t="s">
        <v>19</v>
      </c>
      <c r="J7" s="311" t="s">
        <v>20</v>
      </c>
      <c r="K7" s="311" t="s">
        <v>21</v>
      </c>
      <c r="L7" s="311" t="s">
        <v>22</v>
      </c>
      <c r="M7" s="311" t="s">
        <v>23</v>
      </c>
      <c r="N7" s="311" t="s">
        <v>24</v>
      </c>
      <c r="O7" s="311" t="s">
        <v>25</v>
      </c>
      <c r="P7" s="311" t="s">
        <v>26</v>
      </c>
      <c r="Q7" s="311" t="s">
        <v>27</v>
      </c>
      <c r="R7" s="311" t="s">
        <v>28</v>
      </c>
      <c r="S7" s="310" t="s">
        <v>29</v>
      </c>
      <c r="T7" s="310" t="s">
        <v>62</v>
      </c>
      <c r="U7" s="310" t="s">
        <v>63</v>
      </c>
      <c r="V7" s="594"/>
      <c r="W7" s="594"/>
      <c r="X7" s="598"/>
      <c r="Y7" s="594"/>
      <c r="Z7" s="594"/>
    </row>
    <row r="8" spans="1:26" s="13" customFormat="1" ht="158.44999999999999" customHeight="1" x14ac:dyDescent="0.25">
      <c r="A8" s="604" t="s">
        <v>126</v>
      </c>
      <c r="B8" s="508" t="s">
        <v>133</v>
      </c>
      <c r="C8" s="604" t="s">
        <v>288</v>
      </c>
      <c r="D8" s="630" t="s">
        <v>134</v>
      </c>
      <c r="E8" s="626"/>
      <c r="F8" s="303" t="s">
        <v>135</v>
      </c>
      <c r="G8" s="83">
        <v>0.05</v>
      </c>
      <c r="H8" s="83">
        <v>0.05</v>
      </c>
      <c r="I8" s="84">
        <v>0.3</v>
      </c>
      <c r="J8" s="84">
        <v>0.3</v>
      </c>
      <c r="K8" s="84">
        <v>0.3</v>
      </c>
      <c r="L8" s="305"/>
      <c r="M8" s="301"/>
      <c r="N8" s="301"/>
      <c r="O8" s="301"/>
      <c r="P8" s="301"/>
      <c r="Q8" s="309"/>
      <c r="R8" s="309"/>
      <c r="S8" s="303">
        <f>SUM(G8:R8)</f>
        <v>1</v>
      </c>
      <c r="T8" s="599">
        <f>+U8</f>
        <v>7.4999999999999997E-2</v>
      </c>
      <c r="U8" s="631">
        <v>7.4999999999999997E-2</v>
      </c>
      <c r="V8" s="595" t="s">
        <v>287</v>
      </c>
      <c r="W8" s="595" t="s">
        <v>286</v>
      </c>
      <c r="X8" s="606" t="s">
        <v>285</v>
      </c>
      <c r="Y8" s="595" t="s">
        <v>284</v>
      </c>
      <c r="Z8" s="595" t="s">
        <v>283</v>
      </c>
    </row>
    <row r="9" spans="1:26" s="13" customFormat="1" ht="158.44999999999999" customHeight="1" x14ac:dyDescent="0.25">
      <c r="A9" s="604"/>
      <c r="B9" s="508"/>
      <c r="C9" s="604"/>
      <c r="D9" s="630"/>
      <c r="E9" s="626"/>
      <c r="F9" s="300" t="s">
        <v>136</v>
      </c>
      <c r="G9" s="83">
        <v>0.05</v>
      </c>
      <c r="H9" s="83">
        <v>0.05</v>
      </c>
      <c r="I9" s="83">
        <v>0.3</v>
      </c>
      <c r="J9" s="83">
        <v>0.3</v>
      </c>
      <c r="K9" s="83">
        <v>0.3</v>
      </c>
      <c r="L9" s="305"/>
      <c r="M9" s="301"/>
      <c r="N9" s="301"/>
      <c r="O9" s="301"/>
      <c r="P9" s="301"/>
      <c r="Q9" s="301"/>
      <c r="R9" s="301"/>
      <c r="S9" s="300">
        <f>SUM(G9:R9)</f>
        <v>1</v>
      </c>
      <c r="T9" s="599"/>
      <c r="U9" s="631"/>
      <c r="V9" s="595"/>
      <c r="W9" s="595"/>
      <c r="X9" s="607"/>
      <c r="Y9" s="595"/>
      <c r="Z9" s="595"/>
    </row>
    <row r="10" spans="1:26" s="13" customFormat="1" ht="120" customHeight="1" x14ac:dyDescent="0.25">
      <c r="A10" s="604"/>
      <c r="B10" s="508" t="s">
        <v>137</v>
      </c>
      <c r="C10" s="604" t="s">
        <v>282</v>
      </c>
      <c r="D10" s="630" t="s">
        <v>134</v>
      </c>
      <c r="E10" s="629"/>
      <c r="F10" s="303" t="s">
        <v>135</v>
      </c>
      <c r="G10" s="308"/>
      <c r="H10" s="308">
        <v>0.1</v>
      </c>
      <c r="I10" s="308">
        <v>0.3</v>
      </c>
      <c r="J10" s="308">
        <v>0.3</v>
      </c>
      <c r="K10" s="308">
        <v>0.3</v>
      </c>
      <c r="L10" s="305"/>
      <c r="M10" s="301"/>
      <c r="N10" s="301"/>
      <c r="O10" s="301"/>
      <c r="P10" s="301"/>
      <c r="Q10" s="301"/>
      <c r="R10" s="301"/>
      <c r="S10" s="303">
        <f>SUM(G12:R12)</f>
        <v>1</v>
      </c>
      <c r="T10" s="599">
        <f>+U10</f>
        <v>7.4999999999999997E-2</v>
      </c>
      <c r="U10" s="631">
        <v>7.4999999999999997E-2</v>
      </c>
      <c r="V10" s="595" t="s">
        <v>281</v>
      </c>
      <c r="W10" s="595" t="s">
        <v>280</v>
      </c>
      <c r="X10" s="608" t="s">
        <v>279</v>
      </c>
      <c r="Y10" s="595" t="s">
        <v>278</v>
      </c>
      <c r="Z10" s="595" t="s">
        <v>277</v>
      </c>
    </row>
    <row r="11" spans="1:26" s="13" customFormat="1" ht="120" customHeight="1" thickBot="1" x14ac:dyDescent="0.3">
      <c r="A11" s="604"/>
      <c r="B11" s="508"/>
      <c r="C11" s="604"/>
      <c r="D11" s="630"/>
      <c r="E11" s="629"/>
      <c r="F11" s="300" t="s">
        <v>136</v>
      </c>
      <c r="G11" s="83"/>
      <c r="H11" s="83">
        <v>0.1</v>
      </c>
      <c r="I11" s="83">
        <v>0.3</v>
      </c>
      <c r="J11" s="83">
        <v>0.3</v>
      </c>
      <c r="K11" s="83">
        <v>0.3</v>
      </c>
      <c r="L11" s="305"/>
      <c r="M11" s="301"/>
      <c r="N11" s="301"/>
      <c r="O11" s="301"/>
      <c r="P11" s="301"/>
      <c r="Q11" s="301"/>
      <c r="R11" s="301"/>
      <c r="S11" s="300">
        <f>SUM(G11:R11)</f>
        <v>1</v>
      </c>
      <c r="T11" s="599"/>
      <c r="U11" s="631"/>
      <c r="V11" s="595"/>
      <c r="W11" s="595"/>
      <c r="X11" s="609"/>
      <c r="Y11" s="595"/>
      <c r="Z11" s="595"/>
    </row>
    <row r="12" spans="1:26" s="13" customFormat="1" ht="160.15" customHeight="1" x14ac:dyDescent="0.25">
      <c r="A12" s="653" t="s">
        <v>127</v>
      </c>
      <c r="B12" s="508" t="s">
        <v>138</v>
      </c>
      <c r="C12" s="604" t="s">
        <v>276</v>
      </c>
      <c r="D12" s="630" t="s">
        <v>134</v>
      </c>
      <c r="E12" s="630" t="s">
        <v>134</v>
      </c>
      <c r="F12" s="303" t="s">
        <v>135</v>
      </c>
      <c r="G12" s="83">
        <v>0.1</v>
      </c>
      <c r="H12" s="83">
        <v>0.2</v>
      </c>
      <c r="I12" s="83">
        <v>0.25</v>
      </c>
      <c r="J12" s="83">
        <v>0.25</v>
      </c>
      <c r="K12" s="83">
        <v>0.2</v>
      </c>
      <c r="L12" s="305"/>
      <c r="M12" s="301"/>
      <c r="N12" s="301"/>
      <c r="O12" s="301"/>
      <c r="P12" s="301"/>
      <c r="Q12" s="301"/>
      <c r="R12" s="301"/>
      <c r="S12" s="303">
        <f>SUM(G16:R16)</f>
        <v>1</v>
      </c>
      <c r="T12" s="600">
        <f>SUM(U12:U13)</f>
        <v>0.13</v>
      </c>
      <c r="U12" s="615">
        <v>0.13</v>
      </c>
      <c r="V12" s="595" t="s">
        <v>275</v>
      </c>
      <c r="W12" s="652" t="s">
        <v>274</v>
      </c>
      <c r="X12" s="610" t="s">
        <v>273</v>
      </c>
      <c r="Y12" s="652" t="s">
        <v>272</v>
      </c>
      <c r="Z12" s="595" t="s">
        <v>271</v>
      </c>
    </row>
    <row r="13" spans="1:26" s="13" customFormat="1" ht="160.15" customHeight="1" thickBot="1" x14ac:dyDescent="0.3">
      <c r="A13" s="653"/>
      <c r="B13" s="508"/>
      <c r="C13" s="604"/>
      <c r="D13" s="630"/>
      <c r="E13" s="630"/>
      <c r="F13" s="300" t="s">
        <v>136</v>
      </c>
      <c r="G13" s="83">
        <v>0.1</v>
      </c>
      <c r="H13" s="83">
        <v>0.2</v>
      </c>
      <c r="I13" s="83">
        <v>0.25</v>
      </c>
      <c r="J13" s="83">
        <v>0.25</v>
      </c>
      <c r="K13" s="84">
        <v>0.2</v>
      </c>
      <c r="L13" s="305"/>
      <c r="M13" s="301"/>
      <c r="N13" s="301"/>
      <c r="O13" s="301"/>
      <c r="P13" s="301"/>
      <c r="Q13" s="301"/>
      <c r="R13" s="301"/>
      <c r="S13" s="300">
        <f t="shared" ref="S13:S20" si="0">SUM(G13:R13)</f>
        <v>1</v>
      </c>
      <c r="T13" s="600"/>
      <c r="U13" s="615"/>
      <c r="V13" s="595"/>
      <c r="W13" s="652"/>
      <c r="X13" s="611"/>
      <c r="Y13" s="652"/>
      <c r="Z13" s="595"/>
    </row>
    <row r="14" spans="1:26" s="13" customFormat="1" ht="54.6" customHeight="1" x14ac:dyDescent="0.25">
      <c r="A14" s="653"/>
      <c r="B14" s="508" t="s">
        <v>140</v>
      </c>
      <c r="C14" s="508" t="s">
        <v>270</v>
      </c>
      <c r="D14" s="630" t="s">
        <v>134</v>
      </c>
      <c r="E14" s="629"/>
      <c r="F14" s="303" t="s">
        <v>135</v>
      </c>
      <c r="G14" s="84"/>
      <c r="H14" s="84"/>
      <c r="I14" s="84">
        <v>0.3</v>
      </c>
      <c r="J14" s="84">
        <v>0.35</v>
      </c>
      <c r="K14" s="84">
        <v>0.35</v>
      </c>
      <c r="L14" s="305"/>
      <c r="M14" s="301"/>
      <c r="N14" s="301"/>
      <c r="O14" s="301"/>
      <c r="P14" s="301"/>
      <c r="Q14" s="301"/>
      <c r="R14" s="301"/>
      <c r="S14" s="303">
        <f t="shared" si="0"/>
        <v>0.99999999999999989</v>
      </c>
      <c r="T14" s="600">
        <f>+U14</f>
        <v>7.0000000000000007E-2</v>
      </c>
      <c r="U14" s="615">
        <v>7.0000000000000007E-2</v>
      </c>
      <c r="V14" s="595" t="s">
        <v>258</v>
      </c>
      <c r="W14" s="652" t="s">
        <v>269</v>
      </c>
      <c r="X14" s="610" t="s">
        <v>268</v>
      </c>
      <c r="Y14" s="595" t="s">
        <v>267</v>
      </c>
      <c r="Z14" s="595" t="s">
        <v>266</v>
      </c>
    </row>
    <row r="15" spans="1:26" s="13" customFormat="1" ht="54.6" customHeight="1" x14ac:dyDescent="0.25">
      <c r="A15" s="653"/>
      <c r="B15" s="508"/>
      <c r="C15" s="508"/>
      <c r="D15" s="630"/>
      <c r="E15" s="629"/>
      <c r="F15" s="300" t="s">
        <v>136</v>
      </c>
      <c r="G15" s="160"/>
      <c r="H15" s="160"/>
      <c r="I15" s="84">
        <v>0.3</v>
      </c>
      <c r="J15" s="84">
        <v>0.35</v>
      </c>
      <c r="K15" s="84">
        <v>0.35</v>
      </c>
      <c r="L15" s="305"/>
      <c r="M15" s="301"/>
      <c r="N15" s="301"/>
      <c r="O15" s="301"/>
      <c r="P15" s="301"/>
      <c r="Q15" s="301"/>
      <c r="R15" s="301"/>
      <c r="S15" s="300">
        <f t="shared" si="0"/>
        <v>0.99999999999999989</v>
      </c>
      <c r="T15" s="600"/>
      <c r="U15" s="615"/>
      <c r="V15" s="595"/>
      <c r="W15" s="652"/>
      <c r="X15" s="611"/>
      <c r="Y15" s="595"/>
      <c r="Z15" s="595"/>
    </row>
    <row r="16" spans="1:26" s="13" customFormat="1" ht="132.6" customHeight="1" x14ac:dyDescent="0.25">
      <c r="A16" s="653" t="s">
        <v>130</v>
      </c>
      <c r="B16" s="508" t="s">
        <v>141</v>
      </c>
      <c r="C16" s="508" t="s">
        <v>265</v>
      </c>
      <c r="D16" s="630" t="s">
        <v>134</v>
      </c>
      <c r="E16" s="629"/>
      <c r="F16" s="303" t="s">
        <v>135</v>
      </c>
      <c r="G16" s="83">
        <v>0.2</v>
      </c>
      <c r="H16" s="83">
        <v>0.2</v>
      </c>
      <c r="I16" s="83">
        <v>0.2</v>
      </c>
      <c r="J16" s="83">
        <v>0.2</v>
      </c>
      <c r="K16" s="83">
        <v>0.2</v>
      </c>
      <c r="L16" s="305"/>
      <c r="M16" s="301"/>
      <c r="N16" s="301"/>
      <c r="O16" s="301"/>
      <c r="P16" s="301"/>
      <c r="Q16" s="301"/>
      <c r="R16" s="301"/>
      <c r="S16" s="303">
        <f t="shared" si="0"/>
        <v>1</v>
      </c>
      <c r="T16" s="622">
        <f>+U16</f>
        <v>0.1</v>
      </c>
      <c r="U16" s="615">
        <v>0.1</v>
      </c>
      <c r="V16" s="595" t="s">
        <v>264</v>
      </c>
      <c r="W16" s="595" t="s">
        <v>263</v>
      </c>
      <c r="X16" s="601" t="s">
        <v>262</v>
      </c>
      <c r="Y16" s="595" t="s">
        <v>261</v>
      </c>
      <c r="Z16" s="595" t="s">
        <v>260</v>
      </c>
    </row>
    <row r="17" spans="1:61" s="13" customFormat="1" ht="132.6" customHeight="1" x14ac:dyDescent="0.25">
      <c r="A17" s="653"/>
      <c r="B17" s="508"/>
      <c r="C17" s="508"/>
      <c r="D17" s="630"/>
      <c r="E17" s="629"/>
      <c r="F17" s="300" t="s">
        <v>136</v>
      </c>
      <c r="G17" s="83">
        <v>0.2</v>
      </c>
      <c r="H17" s="83">
        <v>0.2</v>
      </c>
      <c r="I17" s="83">
        <v>0.2</v>
      </c>
      <c r="J17" s="83">
        <v>0.05</v>
      </c>
      <c r="K17" s="83">
        <v>0.35</v>
      </c>
      <c r="L17" s="307"/>
      <c r="M17" s="307"/>
      <c r="N17" s="307"/>
      <c r="O17" s="307"/>
      <c r="P17" s="307"/>
      <c r="Q17" s="307"/>
      <c r="R17" s="307"/>
      <c r="S17" s="300">
        <f t="shared" si="0"/>
        <v>1</v>
      </c>
      <c r="T17" s="622"/>
      <c r="U17" s="615"/>
      <c r="V17" s="595"/>
      <c r="W17" s="595"/>
      <c r="X17" s="601"/>
      <c r="Y17" s="595"/>
      <c r="Z17" s="595"/>
    </row>
    <row r="18" spans="1:61" s="13" customFormat="1" ht="135.6" customHeight="1" x14ac:dyDescent="0.25">
      <c r="A18" s="653"/>
      <c r="B18" s="508" t="s">
        <v>142</v>
      </c>
      <c r="C18" s="604" t="s">
        <v>259</v>
      </c>
      <c r="D18" s="630" t="s">
        <v>134</v>
      </c>
      <c r="E18" s="629"/>
      <c r="F18" s="303" t="s">
        <v>135</v>
      </c>
      <c r="G18" s="83"/>
      <c r="H18" s="83"/>
      <c r="I18" s="83">
        <v>0.3</v>
      </c>
      <c r="J18" s="84">
        <v>0.35</v>
      </c>
      <c r="K18" s="84">
        <v>0.35</v>
      </c>
      <c r="L18" s="305"/>
      <c r="M18" s="301"/>
      <c r="N18" s="301"/>
      <c r="O18" s="301"/>
      <c r="P18" s="301"/>
      <c r="Q18" s="301"/>
      <c r="R18" s="301"/>
      <c r="S18" s="303">
        <f t="shared" si="0"/>
        <v>0.99999999999999989</v>
      </c>
      <c r="T18" s="600">
        <f>+U18</f>
        <v>0.1</v>
      </c>
      <c r="U18" s="615">
        <v>0.1</v>
      </c>
      <c r="V18" s="595" t="s">
        <v>258</v>
      </c>
      <c r="W18" s="596" t="s">
        <v>257</v>
      </c>
      <c r="X18" s="612" t="s">
        <v>256</v>
      </c>
      <c r="Y18" s="596" t="s">
        <v>255</v>
      </c>
      <c r="Z18" s="596" t="s">
        <v>254</v>
      </c>
    </row>
    <row r="19" spans="1:61" s="13" customFormat="1" ht="135.6" customHeight="1" x14ac:dyDescent="0.25">
      <c r="A19" s="653"/>
      <c r="B19" s="508"/>
      <c r="C19" s="604"/>
      <c r="D19" s="630"/>
      <c r="E19" s="629"/>
      <c r="F19" s="300" t="s">
        <v>136</v>
      </c>
      <c r="G19" s="83"/>
      <c r="H19" s="83"/>
      <c r="I19" s="83">
        <v>0.3</v>
      </c>
      <c r="J19" s="83">
        <v>0</v>
      </c>
      <c r="K19" s="83">
        <v>0.3</v>
      </c>
      <c r="L19" s="305"/>
      <c r="M19" s="301"/>
      <c r="N19" s="301"/>
      <c r="O19" s="301"/>
      <c r="P19" s="301"/>
      <c r="Q19" s="301"/>
      <c r="R19" s="301"/>
      <c r="S19" s="300">
        <f t="shared" si="0"/>
        <v>0.6</v>
      </c>
      <c r="T19" s="600"/>
      <c r="U19" s="615"/>
      <c r="V19" s="595"/>
      <c r="W19" s="596"/>
      <c r="X19" s="612"/>
      <c r="Y19" s="596"/>
      <c r="Z19" s="596"/>
    </row>
    <row r="20" spans="1:61" s="13" customFormat="1" ht="88.15" customHeight="1" x14ac:dyDescent="0.25">
      <c r="A20" s="653" t="s">
        <v>143</v>
      </c>
      <c r="B20" s="508" t="s">
        <v>144</v>
      </c>
      <c r="C20" s="604" t="s">
        <v>253</v>
      </c>
      <c r="D20" s="630" t="s">
        <v>134</v>
      </c>
      <c r="E20" s="629"/>
      <c r="F20" s="303" t="s">
        <v>135</v>
      </c>
      <c r="G20" s="83">
        <v>0.2</v>
      </c>
      <c r="H20" s="83">
        <v>0.2</v>
      </c>
      <c r="I20" s="83">
        <v>0.2</v>
      </c>
      <c r="J20" s="83">
        <v>0.2</v>
      </c>
      <c r="K20" s="83">
        <v>0.2</v>
      </c>
      <c r="L20" s="305"/>
      <c r="M20" s="301"/>
      <c r="N20" s="301"/>
      <c r="O20" s="301"/>
      <c r="P20" s="301"/>
      <c r="Q20" s="301"/>
      <c r="R20" s="301"/>
      <c r="S20" s="303">
        <f t="shared" si="0"/>
        <v>1</v>
      </c>
      <c r="T20" s="600">
        <f>+U20</f>
        <v>0.05</v>
      </c>
      <c r="U20" s="615">
        <v>0.05</v>
      </c>
      <c r="V20" s="605" t="s">
        <v>252</v>
      </c>
      <c r="W20" s="651" t="s">
        <v>251</v>
      </c>
      <c r="X20" s="613" t="s">
        <v>250</v>
      </c>
      <c r="Y20" s="651" t="s">
        <v>249</v>
      </c>
      <c r="Z20" s="591" t="s">
        <v>248</v>
      </c>
    </row>
    <row r="21" spans="1:61" s="13" customFormat="1" ht="88.15" customHeight="1" thickBot="1" x14ac:dyDescent="0.3">
      <c r="A21" s="653"/>
      <c r="B21" s="508"/>
      <c r="C21" s="604"/>
      <c r="D21" s="630"/>
      <c r="E21" s="629"/>
      <c r="F21" s="300" t="s">
        <v>136</v>
      </c>
      <c r="G21" s="83">
        <v>0.2</v>
      </c>
      <c r="H21" s="83">
        <v>0.2</v>
      </c>
      <c r="I21" s="83">
        <v>0.2</v>
      </c>
      <c r="J21" s="83">
        <v>0.2</v>
      </c>
      <c r="K21" s="83">
        <v>0.2</v>
      </c>
      <c r="L21" s="305"/>
      <c r="M21" s="301"/>
      <c r="N21" s="301"/>
      <c r="O21" s="301"/>
      <c r="P21" s="301"/>
      <c r="Q21" s="301"/>
      <c r="R21" s="301"/>
      <c r="S21" s="300">
        <f>G21+H21+I21+J21+K21+L21</f>
        <v>1</v>
      </c>
      <c r="T21" s="600"/>
      <c r="U21" s="615"/>
      <c r="V21" s="624"/>
      <c r="W21" s="651"/>
      <c r="X21" s="614"/>
      <c r="Y21" s="651"/>
      <c r="Z21" s="591"/>
    </row>
    <row r="22" spans="1:61" s="13" customFormat="1" ht="57" customHeight="1" x14ac:dyDescent="0.25">
      <c r="A22" s="653" t="s">
        <v>145</v>
      </c>
      <c r="B22" s="508" t="s">
        <v>146</v>
      </c>
      <c r="C22" s="604" t="s">
        <v>247</v>
      </c>
      <c r="D22" s="628" t="s">
        <v>134</v>
      </c>
      <c r="E22" s="629"/>
      <c r="F22" s="303" t="s">
        <v>135</v>
      </c>
      <c r="G22" s="306"/>
      <c r="H22" s="306"/>
      <c r="I22" s="83">
        <v>0.63</v>
      </c>
      <c r="J22" s="83">
        <v>0</v>
      </c>
      <c r="K22" s="83">
        <v>0.37</v>
      </c>
      <c r="L22" s="305"/>
      <c r="M22" s="305"/>
      <c r="N22" s="305"/>
      <c r="O22" s="305"/>
      <c r="P22" s="305"/>
      <c r="Q22" s="305"/>
      <c r="R22" s="305"/>
      <c r="S22" s="303">
        <f t="shared" ref="S22:S29" si="1">SUM(G22:R22)</f>
        <v>1</v>
      </c>
      <c r="T22" s="600">
        <f>+U22</f>
        <v>0.1</v>
      </c>
      <c r="U22" s="615">
        <v>0.1</v>
      </c>
      <c r="V22" s="605" t="s">
        <v>246</v>
      </c>
      <c r="W22" s="591" t="s">
        <v>245</v>
      </c>
      <c r="X22" s="601" t="s">
        <v>244</v>
      </c>
      <c r="Y22" s="591" t="s">
        <v>243</v>
      </c>
      <c r="Z22" s="591" t="s">
        <v>219</v>
      </c>
    </row>
    <row r="23" spans="1:61" s="13" customFormat="1" ht="84" customHeight="1" thickBot="1" x14ac:dyDescent="0.3">
      <c r="A23" s="653"/>
      <c r="B23" s="508"/>
      <c r="C23" s="604"/>
      <c r="D23" s="628"/>
      <c r="E23" s="629"/>
      <c r="F23" s="300" t="s">
        <v>136</v>
      </c>
      <c r="G23" s="83"/>
      <c r="H23" s="83"/>
      <c r="I23" s="83">
        <v>0.19</v>
      </c>
      <c r="J23" s="83">
        <v>0</v>
      </c>
      <c r="K23" s="83">
        <v>0.81</v>
      </c>
      <c r="L23" s="305"/>
      <c r="M23" s="301"/>
      <c r="N23" s="301"/>
      <c r="O23" s="301"/>
      <c r="P23" s="301"/>
      <c r="Q23" s="301"/>
      <c r="R23" s="301"/>
      <c r="S23" s="300">
        <f t="shared" si="1"/>
        <v>1</v>
      </c>
      <c r="T23" s="600"/>
      <c r="U23" s="615"/>
      <c r="V23" s="624"/>
      <c r="W23" s="592"/>
      <c r="X23" s="601"/>
      <c r="Y23" s="592"/>
      <c r="Z23" s="591"/>
    </row>
    <row r="24" spans="1:61" s="304" customFormat="1" ht="91.9" customHeight="1" x14ac:dyDescent="0.25">
      <c r="A24" s="653" t="s">
        <v>147</v>
      </c>
      <c r="B24" s="508" t="s">
        <v>166</v>
      </c>
      <c r="C24" s="604" t="s">
        <v>242</v>
      </c>
      <c r="D24" s="628" t="s">
        <v>134</v>
      </c>
      <c r="E24" s="629"/>
      <c r="F24" s="303" t="s">
        <v>135</v>
      </c>
      <c r="G24" s="83">
        <v>0.2</v>
      </c>
      <c r="H24" s="83">
        <v>0.2</v>
      </c>
      <c r="I24" s="83">
        <v>0.2</v>
      </c>
      <c r="J24" s="83">
        <v>0.2</v>
      </c>
      <c r="K24" s="83">
        <v>0.2</v>
      </c>
      <c r="L24" s="305"/>
      <c r="M24" s="301"/>
      <c r="N24" s="301"/>
      <c r="O24" s="301"/>
      <c r="P24" s="301"/>
      <c r="Q24" s="301"/>
      <c r="R24" s="301"/>
      <c r="S24" s="303">
        <f t="shared" si="1"/>
        <v>1</v>
      </c>
      <c r="T24" s="600">
        <f>+U24</f>
        <v>0.05</v>
      </c>
      <c r="U24" s="615">
        <v>0.05</v>
      </c>
      <c r="V24" s="605" t="s">
        <v>241</v>
      </c>
      <c r="W24" s="651" t="s">
        <v>240</v>
      </c>
      <c r="X24" s="616" t="s">
        <v>239</v>
      </c>
      <c r="Y24" s="651" t="s">
        <v>238</v>
      </c>
      <c r="Z24" s="591" t="s">
        <v>237</v>
      </c>
    </row>
    <row r="25" spans="1:61" s="304" customFormat="1" ht="91.9" customHeight="1" x14ac:dyDescent="0.25">
      <c r="A25" s="653"/>
      <c r="B25" s="508"/>
      <c r="C25" s="604"/>
      <c r="D25" s="628"/>
      <c r="E25" s="629"/>
      <c r="F25" s="300" t="s">
        <v>136</v>
      </c>
      <c r="G25" s="83">
        <v>0.2</v>
      </c>
      <c r="H25" s="83">
        <v>0.2</v>
      </c>
      <c r="I25" s="83">
        <v>0.2</v>
      </c>
      <c r="J25" s="83">
        <v>0.2</v>
      </c>
      <c r="K25" s="83">
        <v>0.2</v>
      </c>
      <c r="L25" s="305"/>
      <c r="M25" s="301"/>
      <c r="N25" s="301"/>
      <c r="O25" s="301"/>
      <c r="P25" s="301"/>
      <c r="Q25" s="301"/>
      <c r="R25" s="301"/>
      <c r="S25" s="300">
        <f t="shared" si="1"/>
        <v>1</v>
      </c>
      <c r="T25" s="600"/>
      <c r="U25" s="615"/>
      <c r="V25" s="624"/>
      <c r="W25" s="659"/>
      <c r="X25" s="617"/>
      <c r="Y25" s="659"/>
      <c r="Z25" s="592"/>
    </row>
    <row r="26" spans="1:61" s="13" customFormat="1" ht="85.9" customHeight="1" x14ac:dyDescent="0.25">
      <c r="A26" s="653"/>
      <c r="B26" s="508" t="s">
        <v>148</v>
      </c>
      <c r="C26" s="604" t="s">
        <v>236</v>
      </c>
      <c r="D26" s="628" t="s">
        <v>134</v>
      </c>
      <c r="E26" s="629"/>
      <c r="F26" s="303" t="s">
        <v>135</v>
      </c>
      <c r="G26" s="83">
        <v>0.2</v>
      </c>
      <c r="H26" s="83">
        <v>0.2</v>
      </c>
      <c r="I26" s="83">
        <v>0.2</v>
      </c>
      <c r="J26" s="83">
        <v>0.2</v>
      </c>
      <c r="K26" s="83">
        <v>0.2</v>
      </c>
      <c r="L26" s="305"/>
      <c r="M26" s="301"/>
      <c r="N26" s="301"/>
      <c r="O26" s="301"/>
      <c r="P26" s="301"/>
      <c r="Q26" s="301"/>
      <c r="R26" s="301"/>
      <c r="S26" s="303">
        <f t="shared" si="1"/>
        <v>1</v>
      </c>
      <c r="T26" s="600">
        <f>+U26</f>
        <v>0.15</v>
      </c>
      <c r="U26" s="615">
        <v>0.15</v>
      </c>
      <c r="V26" s="605" t="s">
        <v>235</v>
      </c>
      <c r="W26" s="651" t="s">
        <v>234</v>
      </c>
      <c r="X26" s="618" t="s">
        <v>233</v>
      </c>
      <c r="Y26" s="651" t="s">
        <v>232</v>
      </c>
      <c r="Z26" s="591" t="s">
        <v>231</v>
      </c>
    </row>
    <row r="27" spans="1:61" s="13" customFormat="1" ht="85.9" customHeight="1" thickBot="1" x14ac:dyDescent="0.3">
      <c r="A27" s="653"/>
      <c r="B27" s="508"/>
      <c r="C27" s="604"/>
      <c r="D27" s="628"/>
      <c r="E27" s="629"/>
      <c r="F27" s="300" t="s">
        <v>136</v>
      </c>
      <c r="G27" s="83">
        <v>0.2</v>
      </c>
      <c r="H27" s="83">
        <v>0.2</v>
      </c>
      <c r="I27" s="83">
        <v>0.2</v>
      </c>
      <c r="J27" s="83">
        <v>0.2</v>
      </c>
      <c r="K27" s="83">
        <v>0.2</v>
      </c>
      <c r="L27" s="305"/>
      <c r="M27" s="301"/>
      <c r="N27" s="301"/>
      <c r="O27" s="301"/>
      <c r="P27" s="301"/>
      <c r="Q27" s="301"/>
      <c r="R27" s="301"/>
      <c r="S27" s="300">
        <f t="shared" si="1"/>
        <v>1</v>
      </c>
      <c r="T27" s="600"/>
      <c r="U27" s="615"/>
      <c r="V27" s="605"/>
      <c r="W27" s="651"/>
      <c r="X27" s="619"/>
      <c r="Y27" s="651"/>
      <c r="Z27" s="591"/>
    </row>
    <row r="28" spans="1:61" s="11" customFormat="1" ht="169.9" customHeight="1" x14ac:dyDescent="0.25">
      <c r="A28" s="654" t="s">
        <v>230</v>
      </c>
      <c r="B28" s="655" t="s">
        <v>149</v>
      </c>
      <c r="C28" s="604" t="s">
        <v>229</v>
      </c>
      <c r="D28" s="626" t="s">
        <v>134</v>
      </c>
      <c r="E28" s="627"/>
      <c r="F28" s="303" t="s">
        <v>135</v>
      </c>
      <c r="G28" s="83">
        <v>0.05</v>
      </c>
      <c r="H28" s="83">
        <v>0.05</v>
      </c>
      <c r="I28" s="84">
        <v>0.3</v>
      </c>
      <c r="J28" s="84">
        <v>0.3</v>
      </c>
      <c r="K28" s="84">
        <v>0.3</v>
      </c>
      <c r="L28" s="305"/>
      <c r="M28" s="301"/>
      <c r="N28" s="301"/>
      <c r="O28" s="301"/>
      <c r="P28" s="301"/>
      <c r="Q28" s="301"/>
      <c r="R28" s="301"/>
      <c r="S28" s="303">
        <f t="shared" si="1"/>
        <v>1</v>
      </c>
      <c r="T28" s="625">
        <f>+U28</f>
        <v>0.1</v>
      </c>
      <c r="U28" s="623">
        <v>0.1</v>
      </c>
      <c r="V28" s="605" t="s">
        <v>228</v>
      </c>
      <c r="W28" s="651" t="s">
        <v>227</v>
      </c>
      <c r="X28" s="620" t="s">
        <v>226</v>
      </c>
      <c r="Y28" s="651" t="s">
        <v>225</v>
      </c>
      <c r="Z28" s="591" t="s">
        <v>224</v>
      </c>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row>
    <row r="29" spans="1:61" s="11" customFormat="1" ht="169.9" customHeight="1" thickBot="1" x14ac:dyDescent="0.3">
      <c r="A29" s="654"/>
      <c r="B29" s="655"/>
      <c r="C29" s="604"/>
      <c r="D29" s="626"/>
      <c r="E29" s="627"/>
      <c r="F29" s="300" t="s">
        <v>136</v>
      </c>
      <c r="G29" s="302">
        <v>0.05</v>
      </c>
      <c r="H29" s="302">
        <v>0.05</v>
      </c>
      <c r="I29" s="84">
        <v>0.3</v>
      </c>
      <c r="J29" s="84">
        <v>0.3</v>
      </c>
      <c r="K29" s="160">
        <v>0.3</v>
      </c>
      <c r="L29" s="305"/>
      <c r="M29" s="301"/>
      <c r="N29" s="301"/>
      <c r="O29" s="301"/>
      <c r="P29" s="301"/>
      <c r="Q29" s="301"/>
      <c r="R29" s="301"/>
      <c r="S29" s="300">
        <f t="shared" si="1"/>
        <v>1</v>
      </c>
      <c r="T29" s="625"/>
      <c r="U29" s="623"/>
      <c r="V29" s="605"/>
      <c r="W29" s="651"/>
      <c r="X29" s="621"/>
      <c r="Y29" s="651"/>
      <c r="Z29" s="591"/>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row>
    <row r="30" spans="1:61" s="15" customFormat="1" ht="18.75" customHeight="1" thickBot="1" x14ac:dyDescent="0.3">
      <c r="A30" s="602" t="s">
        <v>30</v>
      </c>
      <c r="B30" s="603"/>
      <c r="C30" s="603"/>
      <c r="D30" s="603"/>
      <c r="E30" s="603"/>
      <c r="F30" s="603"/>
      <c r="G30" s="603"/>
      <c r="H30" s="603"/>
      <c r="I30" s="603"/>
      <c r="J30" s="603"/>
      <c r="K30" s="603"/>
      <c r="L30" s="603"/>
      <c r="M30" s="603"/>
      <c r="N30" s="603"/>
      <c r="O30" s="603"/>
      <c r="P30" s="603"/>
      <c r="Q30" s="603"/>
      <c r="R30" s="603"/>
      <c r="S30" s="603"/>
      <c r="T30" s="299">
        <f>SUM(T8:T29)</f>
        <v>1.0000000000000002</v>
      </c>
      <c r="U30" s="299">
        <f>SUM(U8:U29)</f>
        <v>1.0000000000000002</v>
      </c>
      <c r="V30" s="298"/>
      <c r="W30" s="297"/>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row>
    <row r="31" spans="1:61" s="15" customFormat="1" ht="30.75" customHeight="1" x14ac:dyDescent="0.25">
      <c r="A31" s="295"/>
      <c r="B31" s="295"/>
      <c r="C31" s="296"/>
      <c r="D31" s="295"/>
      <c r="E31" s="295"/>
      <c r="F31" s="295"/>
      <c r="G31" s="294"/>
      <c r="H31" s="294"/>
      <c r="I31" s="294"/>
      <c r="J31" s="294"/>
      <c r="K31" s="294"/>
      <c r="L31" s="294"/>
      <c r="M31" s="294"/>
      <c r="N31" s="294"/>
      <c r="O31" s="294"/>
      <c r="P31" s="294"/>
      <c r="Q31" s="294"/>
      <c r="R31" s="294"/>
      <c r="S31" s="294"/>
      <c r="T31" s="293"/>
      <c r="U31" s="293"/>
      <c r="V31" s="292" t="s">
        <v>184</v>
      </c>
      <c r="W31" s="292"/>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row>
    <row r="32" spans="1:61" ht="29.25" customHeight="1" x14ac:dyDescent="0.25">
      <c r="A32" s="13"/>
      <c r="B32" s="13"/>
      <c r="C32" s="20"/>
      <c r="D32" s="13"/>
      <c r="E32" s="13"/>
      <c r="F32" s="13"/>
      <c r="G32" s="13"/>
      <c r="H32" s="13"/>
      <c r="I32" s="13"/>
      <c r="J32" s="13"/>
      <c r="K32" s="13"/>
      <c r="L32" s="13"/>
      <c r="M32" s="13"/>
      <c r="N32" s="16"/>
      <c r="O32" s="16"/>
      <c r="P32" s="16"/>
      <c r="Q32" s="16"/>
      <c r="R32" s="16"/>
      <c r="S32" s="16"/>
      <c r="T32" s="16"/>
      <c r="U32" s="16"/>
    </row>
    <row r="33" spans="1:21" x14ac:dyDescent="0.25">
      <c r="A33" s="13"/>
      <c r="B33" s="13"/>
      <c r="C33" s="20"/>
      <c r="D33" s="13"/>
      <c r="E33" s="13"/>
      <c r="F33" s="13"/>
      <c r="G33" s="13"/>
      <c r="H33" s="13"/>
      <c r="I33" s="13"/>
      <c r="J33" s="13"/>
      <c r="K33" s="13"/>
      <c r="L33" s="13"/>
      <c r="M33" s="13"/>
      <c r="N33" s="16"/>
      <c r="O33" s="16"/>
      <c r="P33" s="16"/>
      <c r="Q33" s="16"/>
      <c r="R33" s="16"/>
      <c r="S33" s="16"/>
      <c r="T33" s="16"/>
      <c r="U33" s="16"/>
    </row>
    <row r="34" spans="1:21" x14ac:dyDescent="0.25">
      <c r="A34" s="13"/>
      <c r="B34" s="13"/>
      <c r="C34" s="20"/>
      <c r="D34" s="13"/>
      <c r="E34" s="13"/>
      <c r="F34" s="13"/>
      <c r="G34" s="13"/>
      <c r="H34" s="13"/>
      <c r="I34" s="13"/>
      <c r="J34" s="13"/>
      <c r="K34" s="13"/>
      <c r="L34" s="13"/>
      <c r="M34" s="13"/>
      <c r="N34" s="16"/>
      <c r="O34" s="16"/>
      <c r="P34" s="16"/>
      <c r="Q34" s="16"/>
      <c r="R34" s="16"/>
      <c r="S34" s="16"/>
      <c r="T34" s="16"/>
      <c r="U34" s="16"/>
    </row>
    <row r="35" spans="1:21" x14ac:dyDescent="0.25">
      <c r="A35" s="13"/>
      <c r="B35" s="13"/>
      <c r="C35" s="20"/>
      <c r="D35" s="13"/>
      <c r="E35" s="13"/>
      <c r="F35" s="13"/>
      <c r="G35" s="13"/>
      <c r="H35" s="13"/>
      <c r="I35" s="13"/>
      <c r="J35" s="13"/>
      <c r="K35" s="13"/>
      <c r="L35" s="13"/>
      <c r="M35" s="13"/>
      <c r="N35" s="16"/>
      <c r="O35" s="16"/>
      <c r="P35" s="16"/>
      <c r="Q35" s="16"/>
      <c r="R35" s="16"/>
      <c r="S35" s="16"/>
      <c r="T35" s="16"/>
      <c r="U35" s="16"/>
    </row>
    <row r="36" spans="1:21" x14ac:dyDescent="0.25">
      <c r="A36" s="13"/>
      <c r="B36" s="13"/>
      <c r="C36" s="20"/>
      <c r="D36" s="13"/>
      <c r="E36" s="13"/>
      <c r="F36" s="13"/>
      <c r="G36" s="13"/>
      <c r="H36" s="13"/>
      <c r="I36" s="13"/>
      <c r="J36" s="13"/>
      <c r="K36" s="13"/>
      <c r="L36" s="13"/>
      <c r="M36" s="13"/>
      <c r="N36" s="16"/>
      <c r="O36" s="16"/>
      <c r="P36" s="16"/>
      <c r="Q36" s="16"/>
      <c r="R36" s="16"/>
      <c r="S36" s="16"/>
      <c r="T36" s="16"/>
      <c r="U36" s="16"/>
    </row>
    <row r="37" spans="1:21" x14ac:dyDescent="0.25">
      <c r="A37" s="13"/>
      <c r="B37" s="13"/>
      <c r="C37" s="20"/>
      <c r="D37" s="13"/>
      <c r="E37" s="13"/>
      <c r="F37" s="13"/>
      <c r="G37" s="13"/>
      <c r="H37" s="13"/>
      <c r="I37" s="13"/>
      <c r="J37" s="13"/>
      <c r="K37" s="13"/>
      <c r="L37" s="13"/>
      <c r="M37" s="13"/>
      <c r="N37" s="16"/>
      <c r="O37" s="16"/>
      <c r="P37" s="16"/>
      <c r="Q37" s="16"/>
      <c r="R37" s="16"/>
      <c r="S37" s="16"/>
      <c r="T37" s="16"/>
      <c r="U37" s="16"/>
    </row>
    <row r="38" spans="1:21" x14ac:dyDescent="0.25">
      <c r="A38" s="13"/>
      <c r="B38" s="13"/>
      <c r="C38" s="20"/>
      <c r="D38" s="13"/>
      <c r="E38" s="13"/>
      <c r="F38" s="13"/>
      <c r="G38" s="13"/>
      <c r="H38" s="13"/>
      <c r="I38" s="13"/>
      <c r="J38" s="13"/>
      <c r="K38" s="13"/>
      <c r="L38" s="13"/>
      <c r="M38" s="13"/>
      <c r="N38" s="16"/>
      <c r="O38" s="16"/>
      <c r="P38" s="16"/>
      <c r="Q38" s="16"/>
      <c r="R38" s="16"/>
      <c r="S38" s="16"/>
      <c r="T38" s="16"/>
      <c r="U38" s="16"/>
    </row>
    <row r="39" spans="1:21" x14ac:dyDescent="0.25">
      <c r="A39" s="13"/>
      <c r="B39" s="13"/>
      <c r="C39" s="20"/>
      <c r="D39" s="13"/>
      <c r="E39" s="13"/>
      <c r="F39" s="13"/>
      <c r="G39" s="13"/>
      <c r="H39" s="13"/>
      <c r="I39" s="13"/>
      <c r="J39" s="13"/>
      <c r="K39" s="13"/>
      <c r="L39" s="13"/>
      <c r="M39" s="13"/>
      <c r="N39" s="16"/>
      <c r="O39" s="16"/>
      <c r="P39" s="16"/>
      <c r="Q39" s="16"/>
      <c r="R39" s="16"/>
      <c r="S39" s="16"/>
      <c r="T39" s="16"/>
      <c r="U39" s="16"/>
    </row>
    <row r="40" spans="1:21" x14ac:dyDescent="0.25">
      <c r="A40" s="13"/>
      <c r="B40" s="13"/>
      <c r="C40" s="20"/>
      <c r="D40" s="13"/>
      <c r="E40" s="13"/>
      <c r="F40" s="13"/>
      <c r="G40" s="13"/>
      <c r="H40" s="13"/>
      <c r="I40" s="13"/>
      <c r="J40" s="13"/>
      <c r="K40" s="13"/>
      <c r="L40" s="13"/>
      <c r="M40" s="13"/>
      <c r="N40" s="16"/>
      <c r="O40" s="16"/>
      <c r="P40" s="16"/>
      <c r="Q40" s="16"/>
      <c r="R40" s="16"/>
      <c r="S40" s="16"/>
      <c r="T40" s="16"/>
      <c r="U40" s="16"/>
    </row>
    <row r="41" spans="1:21" x14ac:dyDescent="0.25">
      <c r="A41" s="13"/>
      <c r="B41" s="13"/>
      <c r="C41" s="20"/>
      <c r="D41" s="13"/>
      <c r="E41" s="13"/>
      <c r="F41" s="13"/>
      <c r="G41" s="13"/>
      <c r="H41" s="13"/>
      <c r="I41" s="13"/>
      <c r="J41" s="13"/>
      <c r="K41" s="13"/>
      <c r="L41" s="13"/>
      <c r="M41" s="13"/>
      <c r="N41" s="16"/>
      <c r="O41" s="16"/>
      <c r="P41" s="16"/>
      <c r="Q41" s="16"/>
      <c r="R41" s="16"/>
      <c r="S41" s="16"/>
      <c r="T41" s="16"/>
      <c r="U41" s="16"/>
    </row>
    <row r="42" spans="1:21" x14ac:dyDescent="0.25">
      <c r="A42" s="13"/>
      <c r="B42" s="13"/>
      <c r="C42" s="20"/>
      <c r="D42" s="13"/>
      <c r="E42" s="13"/>
      <c r="F42" s="13"/>
      <c r="G42" s="13"/>
      <c r="H42" s="13"/>
      <c r="I42" s="13"/>
      <c r="J42" s="13"/>
      <c r="K42" s="13"/>
      <c r="L42" s="13"/>
      <c r="M42" s="13"/>
      <c r="N42" s="16"/>
      <c r="O42" s="16"/>
      <c r="P42" s="16"/>
      <c r="Q42" s="16"/>
      <c r="R42" s="16"/>
      <c r="S42" s="16"/>
      <c r="T42" s="16"/>
      <c r="U42" s="16"/>
    </row>
    <row r="43" spans="1:21" x14ac:dyDescent="0.25">
      <c r="A43" s="13"/>
      <c r="B43" s="13"/>
      <c r="C43" s="20"/>
      <c r="D43" s="13"/>
      <c r="E43" s="13"/>
      <c r="F43" s="13"/>
      <c r="G43" s="13"/>
      <c r="H43" s="13"/>
      <c r="I43" s="13"/>
      <c r="J43" s="13"/>
      <c r="K43" s="13"/>
      <c r="L43" s="13"/>
      <c r="M43" s="13"/>
      <c r="N43" s="16"/>
      <c r="O43" s="16"/>
      <c r="P43" s="16"/>
      <c r="Q43" s="16"/>
      <c r="R43" s="16"/>
      <c r="S43" s="16"/>
      <c r="T43" s="16"/>
      <c r="U43" s="16"/>
    </row>
    <row r="44" spans="1:21" x14ac:dyDescent="0.25">
      <c r="A44" s="13"/>
      <c r="B44" s="13"/>
      <c r="C44" s="20"/>
      <c r="D44" s="13"/>
      <c r="E44" s="13"/>
      <c r="F44" s="13"/>
      <c r="G44" s="13"/>
      <c r="H44" s="13"/>
      <c r="I44" s="13"/>
      <c r="J44" s="13"/>
      <c r="K44" s="13"/>
      <c r="L44" s="13"/>
      <c r="M44" s="13"/>
      <c r="N44" s="16"/>
      <c r="O44" s="16"/>
      <c r="P44" s="16"/>
      <c r="Q44" s="16"/>
      <c r="R44" s="16"/>
      <c r="S44" s="16"/>
      <c r="T44" s="16"/>
      <c r="U44" s="16"/>
    </row>
    <row r="45" spans="1:21" x14ac:dyDescent="0.25">
      <c r="A45" s="13"/>
      <c r="B45" s="13"/>
      <c r="C45" s="20"/>
      <c r="D45" s="13"/>
      <c r="E45" s="13"/>
      <c r="F45" s="13"/>
      <c r="G45" s="13"/>
      <c r="H45" s="13"/>
      <c r="I45" s="13"/>
      <c r="J45" s="13"/>
      <c r="K45" s="13"/>
      <c r="L45" s="13"/>
      <c r="M45" s="13"/>
      <c r="N45" s="16"/>
      <c r="O45" s="16"/>
      <c r="P45" s="16"/>
      <c r="Q45" s="16"/>
      <c r="R45" s="16"/>
      <c r="S45" s="16"/>
      <c r="T45" s="16"/>
      <c r="U45" s="16"/>
    </row>
    <row r="46" spans="1:21" x14ac:dyDescent="0.25">
      <c r="A46" s="13"/>
      <c r="B46" s="13"/>
      <c r="C46" s="20"/>
      <c r="D46" s="13"/>
      <c r="E46" s="13"/>
      <c r="F46" s="13"/>
      <c r="G46" s="13"/>
      <c r="H46" s="13"/>
      <c r="I46" s="13"/>
      <c r="J46" s="13"/>
      <c r="K46" s="13"/>
      <c r="L46" s="13"/>
      <c r="M46" s="13"/>
      <c r="N46" s="16"/>
      <c r="O46" s="16"/>
      <c r="P46" s="16"/>
      <c r="Q46" s="16"/>
      <c r="R46" s="16"/>
      <c r="S46" s="16"/>
      <c r="T46" s="16"/>
      <c r="U46" s="16"/>
    </row>
    <row r="47" spans="1:21" x14ac:dyDescent="0.25">
      <c r="A47" s="13"/>
      <c r="B47" s="13"/>
      <c r="C47" s="20"/>
      <c r="D47" s="13"/>
      <c r="E47" s="13"/>
      <c r="F47" s="13"/>
      <c r="G47" s="13"/>
      <c r="H47" s="13"/>
      <c r="I47" s="13"/>
      <c r="J47" s="13"/>
      <c r="K47" s="13"/>
      <c r="L47" s="13"/>
      <c r="M47" s="13"/>
      <c r="N47" s="16"/>
      <c r="O47" s="16"/>
      <c r="P47" s="16"/>
      <c r="Q47" s="16"/>
      <c r="R47" s="16"/>
      <c r="S47" s="16"/>
      <c r="T47" s="16"/>
      <c r="U47" s="16"/>
    </row>
    <row r="48" spans="1:21" x14ac:dyDescent="0.25">
      <c r="A48" s="13"/>
      <c r="B48" s="13"/>
      <c r="C48" s="20"/>
      <c r="D48" s="13"/>
      <c r="E48" s="13"/>
      <c r="F48" s="13"/>
      <c r="G48" s="13"/>
      <c r="H48" s="13"/>
      <c r="I48" s="13"/>
      <c r="J48" s="13"/>
      <c r="K48" s="13"/>
      <c r="L48" s="13"/>
      <c r="M48" s="13"/>
      <c r="N48" s="16"/>
      <c r="O48" s="16"/>
      <c r="P48" s="16"/>
      <c r="Q48" s="16"/>
      <c r="R48" s="16"/>
      <c r="S48" s="16"/>
      <c r="T48" s="16"/>
      <c r="U48" s="16"/>
    </row>
    <row r="49" spans="1:21" x14ac:dyDescent="0.25">
      <c r="A49" s="13"/>
      <c r="B49" s="13"/>
      <c r="C49" s="20"/>
      <c r="D49" s="13"/>
      <c r="E49" s="13"/>
      <c r="F49" s="13"/>
      <c r="G49" s="13"/>
      <c r="H49" s="13"/>
      <c r="I49" s="13"/>
      <c r="J49" s="13"/>
      <c r="K49" s="13"/>
      <c r="L49" s="13"/>
      <c r="M49" s="13"/>
      <c r="N49" s="16"/>
      <c r="O49" s="16"/>
      <c r="P49" s="16"/>
      <c r="Q49" s="16"/>
      <c r="R49" s="16"/>
      <c r="S49" s="16"/>
      <c r="T49" s="16"/>
      <c r="U49" s="16"/>
    </row>
    <row r="50" spans="1:21" x14ac:dyDescent="0.25">
      <c r="A50" s="13"/>
      <c r="B50" s="13"/>
      <c r="C50" s="20"/>
      <c r="D50" s="13"/>
      <c r="E50" s="13"/>
      <c r="F50" s="13"/>
      <c r="G50" s="13"/>
      <c r="H50" s="13"/>
      <c r="I50" s="13"/>
      <c r="J50" s="13"/>
      <c r="K50" s="13"/>
      <c r="L50" s="13"/>
      <c r="M50" s="13"/>
      <c r="N50" s="16"/>
      <c r="O50" s="16"/>
      <c r="P50" s="16"/>
      <c r="Q50" s="16"/>
      <c r="R50" s="16"/>
      <c r="S50" s="16"/>
      <c r="T50" s="16"/>
      <c r="U50" s="16"/>
    </row>
    <row r="51" spans="1:21" x14ac:dyDescent="0.25">
      <c r="A51" s="13"/>
      <c r="B51" s="13"/>
      <c r="C51" s="20"/>
      <c r="D51" s="13"/>
      <c r="E51" s="13"/>
      <c r="F51" s="13"/>
      <c r="G51" s="13"/>
      <c r="H51" s="13"/>
      <c r="I51" s="13"/>
      <c r="J51" s="13"/>
      <c r="K51" s="13"/>
      <c r="L51" s="13"/>
      <c r="M51" s="13"/>
      <c r="N51" s="16"/>
      <c r="O51" s="16"/>
      <c r="P51" s="16"/>
      <c r="Q51" s="16"/>
      <c r="R51" s="16"/>
      <c r="S51" s="16"/>
      <c r="T51" s="16"/>
      <c r="U51" s="16"/>
    </row>
    <row r="52" spans="1:21" x14ac:dyDescent="0.25">
      <c r="A52" s="13"/>
      <c r="B52" s="13"/>
      <c r="C52" s="20"/>
      <c r="D52" s="13"/>
      <c r="E52" s="13"/>
      <c r="F52" s="13"/>
      <c r="G52" s="13"/>
      <c r="H52" s="13"/>
      <c r="I52" s="13"/>
      <c r="J52" s="13"/>
      <c r="K52" s="13"/>
      <c r="L52" s="13"/>
      <c r="M52" s="13"/>
      <c r="N52" s="16"/>
      <c r="O52" s="16"/>
      <c r="P52" s="16"/>
      <c r="Q52" s="16"/>
      <c r="R52" s="16"/>
      <c r="S52" s="16"/>
      <c r="T52" s="16"/>
      <c r="U52" s="16"/>
    </row>
    <row r="53" spans="1:21" x14ac:dyDescent="0.25">
      <c r="A53" s="13"/>
      <c r="B53" s="13"/>
      <c r="C53" s="20"/>
      <c r="D53" s="13"/>
      <c r="E53" s="13"/>
      <c r="F53" s="13"/>
      <c r="G53" s="13"/>
      <c r="H53" s="13"/>
      <c r="I53" s="13"/>
      <c r="J53" s="13"/>
      <c r="K53" s="13"/>
      <c r="L53" s="13"/>
      <c r="M53" s="13"/>
      <c r="N53" s="16"/>
      <c r="O53" s="16"/>
      <c r="P53" s="16"/>
      <c r="Q53" s="16"/>
      <c r="R53" s="16"/>
      <c r="S53" s="16"/>
      <c r="T53" s="16"/>
      <c r="U53" s="16"/>
    </row>
    <row r="54" spans="1:21" x14ac:dyDescent="0.25">
      <c r="A54" s="13"/>
      <c r="B54" s="13"/>
      <c r="C54" s="20"/>
      <c r="D54" s="13"/>
      <c r="E54" s="13"/>
      <c r="F54" s="13"/>
      <c r="G54" s="13"/>
      <c r="H54" s="13"/>
      <c r="I54" s="13"/>
      <c r="J54" s="13"/>
      <c r="K54" s="13"/>
      <c r="L54" s="13"/>
      <c r="M54" s="13"/>
      <c r="N54" s="16"/>
      <c r="O54" s="16"/>
      <c r="P54" s="16"/>
      <c r="Q54" s="16"/>
      <c r="R54" s="16"/>
      <c r="S54" s="16"/>
      <c r="T54" s="16"/>
      <c r="U54" s="16"/>
    </row>
    <row r="55" spans="1:21" x14ac:dyDescent="0.25">
      <c r="A55" s="13"/>
      <c r="B55" s="13"/>
      <c r="C55" s="20"/>
      <c r="D55" s="13"/>
      <c r="E55" s="13"/>
      <c r="F55" s="13"/>
      <c r="G55" s="13"/>
      <c r="H55" s="13"/>
      <c r="I55" s="13"/>
      <c r="J55" s="13"/>
      <c r="K55" s="13"/>
      <c r="L55" s="13"/>
      <c r="M55" s="13"/>
      <c r="N55" s="16"/>
      <c r="O55" s="16"/>
      <c r="P55" s="16"/>
      <c r="Q55" s="16"/>
      <c r="R55" s="16"/>
      <c r="S55" s="16"/>
      <c r="T55" s="16"/>
      <c r="U55" s="16"/>
    </row>
    <row r="56" spans="1:21" x14ac:dyDescent="0.25">
      <c r="A56" s="13"/>
      <c r="B56" s="13"/>
      <c r="C56" s="20"/>
      <c r="D56" s="13"/>
      <c r="E56" s="13"/>
      <c r="F56" s="13"/>
      <c r="G56" s="13"/>
      <c r="H56" s="13"/>
      <c r="I56" s="13"/>
      <c r="J56" s="13"/>
      <c r="K56" s="13"/>
      <c r="L56" s="13"/>
      <c r="M56" s="13"/>
      <c r="N56" s="16"/>
      <c r="O56" s="16"/>
      <c r="P56" s="16"/>
      <c r="Q56" s="16"/>
      <c r="R56" s="16"/>
      <c r="S56" s="16"/>
      <c r="T56" s="16"/>
      <c r="U56" s="16"/>
    </row>
    <row r="57" spans="1:21" x14ac:dyDescent="0.25">
      <c r="A57" s="13"/>
      <c r="B57" s="13"/>
      <c r="C57" s="20"/>
      <c r="D57" s="13"/>
      <c r="E57" s="13"/>
      <c r="F57" s="13"/>
      <c r="G57" s="13"/>
      <c r="H57" s="13"/>
      <c r="I57" s="13"/>
      <c r="J57" s="13"/>
      <c r="K57" s="13"/>
      <c r="L57" s="13"/>
      <c r="M57" s="13"/>
      <c r="N57" s="16"/>
      <c r="O57" s="16"/>
      <c r="P57" s="16"/>
      <c r="Q57" s="16"/>
      <c r="R57" s="16"/>
      <c r="S57" s="16"/>
      <c r="T57" s="16"/>
      <c r="U57" s="16"/>
    </row>
    <row r="58" spans="1:21" x14ac:dyDescent="0.25">
      <c r="A58" s="13"/>
      <c r="B58" s="13"/>
      <c r="C58" s="20"/>
      <c r="D58" s="13"/>
      <c r="E58" s="13"/>
      <c r="F58" s="13"/>
      <c r="G58" s="13"/>
      <c r="H58" s="13"/>
      <c r="I58" s="13"/>
      <c r="J58" s="13"/>
      <c r="K58" s="13"/>
      <c r="L58" s="13"/>
      <c r="M58" s="13"/>
      <c r="N58" s="16"/>
      <c r="O58" s="16"/>
      <c r="P58" s="16"/>
      <c r="Q58" s="16"/>
      <c r="R58" s="16"/>
      <c r="S58" s="16"/>
      <c r="T58" s="16"/>
      <c r="U58" s="16"/>
    </row>
    <row r="59" spans="1:21" x14ac:dyDescent="0.25">
      <c r="A59" s="13"/>
      <c r="B59" s="13"/>
      <c r="C59" s="20"/>
      <c r="D59" s="13"/>
      <c r="E59" s="13"/>
      <c r="F59" s="13"/>
      <c r="G59" s="13"/>
      <c r="H59" s="13"/>
      <c r="I59" s="13"/>
      <c r="J59" s="13"/>
      <c r="K59" s="13"/>
      <c r="L59" s="13"/>
      <c r="M59" s="13"/>
      <c r="N59" s="16"/>
      <c r="O59" s="16"/>
      <c r="P59" s="16"/>
      <c r="Q59" s="16"/>
      <c r="R59" s="16"/>
      <c r="S59" s="16"/>
      <c r="T59" s="16"/>
      <c r="U59" s="16"/>
    </row>
    <row r="60" spans="1:21" x14ac:dyDescent="0.25">
      <c r="A60" s="13"/>
      <c r="B60" s="13"/>
      <c r="C60" s="20"/>
      <c r="D60" s="13"/>
      <c r="E60" s="13"/>
      <c r="F60" s="13"/>
      <c r="G60" s="13"/>
      <c r="H60" s="13"/>
      <c r="I60" s="13"/>
      <c r="J60" s="13"/>
      <c r="K60" s="13"/>
      <c r="L60" s="13"/>
      <c r="M60" s="13"/>
      <c r="N60" s="16"/>
      <c r="O60" s="16"/>
      <c r="P60" s="16"/>
      <c r="Q60" s="16"/>
      <c r="R60" s="16"/>
      <c r="S60" s="16"/>
      <c r="T60" s="16"/>
      <c r="U60" s="16"/>
    </row>
    <row r="61" spans="1:21" x14ac:dyDescent="0.25">
      <c r="A61" s="13"/>
      <c r="B61" s="13"/>
      <c r="C61" s="20"/>
      <c r="D61" s="13"/>
      <c r="E61" s="13"/>
      <c r="F61" s="13"/>
      <c r="G61" s="13"/>
      <c r="H61" s="13"/>
      <c r="I61" s="13"/>
      <c r="J61" s="13"/>
      <c r="K61" s="13"/>
      <c r="L61" s="13"/>
      <c r="M61" s="13"/>
      <c r="N61" s="16"/>
      <c r="O61" s="16"/>
      <c r="P61" s="16"/>
      <c r="Q61" s="16"/>
      <c r="R61" s="16"/>
      <c r="S61" s="16"/>
      <c r="T61" s="16"/>
      <c r="U61" s="16"/>
    </row>
    <row r="62" spans="1:21" x14ac:dyDescent="0.25">
      <c r="A62" s="13"/>
      <c r="B62" s="13"/>
      <c r="C62" s="20"/>
      <c r="D62" s="13"/>
      <c r="E62" s="13"/>
      <c r="F62" s="13"/>
      <c r="G62" s="13"/>
      <c r="H62" s="13"/>
      <c r="I62" s="13"/>
      <c r="J62" s="13"/>
      <c r="K62" s="13"/>
      <c r="L62" s="13"/>
      <c r="M62" s="13"/>
      <c r="N62" s="16"/>
      <c r="O62" s="16"/>
      <c r="P62" s="16"/>
      <c r="Q62" s="16"/>
      <c r="R62" s="16"/>
      <c r="S62" s="16"/>
      <c r="T62" s="16"/>
      <c r="U62" s="16"/>
    </row>
    <row r="63" spans="1:21" x14ac:dyDescent="0.25">
      <c r="A63" s="13"/>
      <c r="B63" s="13"/>
      <c r="C63" s="20"/>
      <c r="D63" s="13"/>
      <c r="E63" s="13"/>
      <c r="F63" s="13"/>
      <c r="G63" s="13"/>
      <c r="H63" s="13"/>
      <c r="I63" s="13"/>
      <c r="J63" s="13"/>
      <c r="K63" s="13"/>
      <c r="L63" s="13"/>
      <c r="M63" s="13"/>
      <c r="N63" s="16"/>
      <c r="O63" s="16"/>
      <c r="P63" s="16"/>
      <c r="Q63" s="16"/>
      <c r="R63" s="16"/>
      <c r="S63" s="16"/>
      <c r="T63" s="16"/>
      <c r="U63" s="16"/>
    </row>
    <row r="64" spans="1:21" x14ac:dyDescent="0.25">
      <c r="A64" s="13"/>
      <c r="B64" s="13"/>
      <c r="C64" s="20"/>
      <c r="D64" s="13"/>
      <c r="E64" s="13"/>
      <c r="F64" s="13"/>
      <c r="G64" s="13"/>
      <c r="H64" s="13"/>
      <c r="I64" s="13"/>
      <c r="J64" s="13"/>
      <c r="K64" s="13"/>
      <c r="L64" s="13"/>
      <c r="M64" s="13"/>
      <c r="N64" s="16"/>
      <c r="O64" s="16"/>
      <c r="P64" s="16"/>
      <c r="Q64" s="16"/>
      <c r="R64" s="16"/>
      <c r="S64" s="16"/>
      <c r="T64" s="16"/>
      <c r="U64" s="16"/>
    </row>
    <row r="65" spans="1:21" x14ac:dyDescent="0.25">
      <c r="A65" s="13"/>
      <c r="B65" s="13"/>
      <c r="C65" s="20"/>
      <c r="D65" s="13"/>
      <c r="E65" s="13"/>
      <c r="F65" s="13"/>
      <c r="G65" s="13"/>
      <c r="H65" s="13"/>
      <c r="I65" s="13"/>
      <c r="J65" s="13"/>
      <c r="K65" s="13"/>
      <c r="L65" s="13"/>
      <c r="M65" s="13"/>
      <c r="N65" s="16"/>
      <c r="O65" s="16"/>
      <c r="P65" s="16"/>
      <c r="Q65" s="16"/>
      <c r="R65" s="16"/>
      <c r="S65" s="16"/>
      <c r="T65" s="16"/>
      <c r="U65" s="16"/>
    </row>
    <row r="66" spans="1:21" x14ac:dyDescent="0.25">
      <c r="A66" s="13"/>
      <c r="B66" s="13"/>
      <c r="C66" s="20"/>
      <c r="D66" s="13"/>
      <c r="E66" s="13"/>
      <c r="F66" s="13"/>
      <c r="G66" s="13"/>
      <c r="H66" s="13"/>
      <c r="I66" s="13"/>
      <c r="J66" s="13"/>
      <c r="K66" s="13"/>
      <c r="L66" s="13"/>
      <c r="M66" s="13"/>
      <c r="N66" s="16"/>
      <c r="O66" s="16"/>
      <c r="P66" s="16"/>
      <c r="Q66" s="16"/>
      <c r="R66" s="16"/>
      <c r="S66" s="16"/>
      <c r="T66" s="16"/>
      <c r="U66" s="16"/>
    </row>
    <row r="67" spans="1:21" x14ac:dyDescent="0.25">
      <c r="A67" s="13"/>
      <c r="B67" s="13"/>
      <c r="C67" s="20"/>
      <c r="D67" s="13"/>
      <c r="E67" s="13"/>
      <c r="F67" s="13"/>
      <c r="G67" s="13"/>
      <c r="H67" s="13"/>
      <c r="I67" s="13"/>
      <c r="J67" s="13"/>
      <c r="K67" s="13"/>
      <c r="L67" s="13"/>
      <c r="M67" s="13"/>
      <c r="N67" s="16"/>
      <c r="O67" s="16"/>
      <c r="P67" s="16"/>
      <c r="Q67" s="16"/>
      <c r="R67" s="16"/>
      <c r="S67" s="16"/>
      <c r="T67" s="16"/>
      <c r="U67" s="16"/>
    </row>
    <row r="68" spans="1:21" x14ac:dyDescent="0.25">
      <c r="A68" s="13"/>
      <c r="B68" s="13"/>
      <c r="C68" s="20"/>
      <c r="D68" s="13"/>
      <c r="E68" s="13"/>
      <c r="F68" s="13"/>
      <c r="G68" s="13"/>
      <c r="H68" s="13"/>
      <c r="I68" s="13"/>
      <c r="J68" s="13"/>
      <c r="K68" s="13"/>
      <c r="L68" s="13"/>
      <c r="M68" s="13"/>
      <c r="N68" s="16"/>
      <c r="O68" s="16"/>
      <c r="P68" s="16"/>
      <c r="Q68" s="16"/>
      <c r="R68" s="16"/>
      <c r="S68" s="16"/>
      <c r="T68" s="16"/>
      <c r="U68" s="16"/>
    </row>
    <row r="69" spans="1:21" x14ac:dyDescent="0.25">
      <c r="A69" s="13"/>
      <c r="B69" s="13"/>
      <c r="C69" s="20"/>
      <c r="D69" s="13"/>
      <c r="E69" s="13"/>
      <c r="F69" s="13"/>
      <c r="G69" s="13"/>
      <c r="H69" s="13"/>
      <c r="I69" s="13"/>
      <c r="J69" s="13"/>
      <c r="K69" s="13"/>
      <c r="L69" s="13"/>
      <c r="M69" s="13"/>
      <c r="N69" s="16"/>
      <c r="O69" s="16"/>
      <c r="P69" s="16"/>
      <c r="Q69" s="16"/>
      <c r="R69" s="16"/>
      <c r="S69" s="16"/>
      <c r="T69" s="16"/>
      <c r="U69" s="16"/>
    </row>
    <row r="70" spans="1:21" x14ac:dyDescent="0.25">
      <c r="A70" s="13"/>
      <c r="B70" s="13"/>
      <c r="C70" s="20"/>
      <c r="D70" s="13"/>
      <c r="E70" s="13"/>
      <c r="F70" s="13"/>
      <c r="G70" s="13"/>
      <c r="H70" s="13"/>
      <c r="I70" s="13"/>
      <c r="J70" s="13"/>
      <c r="K70" s="13"/>
      <c r="L70" s="13"/>
      <c r="M70" s="13"/>
      <c r="N70" s="16"/>
      <c r="O70" s="16"/>
      <c r="P70" s="16"/>
      <c r="Q70" s="16"/>
      <c r="R70" s="16"/>
      <c r="S70" s="16"/>
      <c r="T70" s="16"/>
      <c r="U70" s="16"/>
    </row>
    <row r="71" spans="1:21" x14ac:dyDescent="0.25">
      <c r="A71" s="13"/>
      <c r="B71" s="13"/>
      <c r="C71" s="20"/>
      <c r="D71" s="13"/>
      <c r="E71" s="13"/>
      <c r="F71" s="13"/>
      <c r="G71" s="13"/>
      <c r="H71" s="13"/>
      <c r="I71" s="13"/>
      <c r="J71" s="13"/>
      <c r="K71" s="13"/>
      <c r="L71" s="13"/>
      <c r="M71" s="13"/>
      <c r="N71" s="16"/>
      <c r="O71" s="16"/>
      <c r="P71" s="16"/>
      <c r="Q71" s="16"/>
      <c r="R71" s="16"/>
      <c r="S71" s="16"/>
      <c r="T71" s="16"/>
      <c r="U71" s="16"/>
    </row>
    <row r="72" spans="1:21" x14ac:dyDescent="0.25">
      <c r="A72" s="13"/>
      <c r="B72" s="13"/>
      <c r="C72" s="20"/>
      <c r="D72" s="13"/>
      <c r="E72" s="13"/>
      <c r="F72" s="13"/>
      <c r="G72" s="13"/>
      <c r="H72" s="13"/>
      <c r="I72" s="13"/>
      <c r="J72" s="13"/>
      <c r="K72" s="13"/>
      <c r="L72" s="13"/>
      <c r="M72" s="13"/>
      <c r="N72" s="16"/>
      <c r="O72" s="16"/>
      <c r="P72" s="16"/>
      <c r="Q72" s="16"/>
      <c r="R72" s="16"/>
      <c r="S72" s="16"/>
      <c r="T72" s="16"/>
      <c r="U72" s="16"/>
    </row>
    <row r="73" spans="1:21" x14ac:dyDescent="0.25">
      <c r="A73" s="13"/>
      <c r="B73" s="13"/>
      <c r="C73" s="20"/>
      <c r="D73" s="13"/>
      <c r="E73" s="13"/>
      <c r="F73" s="13"/>
      <c r="G73" s="13"/>
      <c r="H73" s="13"/>
      <c r="I73" s="13"/>
      <c r="J73" s="13"/>
      <c r="K73" s="13"/>
      <c r="L73" s="13"/>
      <c r="M73" s="13"/>
      <c r="N73" s="16"/>
      <c r="O73" s="16"/>
      <c r="P73" s="16"/>
      <c r="Q73" s="16"/>
      <c r="R73" s="16"/>
      <c r="S73" s="16"/>
      <c r="T73" s="16"/>
      <c r="U73" s="16"/>
    </row>
    <row r="74" spans="1:21" x14ac:dyDescent="0.25">
      <c r="A74" s="13"/>
      <c r="B74" s="13"/>
      <c r="C74" s="20"/>
      <c r="D74" s="13"/>
      <c r="E74" s="13"/>
      <c r="F74" s="13"/>
      <c r="G74" s="13"/>
      <c r="H74" s="13"/>
      <c r="I74" s="13"/>
      <c r="J74" s="13"/>
      <c r="K74" s="13"/>
      <c r="L74" s="13"/>
      <c r="M74" s="13"/>
      <c r="N74" s="16"/>
      <c r="O74" s="16"/>
      <c r="P74" s="16"/>
      <c r="Q74" s="16"/>
      <c r="R74" s="16"/>
      <c r="S74" s="16"/>
      <c r="T74" s="16"/>
      <c r="U74" s="16"/>
    </row>
    <row r="75" spans="1:21" x14ac:dyDescent="0.25">
      <c r="A75" s="13"/>
      <c r="B75" s="13"/>
      <c r="C75" s="20"/>
      <c r="D75" s="13"/>
      <c r="E75" s="13"/>
      <c r="F75" s="13"/>
      <c r="G75" s="13"/>
      <c r="H75" s="13"/>
      <c r="I75" s="13"/>
      <c r="J75" s="13"/>
      <c r="K75" s="13"/>
      <c r="L75" s="13"/>
      <c r="M75" s="13"/>
      <c r="N75" s="16"/>
      <c r="O75" s="16"/>
      <c r="P75" s="16"/>
      <c r="Q75" s="16"/>
      <c r="R75" s="16"/>
      <c r="S75" s="16"/>
      <c r="T75" s="16"/>
      <c r="U75" s="16"/>
    </row>
    <row r="76" spans="1:21" x14ac:dyDescent="0.25">
      <c r="A76" s="13"/>
      <c r="B76" s="13"/>
      <c r="C76" s="20"/>
      <c r="D76" s="13"/>
      <c r="E76" s="13"/>
      <c r="F76" s="13"/>
      <c r="G76" s="13"/>
      <c r="H76" s="13"/>
      <c r="I76" s="13"/>
      <c r="J76" s="13"/>
      <c r="K76" s="13"/>
      <c r="L76" s="13"/>
      <c r="M76" s="13"/>
      <c r="N76" s="16"/>
      <c r="O76" s="16"/>
      <c r="P76" s="16"/>
      <c r="Q76" s="16"/>
      <c r="R76" s="16"/>
      <c r="S76" s="16"/>
      <c r="T76" s="16"/>
      <c r="U76" s="16"/>
    </row>
    <row r="77" spans="1:21" x14ac:dyDescent="0.25">
      <c r="A77" s="13"/>
      <c r="B77" s="13"/>
      <c r="C77" s="20"/>
      <c r="D77" s="13"/>
      <c r="E77" s="13"/>
      <c r="F77" s="13"/>
      <c r="G77" s="13"/>
      <c r="H77" s="13"/>
      <c r="I77" s="13"/>
      <c r="J77" s="13"/>
      <c r="K77" s="13"/>
      <c r="L77" s="13"/>
      <c r="M77" s="13"/>
      <c r="N77" s="16"/>
      <c r="O77" s="16"/>
      <c r="P77" s="16"/>
      <c r="Q77" s="16"/>
      <c r="R77" s="16"/>
      <c r="S77" s="16"/>
      <c r="T77" s="16"/>
      <c r="U77" s="16"/>
    </row>
    <row r="78" spans="1:21" x14ac:dyDescent="0.25">
      <c r="A78" s="13"/>
      <c r="B78" s="13"/>
      <c r="C78" s="20"/>
      <c r="D78" s="13"/>
      <c r="E78" s="13"/>
      <c r="F78" s="13"/>
      <c r="G78" s="13"/>
      <c r="H78" s="13"/>
      <c r="I78" s="13"/>
      <c r="J78" s="13"/>
      <c r="K78" s="13"/>
      <c r="L78" s="13"/>
      <c r="M78" s="13"/>
      <c r="N78" s="16"/>
      <c r="O78" s="16"/>
      <c r="P78" s="16"/>
      <c r="Q78" s="16"/>
      <c r="R78" s="16"/>
      <c r="S78" s="16"/>
      <c r="T78" s="16"/>
      <c r="U78" s="16"/>
    </row>
    <row r="79" spans="1:21" x14ac:dyDescent="0.25">
      <c r="A79" s="13"/>
      <c r="B79" s="13"/>
      <c r="C79" s="20"/>
      <c r="D79" s="13"/>
      <c r="E79" s="13"/>
      <c r="F79" s="13"/>
      <c r="G79" s="13"/>
      <c r="H79" s="13"/>
      <c r="I79" s="13"/>
      <c r="J79" s="13"/>
      <c r="K79" s="13"/>
      <c r="L79" s="13"/>
      <c r="M79" s="13"/>
      <c r="N79" s="16"/>
      <c r="O79" s="16"/>
      <c r="P79" s="16"/>
      <c r="Q79" s="16"/>
      <c r="R79" s="16"/>
      <c r="S79" s="16"/>
      <c r="T79" s="16"/>
      <c r="U79" s="16"/>
    </row>
    <row r="80" spans="1:21" x14ac:dyDescent="0.25">
      <c r="A80" s="13"/>
      <c r="B80" s="13"/>
      <c r="C80" s="20"/>
      <c r="D80" s="13"/>
      <c r="E80" s="13"/>
      <c r="F80" s="13"/>
      <c r="G80" s="13"/>
      <c r="H80" s="13"/>
      <c r="I80" s="13"/>
      <c r="J80" s="13"/>
      <c r="K80" s="13"/>
      <c r="L80" s="13"/>
      <c r="M80" s="13"/>
      <c r="N80" s="16"/>
      <c r="O80" s="16"/>
      <c r="P80" s="16"/>
      <c r="Q80" s="16"/>
      <c r="R80" s="16"/>
      <c r="S80" s="16"/>
      <c r="T80" s="16"/>
      <c r="U80" s="16"/>
    </row>
    <row r="81" spans="1:21" x14ac:dyDescent="0.25">
      <c r="A81" s="13"/>
      <c r="B81" s="13"/>
      <c r="C81" s="20"/>
      <c r="D81" s="13"/>
      <c r="E81" s="13"/>
      <c r="F81" s="13"/>
      <c r="G81" s="13"/>
      <c r="H81" s="13"/>
      <c r="I81" s="13"/>
      <c r="J81" s="13"/>
      <c r="K81" s="13"/>
      <c r="L81" s="13"/>
      <c r="M81" s="13"/>
      <c r="N81" s="16"/>
      <c r="O81" s="16"/>
      <c r="P81" s="16"/>
      <c r="Q81" s="16"/>
      <c r="R81" s="16"/>
      <c r="S81" s="16"/>
      <c r="T81" s="16"/>
      <c r="U81" s="16"/>
    </row>
    <row r="82" spans="1:21" x14ac:dyDescent="0.25">
      <c r="A82" s="13"/>
      <c r="B82" s="13"/>
      <c r="C82" s="20"/>
      <c r="D82" s="13"/>
      <c r="E82" s="13"/>
      <c r="F82" s="13"/>
      <c r="G82" s="13"/>
      <c r="H82" s="13"/>
      <c r="I82" s="13"/>
      <c r="J82" s="13"/>
      <c r="K82" s="13"/>
      <c r="L82" s="13"/>
      <c r="M82" s="13"/>
      <c r="N82" s="16"/>
      <c r="O82" s="16"/>
      <c r="P82" s="16"/>
      <c r="Q82" s="16"/>
      <c r="R82" s="16"/>
      <c r="S82" s="16"/>
      <c r="T82" s="16"/>
      <c r="U82" s="16"/>
    </row>
    <row r="83" spans="1:21" x14ac:dyDescent="0.25">
      <c r="A83" s="13"/>
      <c r="B83" s="13"/>
      <c r="C83" s="20"/>
      <c r="D83" s="13"/>
      <c r="E83" s="13"/>
      <c r="F83" s="13"/>
      <c r="G83" s="13"/>
      <c r="H83" s="13"/>
      <c r="I83" s="13"/>
      <c r="J83" s="13"/>
      <c r="K83" s="13"/>
      <c r="L83" s="13"/>
      <c r="M83" s="13"/>
      <c r="N83" s="16"/>
      <c r="O83" s="16"/>
      <c r="P83" s="16"/>
      <c r="Q83" s="16"/>
      <c r="R83" s="16"/>
      <c r="S83" s="16"/>
      <c r="T83" s="16"/>
      <c r="U83" s="16"/>
    </row>
    <row r="84" spans="1:21" x14ac:dyDescent="0.25">
      <c r="A84" s="13"/>
      <c r="B84" s="13"/>
      <c r="C84" s="20"/>
      <c r="D84" s="13"/>
      <c r="E84" s="13"/>
      <c r="F84" s="13"/>
      <c r="G84" s="13"/>
      <c r="H84" s="13"/>
      <c r="I84" s="13"/>
      <c r="J84" s="13"/>
      <c r="K84" s="13"/>
      <c r="L84" s="13"/>
      <c r="M84" s="13"/>
      <c r="N84" s="16"/>
      <c r="O84" s="16"/>
      <c r="P84" s="16"/>
      <c r="Q84" s="16"/>
      <c r="R84" s="16"/>
      <c r="S84" s="16"/>
      <c r="T84" s="16"/>
      <c r="U84" s="16"/>
    </row>
    <row r="85" spans="1:21" x14ac:dyDescent="0.25">
      <c r="A85" s="13"/>
      <c r="B85" s="13"/>
      <c r="C85" s="20"/>
      <c r="D85" s="13"/>
      <c r="E85" s="13"/>
      <c r="F85" s="13"/>
      <c r="G85" s="13"/>
      <c r="H85" s="13"/>
      <c r="I85" s="13"/>
      <c r="J85" s="13"/>
      <c r="K85" s="13"/>
      <c r="L85" s="13"/>
      <c r="M85" s="13"/>
      <c r="N85" s="16"/>
      <c r="O85" s="16"/>
      <c r="P85" s="16"/>
      <c r="Q85" s="16"/>
      <c r="R85" s="16"/>
      <c r="S85" s="16"/>
      <c r="T85" s="16"/>
      <c r="U85" s="16"/>
    </row>
    <row r="86" spans="1:21" x14ac:dyDescent="0.25">
      <c r="A86" s="13"/>
      <c r="B86" s="13"/>
      <c r="C86" s="20"/>
      <c r="D86" s="13"/>
      <c r="E86" s="13"/>
      <c r="F86" s="13"/>
      <c r="G86" s="13"/>
      <c r="H86" s="13"/>
      <c r="I86" s="13"/>
      <c r="J86" s="13"/>
      <c r="K86" s="13"/>
      <c r="L86" s="13"/>
      <c r="M86" s="13"/>
      <c r="N86" s="16"/>
      <c r="O86" s="16"/>
      <c r="P86" s="16"/>
      <c r="Q86" s="16"/>
      <c r="R86" s="16"/>
      <c r="S86" s="16"/>
      <c r="T86" s="16"/>
      <c r="U86" s="16"/>
    </row>
    <row r="87" spans="1:21" x14ac:dyDescent="0.25">
      <c r="A87" s="13"/>
      <c r="B87" s="13"/>
      <c r="C87" s="20"/>
      <c r="D87" s="13"/>
      <c r="E87" s="13"/>
      <c r="F87" s="13"/>
      <c r="G87" s="13"/>
      <c r="H87" s="13"/>
      <c r="I87" s="13"/>
      <c r="J87" s="13"/>
      <c r="K87" s="13"/>
      <c r="L87" s="13"/>
      <c r="M87" s="13"/>
      <c r="N87" s="16"/>
      <c r="O87" s="16"/>
      <c r="P87" s="16"/>
      <c r="Q87" s="16"/>
      <c r="R87" s="16"/>
      <c r="S87" s="16"/>
      <c r="T87" s="16"/>
      <c r="U87" s="16"/>
    </row>
    <row r="88" spans="1:21" x14ac:dyDescent="0.25">
      <c r="A88" s="13"/>
      <c r="B88" s="13"/>
      <c r="C88" s="20"/>
      <c r="D88" s="13"/>
      <c r="E88" s="13"/>
      <c r="F88" s="13"/>
      <c r="G88" s="13"/>
      <c r="H88" s="13"/>
      <c r="I88" s="13"/>
      <c r="J88" s="13"/>
      <c r="K88" s="13"/>
      <c r="L88" s="13"/>
      <c r="M88" s="13"/>
      <c r="N88" s="16"/>
      <c r="O88" s="16"/>
      <c r="P88" s="16"/>
      <c r="Q88" s="16"/>
      <c r="R88" s="16"/>
      <c r="S88" s="16"/>
      <c r="T88" s="16"/>
      <c r="U88" s="16"/>
    </row>
    <row r="89" spans="1:21" x14ac:dyDescent="0.25">
      <c r="A89" s="13"/>
      <c r="B89" s="13"/>
      <c r="C89" s="20"/>
      <c r="D89" s="13"/>
      <c r="E89" s="13"/>
      <c r="F89" s="13"/>
      <c r="G89" s="13"/>
      <c r="H89" s="13"/>
      <c r="I89" s="13"/>
      <c r="J89" s="13"/>
      <c r="K89" s="13"/>
      <c r="L89" s="13"/>
      <c r="M89" s="13"/>
      <c r="N89" s="16"/>
      <c r="O89" s="16"/>
      <c r="P89" s="16"/>
      <c r="Q89" s="16"/>
      <c r="R89" s="16"/>
      <c r="S89" s="16"/>
      <c r="T89" s="16"/>
      <c r="U89" s="16"/>
    </row>
    <row r="90" spans="1:21" x14ac:dyDescent="0.25">
      <c r="A90" s="13"/>
      <c r="B90" s="13"/>
      <c r="C90" s="20"/>
      <c r="D90" s="13"/>
      <c r="E90" s="13"/>
      <c r="F90" s="13"/>
      <c r="G90" s="13"/>
      <c r="H90" s="13"/>
      <c r="I90" s="13"/>
      <c r="J90" s="13"/>
      <c r="K90" s="13"/>
      <c r="L90" s="13"/>
      <c r="M90" s="13"/>
      <c r="N90" s="16"/>
      <c r="O90" s="16"/>
      <c r="P90" s="16"/>
      <c r="Q90" s="16"/>
      <c r="R90" s="16"/>
      <c r="S90" s="16"/>
      <c r="T90" s="16"/>
      <c r="U90" s="16"/>
    </row>
    <row r="91" spans="1:21" x14ac:dyDescent="0.25">
      <c r="A91" s="13"/>
      <c r="B91" s="13"/>
      <c r="C91" s="20"/>
      <c r="D91" s="13"/>
      <c r="E91" s="13"/>
      <c r="F91" s="13"/>
      <c r="G91" s="13"/>
      <c r="H91" s="13"/>
      <c r="I91" s="13"/>
      <c r="J91" s="13"/>
      <c r="K91" s="13"/>
      <c r="L91" s="13"/>
      <c r="M91" s="13"/>
      <c r="N91" s="16"/>
      <c r="O91" s="16"/>
      <c r="P91" s="16"/>
      <c r="Q91" s="16"/>
      <c r="R91" s="16"/>
      <c r="S91" s="16"/>
      <c r="T91" s="16"/>
      <c r="U91" s="16"/>
    </row>
    <row r="92" spans="1:21" x14ac:dyDescent="0.25">
      <c r="A92" s="13"/>
      <c r="B92" s="13"/>
      <c r="C92" s="20"/>
      <c r="D92" s="13"/>
      <c r="E92" s="13"/>
      <c r="F92" s="13"/>
      <c r="G92" s="13"/>
      <c r="H92" s="13"/>
      <c r="I92" s="13"/>
      <c r="J92" s="13"/>
      <c r="K92" s="13"/>
      <c r="L92" s="13"/>
      <c r="M92" s="13"/>
      <c r="N92" s="16"/>
      <c r="O92" s="16"/>
      <c r="P92" s="16"/>
      <c r="Q92" s="16"/>
      <c r="R92" s="16"/>
      <c r="S92" s="16"/>
      <c r="T92" s="16"/>
      <c r="U92" s="16"/>
    </row>
    <row r="93" spans="1:21" x14ac:dyDescent="0.25">
      <c r="A93" s="13"/>
      <c r="B93" s="13"/>
      <c r="C93" s="20"/>
      <c r="D93" s="13"/>
      <c r="E93" s="13"/>
      <c r="F93" s="13"/>
      <c r="G93" s="13"/>
      <c r="H93" s="13"/>
      <c r="I93" s="13"/>
      <c r="J93" s="13"/>
      <c r="K93" s="13"/>
      <c r="L93" s="13"/>
      <c r="M93" s="13"/>
      <c r="N93" s="16"/>
      <c r="O93" s="16"/>
      <c r="P93" s="16"/>
      <c r="Q93" s="16"/>
      <c r="R93" s="16"/>
      <c r="S93" s="16"/>
      <c r="T93" s="16"/>
      <c r="U93" s="16"/>
    </row>
    <row r="94" spans="1:21" x14ac:dyDescent="0.25">
      <c r="A94" s="13"/>
      <c r="B94" s="13"/>
      <c r="C94" s="20"/>
      <c r="D94" s="13"/>
      <c r="E94" s="13"/>
      <c r="F94" s="13"/>
      <c r="G94" s="13"/>
      <c r="H94" s="13"/>
      <c r="I94" s="13"/>
      <c r="J94" s="13"/>
      <c r="K94" s="13"/>
      <c r="L94" s="13"/>
      <c r="M94" s="13"/>
      <c r="N94" s="16"/>
      <c r="O94" s="16"/>
      <c r="P94" s="16"/>
      <c r="Q94" s="16"/>
      <c r="R94" s="16"/>
      <c r="S94" s="16"/>
      <c r="T94" s="16"/>
      <c r="U94" s="16"/>
    </row>
    <row r="95" spans="1:21" x14ac:dyDescent="0.25">
      <c r="A95" s="13"/>
      <c r="B95" s="13"/>
      <c r="C95" s="20"/>
      <c r="D95" s="13"/>
      <c r="E95" s="13"/>
      <c r="F95" s="13"/>
      <c r="G95" s="13"/>
      <c r="H95" s="13"/>
      <c r="I95" s="13"/>
      <c r="J95" s="13"/>
      <c r="K95" s="13"/>
      <c r="L95" s="13"/>
      <c r="M95" s="13"/>
      <c r="N95" s="16"/>
      <c r="O95" s="16"/>
      <c r="P95" s="16"/>
      <c r="Q95" s="16"/>
      <c r="R95" s="16"/>
      <c r="S95" s="16"/>
      <c r="T95" s="16"/>
      <c r="U95" s="16"/>
    </row>
    <row r="96" spans="1:21" x14ac:dyDescent="0.25">
      <c r="A96" s="13"/>
      <c r="B96" s="13"/>
      <c r="C96" s="20"/>
      <c r="D96" s="13"/>
      <c r="E96" s="13"/>
      <c r="F96" s="13"/>
      <c r="G96" s="13"/>
      <c r="H96" s="13"/>
      <c r="I96" s="13"/>
      <c r="J96" s="13"/>
      <c r="K96" s="13"/>
      <c r="L96" s="13"/>
      <c r="M96" s="13"/>
      <c r="N96" s="16"/>
      <c r="O96" s="16"/>
      <c r="P96" s="16"/>
      <c r="Q96" s="16"/>
      <c r="R96" s="16"/>
      <c r="S96" s="16"/>
      <c r="T96" s="16"/>
      <c r="U96" s="16"/>
    </row>
    <row r="97" spans="1:21" x14ac:dyDescent="0.25">
      <c r="A97" s="13"/>
      <c r="B97" s="13"/>
      <c r="C97" s="20"/>
      <c r="D97" s="13"/>
      <c r="E97" s="13"/>
      <c r="F97" s="13"/>
      <c r="G97" s="13"/>
      <c r="H97" s="13"/>
      <c r="I97" s="13"/>
      <c r="J97" s="13"/>
      <c r="K97" s="13"/>
      <c r="L97" s="13"/>
      <c r="M97" s="13"/>
      <c r="N97" s="16"/>
      <c r="O97" s="16"/>
      <c r="P97" s="16"/>
      <c r="Q97" s="16"/>
      <c r="R97" s="16"/>
      <c r="S97" s="16"/>
      <c r="T97" s="16"/>
      <c r="U97" s="16"/>
    </row>
    <row r="98" spans="1:21" x14ac:dyDescent="0.25">
      <c r="A98" s="13"/>
      <c r="B98" s="13"/>
      <c r="C98" s="20"/>
      <c r="D98" s="13"/>
      <c r="E98" s="13"/>
      <c r="F98" s="13"/>
      <c r="G98" s="13"/>
      <c r="H98" s="13"/>
      <c r="I98" s="13"/>
      <c r="J98" s="13"/>
      <c r="K98" s="13"/>
      <c r="L98" s="13"/>
      <c r="M98" s="13"/>
      <c r="N98" s="16"/>
      <c r="O98" s="16"/>
      <c r="P98" s="16"/>
      <c r="Q98" s="16"/>
      <c r="R98" s="16"/>
      <c r="S98" s="16"/>
      <c r="T98" s="16"/>
      <c r="U98" s="16"/>
    </row>
    <row r="99" spans="1:21" x14ac:dyDescent="0.25">
      <c r="A99" s="13"/>
      <c r="B99" s="13"/>
      <c r="C99" s="20"/>
      <c r="D99" s="13"/>
      <c r="E99" s="13"/>
      <c r="F99" s="13"/>
      <c r="G99" s="13"/>
      <c r="H99" s="13"/>
      <c r="I99" s="13"/>
      <c r="J99" s="13"/>
      <c r="K99" s="13"/>
      <c r="L99" s="13"/>
      <c r="M99" s="13"/>
      <c r="N99" s="16"/>
      <c r="O99" s="16"/>
      <c r="P99" s="16"/>
      <c r="Q99" s="16"/>
      <c r="R99" s="16"/>
      <c r="S99" s="16"/>
      <c r="T99" s="16"/>
      <c r="U99" s="16"/>
    </row>
    <row r="100" spans="1:21" x14ac:dyDescent="0.25">
      <c r="C100" s="20"/>
      <c r="D100" s="13"/>
      <c r="E100" s="13"/>
      <c r="F100" s="13"/>
      <c r="G100" s="13"/>
      <c r="H100" s="13"/>
      <c r="I100" s="13"/>
      <c r="J100" s="13"/>
      <c r="K100" s="13"/>
      <c r="L100" s="13"/>
      <c r="M100" s="13"/>
      <c r="N100" s="16"/>
    </row>
    <row r="101" spans="1:21" x14ac:dyDescent="0.25">
      <c r="C101" s="20"/>
      <c r="D101" s="13"/>
      <c r="E101" s="13"/>
      <c r="F101" s="13"/>
      <c r="G101" s="13"/>
      <c r="H101" s="13"/>
      <c r="I101" s="13"/>
      <c r="J101" s="13"/>
      <c r="K101" s="13"/>
      <c r="L101" s="13"/>
      <c r="M101" s="13"/>
      <c r="N101" s="16"/>
    </row>
    <row r="102" spans="1:21" x14ac:dyDescent="0.25">
      <c r="C102" s="20"/>
      <c r="D102" s="13"/>
      <c r="E102" s="13"/>
      <c r="F102" s="13"/>
      <c r="G102" s="13"/>
      <c r="H102" s="13"/>
      <c r="I102" s="13"/>
      <c r="J102" s="13"/>
      <c r="K102" s="13"/>
      <c r="L102" s="13"/>
      <c r="M102" s="13"/>
      <c r="N102" s="16"/>
    </row>
    <row r="103" spans="1:21" x14ac:dyDescent="0.25">
      <c r="C103" s="20"/>
      <c r="D103" s="13"/>
      <c r="E103" s="13"/>
      <c r="F103" s="13"/>
      <c r="G103" s="13"/>
      <c r="H103" s="13"/>
      <c r="I103" s="13"/>
      <c r="J103" s="13"/>
      <c r="K103" s="13"/>
      <c r="L103" s="13"/>
      <c r="M103" s="13"/>
      <c r="N103" s="16"/>
    </row>
  </sheetData>
  <mergeCells count="145">
    <mergeCell ref="Y28:Y29"/>
    <mergeCell ref="Y6:Y7"/>
    <mergeCell ref="Y8:Y9"/>
    <mergeCell ref="Y10:Y11"/>
    <mergeCell ref="Y12:Y13"/>
    <mergeCell ref="Y14:Y15"/>
    <mergeCell ref="Y16:Y17"/>
    <mergeCell ref="Y18:Y19"/>
    <mergeCell ref="Y20:Y21"/>
    <mergeCell ref="Y22:Y23"/>
    <mergeCell ref="W16:W17"/>
    <mergeCell ref="W18:W19"/>
    <mergeCell ref="W20:W21"/>
    <mergeCell ref="W22:W23"/>
    <mergeCell ref="Y24:Y25"/>
    <mergeCell ref="Y26:Y27"/>
    <mergeCell ref="B24:B25"/>
    <mergeCell ref="B26:B27"/>
    <mergeCell ref="W24:W25"/>
    <mergeCell ref="W26:W27"/>
    <mergeCell ref="C16:C17"/>
    <mergeCell ref="D16:D17"/>
    <mergeCell ref="E16:E17"/>
    <mergeCell ref="D22:D23"/>
    <mergeCell ref="E22:E23"/>
    <mergeCell ref="D24:D25"/>
    <mergeCell ref="E24:E25"/>
    <mergeCell ref="D18:D19"/>
    <mergeCell ref="E18:E19"/>
    <mergeCell ref="C18:C19"/>
    <mergeCell ref="V26:V27"/>
    <mergeCell ref="U18:U19"/>
    <mergeCell ref="U20:U21"/>
    <mergeCell ref="U22:U23"/>
    <mergeCell ref="W28:W29"/>
    <mergeCell ref="W6:W7"/>
    <mergeCell ref="W8:W9"/>
    <mergeCell ref="W10:W11"/>
    <mergeCell ref="W12:W13"/>
    <mergeCell ref="W14:W15"/>
    <mergeCell ref="A16:A19"/>
    <mergeCell ref="B16:B17"/>
    <mergeCell ref="B18:B19"/>
    <mergeCell ref="A20:A21"/>
    <mergeCell ref="B20:B21"/>
    <mergeCell ref="A28:A29"/>
    <mergeCell ref="B28:B29"/>
    <mergeCell ref="A22:A23"/>
    <mergeCell ref="B22:B23"/>
    <mergeCell ref="A24:A27"/>
    <mergeCell ref="A6:A7"/>
    <mergeCell ref="B6:B7"/>
    <mergeCell ref="A8:A11"/>
    <mergeCell ref="B8:B9"/>
    <mergeCell ref="B10:B11"/>
    <mergeCell ref="A12:A15"/>
    <mergeCell ref="B12:B13"/>
    <mergeCell ref="B14:B15"/>
    <mergeCell ref="T6:U6"/>
    <mergeCell ref="A1:B4"/>
    <mergeCell ref="C1:V1"/>
    <mergeCell ref="C2:V2"/>
    <mergeCell ref="D3:V3"/>
    <mergeCell ref="D4:V4"/>
    <mergeCell ref="V6:V7"/>
    <mergeCell ref="C6:C7"/>
    <mergeCell ref="D6:E6"/>
    <mergeCell ref="F6:S6"/>
    <mergeCell ref="C14:C15"/>
    <mergeCell ref="U10:U11"/>
    <mergeCell ref="U12:U13"/>
    <mergeCell ref="U14:U15"/>
    <mergeCell ref="C10:C11"/>
    <mergeCell ref="D10:D11"/>
    <mergeCell ref="V16:V17"/>
    <mergeCell ref="C12:C13"/>
    <mergeCell ref="U8:U9"/>
    <mergeCell ref="U16:U17"/>
    <mergeCell ref="E10:E11"/>
    <mergeCell ref="C8:C9"/>
    <mergeCell ref="D8:D9"/>
    <mergeCell ref="E8:E9"/>
    <mergeCell ref="V12:V13"/>
    <mergeCell ref="V14:V15"/>
    <mergeCell ref="D12:D13"/>
    <mergeCell ref="E12:E13"/>
    <mergeCell ref="D14:D15"/>
    <mergeCell ref="E14:E15"/>
    <mergeCell ref="C20:C21"/>
    <mergeCell ref="C22:C23"/>
    <mergeCell ref="C24:C25"/>
    <mergeCell ref="C26:C27"/>
    <mergeCell ref="T20:T21"/>
    <mergeCell ref="T22:T23"/>
    <mergeCell ref="T24:T25"/>
    <mergeCell ref="E28:E29"/>
    <mergeCell ref="D26:D27"/>
    <mergeCell ref="E26:E27"/>
    <mergeCell ref="D20:D21"/>
    <mergeCell ref="E20:E21"/>
    <mergeCell ref="T18:T19"/>
    <mergeCell ref="U28:U29"/>
    <mergeCell ref="V18:V19"/>
    <mergeCell ref="V20:V21"/>
    <mergeCell ref="V22:V23"/>
    <mergeCell ref="V24:V25"/>
    <mergeCell ref="T28:T29"/>
    <mergeCell ref="D28:D29"/>
    <mergeCell ref="T26:T27"/>
    <mergeCell ref="X6:X7"/>
    <mergeCell ref="T8:T9"/>
    <mergeCell ref="T10:T11"/>
    <mergeCell ref="T12:T13"/>
    <mergeCell ref="T14:T15"/>
    <mergeCell ref="X22:X23"/>
    <mergeCell ref="V8:V9"/>
    <mergeCell ref="V10:V11"/>
    <mergeCell ref="A30:S30"/>
    <mergeCell ref="C28:C29"/>
    <mergeCell ref="V28:V29"/>
    <mergeCell ref="X8:X9"/>
    <mergeCell ref="X10:X11"/>
    <mergeCell ref="X12:X13"/>
    <mergeCell ref="X14:X15"/>
    <mergeCell ref="X16:X17"/>
    <mergeCell ref="X18:X19"/>
    <mergeCell ref="X20:X21"/>
    <mergeCell ref="U24:U25"/>
    <mergeCell ref="U26:U27"/>
    <mergeCell ref="X24:X25"/>
    <mergeCell ref="X26:X27"/>
    <mergeCell ref="X28:X29"/>
    <mergeCell ref="T16:T17"/>
    <mergeCell ref="Z24:Z25"/>
    <mergeCell ref="Z26:Z27"/>
    <mergeCell ref="Z28:Z29"/>
    <mergeCell ref="Z6:Z7"/>
    <mergeCell ref="Z8:Z9"/>
    <mergeCell ref="Z10:Z11"/>
    <mergeCell ref="Z12:Z13"/>
    <mergeCell ref="Z14:Z15"/>
    <mergeCell ref="Z16:Z17"/>
    <mergeCell ref="Z18:Z19"/>
    <mergeCell ref="Z20:Z21"/>
    <mergeCell ref="Z22:Z23"/>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CV79"/>
  <sheetViews>
    <sheetView zoomScaleNormal="100" zoomScaleSheetLayoutView="70" workbookViewId="0">
      <selection activeCell="D9" sqref="D9"/>
    </sheetView>
  </sheetViews>
  <sheetFormatPr baseColWidth="10" defaultColWidth="11.42578125" defaultRowHeight="12.75" x14ac:dyDescent="0.2"/>
  <cols>
    <col min="1" max="1" width="8.7109375" style="320" customWidth="1"/>
    <col min="2" max="2" width="28.140625" style="320" customWidth="1"/>
    <col min="3" max="3" width="15" style="320" customWidth="1"/>
    <col min="4" max="9" width="16" style="320" customWidth="1"/>
    <col min="10" max="10" width="17" style="320" bestFit="1" customWidth="1"/>
    <col min="11" max="22" width="16" style="320" customWidth="1"/>
    <col min="23" max="27" width="16" style="320" hidden="1" customWidth="1"/>
    <col min="28" max="28" width="13.42578125" style="320" hidden="1" customWidth="1"/>
    <col min="29" max="29" width="13.5703125" style="320" hidden="1" customWidth="1"/>
    <col min="30" max="30" width="14.85546875" style="320" customWidth="1"/>
    <col min="31" max="31" width="12.28515625" style="320" customWidth="1"/>
    <col min="32" max="32" width="14.140625" style="320" customWidth="1"/>
    <col min="33" max="33" width="14.42578125" style="320" customWidth="1"/>
    <col min="34" max="34" width="12.42578125" style="320" customWidth="1"/>
    <col min="35" max="36" width="11.28515625" style="320" customWidth="1"/>
    <col min="37" max="37" width="16.7109375" style="320" customWidth="1"/>
    <col min="38" max="38" width="32" style="320" customWidth="1"/>
    <col min="39" max="39" width="22.28515625" style="468" customWidth="1"/>
    <col min="40" max="40" width="12.28515625" style="468" customWidth="1"/>
    <col min="41" max="41" width="61.28515625" style="320" hidden="1" customWidth="1"/>
    <col min="42" max="42" width="74.85546875" style="317" hidden="1" customWidth="1"/>
    <col min="43" max="43" width="65.85546875" style="317" hidden="1" customWidth="1"/>
    <col min="44" max="44" width="65.85546875" style="317" customWidth="1"/>
    <col min="45" max="45" width="7.7109375" style="318" hidden="1" customWidth="1"/>
    <col min="46" max="46" width="14.140625" style="318" hidden="1" customWidth="1"/>
    <col min="47" max="47" width="1.85546875" style="318" hidden="1" customWidth="1"/>
    <col min="48" max="48" width="14.28515625" style="318" hidden="1" customWidth="1"/>
    <col min="49" max="49" width="1.85546875" style="318" hidden="1" customWidth="1"/>
    <col min="50" max="50" width="16.85546875" style="318" hidden="1" customWidth="1"/>
    <col min="51" max="52" width="1.85546875" style="318" hidden="1" customWidth="1"/>
    <col min="53" max="53" width="14.140625" style="318" hidden="1" customWidth="1"/>
    <col min="54" max="56" width="11.42578125" style="319"/>
    <col min="57" max="100" width="11.42578125" style="317"/>
    <col min="101" max="16384" width="11.42578125" style="320"/>
  </cols>
  <sheetData>
    <row r="1" spans="1:100" ht="27.75" customHeight="1" x14ac:dyDescent="0.2">
      <c r="A1" s="741"/>
      <c r="B1" s="742"/>
      <c r="C1" s="742"/>
      <c r="D1" s="743"/>
      <c r="E1" s="747" t="s">
        <v>0</v>
      </c>
      <c r="F1" s="748"/>
      <c r="G1" s="748"/>
      <c r="H1" s="748"/>
      <c r="I1" s="748"/>
      <c r="J1" s="748"/>
      <c r="K1" s="748"/>
      <c r="L1" s="748"/>
      <c r="M1" s="748"/>
      <c r="N1" s="748"/>
      <c r="O1" s="748"/>
      <c r="P1" s="748"/>
      <c r="Q1" s="748"/>
      <c r="R1" s="748"/>
      <c r="S1" s="748"/>
      <c r="T1" s="748"/>
      <c r="U1" s="748"/>
      <c r="V1" s="748"/>
      <c r="W1" s="748"/>
      <c r="X1" s="748"/>
      <c r="Y1" s="748"/>
      <c r="Z1" s="748"/>
      <c r="AA1" s="748"/>
      <c r="AB1" s="748"/>
      <c r="AC1" s="748"/>
      <c r="AD1" s="748"/>
      <c r="AE1" s="748"/>
      <c r="AF1" s="748"/>
      <c r="AG1" s="748"/>
      <c r="AH1" s="748"/>
      <c r="AI1" s="748"/>
      <c r="AJ1" s="748"/>
      <c r="AK1" s="748"/>
      <c r="AL1" s="748"/>
      <c r="AM1" s="748"/>
      <c r="AN1" s="748"/>
      <c r="AO1" s="749"/>
    </row>
    <row r="2" spans="1:100" ht="36" customHeight="1" x14ac:dyDescent="0.2">
      <c r="A2" s="744"/>
      <c r="B2" s="745"/>
      <c r="C2" s="745"/>
      <c r="D2" s="746"/>
      <c r="E2" s="750" t="s">
        <v>103</v>
      </c>
      <c r="F2" s="751"/>
      <c r="G2" s="751"/>
      <c r="H2" s="751"/>
      <c r="I2" s="751"/>
      <c r="J2" s="751"/>
      <c r="K2" s="751"/>
      <c r="L2" s="751"/>
      <c r="M2" s="751"/>
      <c r="N2" s="751"/>
      <c r="O2" s="751"/>
      <c r="P2" s="751"/>
      <c r="Q2" s="751"/>
      <c r="R2" s="751"/>
      <c r="S2" s="751"/>
      <c r="T2" s="751"/>
      <c r="U2" s="751"/>
      <c r="V2" s="751"/>
      <c r="W2" s="751"/>
      <c r="X2" s="751"/>
      <c r="Y2" s="751"/>
      <c r="Z2" s="751"/>
      <c r="AA2" s="751"/>
      <c r="AB2" s="751"/>
      <c r="AC2" s="751"/>
      <c r="AD2" s="751"/>
      <c r="AE2" s="751"/>
      <c r="AF2" s="751"/>
      <c r="AG2" s="751"/>
      <c r="AH2" s="751"/>
      <c r="AI2" s="751"/>
      <c r="AJ2" s="751"/>
      <c r="AK2" s="751"/>
      <c r="AL2" s="751"/>
      <c r="AM2" s="751"/>
      <c r="AN2" s="751"/>
      <c r="AO2" s="752"/>
    </row>
    <row r="3" spans="1:100" ht="35.25" customHeight="1" x14ac:dyDescent="0.2">
      <c r="A3" s="744"/>
      <c r="B3" s="745"/>
      <c r="C3" s="745"/>
      <c r="D3" s="746"/>
      <c r="E3" s="753" t="s">
        <v>32</v>
      </c>
      <c r="F3" s="754"/>
      <c r="G3" s="321"/>
      <c r="H3" s="321"/>
      <c r="I3" s="321"/>
      <c r="J3" s="321"/>
      <c r="K3" s="321"/>
      <c r="L3" s="321"/>
      <c r="M3" s="321"/>
      <c r="N3" s="321"/>
      <c r="O3" s="321"/>
      <c r="P3" s="321"/>
      <c r="Q3" s="321"/>
      <c r="R3" s="321"/>
      <c r="S3" s="753" t="s">
        <v>108</v>
      </c>
      <c r="T3" s="755"/>
      <c r="U3" s="755"/>
      <c r="V3" s="755"/>
      <c r="W3" s="755"/>
      <c r="X3" s="755"/>
      <c r="Y3" s="755"/>
      <c r="Z3" s="755"/>
      <c r="AA3" s="755"/>
      <c r="AB3" s="755"/>
      <c r="AC3" s="755"/>
      <c r="AD3" s="755"/>
      <c r="AE3" s="755"/>
      <c r="AF3" s="755"/>
      <c r="AG3" s="755"/>
      <c r="AH3" s="755"/>
      <c r="AI3" s="755"/>
      <c r="AJ3" s="755"/>
      <c r="AK3" s="755"/>
      <c r="AL3" s="755"/>
      <c r="AM3" s="755"/>
      <c r="AN3" s="755"/>
      <c r="AO3" s="756"/>
    </row>
    <row r="4" spans="1:100" ht="23.25" customHeight="1" thickBot="1" x14ac:dyDescent="0.25">
      <c r="A4" s="744"/>
      <c r="B4" s="745"/>
      <c r="C4" s="745"/>
      <c r="D4" s="746"/>
      <c r="E4" s="757" t="s">
        <v>33</v>
      </c>
      <c r="F4" s="758"/>
      <c r="G4" s="322"/>
      <c r="H4" s="322"/>
      <c r="I4" s="322"/>
      <c r="J4" s="322"/>
      <c r="K4" s="322"/>
      <c r="L4" s="322"/>
      <c r="M4" s="322"/>
      <c r="N4" s="322"/>
      <c r="O4" s="322"/>
      <c r="P4" s="322"/>
      <c r="Q4" s="322"/>
      <c r="R4" s="322"/>
      <c r="S4" s="757" t="s">
        <v>109</v>
      </c>
      <c r="T4" s="759"/>
      <c r="U4" s="759"/>
      <c r="V4" s="759"/>
      <c r="W4" s="759"/>
      <c r="X4" s="759"/>
      <c r="Y4" s="759"/>
      <c r="Z4" s="759"/>
      <c r="AA4" s="759"/>
      <c r="AB4" s="759"/>
      <c r="AC4" s="759"/>
      <c r="AD4" s="759"/>
      <c r="AE4" s="759"/>
      <c r="AF4" s="759"/>
      <c r="AG4" s="759"/>
      <c r="AH4" s="759"/>
      <c r="AI4" s="759"/>
      <c r="AJ4" s="759"/>
      <c r="AK4" s="759"/>
      <c r="AL4" s="759"/>
      <c r="AM4" s="759"/>
      <c r="AN4" s="759"/>
      <c r="AO4" s="760"/>
    </row>
    <row r="5" spans="1:100" s="326" customFormat="1" ht="30" customHeight="1" thickBot="1" x14ac:dyDescent="0.25">
      <c r="A5" s="733" t="s">
        <v>38</v>
      </c>
      <c r="B5" s="733" t="s">
        <v>39</v>
      </c>
      <c r="C5" s="733" t="s">
        <v>40</v>
      </c>
      <c r="D5" s="669" t="s">
        <v>41</v>
      </c>
      <c r="E5" s="669" t="s">
        <v>42</v>
      </c>
      <c r="F5" s="737" t="s">
        <v>296</v>
      </c>
      <c r="G5" s="737"/>
      <c r="H5" s="737"/>
      <c r="I5" s="737"/>
      <c r="J5" s="737"/>
      <c r="K5" s="737"/>
      <c r="L5" s="737"/>
      <c r="M5" s="737"/>
      <c r="N5" s="737"/>
      <c r="O5" s="737"/>
      <c r="P5" s="737"/>
      <c r="Q5" s="737"/>
      <c r="R5" s="737" t="s">
        <v>297</v>
      </c>
      <c r="S5" s="737"/>
      <c r="T5" s="737"/>
      <c r="U5" s="737"/>
      <c r="V5" s="737"/>
      <c r="W5" s="737"/>
      <c r="X5" s="737"/>
      <c r="Y5" s="737"/>
      <c r="Z5" s="737"/>
      <c r="AA5" s="737"/>
      <c r="AB5" s="737"/>
      <c r="AC5" s="737"/>
      <c r="AD5" s="738" t="s">
        <v>43</v>
      </c>
      <c r="AE5" s="738"/>
      <c r="AF5" s="738"/>
      <c r="AG5" s="738"/>
      <c r="AH5" s="739"/>
      <c r="AI5" s="740" t="s">
        <v>48</v>
      </c>
      <c r="AJ5" s="738"/>
      <c r="AK5" s="738"/>
      <c r="AL5" s="738"/>
      <c r="AM5" s="738"/>
      <c r="AN5" s="739"/>
      <c r="AO5" s="733" t="s">
        <v>298</v>
      </c>
      <c r="AP5" s="733" t="s">
        <v>299</v>
      </c>
      <c r="AQ5" s="733" t="s">
        <v>300</v>
      </c>
      <c r="AR5" s="733" t="s">
        <v>301</v>
      </c>
      <c r="AS5" s="323"/>
      <c r="AT5" s="323"/>
      <c r="AU5" s="323"/>
      <c r="AV5" s="323"/>
      <c r="AW5" s="323"/>
      <c r="AX5" s="323"/>
      <c r="AY5" s="323"/>
      <c r="AZ5" s="323"/>
      <c r="BA5" s="323"/>
      <c r="BB5" s="324"/>
      <c r="BC5" s="324"/>
      <c r="BD5" s="324"/>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row>
    <row r="6" spans="1:100" s="326" customFormat="1" ht="48" thickBot="1" x14ac:dyDescent="0.25">
      <c r="A6" s="734" t="s">
        <v>34</v>
      </c>
      <c r="B6" s="734"/>
      <c r="C6" s="734"/>
      <c r="D6" s="672"/>
      <c r="E6" s="672"/>
      <c r="F6" s="327" t="s">
        <v>302</v>
      </c>
      <c r="G6" s="327" t="s">
        <v>303</v>
      </c>
      <c r="H6" s="327" t="s">
        <v>304</v>
      </c>
      <c r="I6" s="327" t="s">
        <v>305</v>
      </c>
      <c r="J6" s="328" t="s">
        <v>306</v>
      </c>
      <c r="K6" s="328" t="s">
        <v>307</v>
      </c>
      <c r="L6" s="328" t="s">
        <v>308</v>
      </c>
      <c r="M6" s="328" t="s">
        <v>309</v>
      </c>
      <c r="N6" s="328" t="s">
        <v>310</v>
      </c>
      <c r="O6" s="328" t="s">
        <v>311</v>
      </c>
      <c r="P6" s="328" t="s">
        <v>312</v>
      </c>
      <c r="Q6" s="328" t="s">
        <v>313</v>
      </c>
      <c r="R6" s="328" t="s">
        <v>302</v>
      </c>
      <c r="S6" s="328" t="s">
        <v>303</v>
      </c>
      <c r="T6" s="328" t="s">
        <v>304</v>
      </c>
      <c r="U6" s="328" t="s">
        <v>305</v>
      </c>
      <c r="V6" s="328" t="s">
        <v>306</v>
      </c>
      <c r="W6" s="327" t="s">
        <v>307</v>
      </c>
      <c r="X6" s="327" t="s">
        <v>308</v>
      </c>
      <c r="Y6" s="327" t="s">
        <v>309</v>
      </c>
      <c r="Z6" s="327" t="s">
        <v>310</v>
      </c>
      <c r="AA6" s="327" t="s">
        <v>311</v>
      </c>
      <c r="AB6" s="327" t="s">
        <v>312</v>
      </c>
      <c r="AC6" s="327" t="s">
        <v>313</v>
      </c>
      <c r="AD6" s="328" t="s">
        <v>314</v>
      </c>
      <c r="AE6" s="329" t="s">
        <v>44</v>
      </c>
      <c r="AF6" s="329" t="s">
        <v>45</v>
      </c>
      <c r="AG6" s="329" t="s">
        <v>46</v>
      </c>
      <c r="AH6" s="329" t="s">
        <v>47</v>
      </c>
      <c r="AI6" s="327" t="s">
        <v>49</v>
      </c>
      <c r="AJ6" s="327" t="s">
        <v>50</v>
      </c>
      <c r="AK6" s="328" t="s">
        <v>51</v>
      </c>
      <c r="AL6" s="328" t="s">
        <v>52</v>
      </c>
      <c r="AM6" s="330" t="s">
        <v>315</v>
      </c>
      <c r="AN6" s="331" t="s">
        <v>53</v>
      </c>
      <c r="AO6" s="734"/>
      <c r="AP6" s="734"/>
      <c r="AQ6" s="734"/>
      <c r="AR6" s="734"/>
      <c r="AS6" s="332" t="s">
        <v>316</v>
      </c>
      <c r="AT6" s="332" t="s">
        <v>317</v>
      </c>
      <c r="AU6" s="333"/>
      <c r="AV6" s="332" t="s">
        <v>318</v>
      </c>
      <c r="AW6" s="333"/>
      <c r="AX6" s="332" t="s">
        <v>319</v>
      </c>
      <c r="AY6" s="323"/>
      <c r="AZ6" s="323"/>
      <c r="BA6" s="334" t="s">
        <v>320</v>
      </c>
      <c r="BB6" s="324"/>
      <c r="BC6" s="324"/>
      <c r="BD6" s="324"/>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row>
    <row r="7" spans="1:100" ht="43.15" customHeight="1" x14ac:dyDescent="0.2">
      <c r="A7" s="682">
        <v>1</v>
      </c>
      <c r="B7" s="685" t="s">
        <v>321</v>
      </c>
      <c r="C7" s="688" t="s">
        <v>322</v>
      </c>
      <c r="D7" s="335" t="s">
        <v>323</v>
      </c>
      <c r="E7" s="336">
        <f>+[2]INVERSIÓN!H8</f>
        <v>1</v>
      </c>
      <c r="F7" s="337">
        <f>+[2]INVERSIÓN!I8</f>
        <v>1</v>
      </c>
      <c r="G7" s="337">
        <f>+[2]INVERSIÓN!J8</f>
        <v>1</v>
      </c>
      <c r="H7" s="337">
        <f>+[2]INVERSIÓN!K8</f>
        <v>1</v>
      </c>
      <c r="I7" s="337">
        <f>+[2]INVERSIÓN!L8</f>
        <v>1</v>
      </c>
      <c r="J7" s="338">
        <v>1</v>
      </c>
      <c r="K7" s="338">
        <f>+[2]INVERSIÓN!N8</f>
        <v>0</v>
      </c>
      <c r="L7" s="338">
        <f>+[2]INVERSIÓN!O8</f>
        <v>0</v>
      </c>
      <c r="M7" s="338">
        <f>+[2]INVERSIÓN!P8</f>
        <v>0</v>
      </c>
      <c r="N7" s="338">
        <f>+[2]INVERSIÓN!Q8</f>
        <v>0</v>
      </c>
      <c r="O7" s="338">
        <f>+[2]INVERSIÓN!R8</f>
        <v>0</v>
      </c>
      <c r="P7" s="338">
        <f>+[2]INVERSIÓN!S8</f>
        <v>0</v>
      </c>
      <c r="Q7" s="338">
        <f>+[2]INVERSIÓN!T8</f>
        <v>0</v>
      </c>
      <c r="R7" s="339">
        <f>+[2]INVERSIÓN!U8</f>
        <v>0</v>
      </c>
      <c r="S7" s="340">
        <f>+[2]INVERSIÓN!V8</f>
        <v>0.90500000000000003</v>
      </c>
      <c r="T7" s="341">
        <f>+[2]INVERSIÓN!W8</f>
        <v>0.95</v>
      </c>
      <c r="U7" s="341">
        <f>+[2]INVERSIÓN!X8</f>
        <v>0.97</v>
      </c>
      <c r="V7" s="341">
        <v>1</v>
      </c>
      <c r="W7" s="342"/>
      <c r="X7" s="342"/>
      <c r="Y7" s="342"/>
      <c r="Z7" s="342"/>
      <c r="AA7" s="342"/>
      <c r="AB7" s="342"/>
      <c r="AC7" s="342"/>
      <c r="AD7" s="663" t="s">
        <v>107</v>
      </c>
      <c r="AE7" s="663" t="s">
        <v>107</v>
      </c>
      <c r="AF7" s="691" t="s">
        <v>107</v>
      </c>
      <c r="AG7" s="663" t="s">
        <v>107</v>
      </c>
      <c r="AH7" s="663" t="s">
        <v>167</v>
      </c>
      <c r="AI7" s="680">
        <v>7878783</v>
      </c>
      <c r="AJ7" s="680"/>
      <c r="AK7" s="681" t="s">
        <v>324</v>
      </c>
      <c r="AL7" s="681" t="s">
        <v>168</v>
      </c>
      <c r="AM7" s="681" t="s">
        <v>325</v>
      </c>
      <c r="AN7" s="662">
        <v>7878783</v>
      </c>
      <c r="AO7" s="664" t="s">
        <v>326</v>
      </c>
      <c r="AP7" s="664" t="s">
        <v>286</v>
      </c>
      <c r="AQ7" s="664" t="s">
        <v>327</v>
      </c>
      <c r="AR7" s="668" t="s">
        <v>328</v>
      </c>
      <c r="AS7" s="343">
        <v>12</v>
      </c>
      <c r="AT7" s="343" t="s">
        <v>179</v>
      </c>
      <c r="AU7" s="344"/>
      <c r="AV7" s="344"/>
      <c r="AW7" s="344"/>
      <c r="AX7" s="343" t="s">
        <v>329</v>
      </c>
      <c r="AY7" s="344"/>
      <c r="AZ7" s="344"/>
      <c r="BA7" s="344"/>
    </row>
    <row r="8" spans="1:100" ht="43.15" customHeight="1" x14ac:dyDescent="0.2">
      <c r="A8" s="683"/>
      <c r="B8" s="686"/>
      <c r="C8" s="689"/>
      <c r="D8" s="345" t="s">
        <v>330</v>
      </c>
      <c r="E8" s="346">
        <f>+[2]INVERSIÓN!H9</f>
        <v>74036000</v>
      </c>
      <c r="F8" s="346">
        <f>+[2]INVERSIÓN!I9</f>
        <v>74036000</v>
      </c>
      <c r="G8" s="346">
        <f>+[2]INVERSIÓN!J9</f>
        <v>74036000</v>
      </c>
      <c r="H8" s="346">
        <f>+[2]INVERSIÓN!K9</f>
        <v>74036000</v>
      </c>
      <c r="I8" s="346">
        <f>+[2]INVERSIÓN!L9</f>
        <v>74036000</v>
      </c>
      <c r="J8" s="347">
        <v>74036000</v>
      </c>
      <c r="K8" s="347">
        <f>+[2]INVERSIÓN!N9</f>
        <v>0</v>
      </c>
      <c r="L8" s="347">
        <f>+[2]INVERSIÓN!O9</f>
        <v>0</v>
      </c>
      <c r="M8" s="347">
        <f>+[2]INVERSIÓN!P9</f>
        <v>0</v>
      </c>
      <c r="N8" s="347">
        <f>+[2]INVERSIÓN!Q9</f>
        <v>0</v>
      </c>
      <c r="O8" s="347">
        <f>+[2]INVERSIÓN!R9</f>
        <v>0</v>
      </c>
      <c r="P8" s="347">
        <f>+[2]INVERSIÓN!S9</f>
        <v>0</v>
      </c>
      <c r="Q8" s="347">
        <f>+[2]INVERSIÓN!T9</f>
        <v>0</v>
      </c>
      <c r="R8" s="348">
        <f>+[2]INVERSIÓN!U9</f>
        <v>0</v>
      </c>
      <c r="S8" s="349">
        <f>+[2]INVERSIÓN!V9</f>
        <v>18523314</v>
      </c>
      <c r="T8" s="350">
        <f>+[2]INVERSIÓN!W9</f>
        <v>18523314</v>
      </c>
      <c r="U8" s="350">
        <f>+[2]INVERSIÓN!X9</f>
        <v>18523314</v>
      </c>
      <c r="V8" s="350">
        <v>22639606</v>
      </c>
      <c r="W8" s="351"/>
      <c r="X8" s="351"/>
      <c r="Y8" s="351"/>
      <c r="Z8" s="351"/>
      <c r="AA8" s="351"/>
      <c r="AB8" s="351"/>
      <c r="AC8" s="351"/>
      <c r="AD8" s="663"/>
      <c r="AE8" s="663"/>
      <c r="AF8" s="691"/>
      <c r="AG8" s="663"/>
      <c r="AH8" s="663"/>
      <c r="AI8" s="680"/>
      <c r="AJ8" s="680"/>
      <c r="AK8" s="681"/>
      <c r="AL8" s="681"/>
      <c r="AM8" s="681"/>
      <c r="AN8" s="663"/>
      <c r="AO8" s="664"/>
      <c r="AP8" s="664"/>
      <c r="AQ8" s="664"/>
      <c r="AR8" s="668"/>
      <c r="AS8" s="343">
        <v>13</v>
      </c>
      <c r="AT8" s="343" t="s">
        <v>182</v>
      </c>
      <c r="AU8" s="344"/>
      <c r="AV8" s="344"/>
      <c r="AW8" s="344"/>
      <c r="AX8" s="343" t="s">
        <v>331</v>
      </c>
      <c r="AY8" s="344"/>
      <c r="AZ8" s="344"/>
      <c r="BA8" s="344"/>
    </row>
    <row r="9" spans="1:100" ht="43.15" customHeight="1" x14ac:dyDescent="0.2">
      <c r="A9" s="683"/>
      <c r="B9" s="686"/>
      <c r="C9" s="689"/>
      <c r="D9" s="345" t="s">
        <v>35</v>
      </c>
      <c r="E9" s="346">
        <f>+[2]INVERSIÓN!H10</f>
        <v>0</v>
      </c>
      <c r="F9" s="346">
        <f>+[2]INVERSIÓN!I10</f>
        <v>0</v>
      </c>
      <c r="G9" s="346">
        <f>+[2]INVERSIÓN!J10</f>
        <v>0</v>
      </c>
      <c r="H9" s="346">
        <f>+[2]INVERSIÓN!K10</f>
        <v>0</v>
      </c>
      <c r="I9" s="346">
        <f>+[2]INVERSIÓN!L10</f>
        <v>0</v>
      </c>
      <c r="J9" s="347"/>
      <c r="K9" s="347">
        <f>+[2]INVERSIÓN!N10</f>
        <v>0</v>
      </c>
      <c r="L9" s="347">
        <f>+[2]INVERSIÓN!O10</f>
        <v>0</v>
      </c>
      <c r="M9" s="347">
        <f>+[2]INVERSIÓN!P10</f>
        <v>0</v>
      </c>
      <c r="N9" s="347">
        <f>+[2]INVERSIÓN!Q10</f>
        <v>0</v>
      </c>
      <c r="O9" s="347">
        <f>+[2]INVERSIÓN!R10</f>
        <v>0</v>
      </c>
      <c r="P9" s="347">
        <f>+[2]INVERSIÓN!S10</f>
        <v>0</v>
      </c>
      <c r="Q9" s="347">
        <f>+[2]INVERSIÓN!T10</f>
        <v>0</v>
      </c>
      <c r="R9" s="348">
        <f>+[2]INVERSIÓN!U10</f>
        <v>0</v>
      </c>
      <c r="S9" s="349">
        <f>+[2]INVERSIÓN!V10</f>
        <v>0</v>
      </c>
      <c r="T9" s="350">
        <f>+[2]INVERSIÓN!W10</f>
        <v>0</v>
      </c>
      <c r="U9" s="350">
        <f>+[2]INVERSIÓN!X10</f>
        <v>0</v>
      </c>
      <c r="V9" s="350"/>
      <c r="W9" s="346"/>
      <c r="X9" s="346"/>
      <c r="Y9" s="346"/>
      <c r="Z9" s="346"/>
      <c r="AA9" s="346"/>
      <c r="AB9" s="346"/>
      <c r="AC9" s="346"/>
      <c r="AD9" s="663"/>
      <c r="AE9" s="663"/>
      <c r="AF9" s="691"/>
      <c r="AG9" s="663"/>
      <c r="AH9" s="663"/>
      <c r="AI9" s="680"/>
      <c r="AJ9" s="680"/>
      <c r="AK9" s="681"/>
      <c r="AL9" s="681"/>
      <c r="AM9" s="681"/>
      <c r="AN9" s="663"/>
      <c r="AO9" s="664"/>
      <c r="AP9" s="664"/>
      <c r="AQ9" s="664"/>
      <c r="AR9" s="668"/>
      <c r="AS9" s="343">
        <v>14</v>
      </c>
      <c r="AT9" s="343" t="s">
        <v>332</v>
      </c>
      <c r="AU9" s="344"/>
      <c r="AV9" s="344"/>
      <c r="AW9" s="344"/>
      <c r="AX9" s="343" t="s">
        <v>333</v>
      </c>
      <c r="AY9" s="344"/>
      <c r="AZ9" s="344"/>
      <c r="BA9" s="344"/>
    </row>
    <row r="10" spans="1:100" ht="43.15" customHeight="1" thickBot="1" x14ac:dyDescent="0.25">
      <c r="A10" s="735"/>
      <c r="B10" s="736"/>
      <c r="C10" s="689"/>
      <c r="D10" s="352" t="s">
        <v>36</v>
      </c>
      <c r="E10" s="353">
        <f>+[2]INVERSIÓN!H11</f>
        <v>66268827</v>
      </c>
      <c r="F10" s="353">
        <f>+[2]INVERSIÓN!I11</f>
        <v>66268827</v>
      </c>
      <c r="G10" s="353">
        <f>+[2]INVERSIÓN!J11</f>
        <v>66268827</v>
      </c>
      <c r="H10" s="353">
        <f>+[2]INVERSIÓN!K11</f>
        <v>66268827</v>
      </c>
      <c r="I10" s="353">
        <f>+[2]INVERSIÓN!L11</f>
        <v>66268827</v>
      </c>
      <c r="J10" s="354">
        <v>66268827</v>
      </c>
      <c r="K10" s="354">
        <f>+[2]INVERSIÓN!N11</f>
        <v>0</v>
      </c>
      <c r="L10" s="354">
        <f>+[2]INVERSIÓN!O11</f>
        <v>0</v>
      </c>
      <c r="M10" s="354">
        <f>+[2]INVERSIÓN!P11</f>
        <v>0</v>
      </c>
      <c r="N10" s="354">
        <f>+[2]INVERSIÓN!Q11</f>
        <v>0</v>
      </c>
      <c r="O10" s="354">
        <f>+[2]INVERSIÓN!R11</f>
        <v>0</v>
      </c>
      <c r="P10" s="354">
        <f>+[2]INVERSIÓN!S11</f>
        <v>0</v>
      </c>
      <c r="Q10" s="354">
        <f>+[2]INVERSIÓN!T11</f>
        <v>0</v>
      </c>
      <c r="R10" s="355">
        <f>+[2]INVERSIÓN!U11</f>
        <v>0</v>
      </c>
      <c r="S10" s="356">
        <f>+[2]INVERSIÓN!V11</f>
        <v>63020894</v>
      </c>
      <c r="T10" s="357">
        <f>+[2]INVERSIÓN!W11</f>
        <v>66268827</v>
      </c>
      <c r="U10" s="357">
        <f>+[2]INVERSIÓN!X11</f>
        <v>66268827</v>
      </c>
      <c r="V10" s="357">
        <v>66268827</v>
      </c>
      <c r="W10" s="358"/>
      <c r="X10" s="358"/>
      <c r="Y10" s="358"/>
      <c r="Z10" s="358"/>
      <c r="AA10" s="358"/>
      <c r="AB10" s="359"/>
      <c r="AC10" s="359"/>
      <c r="AD10" s="663"/>
      <c r="AE10" s="663"/>
      <c r="AF10" s="691"/>
      <c r="AG10" s="663"/>
      <c r="AH10" s="663"/>
      <c r="AI10" s="680"/>
      <c r="AJ10" s="680"/>
      <c r="AK10" s="681"/>
      <c r="AL10" s="681"/>
      <c r="AM10" s="681"/>
      <c r="AN10" s="663"/>
      <c r="AO10" s="664"/>
      <c r="AP10" s="664"/>
      <c r="AQ10" s="664"/>
      <c r="AR10" s="668"/>
      <c r="AS10" s="343"/>
      <c r="AT10" s="343"/>
      <c r="AU10" s="344"/>
      <c r="AV10" s="344"/>
      <c r="AW10" s="344"/>
      <c r="AX10" s="343"/>
      <c r="AY10" s="344"/>
      <c r="AZ10" s="344"/>
      <c r="BA10" s="344"/>
    </row>
    <row r="11" spans="1:100" ht="47.45" customHeight="1" x14ac:dyDescent="0.2">
      <c r="A11" s="698">
        <v>2</v>
      </c>
      <c r="B11" s="701" t="s">
        <v>169</v>
      </c>
      <c r="C11" s="704" t="s">
        <v>170</v>
      </c>
      <c r="D11" s="360" t="s">
        <v>323</v>
      </c>
      <c r="E11" s="337">
        <f>+[2]INVERSIÓN!H14</f>
        <v>1</v>
      </c>
      <c r="F11" s="337">
        <f>+[2]INVERSIÓN!I14</f>
        <v>1</v>
      </c>
      <c r="G11" s="337">
        <f>+[2]INVERSIÓN!J14</f>
        <v>1</v>
      </c>
      <c r="H11" s="337">
        <f>+[2]INVERSIÓN!K14</f>
        <v>1</v>
      </c>
      <c r="I11" s="337">
        <f>+[2]INVERSIÓN!L14</f>
        <v>1</v>
      </c>
      <c r="J11" s="338">
        <v>1</v>
      </c>
      <c r="K11" s="338">
        <f>+[2]INVERSIÓN!N14</f>
        <v>0</v>
      </c>
      <c r="L11" s="338">
        <f>+[2]INVERSIÓN!O14</f>
        <v>0</v>
      </c>
      <c r="M11" s="338">
        <f>+[2]INVERSIÓN!P14</f>
        <v>0</v>
      </c>
      <c r="N11" s="338">
        <f>+[2]INVERSIÓN!Q14</f>
        <v>0</v>
      </c>
      <c r="O11" s="338">
        <f>+[2]INVERSIÓN!R14</f>
        <v>0</v>
      </c>
      <c r="P11" s="338">
        <f>+[2]INVERSIÓN!S14</f>
        <v>0</v>
      </c>
      <c r="Q11" s="338">
        <f>+[2]INVERSIÓN!T14</f>
        <v>0</v>
      </c>
      <c r="R11" s="339">
        <f>+[2]INVERSIÓN!U14</f>
        <v>0</v>
      </c>
      <c r="S11" s="361">
        <f>+[2]INVERSIÓN!V14</f>
        <v>0.91</v>
      </c>
      <c r="T11" s="362">
        <f>+[2]INVERSIÓN!W14</f>
        <v>0.94</v>
      </c>
      <c r="U11" s="362">
        <f>+[2]INVERSIÓN!X14</f>
        <v>0.97</v>
      </c>
      <c r="V11" s="362">
        <v>1</v>
      </c>
      <c r="W11" s="342"/>
      <c r="X11" s="342"/>
      <c r="Y11" s="342"/>
      <c r="Z11" s="342"/>
      <c r="AA11" s="342"/>
      <c r="AB11" s="342"/>
      <c r="AC11" s="342"/>
      <c r="AD11" s="719" t="s">
        <v>107</v>
      </c>
      <c r="AE11" s="719" t="s">
        <v>107</v>
      </c>
      <c r="AF11" s="719" t="s">
        <v>107</v>
      </c>
      <c r="AG11" s="719" t="s">
        <v>107</v>
      </c>
      <c r="AH11" s="663" t="s">
        <v>167</v>
      </c>
      <c r="AI11" s="680">
        <v>7878783</v>
      </c>
      <c r="AJ11" s="680"/>
      <c r="AK11" s="681" t="s">
        <v>324</v>
      </c>
      <c r="AL11" s="681" t="s">
        <v>168</v>
      </c>
      <c r="AM11" s="681" t="s">
        <v>325</v>
      </c>
      <c r="AN11" s="662">
        <v>7878783</v>
      </c>
      <c r="AO11" s="664" t="s">
        <v>334</v>
      </c>
      <c r="AP11" s="664" t="s">
        <v>335</v>
      </c>
      <c r="AQ11" s="664" t="s">
        <v>336</v>
      </c>
      <c r="AR11" s="664" t="s">
        <v>277</v>
      </c>
      <c r="AS11" s="343">
        <v>12</v>
      </c>
      <c r="AT11" s="343" t="s">
        <v>179</v>
      </c>
      <c r="AU11" s="344"/>
      <c r="AV11" s="344"/>
      <c r="AW11" s="344"/>
      <c r="AX11" s="343" t="s">
        <v>329</v>
      </c>
      <c r="AY11" s="344"/>
      <c r="AZ11" s="344"/>
      <c r="BA11" s="344"/>
    </row>
    <row r="12" spans="1:100" ht="47.45" customHeight="1" x14ac:dyDescent="0.2">
      <c r="A12" s="699"/>
      <c r="B12" s="702"/>
      <c r="C12" s="705"/>
      <c r="D12" s="363" t="s">
        <v>330</v>
      </c>
      <c r="E12" s="346">
        <f>+[2]INVERSIÓN!H15</f>
        <v>406968000</v>
      </c>
      <c r="F12" s="346">
        <f>+[2]INVERSIÓN!I15</f>
        <v>406968000</v>
      </c>
      <c r="G12" s="346">
        <f>+[2]INVERSIÓN!J15</f>
        <v>406968000</v>
      </c>
      <c r="H12" s="346">
        <f>+[2]INVERSIÓN!K15</f>
        <v>406968000</v>
      </c>
      <c r="I12" s="346">
        <f>+[2]INVERSIÓN!L15</f>
        <v>406968000</v>
      </c>
      <c r="J12" s="347">
        <v>406968000</v>
      </c>
      <c r="K12" s="347">
        <f>+[2]INVERSIÓN!N15</f>
        <v>0</v>
      </c>
      <c r="L12" s="347">
        <f>+[2]INVERSIÓN!O15</f>
        <v>0</v>
      </c>
      <c r="M12" s="347">
        <f>+[2]INVERSIÓN!P15</f>
        <v>0</v>
      </c>
      <c r="N12" s="347">
        <f>+[2]INVERSIÓN!Q15</f>
        <v>0</v>
      </c>
      <c r="O12" s="347">
        <f>+[2]INVERSIÓN!R15</f>
        <v>0</v>
      </c>
      <c r="P12" s="347">
        <f>+[2]INVERSIÓN!S15</f>
        <v>0</v>
      </c>
      <c r="Q12" s="347">
        <f>+[2]INVERSIÓN!T15</f>
        <v>0</v>
      </c>
      <c r="R12" s="348">
        <f>+[2]INVERSIÓN!U15</f>
        <v>0</v>
      </c>
      <c r="S12" s="349">
        <f>+[2]INVERSIÓN!V15</f>
        <v>29164450</v>
      </c>
      <c r="T12" s="350">
        <f>+[2]INVERSIÓN!W15</f>
        <v>42383264</v>
      </c>
      <c r="U12" s="350">
        <f>+[2]INVERSIÓN!X15</f>
        <v>54732140</v>
      </c>
      <c r="V12" s="350">
        <v>56365926</v>
      </c>
      <c r="W12" s="351"/>
      <c r="X12" s="351"/>
      <c r="Y12" s="351"/>
      <c r="Z12" s="351"/>
      <c r="AA12" s="351"/>
      <c r="AB12" s="351"/>
      <c r="AC12" s="351"/>
      <c r="AD12" s="719"/>
      <c r="AE12" s="719"/>
      <c r="AF12" s="719"/>
      <c r="AG12" s="719"/>
      <c r="AH12" s="663"/>
      <c r="AI12" s="680"/>
      <c r="AJ12" s="680"/>
      <c r="AK12" s="681"/>
      <c r="AL12" s="681"/>
      <c r="AM12" s="681"/>
      <c r="AN12" s="663"/>
      <c r="AO12" s="664"/>
      <c r="AP12" s="664"/>
      <c r="AQ12" s="664"/>
      <c r="AR12" s="664"/>
      <c r="AS12" s="343">
        <v>13</v>
      </c>
      <c r="AT12" s="343" t="s">
        <v>182</v>
      </c>
      <c r="AU12" s="344"/>
      <c r="AV12" s="344"/>
      <c r="AW12" s="344"/>
      <c r="AX12" s="343" t="s">
        <v>331</v>
      </c>
      <c r="AY12" s="344"/>
      <c r="AZ12" s="344"/>
      <c r="BA12" s="344"/>
    </row>
    <row r="13" spans="1:100" ht="47.45" customHeight="1" x14ac:dyDescent="0.2">
      <c r="A13" s="699"/>
      <c r="B13" s="702"/>
      <c r="C13" s="705"/>
      <c r="D13" s="363" t="s">
        <v>35</v>
      </c>
      <c r="E13" s="346">
        <f>+[2]INVERSIÓN!H16</f>
        <v>0</v>
      </c>
      <c r="F13" s="346">
        <f>+[2]INVERSIÓN!I16</f>
        <v>0</v>
      </c>
      <c r="G13" s="346">
        <f>+[2]INVERSIÓN!J16</f>
        <v>0</v>
      </c>
      <c r="H13" s="346">
        <f>+[2]INVERSIÓN!K16</f>
        <v>0</v>
      </c>
      <c r="I13" s="346">
        <f>+[2]INVERSIÓN!L16</f>
        <v>0</v>
      </c>
      <c r="J13" s="347"/>
      <c r="K13" s="347">
        <f>+[2]INVERSIÓN!N16</f>
        <v>0</v>
      </c>
      <c r="L13" s="347">
        <f>+[2]INVERSIÓN!O16</f>
        <v>0</v>
      </c>
      <c r="M13" s="347">
        <f>+[2]INVERSIÓN!P16</f>
        <v>0</v>
      </c>
      <c r="N13" s="347">
        <f>+[2]INVERSIÓN!Q16</f>
        <v>0</v>
      </c>
      <c r="O13" s="347">
        <f>+[2]INVERSIÓN!R16</f>
        <v>0</v>
      </c>
      <c r="P13" s="347">
        <f>+[2]INVERSIÓN!S16</f>
        <v>0</v>
      </c>
      <c r="Q13" s="347">
        <f>+[2]INVERSIÓN!T16</f>
        <v>0</v>
      </c>
      <c r="R13" s="348">
        <f>+[2]INVERSIÓN!U16</f>
        <v>0</v>
      </c>
      <c r="S13" s="349">
        <f>+[2]INVERSIÓN!V16</f>
        <v>0</v>
      </c>
      <c r="T13" s="350">
        <f>+[2]INVERSIÓN!W16</f>
        <v>0</v>
      </c>
      <c r="U13" s="350">
        <f>+[2]INVERSIÓN!X16</f>
        <v>0</v>
      </c>
      <c r="V13" s="350"/>
      <c r="W13" s="346"/>
      <c r="X13" s="346"/>
      <c r="Y13" s="346"/>
      <c r="Z13" s="346"/>
      <c r="AA13" s="346"/>
      <c r="AB13" s="346"/>
      <c r="AC13" s="346"/>
      <c r="AD13" s="719"/>
      <c r="AE13" s="719"/>
      <c r="AF13" s="719"/>
      <c r="AG13" s="719"/>
      <c r="AH13" s="663"/>
      <c r="AI13" s="680"/>
      <c r="AJ13" s="680"/>
      <c r="AK13" s="681"/>
      <c r="AL13" s="681"/>
      <c r="AM13" s="681"/>
      <c r="AN13" s="663"/>
      <c r="AO13" s="664"/>
      <c r="AP13" s="664"/>
      <c r="AQ13" s="664"/>
      <c r="AR13" s="664"/>
      <c r="AS13" s="343">
        <v>14</v>
      </c>
      <c r="AT13" s="343" t="s">
        <v>332</v>
      </c>
      <c r="AU13" s="344"/>
      <c r="AV13" s="344"/>
      <c r="AW13" s="344"/>
      <c r="AX13" s="343" t="s">
        <v>333</v>
      </c>
      <c r="AY13" s="344"/>
      <c r="AZ13" s="344"/>
      <c r="BA13" s="344"/>
    </row>
    <row r="14" spans="1:100" ht="47.45" customHeight="1" thickBot="1" x14ac:dyDescent="0.25">
      <c r="A14" s="730"/>
      <c r="B14" s="731"/>
      <c r="C14" s="732"/>
      <c r="D14" s="364" t="s">
        <v>36</v>
      </c>
      <c r="E14" s="353">
        <f>+[2]INVERSIÓN!H17</f>
        <v>13616943</v>
      </c>
      <c r="F14" s="353">
        <f>+[2]INVERSIÓN!I17</f>
        <v>13616943</v>
      </c>
      <c r="G14" s="353">
        <f>+[2]INVERSIÓN!J17</f>
        <v>13616943</v>
      </c>
      <c r="H14" s="353">
        <f>+[2]INVERSIÓN!K17</f>
        <v>13616943</v>
      </c>
      <c r="I14" s="353">
        <f>+[2]INVERSIÓN!L17</f>
        <v>13616943</v>
      </c>
      <c r="J14" s="354">
        <v>13616943</v>
      </c>
      <c r="K14" s="354">
        <f>+[2]INVERSIÓN!N17</f>
        <v>0</v>
      </c>
      <c r="L14" s="354">
        <f>+[2]INVERSIÓN!O17</f>
        <v>0</v>
      </c>
      <c r="M14" s="354">
        <f>+[2]INVERSIÓN!P17</f>
        <v>0</v>
      </c>
      <c r="N14" s="354">
        <f>+[2]INVERSIÓN!Q17</f>
        <v>0</v>
      </c>
      <c r="O14" s="354">
        <f>+[2]INVERSIÓN!R17</f>
        <v>0</v>
      </c>
      <c r="P14" s="354">
        <f>+[2]INVERSIÓN!S17</f>
        <v>0</v>
      </c>
      <c r="Q14" s="354">
        <f>+[2]INVERSIÓN!T17</f>
        <v>0</v>
      </c>
      <c r="R14" s="355">
        <f>+[2]INVERSIÓN!U17</f>
        <v>0</v>
      </c>
      <c r="S14" s="356">
        <f>+[2]INVERSIÓN!V17</f>
        <v>13347770</v>
      </c>
      <c r="T14" s="357">
        <f>+[2]INVERSIÓN!W17</f>
        <v>13616943</v>
      </c>
      <c r="U14" s="357">
        <f>+[2]INVERSIÓN!X17</f>
        <v>13616943</v>
      </c>
      <c r="V14" s="357">
        <v>13616943</v>
      </c>
      <c r="W14" s="358"/>
      <c r="X14" s="358"/>
      <c r="Y14" s="358"/>
      <c r="Z14" s="358"/>
      <c r="AA14" s="358"/>
      <c r="AB14" s="359"/>
      <c r="AC14" s="359"/>
      <c r="AD14" s="719"/>
      <c r="AE14" s="719"/>
      <c r="AF14" s="719"/>
      <c r="AG14" s="719"/>
      <c r="AH14" s="663"/>
      <c r="AI14" s="680"/>
      <c r="AJ14" s="680"/>
      <c r="AK14" s="681"/>
      <c r="AL14" s="681"/>
      <c r="AM14" s="681"/>
      <c r="AN14" s="663"/>
      <c r="AO14" s="664"/>
      <c r="AP14" s="664"/>
      <c r="AQ14" s="664"/>
      <c r="AR14" s="664"/>
      <c r="AS14" s="343"/>
      <c r="AT14" s="343"/>
      <c r="AU14" s="344"/>
      <c r="AV14" s="344"/>
      <c r="AW14" s="344"/>
      <c r="AX14" s="343"/>
      <c r="AY14" s="344"/>
      <c r="AZ14" s="344"/>
      <c r="BA14" s="344"/>
    </row>
    <row r="15" spans="1:100" ht="22.5" x14ac:dyDescent="0.2">
      <c r="A15" s="698">
        <v>3</v>
      </c>
      <c r="B15" s="727" t="s">
        <v>138</v>
      </c>
      <c r="C15" s="704" t="s">
        <v>170</v>
      </c>
      <c r="D15" s="360" t="s">
        <v>323</v>
      </c>
      <c r="E15" s="337">
        <v>1</v>
      </c>
      <c r="F15" s="337">
        <v>2</v>
      </c>
      <c r="G15" s="337">
        <f>+[2]INVERSIÓN!J20</f>
        <v>1</v>
      </c>
      <c r="H15" s="337">
        <f>+[2]INVERSIÓN!K20</f>
        <v>1</v>
      </c>
      <c r="I15" s="337">
        <f>+[2]INVERSIÓN!L20</f>
        <v>1</v>
      </c>
      <c r="J15" s="338">
        <v>1</v>
      </c>
      <c r="K15" s="338">
        <f>+[2]INVERSIÓN!N20</f>
        <v>0</v>
      </c>
      <c r="L15" s="338">
        <f>+[2]INVERSIÓN!O20</f>
        <v>0</v>
      </c>
      <c r="M15" s="338">
        <f>+[2]INVERSIÓN!P20</f>
        <v>0</v>
      </c>
      <c r="N15" s="338">
        <f>+[2]INVERSIÓN!Q20</f>
        <v>0</v>
      </c>
      <c r="O15" s="338">
        <f>+[2]INVERSIÓN!R20</f>
        <v>0</v>
      </c>
      <c r="P15" s="338">
        <f>+[2]INVERSIÓN!S20</f>
        <v>0</v>
      </c>
      <c r="Q15" s="338">
        <f>+[2]INVERSIÓN!T20</f>
        <v>0</v>
      </c>
      <c r="R15" s="339">
        <f>+[2]INVERSIÓN!U20</f>
        <v>0</v>
      </c>
      <c r="S15" s="361">
        <f>+[2]INVERSIÓN!V20</f>
        <v>0.3</v>
      </c>
      <c r="T15" s="362">
        <f>+[2]INVERSIÓN!W20</f>
        <v>0.55000000000000004</v>
      </c>
      <c r="U15" s="362">
        <f>+[2]INVERSIÓN!X20</f>
        <v>0.8</v>
      </c>
      <c r="V15" s="362">
        <v>1</v>
      </c>
      <c r="W15" s="365"/>
      <c r="X15" s="365"/>
      <c r="Y15" s="365"/>
      <c r="Z15" s="365"/>
      <c r="AA15" s="365"/>
      <c r="AB15" s="365"/>
      <c r="AC15" s="365"/>
      <c r="AD15" s="719" t="s">
        <v>107</v>
      </c>
      <c r="AE15" s="719" t="s">
        <v>107</v>
      </c>
      <c r="AF15" s="719" t="s">
        <v>107</v>
      </c>
      <c r="AG15" s="719" t="s">
        <v>107</v>
      </c>
      <c r="AH15" s="681" t="s">
        <v>167</v>
      </c>
      <c r="AI15" s="680">
        <v>7878783</v>
      </c>
      <c r="AJ15" s="680"/>
      <c r="AK15" s="681" t="s">
        <v>324</v>
      </c>
      <c r="AL15" s="681" t="s">
        <v>168</v>
      </c>
      <c r="AM15" s="681" t="s">
        <v>325</v>
      </c>
      <c r="AN15" s="726">
        <v>7541345</v>
      </c>
      <c r="AO15" s="720" t="s">
        <v>337</v>
      </c>
      <c r="AP15" s="720" t="s">
        <v>338</v>
      </c>
      <c r="AQ15" s="723" t="s">
        <v>339</v>
      </c>
      <c r="AR15" s="664" t="s">
        <v>340</v>
      </c>
      <c r="AS15" s="343">
        <v>12</v>
      </c>
      <c r="AT15" s="343" t="s">
        <v>179</v>
      </c>
      <c r="AU15" s="344"/>
      <c r="AV15" s="344"/>
      <c r="AW15" s="344"/>
      <c r="AX15" s="343" t="s">
        <v>329</v>
      </c>
      <c r="AY15" s="344"/>
      <c r="AZ15" s="344"/>
      <c r="BA15" s="344"/>
    </row>
    <row r="16" spans="1:100" ht="33.75" x14ac:dyDescent="0.2">
      <c r="A16" s="699"/>
      <c r="B16" s="728"/>
      <c r="C16" s="705"/>
      <c r="D16" s="363" t="s">
        <v>330</v>
      </c>
      <c r="E16" s="346">
        <v>876559000</v>
      </c>
      <c r="F16" s="346">
        <v>876559000</v>
      </c>
      <c r="G16" s="346">
        <f>+[2]INVERSIÓN!J21</f>
        <v>876559000</v>
      </c>
      <c r="H16" s="346">
        <f>+[2]INVERSIÓN!K21</f>
        <v>876559000</v>
      </c>
      <c r="I16" s="346">
        <f>+[2]INVERSIÓN!L21</f>
        <v>876559000</v>
      </c>
      <c r="J16" s="347">
        <v>876559000</v>
      </c>
      <c r="K16" s="347">
        <f>+[2]INVERSIÓN!N21</f>
        <v>0</v>
      </c>
      <c r="L16" s="347">
        <f>+[2]INVERSIÓN!O21</f>
        <v>0</v>
      </c>
      <c r="M16" s="347">
        <f>+[2]INVERSIÓN!P21</f>
        <v>0</v>
      </c>
      <c r="N16" s="347">
        <f>+[2]INVERSIÓN!Q21</f>
        <v>0</v>
      </c>
      <c r="O16" s="347">
        <f>+[2]INVERSIÓN!R21</f>
        <v>0</v>
      </c>
      <c r="P16" s="347">
        <f>+[2]INVERSIÓN!S21</f>
        <v>0</v>
      </c>
      <c r="Q16" s="347">
        <f>+[2]INVERSIÓN!T21</f>
        <v>0</v>
      </c>
      <c r="R16" s="348">
        <f>+[2]INVERSIÓN!U21</f>
        <v>0</v>
      </c>
      <c r="S16" s="349">
        <f>+[2]INVERSIÓN!V21</f>
        <v>177820025</v>
      </c>
      <c r="T16" s="350">
        <f>+[2]INVERSIÓN!W21</f>
        <v>226329678</v>
      </c>
      <c r="U16" s="350">
        <f>+[2]INVERSIÓN!X21</f>
        <v>239856153</v>
      </c>
      <c r="V16" s="350">
        <v>248110337</v>
      </c>
      <c r="W16" s="351"/>
      <c r="X16" s="351"/>
      <c r="Y16" s="351"/>
      <c r="Z16" s="351"/>
      <c r="AA16" s="351"/>
      <c r="AB16" s="351"/>
      <c r="AC16" s="351"/>
      <c r="AD16" s="719"/>
      <c r="AE16" s="719"/>
      <c r="AF16" s="719"/>
      <c r="AG16" s="719"/>
      <c r="AH16" s="681"/>
      <c r="AI16" s="680"/>
      <c r="AJ16" s="680"/>
      <c r="AK16" s="681"/>
      <c r="AL16" s="681"/>
      <c r="AM16" s="681"/>
      <c r="AN16" s="726"/>
      <c r="AO16" s="721"/>
      <c r="AP16" s="721"/>
      <c r="AQ16" s="724"/>
      <c r="AR16" s="664"/>
      <c r="AS16" s="343">
        <v>13</v>
      </c>
      <c r="AT16" s="343" t="s">
        <v>182</v>
      </c>
      <c r="AU16" s="344"/>
      <c r="AV16" s="344"/>
      <c r="AW16" s="344"/>
      <c r="AX16" s="343" t="s">
        <v>331</v>
      </c>
      <c r="AY16" s="344"/>
      <c r="AZ16" s="344"/>
      <c r="BA16" s="344"/>
    </row>
    <row r="17" spans="1:53" ht="67.5" x14ac:dyDescent="0.2">
      <c r="A17" s="699"/>
      <c r="B17" s="728"/>
      <c r="C17" s="705"/>
      <c r="D17" s="363" t="s">
        <v>35</v>
      </c>
      <c r="E17" s="346">
        <v>0</v>
      </c>
      <c r="F17" s="346">
        <v>0</v>
      </c>
      <c r="G17" s="366">
        <f>+[2]INVERSIÓN!J22</f>
        <v>0</v>
      </c>
      <c r="H17" s="366">
        <f>+[2]INVERSIÓN!K22</f>
        <v>0</v>
      </c>
      <c r="I17" s="366">
        <f>+[2]INVERSIÓN!L22</f>
        <v>0</v>
      </c>
      <c r="J17" s="367"/>
      <c r="K17" s="367">
        <f>+[2]INVERSIÓN!N22</f>
        <v>0</v>
      </c>
      <c r="L17" s="367">
        <f>+[2]INVERSIÓN!O22</f>
        <v>0</v>
      </c>
      <c r="M17" s="367">
        <f>+[2]INVERSIÓN!P22</f>
        <v>0</v>
      </c>
      <c r="N17" s="367">
        <f>+[2]INVERSIÓN!Q22</f>
        <v>0</v>
      </c>
      <c r="O17" s="367">
        <f>+[2]INVERSIÓN!R22</f>
        <v>0</v>
      </c>
      <c r="P17" s="367">
        <f>+[2]INVERSIÓN!S22</f>
        <v>0</v>
      </c>
      <c r="Q17" s="367">
        <f>+[2]INVERSIÓN!T22</f>
        <v>0</v>
      </c>
      <c r="R17" s="368">
        <f>+[2]INVERSIÓN!U22</f>
        <v>0</v>
      </c>
      <c r="S17" s="369">
        <f>+[2]INVERSIÓN!V22</f>
        <v>0</v>
      </c>
      <c r="T17" s="370">
        <f>+[2]INVERSIÓN!W22</f>
        <v>0</v>
      </c>
      <c r="U17" s="370">
        <f>+[2]INVERSIÓN!X22</f>
        <v>0</v>
      </c>
      <c r="V17" s="370"/>
      <c r="W17" s="346"/>
      <c r="X17" s="346"/>
      <c r="Y17" s="346"/>
      <c r="Z17" s="346"/>
      <c r="AA17" s="346"/>
      <c r="AB17" s="346"/>
      <c r="AC17" s="346"/>
      <c r="AD17" s="719"/>
      <c r="AE17" s="719"/>
      <c r="AF17" s="719"/>
      <c r="AG17" s="719"/>
      <c r="AH17" s="681"/>
      <c r="AI17" s="680"/>
      <c r="AJ17" s="680"/>
      <c r="AK17" s="681"/>
      <c r="AL17" s="681"/>
      <c r="AM17" s="681"/>
      <c r="AN17" s="726"/>
      <c r="AO17" s="721"/>
      <c r="AP17" s="721"/>
      <c r="AQ17" s="724"/>
      <c r="AR17" s="664"/>
      <c r="AS17" s="343">
        <v>14</v>
      </c>
      <c r="AT17" s="343" t="s">
        <v>332</v>
      </c>
      <c r="AU17" s="344"/>
      <c r="AV17" s="344"/>
      <c r="AW17" s="344"/>
      <c r="AX17" s="343" t="s">
        <v>333</v>
      </c>
      <c r="AY17" s="344"/>
      <c r="AZ17" s="344"/>
      <c r="BA17" s="344"/>
    </row>
    <row r="18" spans="1:53" ht="23.25" thickBot="1" x14ac:dyDescent="0.25">
      <c r="A18" s="699"/>
      <c r="B18" s="729"/>
      <c r="C18" s="705"/>
      <c r="D18" s="371" t="s">
        <v>36</v>
      </c>
      <c r="E18" s="346">
        <f>+[2]INVERSIÓN!H23</f>
        <v>282044983</v>
      </c>
      <c r="F18" s="346">
        <v>22544983</v>
      </c>
      <c r="G18" s="346">
        <f>+[2]INVERSIÓN!J23</f>
        <v>282044983</v>
      </c>
      <c r="H18" s="346">
        <f>+[2]INVERSIÓN!K23</f>
        <v>282044983</v>
      </c>
      <c r="I18" s="346">
        <f>+[2]INVERSIÓN!L23</f>
        <v>282044983</v>
      </c>
      <c r="J18" s="347">
        <v>282044983</v>
      </c>
      <c r="K18" s="347">
        <f>+[2]INVERSIÓN!N23</f>
        <v>0</v>
      </c>
      <c r="L18" s="347">
        <f>+[2]INVERSIÓN!O23</f>
        <v>0</v>
      </c>
      <c r="M18" s="347">
        <f>+[2]INVERSIÓN!P23</f>
        <v>0</v>
      </c>
      <c r="N18" s="347">
        <f>+[2]INVERSIÓN!Q23</f>
        <v>0</v>
      </c>
      <c r="O18" s="347">
        <f>+[2]INVERSIÓN!R23</f>
        <v>0</v>
      </c>
      <c r="P18" s="347">
        <f>+[2]INVERSIÓN!S23</f>
        <v>0</v>
      </c>
      <c r="Q18" s="347">
        <f>+[2]INVERSIÓN!T23</f>
        <v>0</v>
      </c>
      <c r="R18" s="348">
        <f>+[2]INVERSIÓN!U23</f>
        <v>0</v>
      </c>
      <c r="S18" s="349">
        <f>+[2]INVERSIÓN!V23</f>
        <v>20013930</v>
      </c>
      <c r="T18" s="350">
        <f>+[2]INVERSIÓN!W23</f>
        <v>20013930</v>
      </c>
      <c r="U18" s="350">
        <f>+[2]INVERSIÓN!X23</f>
        <v>20013930</v>
      </c>
      <c r="V18" s="350">
        <v>32988930</v>
      </c>
      <c r="W18" s="353"/>
      <c r="X18" s="353"/>
      <c r="Y18" s="353"/>
      <c r="Z18" s="353"/>
      <c r="AA18" s="353"/>
      <c r="AB18" s="372"/>
      <c r="AC18" s="372"/>
      <c r="AD18" s="719"/>
      <c r="AE18" s="719"/>
      <c r="AF18" s="719"/>
      <c r="AG18" s="719"/>
      <c r="AH18" s="681"/>
      <c r="AI18" s="680"/>
      <c r="AJ18" s="680"/>
      <c r="AK18" s="681"/>
      <c r="AL18" s="681"/>
      <c r="AM18" s="681"/>
      <c r="AN18" s="726"/>
      <c r="AO18" s="721"/>
      <c r="AP18" s="721"/>
      <c r="AQ18" s="724"/>
      <c r="AR18" s="664"/>
      <c r="AS18" s="343"/>
      <c r="AT18" s="343"/>
      <c r="AU18" s="344"/>
      <c r="AV18" s="344"/>
      <c r="AW18" s="344"/>
      <c r="AX18" s="343"/>
      <c r="AY18" s="344"/>
      <c r="AZ18" s="344"/>
      <c r="BA18" s="344"/>
    </row>
    <row r="19" spans="1:53" ht="13.5" hidden="1" customHeight="1" x14ac:dyDescent="0.2">
      <c r="A19" s="699"/>
      <c r="B19" s="373"/>
      <c r="C19" s="705" t="s">
        <v>179</v>
      </c>
      <c r="D19" s="374" t="s">
        <v>323</v>
      </c>
      <c r="E19" s="346"/>
      <c r="F19" s="346"/>
      <c r="G19" s="346"/>
      <c r="H19" s="346"/>
      <c r="I19" s="346"/>
      <c r="J19" s="347"/>
      <c r="K19" s="347"/>
      <c r="L19" s="347"/>
      <c r="M19" s="347"/>
      <c r="N19" s="347"/>
      <c r="O19" s="347"/>
      <c r="P19" s="347"/>
      <c r="Q19" s="347"/>
      <c r="R19" s="348"/>
      <c r="S19" s="349">
        <v>0</v>
      </c>
      <c r="T19" s="350">
        <v>0</v>
      </c>
      <c r="U19" s="350">
        <v>0</v>
      </c>
      <c r="V19" s="350"/>
      <c r="W19" s="342"/>
      <c r="X19" s="342"/>
      <c r="Y19" s="342"/>
      <c r="Z19" s="342"/>
      <c r="AA19" s="342"/>
      <c r="AB19" s="342"/>
      <c r="AC19" s="342"/>
      <c r="AD19" s="719" t="s">
        <v>107</v>
      </c>
      <c r="AE19" s="719" t="s">
        <v>341</v>
      </c>
      <c r="AF19" s="719" t="s">
        <v>342</v>
      </c>
      <c r="AG19" s="719" t="s">
        <v>343</v>
      </c>
      <c r="AH19" s="681" t="s">
        <v>167</v>
      </c>
      <c r="AI19" s="719">
        <v>115855</v>
      </c>
      <c r="AJ19" s="719">
        <v>125105</v>
      </c>
      <c r="AK19" s="681" t="s">
        <v>324</v>
      </c>
      <c r="AL19" s="681" t="s">
        <v>168</v>
      </c>
      <c r="AM19" s="681" t="s">
        <v>325</v>
      </c>
      <c r="AN19" s="719">
        <v>240960</v>
      </c>
      <c r="AO19" s="721"/>
      <c r="AP19" s="721"/>
      <c r="AQ19" s="724"/>
      <c r="AR19" s="664"/>
      <c r="AS19" s="343">
        <v>12</v>
      </c>
      <c r="AT19" s="343" t="s">
        <v>179</v>
      </c>
      <c r="AU19" s="344"/>
      <c r="AV19" s="344"/>
      <c r="AW19" s="344"/>
      <c r="AX19" s="343" t="s">
        <v>329</v>
      </c>
      <c r="AY19" s="344"/>
      <c r="AZ19" s="344"/>
      <c r="BA19" s="344"/>
    </row>
    <row r="20" spans="1:53" ht="13.5" hidden="1" customHeight="1" x14ac:dyDescent="0.2">
      <c r="A20" s="699"/>
      <c r="B20" s="373"/>
      <c r="C20" s="705"/>
      <c r="D20" s="363" t="s">
        <v>330</v>
      </c>
      <c r="E20" s="346"/>
      <c r="F20" s="346"/>
      <c r="G20" s="346"/>
      <c r="H20" s="351"/>
      <c r="I20" s="351"/>
      <c r="J20" s="375"/>
      <c r="K20" s="375"/>
      <c r="L20" s="375"/>
      <c r="M20" s="375"/>
      <c r="N20" s="375"/>
      <c r="O20" s="375"/>
      <c r="P20" s="375"/>
      <c r="Q20" s="375"/>
      <c r="R20" s="376"/>
      <c r="S20" s="377">
        <v>0</v>
      </c>
      <c r="T20" s="378">
        <v>0</v>
      </c>
      <c r="U20" s="378">
        <v>0</v>
      </c>
      <c r="V20" s="378"/>
      <c r="W20" s="351"/>
      <c r="X20" s="351"/>
      <c r="Y20" s="351"/>
      <c r="Z20" s="351"/>
      <c r="AA20" s="351"/>
      <c r="AB20" s="351"/>
      <c r="AC20" s="351"/>
      <c r="AD20" s="719"/>
      <c r="AE20" s="719"/>
      <c r="AF20" s="719"/>
      <c r="AG20" s="719"/>
      <c r="AH20" s="681"/>
      <c r="AI20" s="719"/>
      <c r="AJ20" s="719"/>
      <c r="AK20" s="681"/>
      <c r="AL20" s="681"/>
      <c r="AM20" s="681"/>
      <c r="AN20" s="719"/>
      <c r="AO20" s="721"/>
      <c r="AP20" s="721"/>
      <c r="AQ20" s="724"/>
      <c r="AR20" s="664"/>
      <c r="AS20" s="343">
        <v>13</v>
      </c>
      <c r="AT20" s="343" t="s">
        <v>182</v>
      </c>
      <c r="AU20" s="344"/>
      <c r="AV20" s="344"/>
      <c r="AW20" s="344"/>
      <c r="AX20" s="343" t="s">
        <v>331</v>
      </c>
      <c r="AY20" s="344"/>
      <c r="AZ20" s="344"/>
      <c r="BA20" s="344"/>
    </row>
    <row r="21" spans="1:53" ht="14.25" hidden="1" customHeight="1" x14ac:dyDescent="0.2">
      <c r="A21" s="699"/>
      <c r="B21" s="373"/>
      <c r="C21" s="705"/>
      <c r="D21" s="363" t="s">
        <v>35</v>
      </c>
      <c r="E21" s="346"/>
      <c r="F21" s="346"/>
      <c r="G21" s="346"/>
      <c r="H21" s="346"/>
      <c r="I21" s="346"/>
      <c r="J21" s="347"/>
      <c r="K21" s="347"/>
      <c r="L21" s="347"/>
      <c r="M21" s="347"/>
      <c r="N21" s="347"/>
      <c r="O21" s="347"/>
      <c r="P21" s="347"/>
      <c r="Q21" s="347"/>
      <c r="R21" s="348"/>
      <c r="S21" s="349">
        <v>0</v>
      </c>
      <c r="T21" s="350">
        <v>0</v>
      </c>
      <c r="U21" s="350">
        <v>0</v>
      </c>
      <c r="V21" s="350"/>
      <c r="W21" s="346"/>
      <c r="X21" s="346"/>
      <c r="Y21" s="346"/>
      <c r="Z21" s="346"/>
      <c r="AA21" s="346"/>
      <c r="AB21" s="346"/>
      <c r="AC21" s="346"/>
      <c r="AD21" s="719"/>
      <c r="AE21" s="719"/>
      <c r="AF21" s="719"/>
      <c r="AG21" s="719"/>
      <c r="AH21" s="681"/>
      <c r="AI21" s="719"/>
      <c r="AJ21" s="719"/>
      <c r="AK21" s="681"/>
      <c r="AL21" s="681"/>
      <c r="AM21" s="681"/>
      <c r="AN21" s="719"/>
      <c r="AO21" s="721"/>
      <c r="AP21" s="721"/>
      <c r="AQ21" s="724"/>
      <c r="AR21" s="664"/>
      <c r="AS21" s="343">
        <v>14</v>
      </c>
      <c r="AT21" s="343" t="s">
        <v>332</v>
      </c>
      <c r="AU21" s="344"/>
      <c r="AV21" s="344"/>
      <c r="AW21" s="344"/>
      <c r="AX21" s="343" t="s">
        <v>333</v>
      </c>
      <c r="AY21" s="344"/>
      <c r="AZ21" s="344"/>
      <c r="BA21" s="344"/>
    </row>
    <row r="22" spans="1:53" ht="21" hidden="1" customHeight="1" thickBot="1" x14ac:dyDescent="0.25">
      <c r="A22" s="699"/>
      <c r="B22" s="373"/>
      <c r="C22" s="705"/>
      <c r="D22" s="371" t="s">
        <v>36</v>
      </c>
      <c r="E22" s="346"/>
      <c r="F22" s="346"/>
      <c r="G22" s="346"/>
      <c r="H22" s="346"/>
      <c r="I22" s="346"/>
      <c r="J22" s="347"/>
      <c r="K22" s="347"/>
      <c r="L22" s="347"/>
      <c r="M22" s="347"/>
      <c r="N22" s="347"/>
      <c r="O22" s="347"/>
      <c r="P22" s="347"/>
      <c r="Q22" s="347"/>
      <c r="R22" s="348"/>
      <c r="S22" s="349">
        <v>0</v>
      </c>
      <c r="T22" s="350">
        <v>0</v>
      </c>
      <c r="U22" s="350">
        <v>0</v>
      </c>
      <c r="V22" s="350"/>
      <c r="W22" s="358"/>
      <c r="X22" s="358"/>
      <c r="Y22" s="358"/>
      <c r="Z22" s="358"/>
      <c r="AA22" s="358"/>
      <c r="AB22" s="359"/>
      <c r="AC22" s="359"/>
      <c r="AD22" s="719"/>
      <c r="AE22" s="719"/>
      <c r="AF22" s="719"/>
      <c r="AG22" s="719"/>
      <c r="AH22" s="681"/>
      <c r="AI22" s="719"/>
      <c r="AJ22" s="719"/>
      <c r="AK22" s="681"/>
      <c r="AL22" s="681"/>
      <c r="AM22" s="681"/>
      <c r="AN22" s="719"/>
      <c r="AO22" s="721"/>
      <c r="AP22" s="721"/>
      <c r="AQ22" s="724"/>
      <c r="AR22" s="664"/>
      <c r="AS22" s="343"/>
      <c r="AT22" s="343"/>
      <c r="AU22" s="344"/>
      <c r="AV22" s="344"/>
      <c r="AW22" s="344"/>
      <c r="AX22" s="343"/>
      <c r="AY22" s="344"/>
      <c r="AZ22" s="344"/>
      <c r="BA22" s="344"/>
    </row>
    <row r="23" spans="1:53" ht="13.5" hidden="1" customHeight="1" x14ac:dyDescent="0.2">
      <c r="A23" s="699"/>
      <c r="B23" s="373"/>
      <c r="C23" s="705" t="s">
        <v>181</v>
      </c>
      <c r="D23" s="374" t="s">
        <v>323</v>
      </c>
      <c r="E23" s="346"/>
      <c r="F23" s="346"/>
      <c r="G23" s="346"/>
      <c r="H23" s="346"/>
      <c r="I23" s="346"/>
      <c r="J23" s="347"/>
      <c r="K23" s="347"/>
      <c r="L23" s="347"/>
      <c r="M23" s="347"/>
      <c r="N23" s="347"/>
      <c r="O23" s="347"/>
      <c r="P23" s="347"/>
      <c r="Q23" s="347"/>
      <c r="R23" s="348"/>
      <c r="S23" s="349">
        <v>0</v>
      </c>
      <c r="T23" s="350">
        <v>0</v>
      </c>
      <c r="U23" s="350">
        <v>0</v>
      </c>
      <c r="V23" s="350"/>
      <c r="W23" s="365"/>
      <c r="X23" s="365"/>
      <c r="Y23" s="365"/>
      <c r="Z23" s="365"/>
      <c r="AA23" s="365"/>
      <c r="AB23" s="365"/>
      <c r="AC23" s="365"/>
      <c r="AD23" s="719" t="s">
        <v>107</v>
      </c>
      <c r="AE23" s="719" t="s">
        <v>344</v>
      </c>
      <c r="AF23" s="719" t="s">
        <v>345</v>
      </c>
      <c r="AG23" s="719" t="s">
        <v>343</v>
      </c>
      <c r="AH23" s="681" t="s">
        <v>167</v>
      </c>
      <c r="AI23" s="719">
        <v>336796</v>
      </c>
      <c r="AJ23" s="719">
        <v>351127</v>
      </c>
      <c r="AK23" s="681" t="s">
        <v>324</v>
      </c>
      <c r="AL23" s="681" t="s">
        <v>168</v>
      </c>
      <c r="AM23" s="681" t="s">
        <v>325</v>
      </c>
      <c r="AN23" s="719">
        <v>687923</v>
      </c>
      <c r="AO23" s="721"/>
      <c r="AP23" s="721"/>
      <c r="AQ23" s="724"/>
      <c r="AR23" s="664"/>
      <c r="AS23" s="343">
        <v>12</v>
      </c>
      <c r="AT23" s="343" t="s">
        <v>179</v>
      </c>
      <c r="AU23" s="344"/>
      <c r="AV23" s="344"/>
      <c r="AW23" s="344"/>
      <c r="AX23" s="343" t="s">
        <v>329</v>
      </c>
      <c r="AY23" s="344"/>
      <c r="AZ23" s="344"/>
      <c r="BA23" s="344"/>
    </row>
    <row r="24" spans="1:53" ht="13.5" hidden="1" customHeight="1" x14ac:dyDescent="0.2">
      <c r="A24" s="699"/>
      <c r="B24" s="373"/>
      <c r="C24" s="705"/>
      <c r="D24" s="363" t="s">
        <v>330</v>
      </c>
      <c r="E24" s="346"/>
      <c r="F24" s="346"/>
      <c r="G24" s="346"/>
      <c r="H24" s="351"/>
      <c r="I24" s="351"/>
      <c r="J24" s="375"/>
      <c r="K24" s="375"/>
      <c r="L24" s="375"/>
      <c r="M24" s="375"/>
      <c r="N24" s="375"/>
      <c r="O24" s="375"/>
      <c r="P24" s="375"/>
      <c r="Q24" s="375"/>
      <c r="R24" s="376"/>
      <c r="S24" s="377">
        <v>0</v>
      </c>
      <c r="T24" s="378">
        <v>0</v>
      </c>
      <c r="U24" s="378">
        <v>0</v>
      </c>
      <c r="V24" s="378"/>
      <c r="W24" s="351"/>
      <c r="X24" s="351"/>
      <c r="Y24" s="351"/>
      <c r="Z24" s="351"/>
      <c r="AA24" s="351"/>
      <c r="AB24" s="351"/>
      <c r="AC24" s="351"/>
      <c r="AD24" s="719"/>
      <c r="AE24" s="719"/>
      <c r="AF24" s="719"/>
      <c r="AG24" s="719"/>
      <c r="AH24" s="681"/>
      <c r="AI24" s="719"/>
      <c r="AJ24" s="719"/>
      <c r="AK24" s="681"/>
      <c r="AL24" s="681"/>
      <c r="AM24" s="681"/>
      <c r="AN24" s="719"/>
      <c r="AO24" s="721"/>
      <c r="AP24" s="721"/>
      <c r="AQ24" s="724"/>
      <c r="AR24" s="664"/>
      <c r="AS24" s="343">
        <v>13</v>
      </c>
      <c r="AT24" s="343" t="s">
        <v>182</v>
      </c>
      <c r="AU24" s="344"/>
      <c r="AV24" s="344"/>
      <c r="AW24" s="344"/>
      <c r="AX24" s="343" t="s">
        <v>331</v>
      </c>
      <c r="AY24" s="344"/>
      <c r="AZ24" s="344"/>
      <c r="BA24" s="344"/>
    </row>
    <row r="25" spans="1:53" ht="14.25" hidden="1" customHeight="1" x14ac:dyDescent="0.2">
      <c r="A25" s="699"/>
      <c r="B25" s="373"/>
      <c r="C25" s="705"/>
      <c r="D25" s="363" t="s">
        <v>35</v>
      </c>
      <c r="E25" s="346"/>
      <c r="F25" s="346"/>
      <c r="G25" s="346"/>
      <c r="H25" s="346"/>
      <c r="I25" s="346"/>
      <c r="J25" s="347"/>
      <c r="K25" s="347"/>
      <c r="L25" s="347"/>
      <c r="M25" s="347"/>
      <c r="N25" s="347"/>
      <c r="O25" s="347"/>
      <c r="P25" s="347"/>
      <c r="Q25" s="347"/>
      <c r="R25" s="348"/>
      <c r="S25" s="349">
        <v>0</v>
      </c>
      <c r="T25" s="350">
        <v>0</v>
      </c>
      <c r="U25" s="350">
        <v>0</v>
      </c>
      <c r="V25" s="350"/>
      <c r="W25" s="346"/>
      <c r="X25" s="346"/>
      <c r="Y25" s="346"/>
      <c r="Z25" s="346"/>
      <c r="AA25" s="346"/>
      <c r="AB25" s="346"/>
      <c r="AC25" s="346"/>
      <c r="AD25" s="719"/>
      <c r="AE25" s="719"/>
      <c r="AF25" s="719"/>
      <c r="AG25" s="719"/>
      <c r="AH25" s="681"/>
      <c r="AI25" s="719"/>
      <c r="AJ25" s="719"/>
      <c r="AK25" s="681"/>
      <c r="AL25" s="681"/>
      <c r="AM25" s="681"/>
      <c r="AN25" s="719"/>
      <c r="AO25" s="721"/>
      <c r="AP25" s="721"/>
      <c r="AQ25" s="724"/>
      <c r="AR25" s="664"/>
      <c r="AS25" s="343">
        <v>14</v>
      </c>
      <c r="AT25" s="343" t="s">
        <v>332</v>
      </c>
      <c r="AU25" s="344"/>
      <c r="AV25" s="344"/>
      <c r="AW25" s="344"/>
      <c r="AX25" s="343" t="s">
        <v>333</v>
      </c>
      <c r="AY25" s="344"/>
      <c r="AZ25" s="344"/>
      <c r="BA25" s="344"/>
    </row>
    <row r="26" spans="1:53" ht="21" hidden="1" customHeight="1" thickBot="1" x14ac:dyDescent="0.25">
      <c r="A26" s="699"/>
      <c r="B26" s="373"/>
      <c r="C26" s="705"/>
      <c r="D26" s="371" t="s">
        <v>36</v>
      </c>
      <c r="E26" s="346"/>
      <c r="F26" s="346"/>
      <c r="G26" s="346"/>
      <c r="H26" s="346"/>
      <c r="I26" s="346"/>
      <c r="J26" s="347"/>
      <c r="K26" s="347"/>
      <c r="L26" s="347"/>
      <c r="M26" s="347"/>
      <c r="N26" s="347"/>
      <c r="O26" s="347"/>
      <c r="P26" s="347"/>
      <c r="Q26" s="347"/>
      <c r="R26" s="348"/>
      <c r="S26" s="349">
        <v>0</v>
      </c>
      <c r="T26" s="350">
        <v>0</v>
      </c>
      <c r="U26" s="350">
        <v>0</v>
      </c>
      <c r="V26" s="350"/>
      <c r="W26" s="353"/>
      <c r="X26" s="353"/>
      <c r="Y26" s="353"/>
      <c r="Z26" s="353"/>
      <c r="AA26" s="353"/>
      <c r="AB26" s="372"/>
      <c r="AC26" s="372"/>
      <c r="AD26" s="719"/>
      <c r="AE26" s="719"/>
      <c r="AF26" s="719"/>
      <c r="AG26" s="719"/>
      <c r="AH26" s="681"/>
      <c r="AI26" s="719"/>
      <c r="AJ26" s="719"/>
      <c r="AK26" s="681"/>
      <c r="AL26" s="681"/>
      <c r="AM26" s="681"/>
      <c r="AN26" s="719"/>
      <c r="AO26" s="721"/>
      <c r="AP26" s="721"/>
      <c r="AQ26" s="724"/>
      <c r="AR26" s="664"/>
      <c r="AS26" s="343"/>
      <c r="AT26" s="343"/>
      <c r="AU26" s="344"/>
      <c r="AV26" s="344"/>
      <c r="AW26" s="344"/>
      <c r="AX26" s="343"/>
      <c r="AY26" s="344"/>
      <c r="AZ26" s="344"/>
      <c r="BA26" s="344"/>
    </row>
    <row r="27" spans="1:53" ht="13.5" hidden="1" customHeight="1" x14ac:dyDescent="0.2">
      <c r="A27" s="699"/>
      <c r="B27" s="373"/>
      <c r="C27" s="705" t="s">
        <v>183</v>
      </c>
      <c r="D27" s="374" t="s">
        <v>323</v>
      </c>
      <c r="E27" s="346"/>
      <c r="F27" s="346"/>
      <c r="G27" s="346"/>
      <c r="H27" s="346"/>
      <c r="I27" s="346"/>
      <c r="J27" s="347"/>
      <c r="K27" s="347"/>
      <c r="L27" s="347"/>
      <c r="M27" s="347"/>
      <c r="N27" s="347"/>
      <c r="O27" s="347"/>
      <c r="P27" s="347"/>
      <c r="Q27" s="347"/>
      <c r="R27" s="348"/>
      <c r="S27" s="349">
        <v>0</v>
      </c>
      <c r="T27" s="350">
        <v>0</v>
      </c>
      <c r="U27" s="350">
        <v>0</v>
      </c>
      <c r="V27" s="350"/>
      <c r="W27" s="342"/>
      <c r="X27" s="342"/>
      <c r="Y27" s="342"/>
      <c r="Z27" s="342"/>
      <c r="AA27" s="342"/>
      <c r="AB27" s="342"/>
      <c r="AC27" s="342"/>
      <c r="AD27" s="719" t="s">
        <v>107</v>
      </c>
      <c r="AE27" s="719" t="s">
        <v>346</v>
      </c>
      <c r="AF27" s="719" t="s">
        <v>347</v>
      </c>
      <c r="AG27" s="719" t="s">
        <v>343</v>
      </c>
      <c r="AH27" s="681" t="s">
        <v>167</v>
      </c>
      <c r="AI27" s="719">
        <v>99269</v>
      </c>
      <c r="AJ27" s="719">
        <v>100779</v>
      </c>
      <c r="AK27" s="681" t="s">
        <v>324</v>
      </c>
      <c r="AL27" s="681" t="s">
        <v>168</v>
      </c>
      <c r="AM27" s="681" t="s">
        <v>325</v>
      </c>
      <c r="AN27" s="719">
        <v>200048</v>
      </c>
      <c r="AO27" s="721"/>
      <c r="AP27" s="721"/>
      <c r="AQ27" s="724"/>
      <c r="AR27" s="664"/>
      <c r="AS27" s="343">
        <v>12</v>
      </c>
      <c r="AT27" s="343" t="s">
        <v>179</v>
      </c>
      <c r="AU27" s="344"/>
      <c r="AV27" s="344"/>
      <c r="AW27" s="344"/>
      <c r="AX27" s="343" t="s">
        <v>329</v>
      </c>
      <c r="AY27" s="344"/>
      <c r="AZ27" s="344"/>
      <c r="BA27" s="344"/>
    </row>
    <row r="28" spans="1:53" ht="13.5" hidden="1" customHeight="1" x14ac:dyDescent="0.2">
      <c r="A28" s="699"/>
      <c r="B28" s="373"/>
      <c r="C28" s="705"/>
      <c r="D28" s="363" t="s">
        <v>330</v>
      </c>
      <c r="E28" s="346"/>
      <c r="F28" s="346"/>
      <c r="G28" s="346"/>
      <c r="H28" s="351"/>
      <c r="I28" s="351"/>
      <c r="J28" s="375"/>
      <c r="K28" s="375"/>
      <c r="L28" s="375"/>
      <c r="M28" s="375"/>
      <c r="N28" s="375"/>
      <c r="O28" s="375"/>
      <c r="P28" s="375"/>
      <c r="Q28" s="375"/>
      <c r="R28" s="376"/>
      <c r="S28" s="377">
        <v>0</v>
      </c>
      <c r="T28" s="378">
        <v>0</v>
      </c>
      <c r="U28" s="378">
        <v>0</v>
      </c>
      <c r="V28" s="378"/>
      <c r="W28" s="351"/>
      <c r="X28" s="351"/>
      <c r="Y28" s="351"/>
      <c r="Z28" s="351"/>
      <c r="AA28" s="351"/>
      <c r="AB28" s="351"/>
      <c r="AC28" s="351"/>
      <c r="AD28" s="719"/>
      <c r="AE28" s="719"/>
      <c r="AF28" s="719"/>
      <c r="AG28" s="719"/>
      <c r="AH28" s="681"/>
      <c r="AI28" s="719"/>
      <c r="AJ28" s="719"/>
      <c r="AK28" s="681"/>
      <c r="AL28" s="681"/>
      <c r="AM28" s="681"/>
      <c r="AN28" s="719"/>
      <c r="AO28" s="721"/>
      <c r="AP28" s="721"/>
      <c r="AQ28" s="724"/>
      <c r="AR28" s="664"/>
      <c r="AS28" s="343">
        <v>13</v>
      </c>
      <c r="AT28" s="343" t="s">
        <v>182</v>
      </c>
      <c r="AU28" s="344"/>
      <c r="AV28" s="344"/>
      <c r="AW28" s="344"/>
      <c r="AX28" s="343" t="s">
        <v>331</v>
      </c>
      <c r="AY28" s="344"/>
      <c r="AZ28" s="344"/>
      <c r="BA28" s="344"/>
    </row>
    <row r="29" spans="1:53" ht="14.25" hidden="1" customHeight="1" x14ac:dyDescent="0.2">
      <c r="A29" s="699"/>
      <c r="B29" s="373"/>
      <c r="C29" s="705"/>
      <c r="D29" s="363" t="s">
        <v>35</v>
      </c>
      <c r="E29" s="346"/>
      <c r="F29" s="346"/>
      <c r="G29" s="346"/>
      <c r="H29" s="346"/>
      <c r="I29" s="346"/>
      <c r="J29" s="347"/>
      <c r="K29" s="347"/>
      <c r="L29" s="347"/>
      <c r="M29" s="347"/>
      <c r="N29" s="347"/>
      <c r="O29" s="347"/>
      <c r="P29" s="347"/>
      <c r="Q29" s="347"/>
      <c r="R29" s="348"/>
      <c r="S29" s="349">
        <v>0</v>
      </c>
      <c r="T29" s="350">
        <v>0</v>
      </c>
      <c r="U29" s="350">
        <v>0</v>
      </c>
      <c r="V29" s="350"/>
      <c r="W29" s="346"/>
      <c r="X29" s="346"/>
      <c r="Y29" s="346"/>
      <c r="Z29" s="346"/>
      <c r="AA29" s="346"/>
      <c r="AB29" s="346"/>
      <c r="AC29" s="346"/>
      <c r="AD29" s="719"/>
      <c r="AE29" s="719"/>
      <c r="AF29" s="719"/>
      <c r="AG29" s="719"/>
      <c r="AH29" s="681"/>
      <c r="AI29" s="719"/>
      <c r="AJ29" s="719"/>
      <c r="AK29" s="681"/>
      <c r="AL29" s="681"/>
      <c r="AM29" s="681"/>
      <c r="AN29" s="719"/>
      <c r="AO29" s="721"/>
      <c r="AP29" s="721"/>
      <c r="AQ29" s="724"/>
      <c r="AR29" s="664"/>
      <c r="AS29" s="343">
        <v>14</v>
      </c>
      <c r="AT29" s="343" t="s">
        <v>332</v>
      </c>
      <c r="AU29" s="344"/>
      <c r="AV29" s="344"/>
      <c r="AW29" s="344"/>
      <c r="AX29" s="343" t="s">
        <v>333</v>
      </c>
      <c r="AY29" s="344"/>
      <c r="AZ29" s="344"/>
      <c r="BA29" s="344"/>
    </row>
    <row r="30" spans="1:53" ht="21" hidden="1" customHeight="1" thickBot="1" x14ac:dyDescent="0.25">
      <c r="A30" s="699"/>
      <c r="B30" s="373"/>
      <c r="C30" s="705"/>
      <c r="D30" s="371" t="s">
        <v>36</v>
      </c>
      <c r="E30" s="346"/>
      <c r="F30" s="346"/>
      <c r="G30" s="346"/>
      <c r="H30" s="346"/>
      <c r="I30" s="346"/>
      <c r="J30" s="347"/>
      <c r="K30" s="347"/>
      <c r="L30" s="347"/>
      <c r="M30" s="347"/>
      <c r="N30" s="347"/>
      <c r="O30" s="347"/>
      <c r="P30" s="347"/>
      <c r="Q30" s="347"/>
      <c r="R30" s="348"/>
      <c r="S30" s="349">
        <v>0</v>
      </c>
      <c r="T30" s="350">
        <v>0</v>
      </c>
      <c r="U30" s="350">
        <v>0</v>
      </c>
      <c r="V30" s="350"/>
      <c r="W30" s="358"/>
      <c r="X30" s="358"/>
      <c r="Y30" s="358"/>
      <c r="Z30" s="358"/>
      <c r="AA30" s="358"/>
      <c r="AB30" s="359"/>
      <c r="AC30" s="359"/>
      <c r="AD30" s="719"/>
      <c r="AE30" s="719"/>
      <c r="AF30" s="719"/>
      <c r="AG30" s="719"/>
      <c r="AH30" s="681"/>
      <c r="AI30" s="719"/>
      <c r="AJ30" s="719"/>
      <c r="AK30" s="681"/>
      <c r="AL30" s="681"/>
      <c r="AM30" s="681"/>
      <c r="AN30" s="719"/>
      <c r="AO30" s="721"/>
      <c r="AP30" s="721"/>
      <c r="AQ30" s="724"/>
      <c r="AR30" s="664"/>
      <c r="AS30" s="343"/>
      <c r="AT30" s="343"/>
      <c r="AU30" s="344"/>
      <c r="AV30" s="344"/>
      <c r="AW30" s="344"/>
      <c r="AX30" s="343"/>
      <c r="AY30" s="344"/>
      <c r="AZ30" s="344"/>
      <c r="BA30" s="344"/>
    </row>
    <row r="31" spans="1:53" ht="13.5" hidden="1" customHeight="1" x14ac:dyDescent="0.2">
      <c r="A31" s="699"/>
      <c r="B31" s="373"/>
      <c r="C31" s="705" t="s">
        <v>180</v>
      </c>
      <c r="D31" s="374" t="s">
        <v>323</v>
      </c>
      <c r="E31" s="346"/>
      <c r="F31" s="346"/>
      <c r="G31" s="346"/>
      <c r="H31" s="346"/>
      <c r="I31" s="346"/>
      <c r="J31" s="347"/>
      <c r="K31" s="347"/>
      <c r="L31" s="347"/>
      <c r="M31" s="347"/>
      <c r="N31" s="347"/>
      <c r="O31" s="347"/>
      <c r="P31" s="347"/>
      <c r="Q31" s="347"/>
      <c r="R31" s="348"/>
      <c r="S31" s="349">
        <v>0</v>
      </c>
      <c r="T31" s="350">
        <v>0</v>
      </c>
      <c r="U31" s="350">
        <v>0</v>
      </c>
      <c r="V31" s="350"/>
      <c r="W31" s="342"/>
      <c r="X31" s="342"/>
      <c r="Y31" s="342"/>
      <c r="Z31" s="342"/>
      <c r="AA31" s="342"/>
      <c r="AB31" s="342"/>
      <c r="AC31" s="342"/>
      <c r="AD31" s="719" t="s">
        <v>107</v>
      </c>
      <c r="AE31" s="719" t="s">
        <v>348</v>
      </c>
      <c r="AF31" s="719" t="s">
        <v>349</v>
      </c>
      <c r="AG31" s="719" t="s">
        <v>343</v>
      </c>
      <c r="AH31" s="681" t="s">
        <v>167</v>
      </c>
      <c r="AI31" s="719">
        <v>316343</v>
      </c>
      <c r="AJ31" s="719">
        <v>330490</v>
      </c>
      <c r="AK31" s="681" t="s">
        <v>324</v>
      </c>
      <c r="AL31" s="681" t="s">
        <v>168</v>
      </c>
      <c r="AM31" s="681" t="s">
        <v>325</v>
      </c>
      <c r="AN31" s="719">
        <v>646833</v>
      </c>
      <c r="AO31" s="721"/>
      <c r="AP31" s="721"/>
      <c r="AQ31" s="724"/>
      <c r="AR31" s="664"/>
      <c r="AS31" s="343">
        <v>12</v>
      </c>
      <c r="AT31" s="343" t="s">
        <v>179</v>
      </c>
      <c r="AU31" s="344"/>
      <c r="AV31" s="344"/>
      <c r="AW31" s="344"/>
      <c r="AX31" s="343" t="s">
        <v>329</v>
      </c>
      <c r="AY31" s="344"/>
      <c r="AZ31" s="344"/>
      <c r="BA31" s="344"/>
    </row>
    <row r="32" spans="1:53" ht="13.5" hidden="1" customHeight="1" x14ac:dyDescent="0.2">
      <c r="A32" s="699"/>
      <c r="B32" s="373"/>
      <c r="C32" s="705"/>
      <c r="D32" s="363" t="s">
        <v>330</v>
      </c>
      <c r="E32" s="346"/>
      <c r="F32" s="346"/>
      <c r="G32" s="346"/>
      <c r="H32" s="351"/>
      <c r="I32" s="351"/>
      <c r="J32" s="375"/>
      <c r="K32" s="375"/>
      <c r="L32" s="375"/>
      <c r="M32" s="375"/>
      <c r="N32" s="375"/>
      <c r="O32" s="375"/>
      <c r="P32" s="375"/>
      <c r="Q32" s="375"/>
      <c r="R32" s="376"/>
      <c r="S32" s="377">
        <v>0</v>
      </c>
      <c r="T32" s="378">
        <v>0</v>
      </c>
      <c r="U32" s="378">
        <v>0</v>
      </c>
      <c r="V32" s="378"/>
      <c r="W32" s="351"/>
      <c r="X32" s="351"/>
      <c r="Y32" s="351"/>
      <c r="Z32" s="351"/>
      <c r="AA32" s="351"/>
      <c r="AB32" s="351"/>
      <c r="AC32" s="351"/>
      <c r="AD32" s="719"/>
      <c r="AE32" s="719"/>
      <c r="AF32" s="719"/>
      <c r="AG32" s="719"/>
      <c r="AH32" s="681"/>
      <c r="AI32" s="719"/>
      <c r="AJ32" s="719"/>
      <c r="AK32" s="681"/>
      <c r="AL32" s="681"/>
      <c r="AM32" s="681"/>
      <c r="AN32" s="719"/>
      <c r="AO32" s="721"/>
      <c r="AP32" s="721"/>
      <c r="AQ32" s="724"/>
      <c r="AR32" s="664"/>
      <c r="AS32" s="343">
        <v>13</v>
      </c>
      <c r="AT32" s="343" t="s">
        <v>182</v>
      </c>
      <c r="AU32" s="344"/>
      <c r="AV32" s="344"/>
      <c r="AW32" s="344"/>
      <c r="AX32" s="343" t="s">
        <v>331</v>
      </c>
      <c r="AY32" s="344"/>
      <c r="AZ32" s="344"/>
      <c r="BA32" s="344"/>
    </row>
    <row r="33" spans="1:53" ht="14.25" hidden="1" customHeight="1" x14ac:dyDescent="0.2">
      <c r="A33" s="699"/>
      <c r="B33" s="373"/>
      <c r="C33" s="705"/>
      <c r="D33" s="363" t="s">
        <v>35</v>
      </c>
      <c r="E33" s="346"/>
      <c r="F33" s="346"/>
      <c r="G33" s="346"/>
      <c r="H33" s="346"/>
      <c r="I33" s="346"/>
      <c r="J33" s="347"/>
      <c r="K33" s="347"/>
      <c r="L33" s="347"/>
      <c r="M33" s="347"/>
      <c r="N33" s="347"/>
      <c r="O33" s="347"/>
      <c r="P33" s="347"/>
      <c r="Q33" s="347"/>
      <c r="R33" s="348"/>
      <c r="S33" s="349">
        <v>0</v>
      </c>
      <c r="T33" s="350">
        <v>0</v>
      </c>
      <c r="U33" s="350">
        <v>0</v>
      </c>
      <c r="V33" s="350"/>
      <c r="W33" s="346"/>
      <c r="X33" s="346"/>
      <c r="Y33" s="346"/>
      <c r="Z33" s="346"/>
      <c r="AA33" s="346"/>
      <c r="AB33" s="346"/>
      <c r="AC33" s="346"/>
      <c r="AD33" s="719"/>
      <c r="AE33" s="719"/>
      <c r="AF33" s="719"/>
      <c r="AG33" s="719"/>
      <c r="AH33" s="681"/>
      <c r="AI33" s="719"/>
      <c r="AJ33" s="719"/>
      <c r="AK33" s="681"/>
      <c r="AL33" s="681"/>
      <c r="AM33" s="681"/>
      <c r="AN33" s="719"/>
      <c r="AO33" s="721"/>
      <c r="AP33" s="721"/>
      <c r="AQ33" s="724"/>
      <c r="AR33" s="664"/>
      <c r="AS33" s="343">
        <v>14</v>
      </c>
      <c r="AT33" s="343" t="s">
        <v>332</v>
      </c>
      <c r="AU33" s="344"/>
      <c r="AV33" s="344"/>
      <c r="AW33" s="344"/>
      <c r="AX33" s="343" t="s">
        <v>333</v>
      </c>
      <c r="AY33" s="344"/>
      <c r="AZ33" s="344"/>
      <c r="BA33" s="344"/>
    </row>
    <row r="34" spans="1:53" ht="21" hidden="1" customHeight="1" thickBot="1" x14ac:dyDescent="0.25">
      <c r="A34" s="700"/>
      <c r="B34" s="379"/>
      <c r="C34" s="706"/>
      <c r="D34" s="380" t="s">
        <v>36</v>
      </c>
      <c r="E34" s="358"/>
      <c r="F34" s="358"/>
      <c r="G34" s="358"/>
      <c r="H34" s="358"/>
      <c r="I34" s="358"/>
      <c r="J34" s="381"/>
      <c r="K34" s="381"/>
      <c r="L34" s="381"/>
      <c r="M34" s="381"/>
      <c r="N34" s="381"/>
      <c r="O34" s="381"/>
      <c r="P34" s="381"/>
      <c r="Q34" s="381"/>
      <c r="R34" s="382"/>
      <c r="S34" s="383">
        <v>0</v>
      </c>
      <c r="T34" s="384">
        <v>0</v>
      </c>
      <c r="U34" s="384">
        <v>0</v>
      </c>
      <c r="V34" s="384"/>
      <c r="W34" s="358"/>
      <c r="X34" s="358"/>
      <c r="Y34" s="358"/>
      <c r="Z34" s="358"/>
      <c r="AA34" s="358"/>
      <c r="AB34" s="359"/>
      <c r="AC34" s="359"/>
      <c r="AD34" s="719"/>
      <c r="AE34" s="719"/>
      <c r="AF34" s="719"/>
      <c r="AG34" s="719"/>
      <c r="AH34" s="681"/>
      <c r="AI34" s="719"/>
      <c r="AJ34" s="719"/>
      <c r="AK34" s="681"/>
      <c r="AL34" s="681"/>
      <c r="AM34" s="681"/>
      <c r="AN34" s="719"/>
      <c r="AO34" s="722"/>
      <c r="AP34" s="722"/>
      <c r="AQ34" s="725"/>
      <c r="AR34" s="664"/>
      <c r="AS34" s="343"/>
      <c r="AT34" s="343"/>
      <c r="AU34" s="344"/>
      <c r="AV34" s="344"/>
      <c r="AW34" s="344"/>
      <c r="AX34" s="343"/>
      <c r="AY34" s="344"/>
      <c r="AZ34" s="344"/>
      <c r="BA34" s="344"/>
    </row>
    <row r="35" spans="1:53" ht="28.9" customHeight="1" x14ac:dyDescent="0.2">
      <c r="A35" s="682">
        <v>4</v>
      </c>
      <c r="B35" s="685" t="s">
        <v>139</v>
      </c>
      <c r="C35" s="707" t="s">
        <v>170</v>
      </c>
      <c r="D35" s="360" t="s">
        <v>323</v>
      </c>
      <c r="E35" s="385">
        <f>+[2]INVERSIÓN!H26</f>
        <v>0</v>
      </c>
      <c r="F35" s="385">
        <f>+[2]INVERSIÓN!I26</f>
        <v>0</v>
      </c>
      <c r="G35" s="385">
        <f>+[2]INVERSIÓN!J26</f>
        <v>0</v>
      </c>
      <c r="H35" s="385">
        <f>+[2]INVERSIÓN!K26</f>
        <v>0</v>
      </c>
      <c r="I35" s="385">
        <f>+[2]INVERSIÓN!L26</f>
        <v>0</v>
      </c>
      <c r="J35" s="386"/>
      <c r="K35" s="386">
        <f>+[2]INVERSIÓN!N26</f>
        <v>0</v>
      </c>
      <c r="L35" s="386">
        <f>+[2]INVERSIÓN!O26</f>
        <v>0</v>
      </c>
      <c r="M35" s="386">
        <f>+[2]INVERSIÓN!P26</f>
        <v>0</v>
      </c>
      <c r="N35" s="386">
        <f>+[2]INVERSIÓN!Q26</f>
        <v>0</v>
      </c>
      <c r="O35" s="386">
        <f>+[2]INVERSIÓN!R26</f>
        <v>0</v>
      </c>
      <c r="P35" s="386">
        <f>+[2]INVERSIÓN!S26</f>
        <v>0</v>
      </c>
      <c r="Q35" s="386">
        <f>+[2]INVERSIÓN!T26</f>
        <v>0</v>
      </c>
      <c r="R35" s="387">
        <f>+[2]INVERSIÓN!U26</f>
        <v>0</v>
      </c>
      <c r="S35" s="388">
        <f>+[2]INVERSIÓN!V26</f>
        <v>0</v>
      </c>
      <c r="T35" s="389">
        <f>+[2]INVERSIÓN!W26</f>
        <v>0</v>
      </c>
      <c r="U35" s="389">
        <f>+[2]INVERSIÓN!X26</f>
        <v>0</v>
      </c>
      <c r="V35" s="389"/>
      <c r="W35" s="342"/>
      <c r="X35" s="342"/>
      <c r="Y35" s="342"/>
      <c r="Z35" s="342"/>
      <c r="AA35" s="342"/>
      <c r="AB35" s="342"/>
      <c r="AC35" s="342"/>
      <c r="AD35" s="719" t="s">
        <v>107</v>
      </c>
      <c r="AE35" s="719" t="s">
        <v>107</v>
      </c>
      <c r="AF35" s="719" t="s">
        <v>107</v>
      </c>
      <c r="AG35" s="719" t="s">
        <v>107</v>
      </c>
      <c r="AH35" s="663" t="s">
        <v>167</v>
      </c>
      <c r="AI35" s="680">
        <v>7878783</v>
      </c>
      <c r="AJ35" s="680"/>
      <c r="AK35" s="681" t="s">
        <v>324</v>
      </c>
      <c r="AL35" s="681" t="s">
        <v>168</v>
      </c>
      <c r="AM35" s="681" t="s">
        <v>325</v>
      </c>
      <c r="AN35" s="662">
        <v>7878783</v>
      </c>
      <c r="AO35" s="717"/>
      <c r="AP35" s="717"/>
      <c r="AQ35" s="717" t="s">
        <v>350</v>
      </c>
      <c r="AR35" s="718"/>
      <c r="AS35" s="343"/>
      <c r="AT35" s="343"/>
      <c r="AU35" s="344"/>
      <c r="AV35" s="344"/>
      <c r="AW35" s="344"/>
      <c r="AX35" s="343"/>
      <c r="AY35" s="344"/>
      <c r="AZ35" s="344"/>
      <c r="BA35" s="344"/>
    </row>
    <row r="36" spans="1:53" ht="28.9" customHeight="1" x14ac:dyDescent="0.2">
      <c r="A36" s="683"/>
      <c r="B36" s="686"/>
      <c r="C36" s="708"/>
      <c r="D36" s="363" t="s">
        <v>330</v>
      </c>
      <c r="E36" s="390">
        <f>+[2]INVERSIÓN!H27</f>
        <v>0</v>
      </c>
      <c r="F36" s="390">
        <f>+[2]INVERSIÓN!I27</f>
        <v>0</v>
      </c>
      <c r="G36" s="390">
        <f>+[2]INVERSIÓN!J27</f>
        <v>0</v>
      </c>
      <c r="H36" s="390">
        <f>+[2]INVERSIÓN!K27</f>
        <v>0</v>
      </c>
      <c r="I36" s="390">
        <f>+[2]INVERSIÓN!L27</f>
        <v>0</v>
      </c>
      <c r="J36" s="391"/>
      <c r="K36" s="391">
        <f>+[2]INVERSIÓN!N27</f>
        <v>0</v>
      </c>
      <c r="L36" s="391">
        <f>+[2]INVERSIÓN!O27</f>
        <v>0</v>
      </c>
      <c r="M36" s="391">
        <f>+[2]INVERSIÓN!P27</f>
        <v>0</v>
      </c>
      <c r="N36" s="391">
        <f>+[2]INVERSIÓN!Q27</f>
        <v>0</v>
      </c>
      <c r="O36" s="391">
        <f>+[2]INVERSIÓN!R27</f>
        <v>0</v>
      </c>
      <c r="P36" s="391">
        <f>+[2]INVERSIÓN!S27</f>
        <v>0</v>
      </c>
      <c r="Q36" s="391">
        <f>+[2]INVERSIÓN!T27</f>
        <v>0</v>
      </c>
      <c r="R36" s="392">
        <f>+[2]INVERSIÓN!U27</f>
        <v>0</v>
      </c>
      <c r="S36" s="393">
        <f>+[2]INVERSIÓN!V27</f>
        <v>0</v>
      </c>
      <c r="T36" s="394">
        <f>+[2]INVERSIÓN!W27</f>
        <v>0</v>
      </c>
      <c r="U36" s="394">
        <f>+[2]INVERSIÓN!X27</f>
        <v>0</v>
      </c>
      <c r="V36" s="394"/>
      <c r="W36" s="351"/>
      <c r="X36" s="351"/>
      <c r="Y36" s="351"/>
      <c r="Z36" s="351"/>
      <c r="AA36" s="351"/>
      <c r="AB36" s="351"/>
      <c r="AC36" s="351"/>
      <c r="AD36" s="719"/>
      <c r="AE36" s="719"/>
      <c r="AF36" s="719"/>
      <c r="AG36" s="719"/>
      <c r="AH36" s="663"/>
      <c r="AI36" s="680"/>
      <c r="AJ36" s="680"/>
      <c r="AK36" s="681"/>
      <c r="AL36" s="681"/>
      <c r="AM36" s="681"/>
      <c r="AN36" s="663"/>
      <c r="AO36" s="717"/>
      <c r="AP36" s="717"/>
      <c r="AQ36" s="717"/>
      <c r="AR36" s="718"/>
      <c r="AS36" s="343"/>
      <c r="AT36" s="343"/>
      <c r="AU36" s="344"/>
      <c r="AV36" s="344"/>
      <c r="AW36" s="344"/>
      <c r="AX36" s="343"/>
      <c r="AY36" s="344"/>
      <c r="AZ36" s="344"/>
      <c r="BA36" s="344"/>
    </row>
    <row r="37" spans="1:53" ht="28.9" customHeight="1" x14ac:dyDescent="0.2">
      <c r="A37" s="683"/>
      <c r="B37" s="686"/>
      <c r="C37" s="708"/>
      <c r="D37" s="363" t="s">
        <v>35</v>
      </c>
      <c r="E37" s="390">
        <f>+[2]INVERSIÓN!H28</f>
        <v>0</v>
      </c>
      <c r="F37" s="390">
        <f>+[2]INVERSIÓN!I28</f>
        <v>0</v>
      </c>
      <c r="G37" s="390">
        <f>+[2]INVERSIÓN!J28</f>
        <v>0</v>
      </c>
      <c r="H37" s="390">
        <f>+[2]INVERSIÓN!K28</f>
        <v>0</v>
      </c>
      <c r="I37" s="390">
        <f>+[2]INVERSIÓN!L28</f>
        <v>0</v>
      </c>
      <c r="J37" s="391"/>
      <c r="K37" s="391">
        <f>+[2]INVERSIÓN!N28</f>
        <v>0</v>
      </c>
      <c r="L37" s="391">
        <f>+[2]INVERSIÓN!O28</f>
        <v>0</v>
      </c>
      <c r="M37" s="391">
        <f>+[2]INVERSIÓN!P28</f>
        <v>0</v>
      </c>
      <c r="N37" s="391">
        <f>+[2]INVERSIÓN!Q28</f>
        <v>0</v>
      </c>
      <c r="O37" s="391">
        <f>+[2]INVERSIÓN!R28</f>
        <v>0</v>
      </c>
      <c r="P37" s="391">
        <f>+[2]INVERSIÓN!S28</f>
        <v>0</v>
      </c>
      <c r="Q37" s="391">
        <f>+[2]INVERSIÓN!T28</f>
        <v>0</v>
      </c>
      <c r="R37" s="392">
        <f>+[2]INVERSIÓN!U28</f>
        <v>0</v>
      </c>
      <c r="S37" s="393">
        <f>+[2]INVERSIÓN!V28</f>
        <v>0</v>
      </c>
      <c r="T37" s="394">
        <f>+[2]INVERSIÓN!W28</f>
        <v>0</v>
      </c>
      <c r="U37" s="394">
        <f>+[2]INVERSIÓN!X28</f>
        <v>0</v>
      </c>
      <c r="V37" s="394"/>
      <c r="W37" s="346"/>
      <c r="X37" s="346"/>
      <c r="Y37" s="346"/>
      <c r="Z37" s="346"/>
      <c r="AA37" s="346"/>
      <c r="AB37" s="346"/>
      <c r="AC37" s="346"/>
      <c r="AD37" s="719"/>
      <c r="AE37" s="719"/>
      <c r="AF37" s="719"/>
      <c r="AG37" s="719"/>
      <c r="AH37" s="663"/>
      <c r="AI37" s="680"/>
      <c r="AJ37" s="680"/>
      <c r="AK37" s="681"/>
      <c r="AL37" s="681"/>
      <c r="AM37" s="681"/>
      <c r="AN37" s="663"/>
      <c r="AO37" s="717"/>
      <c r="AP37" s="717"/>
      <c r="AQ37" s="717"/>
      <c r="AR37" s="718"/>
      <c r="AS37" s="343"/>
      <c r="AT37" s="343"/>
      <c r="AU37" s="344"/>
      <c r="AV37" s="344"/>
      <c r="AW37" s="344"/>
      <c r="AX37" s="343"/>
      <c r="AY37" s="344"/>
      <c r="AZ37" s="344"/>
      <c r="BA37" s="344"/>
    </row>
    <row r="38" spans="1:53" ht="28.9" customHeight="1" thickBot="1" x14ac:dyDescent="0.25">
      <c r="A38" s="684"/>
      <c r="B38" s="687"/>
      <c r="C38" s="709"/>
      <c r="D38" s="380" t="s">
        <v>36</v>
      </c>
      <c r="E38" s="395">
        <f>+[2]INVERSIÓN!H29</f>
        <v>4326000</v>
      </c>
      <c r="F38" s="395">
        <f>+[2]INVERSIÓN!I29</f>
        <v>4326000</v>
      </c>
      <c r="G38" s="395">
        <f>+[2]INVERSIÓN!J29</f>
        <v>4326000</v>
      </c>
      <c r="H38" s="395">
        <f>+[2]INVERSIÓN!K29</f>
        <v>4326000</v>
      </c>
      <c r="I38" s="395">
        <f>+[2]INVERSIÓN!L29</f>
        <v>4326000</v>
      </c>
      <c r="J38" s="395">
        <v>4326000</v>
      </c>
      <c r="K38" s="395">
        <f>+[2]INVERSIÓN!N29</f>
        <v>0</v>
      </c>
      <c r="L38" s="395">
        <f>+[2]INVERSIÓN!O29</f>
        <v>0</v>
      </c>
      <c r="M38" s="395">
        <f>+[2]INVERSIÓN!P29</f>
        <v>0</v>
      </c>
      <c r="N38" s="395">
        <f>+[2]INVERSIÓN!Q29</f>
        <v>0</v>
      </c>
      <c r="O38" s="395">
        <f>+[2]INVERSIÓN!R29</f>
        <v>0</v>
      </c>
      <c r="P38" s="395">
        <f>+[2]INVERSIÓN!S29</f>
        <v>0</v>
      </c>
      <c r="Q38" s="395">
        <f>+[2]INVERSIÓN!T29</f>
        <v>0</v>
      </c>
      <c r="R38" s="396">
        <f>+[2]INVERSIÓN!U29</f>
        <v>0</v>
      </c>
      <c r="S38" s="397">
        <f>+[2]INVERSIÓN!V29</f>
        <v>4326000</v>
      </c>
      <c r="T38" s="398">
        <f>+[2]INVERSIÓN!W29</f>
        <v>4326000</v>
      </c>
      <c r="U38" s="398">
        <f>+[2]INVERSIÓN!X29</f>
        <v>4326000</v>
      </c>
      <c r="V38" s="398">
        <v>4326000</v>
      </c>
      <c r="W38" s="358"/>
      <c r="X38" s="358"/>
      <c r="Y38" s="358"/>
      <c r="Z38" s="358"/>
      <c r="AA38" s="358"/>
      <c r="AB38" s="359"/>
      <c r="AC38" s="359"/>
      <c r="AD38" s="719"/>
      <c r="AE38" s="719"/>
      <c r="AF38" s="719"/>
      <c r="AG38" s="719"/>
      <c r="AH38" s="663"/>
      <c r="AI38" s="680"/>
      <c r="AJ38" s="680"/>
      <c r="AK38" s="681"/>
      <c r="AL38" s="681"/>
      <c r="AM38" s="681"/>
      <c r="AN38" s="663"/>
      <c r="AO38" s="717"/>
      <c r="AP38" s="717"/>
      <c r="AQ38" s="717"/>
      <c r="AR38" s="718"/>
      <c r="AS38" s="343"/>
      <c r="AT38" s="343"/>
      <c r="AU38" s="344"/>
      <c r="AV38" s="344"/>
      <c r="AW38" s="344"/>
      <c r="AX38" s="343"/>
      <c r="AY38" s="344"/>
      <c r="AZ38" s="344"/>
      <c r="BA38" s="344"/>
    </row>
    <row r="39" spans="1:53" ht="24.6" customHeight="1" x14ac:dyDescent="0.2">
      <c r="A39" s="682">
        <v>5</v>
      </c>
      <c r="B39" s="685" t="s">
        <v>140</v>
      </c>
      <c r="C39" s="707" t="s">
        <v>170</v>
      </c>
      <c r="D39" s="360" t="s">
        <v>323</v>
      </c>
      <c r="E39" s="342">
        <f>+[2]INVERSIÓN!H32</f>
        <v>4</v>
      </c>
      <c r="F39" s="342">
        <f>+[2]INVERSIÓN!I32</f>
        <v>4</v>
      </c>
      <c r="G39" s="342">
        <f>+[2]INVERSIÓN!J32</f>
        <v>4</v>
      </c>
      <c r="H39" s="342">
        <f>+[2]INVERSIÓN!K32</f>
        <v>4</v>
      </c>
      <c r="I39" s="342">
        <f>+[2]INVERSIÓN!L32</f>
        <v>4</v>
      </c>
      <c r="J39" s="399">
        <v>4</v>
      </c>
      <c r="K39" s="399">
        <f>+[2]INVERSIÓN!N32</f>
        <v>0</v>
      </c>
      <c r="L39" s="399">
        <f>+[2]INVERSIÓN!O32</f>
        <v>0</v>
      </c>
      <c r="M39" s="399">
        <f>+[2]INVERSIÓN!P32</f>
        <v>0</v>
      </c>
      <c r="N39" s="399">
        <f>+[2]INVERSIÓN!Q32</f>
        <v>0</v>
      </c>
      <c r="O39" s="399">
        <f>+[2]INVERSIÓN!R32</f>
        <v>0</v>
      </c>
      <c r="P39" s="399">
        <f>+[2]INVERSIÓN!S32</f>
        <v>0</v>
      </c>
      <c r="Q39" s="399">
        <f>+[2]INVERSIÓN!T32</f>
        <v>0</v>
      </c>
      <c r="R39" s="400">
        <f>+[2]INVERSIÓN!U32</f>
        <v>0</v>
      </c>
      <c r="S39" s="401">
        <f>+[2]INVERSIÓN!V32</f>
        <v>3.5</v>
      </c>
      <c r="T39" s="402">
        <f>+[2]INVERSIÓN!W32</f>
        <v>3.65</v>
      </c>
      <c r="U39" s="402">
        <f>+[2]INVERSIÓN!X32</f>
        <v>3.82</v>
      </c>
      <c r="V39" s="402">
        <v>4</v>
      </c>
      <c r="W39" s="342"/>
      <c r="X39" s="342"/>
      <c r="Y39" s="342"/>
      <c r="Z39" s="342"/>
      <c r="AA39" s="342"/>
      <c r="AB39" s="342"/>
      <c r="AC39" s="342"/>
      <c r="AD39" s="663" t="s">
        <v>107</v>
      </c>
      <c r="AE39" s="663" t="s">
        <v>107</v>
      </c>
      <c r="AF39" s="691" t="s">
        <v>107</v>
      </c>
      <c r="AG39" s="663" t="s">
        <v>107</v>
      </c>
      <c r="AH39" s="663" t="s">
        <v>167</v>
      </c>
      <c r="AI39" s="680">
        <v>7878783</v>
      </c>
      <c r="AJ39" s="680"/>
      <c r="AK39" s="681" t="s">
        <v>324</v>
      </c>
      <c r="AL39" s="681" t="s">
        <v>168</v>
      </c>
      <c r="AM39" s="681" t="s">
        <v>325</v>
      </c>
      <c r="AN39" s="662">
        <v>7878783</v>
      </c>
      <c r="AO39" s="664" t="s">
        <v>258</v>
      </c>
      <c r="AP39" s="664" t="s">
        <v>269</v>
      </c>
      <c r="AQ39" s="664" t="s">
        <v>351</v>
      </c>
      <c r="AR39" s="664" t="s">
        <v>266</v>
      </c>
      <c r="AS39" s="343"/>
      <c r="AT39" s="343"/>
      <c r="AU39" s="344"/>
      <c r="AV39" s="344"/>
      <c r="AW39" s="344"/>
      <c r="AX39" s="343"/>
      <c r="AY39" s="344"/>
      <c r="AZ39" s="344"/>
      <c r="BA39" s="344"/>
    </row>
    <row r="40" spans="1:53" ht="24.6" customHeight="1" x14ac:dyDescent="0.2">
      <c r="A40" s="683"/>
      <c r="B40" s="686"/>
      <c r="C40" s="708"/>
      <c r="D40" s="363" t="s">
        <v>330</v>
      </c>
      <c r="E40" s="346">
        <f>+[2]INVERSIÓN!H33</f>
        <v>66868000</v>
      </c>
      <c r="F40" s="346">
        <f>+[2]INVERSIÓN!I33</f>
        <v>66868000</v>
      </c>
      <c r="G40" s="346">
        <f>+[2]INVERSIÓN!J33</f>
        <v>66868000</v>
      </c>
      <c r="H40" s="346">
        <f>+[2]INVERSIÓN!K33</f>
        <v>66868000</v>
      </c>
      <c r="I40" s="346">
        <f>+[2]INVERSIÓN!L33</f>
        <v>66868000</v>
      </c>
      <c r="J40" s="347">
        <v>66868000</v>
      </c>
      <c r="K40" s="347">
        <f>+[2]INVERSIÓN!N33</f>
        <v>0</v>
      </c>
      <c r="L40" s="347">
        <f>+[2]INVERSIÓN!O33</f>
        <v>0</v>
      </c>
      <c r="M40" s="347">
        <f>+[2]INVERSIÓN!P33</f>
        <v>0</v>
      </c>
      <c r="N40" s="347">
        <f>+[2]INVERSIÓN!Q33</f>
        <v>0</v>
      </c>
      <c r="O40" s="347">
        <f>+[2]INVERSIÓN!R33</f>
        <v>0</v>
      </c>
      <c r="P40" s="347">
        <f>+[2]INVERSIÓN!S33</f>
        <v>0</v>
      </c>
      <c r="Q40" s="347">
        <f>+[2]INVERSIÓN!T33</f>
        <v>0</v>
      </c>
      <c r="R40" s="348">
        <f>+[2]INVERSIÓN!U33</f>
        <v>0</v>
      </c>
      <c r="S40" s="349">
        <f>+[2]INVERSIÓN!V33</f>
        <v>0</v>
      </c>
      <c r="T40" s="350">
        <f>+[2]INVERSIÓN!W33</f>
        <v>12884630</v>
      </c>
      <c r="U40" s="350">
        <f>+[2]INVERSIÓN!X33</f>
        <v>12884630</v>
      </c>
      <c r="V40" s="350">
        <v>12884630</v>
      </c>
      <c r="W40" s="351"/>
      <c r="X40" s="351"/>
      <c r="Y40" s="351"/>
      <c r="Z40" s="351"/>
      <c r="AA40" s="351"/>
      <c r="AB40" s="351"/>
      <c r="AC40" s="351"/>
      <c r="AD40" s="663"/>
      <c r="AE40" s="663"/>
      <c r="AF40" s="691"/>
      <c r="AG40" s="663"/>
      <c r="AH40" s="663"/>
      <c r="AI40" s="680"/>
      <c r="AJ40" s="680"/>
      <c r="AK40" s="681"/>
      <c r="AL40" s="681"/>
      <c r="AM40" s="681"/>
      <c r="AN40" s="663"/>
      <c r="AO40" s="664"/>
      <c r="AP40" s="664"/>
      <c r="AQ40" s="664"/>
      <c r="AR40" s="664"/>
      <c r="AS40" s="343"/>
      <c r="AT40" s="343"/>
      <c r="AU40" s="344"/>
      <c r="AV40" s="344"/>
      <c r="AW40" s="344"/>
      <c r="AX40" s="343"/>
      <c r="AY40" s="344"/>
      <c r="AZ40" s="344"/>
      <c r="BA40" s="344"/>
    </row>
    <row r="41" spans="1:53" ht="24.6" customHeight="1" x14ac:dyDescent="0.2">
      <c r="A41" s="683"/>
      <c r="B41" s="686"/>
      <c r="C41" s="708"/>
      <c r="D41" s="363" t="s">
        <v>35</v>
      </c>
      <c r="E41" s="346">
        <f>+[2]INVERSIÓN!H34</f>
        <v>0</v>
      </c>
      <c r="F41" s="346">
        <f>+[2]INVERSIÓN!I34</f>
        <v>0</v>
      </c>
      <c r="G41" s="346">
        <f>+[2]INVERSIÓN!J34</f>
        <v>0</v>
      </c>
      <c r="H41" s="346">
        <f>+[2]INVERSIÓN!K34</f>
        <v>0</v>
      </c>
      <c r="I41" s="346">
        <f>+[2]INVERSIÓN!L34</f>
        <v>0</v>
      </c>
      <c r="J41" s="347"/>
      <c r="K41" s="347">
        <f>+[2]INVERSIÓN!N34</f>
        <v>0</v>
      </c>
      <c r="L41" s="347">
        <f>+[2]INVERSIÓN!O34</f>
        <v>0</v>
      </c>
      <c r="M41" s="347">
        <f>+[2]INVERSIÓN!P34</f>
        <v>0</v>
      </c>
      <c r="N41" s="347">
        <f>+[2]INVERSIÓN!Q34</f>
        <v>0</v>
      </c>
      <c r="O41" s="347">
        <f>+[2]INVERSIÓN!R34</f>
        <v>0</v>
      </c>
      <c r="P41" s="347">
        <f>+[2]INVERSIÓN!S34</f>
        <v>0</v>
      </c>
      <c r="Q41" s="347">
        <f>+[2]INVERSIÓN!T34</f>
        <v>0</v>
      </c>
      <c r="R41" s="348">
        <f>+[2]INVERSIÓN!U34</f>
        <v>0</v>
      </c>
      <c r="S41" s="349">
        <f>+[2]INVERSIÓN!V34</f>
        <v>0</v>
      </c>
      <c r="T41" s="350">
        <f>+[2]INVERSIÓN!W34</f>
        <v>0</v>
      </c>
      <c r="U41" s="350">
        <f>+[2]INVERSIÓN!X34</f>
        <v>0</v>
      </c>
      <c r="V41" s="350"/>
      <c r="W41" s="346"/>
      <c r="X41" s="346"/>
      <c r="Y41" s="346"/>
      <c r="Z41" s="346"/>
      <c r="AA41" s="346"/>
      <c r="AB41" s="346"/>
      <c r="AC41" s="346"/>
      <c r="AD41" s="663"/>
      <c r="AE41" s="663"/>
      <c r="AF41" s="691"/>
      <c r="AG41" s="663"/>
      <c r="AH41" s="663"/>
      <c r="AI41" s="680"/>
      <c r="AJ41" s="680"/>
      <c r="AK41" s="681"/>
      <c r="AL41" s="681"/>
      <c r="AM41" s="681"/>
      <c r="AN41" s="663"/>
      <c r="AO41" s="664"/>
      <c r="AP41" s="664"/>
      <c r="AQ41" s="664"/>
      <c r="AR41" s="664"/>
      <c r="AS41" s="343"/>
      <c r="AT41" s="343"/>
      <c r="AU41" s="344"/>
      <c r="AV41" s="344"/>
      <c r="AW41" s="344"/>
      <c r="AX41" s="343"/>
      <c r="AY41" s="344"/>
      <c r="AZ41" s="344"/>
      <c r="BA41" s="344"/>
    </row>
    <row r="42" spans="1:53" ht="24.6" customHeight="1" thickBot="1" x14ac:dyDescent="0.25">
      <c r="A42" s="684"/>
      <c r="B42" s="687"/>
      <c r="C42" s="709"/>
      <c r="D42" s="380" t="s">
        <v>36</v>
      </c>
      <c r="E42" s="358">
        <f>+[2]INVERSIÓN!H35</f>
        <v>0</v>
      </c>
      <c r="F42" s="358">
        <f>+[2]INVERSIÓN!I35</f>
        <v>0</v>
      </c>
      <c r="G42" s="358">
        <f>+[2]INVERSIÓN!J35</f>
        <v>0</v>
      </c>
      <c r="H42" s="358">
        <f>+[2]INVERSIÓN!K35</f>
        <v>0</v>
      </c>
      <c r="I42" s="358">
        <f>+[2]INVERSIÓN!L35</f>
        <v>0</v>
      </c>
      <c r="J42" s="381"/>
      <c r="K42" s="381">
        <f>+[2]INVERSIÓN!N35</f>
        <v>0</v>
      </c>
      <c r="L42" s="381">
        <f>+[2]INVERSIÓN!O35</f>
        <v>0</v>
      </c>
      <c r="M42" s="381">
        <f>+[2]INVERSIÓN!P35</f>
        <v>0</v>
      </c>
      <c r="N42" s="381">
        <f>+[2]INVERSIÓN!Q35</f>
        <v>0</v>
      </c>
      <c r="O42" s="381">
        <f>+[2]INVERSIÓN!R35</f>
        <v>0</v>
      </c>
      <c r="P42" s="381">
        <f>+[2]INVERSIÓN!S35</f>
        <v>0</v>
      </c>
      <c r="Q42" s="381">
        <f>+[2]INVERSIÓN!T35</f>
        <v>0</v>
      </c>
      <c r="R42" s="382">
        <f>+[2]INVERSIÓN!U35</f>
        <v>0</v>
      </c>
      <c r="S42" s="383">
        <f>+[2]INVERSIÓN!V35</f>
        <v>0</v>
      </c>
      <c r="T42" s="384">
        <f>+[2]INVERSIÓN!W35</f>
        <v>0</v>
      </c>
      <c r="U42" s="384">
        <f>+[2]INVERSIÓN!X35</f>
        <v>0</v>
      </c>
      <c r="V42" s="384"/>
      <c r="W42" s="358"/>
      <c r="X42" s="358"/>
      <c r="Y42" s="358"/>
      <c r="Z42" s="358"/>
      <c r="AA42" s="358"/>
      <c r="AB42" s="359"/>
      <c r="AC42" s="359"/>
      <c r="AD42" s="663"/>
      <c r="AE42" s="663"/>
      <c r="AF42" s="691"/>
      <c r="AG42" s="663"/>
      <c r="AH42" s="663"/>
      <c r="AI42" s="680"/>
      <c r="AJ42" s="680"/>
      <c r="AK42" s="681"/>
      <c r="AL42" s="681"/>
      <c r="AM42" s="681"/>
      <c r="AN42" s="663"/>
      <c r="AO42" s="664"/>
      <c r="AP42" s="664"/>
      <c r="AQ42" s="664"/>
      <c r="AR42" s="664"/>
      <c r="AS42" s="343"/>
      <c r="AT42" s="343"/>
      <c r="AU42" s="344"/>
      <c r="AV42" s="344"/>
      <c r="AW42" s="344"/>
      <c r="AX42" s="343"/>
      <c r="AY42" s="344"/>
      <c r="AZ42" s="344"/>
      <c r="BA42" s="344"/>
    </row>
    <row r="43" spans="1:53" x14ac:dyDescent="0.2">
      <c r="A43" s="682">
        <v>6</v>
      </c>
      <c r="B43" s="714" t="s">
        <v>141</v>
      </c>
      <c r="C43" s="707" t="s">
        <v>170</v>
      </c>
      <c r="D43" s="360" t="s">
        <v>323</v>
      </c>
      <c r="E43" s="342">
        <f>+[2]INVERSIÓN!H38</f>
        <v>2500</v>
      </c>
      <c r="F43" s="342">
        <f>+[2]INVERSIÓN!I38</f>
        <v>2500</v>
      </c>
      <c r="G43" s="342">
        <f>+[2]INVERSIÓN!J38</f>
        <v>2500</v>
      </c>
      <c r="H43" s="342">
        <f>+[2]INVERSIÓN!K38</f>
        <v>2500</v>
      </c>
      <c r="I43" s="342">
        <f>+[2]INVERSIÓN!L38</f>
        <v>2500</v>
      </c>
      <c r="J43" s="399">
        <v>2500</v>
      </c>
      <c r="K43" s="399">
        <f>+[2]INVERSIÓN!N38</f>
        <v>0</v>
      </c>
      <c r="L43" s="399">
        <f>+[2]INVERSIÓN!O38</f>
        <v>0</v>
      </c>
      <c r="M43" s="399">
        <f>+[2]INVERSIÓN!P38</f>
        <v>0</v>
      </c>
      <c r="N43" s="399">
        <f>+[2]INVERSIÓN!Q38</f>
        <v>0</v>
      </c>
      <c r="O43" s="399">
        <f>+[2]INVERSIÓN!R38</f>
        <v>0</v>
      </c>
      <c r="P43" s="399">
        <f>+[2]INVERSIÓN!S38</f>
        <v>0</v>
      </c>
      <c r="Q43" s="399">
        <f>+[2]INVERSIÓN!T38</f>
        <v>0</v>
      </c>
      <c r="R43" s="400">
        <f>+[2]INVERSIÓN!U38</f>
        <v>0</v>
      </c>
      <c r="S43" s="403">
        <f>+[2]INVERSIÓN!V38</f>
        <v>1831</v>
      </c>
      <c r="T43" s="404">
        <f>+[2]INVERSIÓN!W38</f>
        <v>1831</v>
      </c>
      <c r="U43" s="404">
        <f>+[2]INVERSIÓN!X38</f>
        <v>1831</v>
      </c>
      <c r="V43" s="404">
        <v>1831</v>
      </c>
      <c r="W43" s="342"/>
      <c r="X43" s="342"/>
      <c r="Y43" s="342"/>
      <c r="Z43" s="342"/>
      <c r="AA43" s="342"/>
      <c r="AB43" s="342"/>
      <c r="AC43" s="342"/>
      <c r="AD43" s="663" t="s">
        <v>107</v>
      </c>
      <c r="AE43" s="663" t="s">
        <v>107</v>
      </c>
      <c r="AF43" s="691" t="s">
        <v>107</v>
      </c>
      <c r="AG43" s="663" t="s">
        <v>107</v>
      </c>
      <c r="AH43" s="663" t="s">
        <v>167</v>
      </c>
      <c r="AI43" s="680">
        <v>7878783</v>
      </c>
      <c r="AJ43" s="680"/>
      <c r="AK43" s="681" t="s">
        <v>324</v>
      </c>
      <c r="AL43" s="681" t="s">
        <v>168</v>
      </c>
      <c r="AM43" s="681" t="s">
        <v>325</v>
      </c>
      <c r="AN43" s="662">
        <v>7878783</v>
      </c>
      <c r="AO43" s="664"/>
      <c r="AP43" s="664" t="s">
        <v>352</v>
      </c>
      <c r="AQ43" s="664" t="s">
        <v>261</v>
      </c>
      <c r="AR43" s="668" t="s">
        <v>353</v>
      </c>
      <c r="AS43" s="343"/>
      <c r="AT43" s="343"/>
      <c r="AU43" s="344"/>
      <c r="AV43" s="344"/>
      <c r="AW43" s="344"/>
      <c r="AX43" s="343"/>
      <c r="AY43" s="344"/>
      <c r="AZ43" s="344"/>
      <c r="BA43" s="344"/>
    </row>
    <row r="44" spans="1:53" x14ac:dyDescent="0.2">
      <c r="A44" s="683"/>
      <c r="B44" s="715"/>
      <c r="C44" s="708"/>
      <c r="D44" s="363" t="s">
        <v>330</v>
      </c>
      <c r="E44" s="346">
        <f>+[2]INVERSIÓN!H39</f>
        <v>772594000</v>
      </c>
      <c r="F44" s="346">
        <f>+[2]INVERSIÓN!I39</f>
        <v>772594000</v>
      </c>
      <c r="G44" s="346">
        <f>+[2]INVERSIÓN!J39</f>
        <v>772594000</v>
      </c>
      <c r="H44" s="346">
        <f>+[2]INVERSIÓN!K39</f>
        <v>772594000</v>
      </c>
      <c r="I44" s="346">
        <f>+[2]INVERSIÓN!L39</f>
        <v>732193978</v>
      </c>
      <c r="J44" s="347">
        <v>732193978</v>
      </c>
      <c r="K44" s="347">
        <f>+[2]INVERSIÓN!N39</f>
        <v>0</v>
      </c>
      <c r="L44" s="347">
        <f>+[2]INVERSIÓN!O39</f>
        <v>0</v>
      </c>
      <c r="M44" s="347">
        <f>+[2]INVERSIÓN!P39</f>
        <v>0</v>
      </c>
      <c r="N44" s="347">
        <f>+[2]INVERSIÓN!Q39</f>
        <v>0</v>
      </c>
      <c r="O44" s="347">
        <f>+[2]INVERSIÓN!R39</f>
        <v>0</v>
      </c>
      <c r="P44" s="347">
        <f>+[2]INVERSIÓN!S39</f>
        <v>0</v>
      </c>
      <c r="Q44" s="347">
        <f>+[2]INVERSIÓN!T39</f>
        <v>0</v>
      </c>
      <c r="R44" s="348">
        <f>+[2]INVERSIÓN!U39</f>
        <v>0</v>
      </c>
      <c r="S44" s="349">
        <f>+[2]INVERSIÓN!V39</f>
        <v>64184450</v>
      </c>
      <c r="T44" s="350">
        <f>+[2]INVERSIÓN!W39</f>
        <v>64184450</v>
      </c>
      <c r="U44" s="350">
        <f>+[2]INVERSIÓN!X39</f>
        <v>64184450</v>
      </c>
      <c r="V44" s="350">
        <v>64184450</v>
      </c>
      <c r="W44" s="351"/>
      <c r="X44" s="351"/>
      <c r="Y44" s="351"/>
      <c r="Z44" s="351"/>
      <c r="AA44" s="351"/>
      <c r="AB44" s="351"/>
      <c r="AC44" s="351"/>
      <c r="AD44" s="663"/>
      <c r="AE44" s="663"/>
      <c r="AF44" s="691"/>
      <c r="AG44" s="663"/>
      <c r="AH44" s="663"/>
      <c r="AI44" s="680"/>
      <c r="AJ44" s="680"/>
      <c r="AK44" s="681"/>
      <c r="AL44" s="681"/>
      <c r="AM44" s="681"/>
      <c r="AN44" s="663"/>
      <c r="AO44" s="664"/>
      <c r="AP44" s="664"/>
      <c r="AQ44" s="664"/>
      <c r="AR44" s="668"/>
      <c r="AS44" s="343"/>
      <c r="AT44" s="343"/>
      <c r="AU44" s="344"/>
      <c r="AV44" s="344"/>
      <c r="AW44" s="344"/>
      <c r="AX44" s="343"/>
      <c r="AY44" s="344"/>
      <c r="AZ44" s="344"/>
      <c r="BA44" s="344"/>
    </row>
    <row r="45" spans="1:53" x14ac:dyDescent="0.2">
      <c r="A45" s="683"/>
      <c r="B45" s="715"/>
      <c r="C45" s="708"/>
      <c r="D45" s="363" t="s">
        <v>35</v>
      </c>
      <c r="E45" s="346">
        <f>+[2]INVERSIÓN!H40</f>
        <v>0</v>
      </c>
      <c r="F45" s="346">
        <f>+[2]INVERSIÓN!I40</f>
        <v>0</v>
      </c>
      <c r="G45" s="346">
        <f>+[2]INVERSIÓN!J40</f>
        <v>0</v>
      </c>
      <c r="H45" s="346">
        <f>+[2]INVERSIÓN!K40</f>
        <v>0</v>
      </c>
      <c r="I45" s="346">
        <f>+[2]INVERSIÓN!L40</f>
        <v>0</v>
      </c>
      <c r="J45" s="347"/>
      <c r="K45" s="347">
        <f>+[2]INVERSIÓN!N40</f>
        <v>0</v>
      </c>
      <c r="L45" s="347">
        <f>+[2]INVERSIÓN!O40</f>
        <v>0</v>
      </c>
      <c r="M45" s="347">
        <f>+[2]INVERSIÓN!P40</f>
        <v>0</v>
      </c>
      <c r="N45" s="347">
        <f>+[2]INVERSIÓN!Q40</f>
        <v>0</v>
      </c>
      <c r="O45" s="347">
        <f>+[2]INVERSIÓN!R40</f>
        <v>0</v>
      </c>
      <c r="P45" s="347">
        <f>+[2]INVERSIÓN!S40</f>
        <v>0</v>
      </c>
      <c r="Q45" s="347">
        <f>+[2]INVERSIÓN!T40</f>
        <v>0</v>
      </c>
      <c r="R45" s="348">
        <f>+[2]INVERSIÓN!U40</f>
        <v>0</v>
      </c>
      <c r="S45" s="349">
        <f>+[2]INVERSIÓN!V40</f>
        <v>0</v>
      </c>
      <c r="T45" s="350">
        <f>+[2]INVERSIÓN!W40</f>
        <v>0</v>
      </c>
      <c r="U45" s="350">
        <f>+[2]INVERSIÓN!X40</f>
        <v>0</v>
      </c>
      <c r="V45" s="350"/>
      <c r="W45" s="346"/>
      <c r="X45" s="346"/>
      <c r="Y45" s="346"/>
      <c r="Z45" s="346"/>
      <c r="AA45" s="346"/>
      <c r="AB45" s="346"/>
      <c r="AC45" s="346"/>
      <c r="AD45" s="663"/>
      <c r="AE45" s="663"/>
      <c r="AF45" s="691"/>
      <c r="AG45" s="663"/>
      <c r="AH45" s="663"/>
      <c r="AI45" s="680"/>
      <c r="AJ45" s="680"/>
      <c r="AK45" s="681"/>
      <c r="AL45" s="681"/>
      <c r="AM45" s="681"/>
      <c r="AN45" s="663"/>
      <c r="AO45" s="664"/>
      <c r="AP45" s="664"/>
      <c r="AQ45" s="664"/>
      <c r="AR45" s="668"/>
      <c r="AS45" s="343"/>
      <c r="AT45" s="343"/>
      <c r="AU45" s="344"/>
      <c r="AV45" s="344"/>
      <c r="AW45" s="344"/>
      <c r="AX45" s="343"/>
      <c r="AY45" s="344"/>
      <c r="AZ45" s="344"/>
      <c r="BA45" s="344"/>
    </row>
    <row r="46" spans="1:53" ht="23.25" thickBot="1" x14ac:dyDescent="0.25">
      <c r="A46" s="684"/>
      <c r="B46" s="716"/>
      <c r="C46" s="709"/>
      <c r="D46" s="380" t="s">
        <v>36</v>
      </c>
      <c r="E46" s="358">
        <f>+[2]INVERSIÓN!H41</f>
        <v>128073840</v>
      </c>
      <c r="F46" s="358">
        <f>+[2]INVERSIÓN!I41</f>
        <v>128073840</v>
      </c>
      <c r="G46" s="358">
        <f>+[2]INVERSIÓN!J41</f>
        <v>128073840</v>
      </c>
      <c r="H46" s="358">
        <f>+[2]INVERSIÓN!K41</f>
        <v>128073840</v>
      </c>
      <c r="I46" s="358">
        <f>+[2]INVERSIÓN!L41</f>
        <v>128073840</v>
      </c>
      <c r="J46" s="381">
        <v>128073840</v>
      </c>
      <c r="K46" s="381">
        <f>+[2]INVERSIÓN!N41</f>
        <v>0</v>
      </c>
      <c r="L46" s="381">
        <f>+[2]INVERSIÓN!O41</f>
        <v>0</v>
      </c>
      <c r="M46" s="381">
        <f>+[2]INVERSIÓN!P41</f>
        <v>0</v>
      </c>
      <c r="N46" s="381">
        <f>+[2]INVERSIÓN!Q41</f>
        <v>0</v>
      </c>
      <c r="O46" s="381">
        <f>+[2]INVERSIÓN!R41</f>
        <v>0</v>
      </c>
      <c r="P46" s="381">
        <f>+[2]INVERSIÓN!S41</f>
        <v>0</v>
      </c>
      <c r="Q46" s="381">
        <f>+[2]INVERSIÓN!T41</f>
        <v>0</v>
      </c>
      <c r="R46" s="382">
        <f>+[2]INVERSIÓN!U41</f>
        <v>0</v>
      </c>
      <c r="S46" s="383">
        <f>+[2]INVERSIÓN!V41</f>
        <v>63120000</v>
      </c>
      <c r="T46" s="384">
        <f>+[2]INVERSIÓN!W41</f>
        <v>63120000</v>
      </c>
      <c r="U46" s="384">
        <f>+[2]INVERSIÓN!X41</f>
        <v>93321600</v>
      </c>
      <c r="V46" s="384">
        <v>93321600</v>
      </c>
      <c r="W46" s="358"/>
      <c r="X46" s="358"/>
      <c r="Y46" s="358"/>
      <c r="Z46" s="358"/>
      <c r="AA46" s="358"/>
      <c r="AB46" s="359"/>
      <c r="AC46" s="359"/>
      <c r="AD46" s="663"/>
      <c r="AE46" s="663"/>
      <c r="AF46" s="691"/>
      <c r="AG46" s="663"/>
      <c r="AH46" s="663"/>
      <c r="AI46" s="680"/>
      <c r="AJ46" s="680"/>
      <c r="AK46" s="681"/>
      <c r="AL46" s="681"/>
      <c r="AM46" s="681"/>
      <c r="AN46" s="663"/>
      <c r="AO46" s="664"/>
      <c r="AP46" s="664"/>
      <c r="AQ46" s="664"/>
      <c r="AR46" s="668"/>
      <c r="AS46" s="343"/>
      <c r="AT46" s="343"/>
      <c r="AU46" s="344"/>
      <c r="AV46" s="344"/>
      <c r="AW46" s="344"/>
      <c r="AX46" s="343"/>
      <c r="AY46" s="344"/>
      <c r="AZ46" s="344"/>
      <c r="BA46" s="344"/>
    </row>
    <row r="47" spans="1:53" x14ac:dyDescent="0.2">
      <c r="A47" s="682">
        <v>7</v>
      </c>
      <c r="B47" s="685" t="s">
        <v>142</v>
      </c>
      <c r="C47" s="707" t="s">
        <v>170</v>
      </c>
      <c r="D47" s="360" t="s">
        <v>323</v>
      </c>
      <c r="E47" s="405">
        <f>+[2]INVERSIÓN!H44</f>
        <v>6</v>
      </c>
      <c r="F47" s="405">
        <f>+[2]INVERSIÓN!I44</f>
        <v>6</v>
      </c>
      <c r="G47" s="405">
        <f>+[2]INVERSIÓN!J44</f>
        <v>6</v>
      </c>
      <c r="H47" s="405">
        <f>+[2]INVERSIÓN!K44</f>
        <v>6</v>
      </c>
      <c r="I47" s="405">
        <f>+[2]INVERSIÓN!L44</f>
        <v>6</v>
      </c>
      <c r="J47" s="406">
        <v>6</v>
      </c>
      <c r="K47" s="406">
        <f>+[2]INVERSIÓN!N44</f>
        <v>0</v>
      </c>
      <c r="L47" s="406">
        <f>+[2]INVERSIÓN!O44</f>
        <v>0</v>
      </c>
      <c r="M47" s="406">
        <f>+[2]INVERSIÓN!P44</f>
        <v>0</v>
      </c>
      <c r="N47" s="406">
        <f>+[2]INVERSIÓN!Q44</f>
        <v>0</v>
      </c>
      <c r="O47" s="406">
        <f>+[2]INVERSIÓN!R44</f>
        <v>0</v>
      </c>
      <c r="P47" s="406">
        <f>+[2]INVERSIÓN!S44</f>
        <v>0</v>
      </c>
      <c r="Q47" s="406">
        <f>+[2]INVERSIÓN!T44</f>
        <v>0</v>
      </c>
      <c r="R47" s="407">
        <f>+[2]INVERSIÓN!U44</f>
        <v>0</v>
      </c>
      <c r="S47" s="401">
        <f>+[2]INVERSIÓN!V44</f>
        <v>5.2</v>
      </c>
      <c r="T47" s="408">
        <f>+[2]INVERSIÓN!W44</f>
        <v>5.7</v>
      </c>
      <c r="U47" s="408">
        <f>+[2]INVERSIÓN!X44</f>
        <v>5.7</v>
      </c>
      <c r="V47" s="408">
        <v>5.7</v>
      </c>
      <c r="W47" s="342"/>
      <c r="X47" s="342"/>
      <c r="Y47" s="342"/>
      <c r="Z47" s="342"/>
      <c r="AA47" s="342"/>
      <c r="AB47" s="342"/>
      <c r="AC47" s="342"/>
      <c r="AD47" s="663" t="s">
        <v>107</v>
      </c>
      <c r="AE47" s="663" t="s">
        <v>107</v>
      </c>
      <c r="AF47" s="691" t="s">
        <v>107</v>
      </c>
      <c r="AG47" s="663" t="s">
        <v>107</v>
      </c>
      <c r="AH47" s="663" t="s">
        <v>167</v>
      </c>
      <c r="AI47" s="680">
        <v>7878783</v>
      </c>
      <c r="AJ47" s="680"/>
      <c r="AK47" s="681" t="s">
        <v>324</v>
      </c>
      <c r="AL47" s="681" t="s">
        <v>168</v>
      </c>
      <c r="AM47" s="681" t="s">
        <v>325</v>
      </c>
      <c r="AN47" s="662">
        <v>7878783</v>
      </c>
      <c r="AO47" s="664" t="s">
        <v>258</v>
      </c>
      <c r="AP47" s="665" t="s">
        <v>257</v>
      </c>
      <c r="AQ47" s="710" t="s">
        <v>255</v>
      </c>
      <c r="AR47" s="713" t="s">
        <v>254</v>
      </c>
      <c r="AS47" s="343"/>
      <c r="AT47" s="343"/>
      <c r="AU47" s="344"/>
      <c r="AV47" s="344"/>
      <c r="AW47" s="344"/>
      <c r="AX47" s="343"/>
      <c r="AY47" s="344"/>
      <c r="AZ47" s="344"/>
      <c r="BA47" s="344"/>
    </row>
    <row r="48" spans="1:53" x14ac:dyDescent="0.2">
      <c r="A48" s="683"/>
      <c r="B48" s="686"/>
      <c r="C48" s="708"/>
      <c r="D48" s="363" t="s">
        <v>330</v>
      </c>
      <c r="E48" s="409">
        <f>+[2]INVERSIÓN!H45</f>
        <v>26080000</v>
      </c>
      <c r="F48" s="409">
        <f>+[2]INVERSIÓN!I45</f>
        <v>26080000</v>
      </c>
      <c r="G48" s="409">
        <f>+[2]INVERSIÓN!J45</f>
        <v>26080000</v>
      </c>
      <c r="H48" s="409">
        <f>+[2]INVERSIÓN!K45</f>
        <v>26080000</v>
      </c>
      <c r="I48" s="409">
        <f>+[2]INVERSIÓN!L45</f>
        <v>26080000</v>
      </c>
      <c r="J48" s="410">
        <v>26080000</v>
      </c>
      <c r="K48" s="410">
        <f>+[2]INVERSIÓN!N45</f>
        <v>0</v>
      </c>
      <c r="L48" s="410">
        <f>+[2]INVERSIÓN!O45</f>
        <v>0</v>
      </c>
      <c r="M48" s="410">
        <f>+[2]INVERSIÓN!P45</f>
        <v>0</v>
      </c>
      <c r="N48" s="410">
        <f>+[2]INVERSIÓN!Q45</f>
        <v>0</v>
      </c>
      <c r="O48" s="410">
        <f>+[2]INVERSIÓN!R45</f>
        <v>0</v>
      </c>
      <c r="P48" s="410">
        <f>+[2]INVERSIÓN!S45</f>
        <v>0</v>
      </c>
      <c r="Q48" s="410">
        <f>+[2]INVERSIÓN!T45</f>
        <v>0</v>
      </c>
      <c r="R48" s="411">
        <f>+[2]INVERSIÓN!U45</f>
        <v>0</v>
      </c>
      <c r="S48" s="412">
        <f>+[2]INVERSIÓN!V45</f>
        <v>0</v>
      </c>
      <c r="T48" s="413">
        <f>+[2]INVERSIÓN!W45</f>
        <v>10073246</v>
      </c>
      <c r="U48" s="413">
        <f>+[2]INVERSIÓN!X45</f>
        <v>10073246</v>
      </c>
      <c r="V48" s="413">
        <v>10073246</v>
      </c>
      <c r="W48" s="351"/>
      <c r="X48" s="351"/>
      <c r="Y48" s="351"/>
      <c r="Z48" s="351"/>
      <c r="AA48" s="351"/>
      <c r="AB48" s="351"/>
      <c r="AC48" s="351"/>
      <c r="AD48" s="663"/>
      <c r="AE48" s="663"/>
      <c r="AF48" s="691"/>
      <c r="AG48" s="663"/>
      <c r="AH48" s="663"/>
      <c r="AI48" s="680"/>
      <c r="AJ48" s="680"/>
      <c r="AK48" s="681"/>
      <c r="AL48" s="681"/>
      <c r="AM48" s="681"/>
      <c r="AN48" s="663"/>
      <c r="AO48" s="664"/>
      <c r="AP48" s="666"/>
      <c r="AQ48" s="711"/>
      <c r="AR48" s="713"/>
      <c r="AS48" s="343"/>
      <c r="AT48" s="343"/>
      <c r="AU48" s="344"/>
      <c r="AV48" s="344"/>
      <c r="AW48" s="344"/>
      <c r="AX48" s="343"/>
      <c r="AY48" s="344"/>
      <c r="AZ48" s="344"/>
      <c r="BA48" s="344"/>
    </row>
    <row r="49" spans="1:53" x14ac:dyDescent="0.2">
      <c r="A49" s="683"/>
      <c r="B49" s="686"/>
      <c r="C49" s="708"/>
      <c r="D49" s="363" t="s">
        <v>35</v>
      </c>
      <c r="E49" s="409">
        <f>+[2]INVERSIÓN!H46</f>
        <v>0</v>
      </c>
      <c r="F49" s="409">
        <f>+[2]INVERSIÓN!I46</f>
        <v>0</v>
      </c>
      <c r="G49" s="409">
        <f>+[2]INVERSIÓN!J46</f>
        <v>0</v>
      </c>
      <c r="H49" s="409">
        <f>+[2]INVERSIÓN!K46</f>
        <v>0</v>
      </c>
      <c r="I49" s="409">
        <f>+[2]INVERSIÓN!L46</f>
        <v>0</v>
      </c>
      <c r="J49" s="410"/>
      <c r="K49" s="410">
        <f>+[2]INVERSIÓN!N46</f>
        <v>0</v>
      </c>
      <c r="L49" s="410">
        <f>+[2]INVERSIÓN!O46</f>
        <v>0</v>
      </c>
      <c r="M49" s="410">
        <f>+[2]INVERSIÓN!P46</f>
        <v>0</v>
      </c>
      <c r="N49" s="410">
        <f>+[2]INVERSIÓN!Q46</f>
        <v>0</v>
      </c>
      <c r="O49" s="410">
        <f>+[2]INVERSIÓN!R46</f>
        <v>0</v>
      </c>
      <c r="P49" s="410">
        <f>+[2]INVERSIÓN!S46</f>
        <v>0</v>
      </c>
      <c r="Q49" s="410">
        <f>+[2]INVERSIÓN!T46</f>
        <v>0</v>
      </c>
      <c r="R49" s="411">
        <f>+[2]INVERSIÓN!U46</f>
        <v>0</v>
      </c>
      <c r="S49" s="412">
        <f>+[2]INVERSIÓN!V46</f>
        <v>0</v>
      </c>
      <c r="T49" s="413">
        <f>+[2]INVERSIÓN!W46</f>
        <v>0</v>
      </c>
      <c r="U49" s="413">
        <f>+[2]INVERSIÓN!X46</f>
        <v>0</v>
      </c>
      <c r="V49" s="413"/>
      <c r="W49" s="346"/>
      <c r="X49" s="346"/>
      <c r="Y49" s="346"/>
      <c r="Z49" s="346"/>
      <c r="AA49" s="346"/>
      <c r="AB49" s="346"/>
      <c r="AC49" s="346"/>
      <c r="AD49" s="663"/>
      <c r="AE49" s="663"/>
      <c r="AF49" s="691"/>
      <c r="AG49" s="663"/>
      <c r="AH49" s="663"/>
      <c r="AI49" s="680"/>
      <c r="AJ49" s="680"/>
      <c r="AK49" s="681"/>
      <c r="AL49" s="681"/>
      <c r="AM49" s="681"/>
      <c r="AN49" s="663"/>
      <c r="AO49" s="664"/>
      <c r="AP49" s="666"/>
      <c r="AQ49" s="711"/>
      <c r="AR49" s="713"/>
      <c r="AS49" s="343"/>
      <c r="AT49" s="343"/>
      <c r="AU49" s="344"/>
      <c r="AV49" s="344"/>
      <c r="AW49" s="344"/>
      <c r="AX49" s="343"/>
      <c r="AY49" s="344"/>
      <c r="AZ49" s="344"/>
      <c r="BA49" s="344"/>
    </row>
    <row r="50" spans="1:53" ht="23.25" thickBot="1" x14ac:dyDescent="0.25">
      <c r="A50" s="684"/>
      <c r="B50" s="687"/>
      <c r="C50" s="709"/>
      <c r="D50" s="380" t="s">
        <v>36</v>
      </c>
      <c r="E50" s="414">
        <f>+[2]INVERSIÓN!H47</f>
        <v>0</v>
      </c>
      <c r="F50" s="414">
        <f>+[2]INVERSIÓN!I47</f>
        <v>0</v>
      </c>
      <c r="G50" s="414">
        <f>+[2]INVERSIÓN!J47</f>
        <v>0</v>
      </c>
      <c r="H50" s="414">
        <f>+[2]INVERSIÓN!K47</f>
        <v>0</v>
      </c>
      <c r="I50" s="414">
        <f>+[2]INVERSIÓN!L47</f>
        <v>0</v>
      </c>
      <c r="J50" s="415"/>
      <c r="K50" s="415">
        <f>+[2]INVERSIÓN!N47</f>
        <v>0</v>
      </c>
      <c r="L50" s="415">
        <f>+[2]INVERSIÓN!O47</f>
        <v>0</v>
      </c>
      <c r="M50" s="415">
        <f>+[2]INVERSIÓN!P47</f>
        <v>0</v>
      </c>
      <c r="N50" s="415">
        <f>+[2]INVERSIÓN!Q47</f>
        <v>0</v>
      </c>
      <c r="O50" s="415">
        <f>+[2]INVERSIÓN!R47</f>
        <v>0</v>
      </c>
      <c r="P50" s="415">
        <f>+[2]INVERSIÓN!S47</f>
        <v>0</v>
      </c>
      <c r="Q50" s="415">
        <f>+[2]INVERSIÓN!T47</f>
        <v>0</v>
      </c>
      <c r="R50" s="416">
        <f>+[2]INVERSIÓN!U47</f>
        <v>0</v>
      </c>
      <c r="S50" s="417">
        <f>+[2]INVERSIÓN!V47</f>
        <v>0</v>
      </c>
      <c r="T50" s="418">
        <f>+[2]INVERSIÓN!W47</f>
        <v>0</v>
      </c>
      <c r="U50" s="418">
        <f>+[2]INVERSIÓN!X47</f>
        <v>0</v>
      </c>
      <c r="V50" s="418"/>
      <c r="W50" s="358"/>
      <c r="X50" s="358"/>
      <c r="Y50" s="358"/>
      <c r="Z50" s="358"/>
      <c r="AA50" s="358"/>
      <c r="AB50" s="359"/>
      <c r="AC50" s="359"/>
      <c r="AD50" s="663"/>
      <c r="AE50" s="663"/>
      <c r="AF50" s="691"/>
      <c r="AG50" s="663"/>
      <c r="AH50" s="663"/>
      <c r="AI50" s="680"/>
      <c r="AJ50" s="680"/>
      <c r="AK50" s="681"/>
      <c r="AL50" s="681"/>
      <c r="AM50" s="681"/>
      <c r="AN50" s="663"/>
      <c r="AO50" s="664"/>
      <c r="AP50" s="667"/>
      <c r="AQ50" s="712"/>
      <c r="AR50" s="713"/>
      <c r="AS50" s="343"/>
      <c r="AT50" s="343"/>
      <c r="AU50" s="344"/>
      <c r="AV50" s="344"/>
      <c r="AW50" s="344"/>
      <c r="AX50" s="343"/>
      <c r="AY50" s="344"/>
      <c r="AZ50" s="344"/>
      <c r="BA50" s="344"/>
    </row>
    <row r="51" spans="1:53" x14ac:dyDescent="0.2">
      <c r="A51" s="682">
        <v>8</v>
      </c>
      <c r="B51" s="685" t="s">
        <v>171</v>
      </c>
      <c r="C51" s="707" t="s">
        <v>170</v>
      </c>
      <c r="D51" s="360" t="s">
        <v>323</v>
      </c>
      <c r="E51" s="419">
        <f>+[2]INVERSIÓN!H50</f>
        <v>1</v>
      </c>
      <c r="F51" s="419">
        <f>+[2]INVERSIÓN!I50</f>
        <v>1</v>
      </c>
      <c r="G51" s="419">
        <f>+[2]INVERSIÓN!J50</f>
        <v>1</v>
      </c>
      <c r="H51" s="419">
        <f>+[2]INVERSIÓN!K50</f>
        <v>1</v>
      </c>
      <c r="I51" s="419">
        <f>+[2]INVERSIÓN!L50</f>
        <v>1</v>
      </c>
      <c r="J51" s="420">
        <v>1</v>
      </c>
      <c r="K51" s="420">
        <f>+[2]INVERSIÓN!N50</f>
        <v>0</v>
      </c>
      <c r="L51" s="420">
        <f>+[2]INVERSIÓN!O50</f>
        <v>0</v>
      </c>
      <c r="M51" s="420">
        <f>+[2]INVERSIÓN!P50</f>
        <v>0</v>
      </c>
      <c r="N51" s="420">
        <f>+[2]INVERSIÓN!Q50</f>
        <v>0</v>
      </c>
      <c r="O51" s="420">
        <f>+[2]INVERSIÓN!R50</f>
        <v>0</v>
      </c>
      <c r="P51" s="420">
        <f>+[2]INVERSIÓN!S50</f>
        <v>0</v>
      </c>
      <c r="Q51" s="420">
        <f>+[2]INVERSIÓN!T50</f>
        <v>0</v>
      </c>
      <c r="R51" s="421">
        <f>+[2]INVERSIÓN!U50</f>
        <v>0</v>
      </c>
      <c r="S51" s="361">
        <f>+[2]INVERSIÓN!V50</f>
        <v>0.4</v>
      </c>
      <c r="T51" s="422">
        <f>+[2]INVERSIÓN!W50</f>
        <v>0.6</v>
      </c>
      <c r="U51" s="422">
        <f>+[2]INVERSIÓN!X50</f>
        <v>0.8</v>
      </c>
      <c r="V51" s="422">
        <v>1</v>
      </c>
      <c r="W51" s="342"/>
      <c r="X51" s="342"/>
      <c r="Y51" s="342"/>
      <c r="Z51" s="342"/>
      <c r="AA51" s="342"/>
      <c r="AB51" s="342"/>
      <c r="AC51" s="342"/>
      <c r="AD51" s="663" t="s">
        <v>107</v>
      </c>
      <c r="AE51" s="663" t="s">
        <v>107</v>
      </c>
      <c r="AF51" s="691" t="s">
        <v>107</v>
      </c>
      <c r="AG51" s="663" t="s">
        <v>107</v>
      </c>
      <c r="AH51" s="663" t="s">
        <v>167</v>
      </c>
      <c r="AI51" s="680">
        <v>7878783</v>
      </c>
      <c r="AJ51" s="680"/>
      <c r="AK51" s="681" t="s">
        <v>324</v>
      </c>
      <c r="AL51" s="681" t="s">
        <v>168</v>
      </c>
      <c r="AM51" s="681" t="s">
        <v>325</v>
      </c>
      <c r="AN51" s="662">
        <v>7878783</v>
      </c>
      <c r="AO51" s="664" t="s">
        <v>354</v>
      </c>
      <c r="AP51" s="664" t="s">
        <v>251</v>
      </c>
      <c r="AQ51" s="665" t="s">
        <v>249</v>
      </c>
      <c r="AR51" s="664" t="s">
        <v>248</v>
      </c>
      <c r="AS51" s="343"/>
      <c r="AT51" s="343"/>
      <c r="AU51" s="344"/>
      <c r="AV51" s="344"/>
      <c r="AW51" s="344"/>
      <c r="AX51" s="343"/>
      <c r="AY51" s="344"/>
      <c r="AZ51" s="344"/>
      <c r="BA51" s="344"/>
    </row>
    <row r="52" spans="1:53" x14ac:dyDescent="0.2">
      <c r="A52" s="683"/>
      <c r="B52" s="686"/>
      <c r="C52" s="708"/>
      <c r="D52" s="363" t="s">
        <v>330</v>
      </c>
      <c r="E52" s="346">
        <f>+[2]INVERSIÓN!H51</f>
        <v>293303000</v>
      </c>
      <c r="F52" s="346">
        <f>+[2]INVERSIÓN!I51</f>
        <v>293303000</v>
      </c>
      <c r="G52" s="346">
        <f>+[2]INVERSIÓN!J51</f>
        <v>293303000</v>
      </c>
      <c r="H52" s="346">
        <f>+[2]INVERSIÓN!K51</f>
        <v>293303000</v>
      </c>
      <c r="I52" s="346">
        <f>+[2]INVERSIÓN!L51</f>
        <v>293303000</v>
      </c>
      <c r="J52" s="347">
        <v>293303000</v>
      </c>
      <c r="K52" s="347">
        <f>+[2]INVERSIÓN!N51</f>
        <v>0</v>
      </c>
      <c r="L52" s="347">
        <f>+[2]INVERSIÓN!O51</f>
        <v>0</v>
      </c>
      <c r="M52" s="347">
        <f>+[2]INVERSIÓN!P51</f>
        <v>0</v>
      </c>
      <c r="N52" s="347">
        <f>+[2]INVERSIÓN!Q51</f>
        <v>0</v>
      </c>
      <c r="O52" s="347">
        <f>+[2]INVERSIÓN!R51</f>
        <v>0</v>
      </c>
      <c r="P52" s="347">
        <f>+[2]INVERSIÓN!S51</f>
        <v>0</v>
      </c>
      <c r="Q52" s="347">
        <f>+[2]INVERSIÓN!T51</f>
        <v>0</v>
      </c>
      <c r="R52" s="348">
        <f>+[2]INVERSIÓN!U51</f>
        <v>0</v>
      </c>
      <c r="S52" s="349">
        <f>+[2]INVERSIÓN!V51</f>
        <v>39181303</v>
      </c>
      <c r="T52" s="350">
        <f>+[2]INVERSIÓN!W51</f>
        <v>39181303</v>
      </c>
      <c r="U52" s="350">
        <f>+[2]INVERSIÓN!X51</f>
        <v>57640963</v>
      </c>
      <c r="V52" s="350">
        <v>63794183</v>
      </c>
      <c r="W52" s="351"/>
      <c r="X52" s="351"/>
      <c r="Y52" s="351"/>
      <c r="Z52" s="351"/>
      <c r="AA52" s="351"/>
      <c r="AB52" s="351"/>
      <c r="AC52" s="351"/>
      <c r="AD52" s="663"/>
      <c r="AE52" s="663"/>
      <c r="AF52" s="691"/>
      <c r="AG52" s="663"/>
      <c r="AH52" s="663"/>
      <c r="AI52" s="680"/>
      <c r="AJ52" s="680"/>
      <c r="AK52" s="681"/>
      <c r="AL52" s="681"/>
      <c r="AM52" s="681"/>
      <c r="AN52" s="663"/>
      <c r="AO52" s="664"/>
      <c r="AP52" s="664"/>
      <c r="AQ52" s="666"/>
      <c r="AR52" s="664"/>
      <c r="AS52" s="343"/>
      <c r="AT52" s="343"/>
      <c r="AU52" s="344"/>
      <c r="AV52" s="344"/>
      <c r="AW52" s="344"/>
      <c r="AX52" s="343"/>
      <c r="AY52" s="344"/>
      <c r="AZ52" s="344"/>
      <c r="BA52" s="344"/>
    </row>
    <row r="53" spans="1:53" x14ac:dyDescent="0.2">
      <c r="A53" s="683"/>
      <c r="B53" s="686"/>
      <c r="C53" s="708"/>
      <c r="D53" s="363" t="s">
        <v>35</v>
      </c>
      <c r="E53" s="423">
        <f>+[2]INVERSIÓN!H52</f>
        <v>0</v>
      </c>
      <c r="F53" s="423">
        <f>+[2]INVERSIÓN!I52</f>
        <v>0</v>
      </c>
      <c r="G53" s="423">
        <f>+[2]INVERSIÓN!J52</f>
        <v>0</v>
      </c>
      <c r="H53" s="423">
        <f>+[2]INVERSIÓN!K52</f>
        <v>0</v>
      </c>
      <c r="I53" s="423">
        <f>+[2]INVERSIÓN!L52</f>
        <v>0</v>
      </c>
      <c r="J53" s="424"/>
      <c r="K53" s="424">
        <f>+[2]INVERSIÓN!N52</f>
        <v>0</v>
      </c>
      <c r="L53" s="424">
        <f>+[2]INVERSIÓN!O52</f>
        <v>0</v>
      </c>
      <c r="M53" s="424">
        <f>+[2]INVERSIÓN!P52</f>
        <v>0</v>
      </c>
      <c r="N53" s="424">
        <f>+[2]INVERSIÓN!Q52</f>
        <v>0</v>
      </c>
      <c r="O53" s="424">
        <f>+[2]INVERSIÓN!R52</f>
        <v>0</v>
      </c>
      <c r="P53" s="424">
        <f>+[2]INVERSIÓN!S52</f>
        <v>0</v>
      </c>
      <c r="Q53" s="424">
        <f>+[2]INVERSIÓN!T52</f>
        <v>0</v>
      </c>
      <c r="R53" s="425">
        <f>+[2]INVERSIÓN!U52</f>
        <v>0</v>
      </c>
      <c r="S53" s="426">
        <f>+[2]INVERSIÓN!V52</f>
        <v>0</v>
      </c>
      <c r="T53" s="427">
        <f>+[2]INVERSIÓN!W52</f>
        <v>0</v>
      </c>
      <c r="U53" s="427">
        <f>+[2]INVERSIÓN!X52</f>
        <v>0</v>
      </c>
      <c r="V53" s="427"/>
      <c r="W53" s="346"/>
      <c r="X53" s="346"/>
      <c r="Y53" s="346"/>
      <c r="Z53" s="346"/>
      <c r="AA53" s="346"/>
      <c r="AB53" s="346"/>
      <c r="AC53" s="346"/>
      <c r="AD53" s="663"/>
      <c r="AE53" s="663"/>
      <c r="AF53" s="691"/>
      <c r="AG53" s="663"/>
      <c r="AH53" s="663"/>
      <c r="AI53" s="680"/>
      <c r="AJ53" s="680"/>
      <c r="AK53" s="681"/>
      <c r="AL53" s="681"/>
      <c r="AM53" s="681"/>
      <c r="AN53" s="663"/>
      <c r="AO53" s="664"/>
      <c r="AP53" s="664"/>
      <c r="AQ53" s="666"/>
      <c r="AR53" s="664"/>
      <c r="AS53" s="343"/>
      <c r="AT53" s="343"/>
      <c r="AU53" s="344"/>
      <c r="AV53" s="344"/>
      <c r="AW53" s="344"/>
      <c r="AX53" s="343"/>
      <c r="AY53" s="344"/>
      <c r="AZ53" s="344"/>
      <c r="BA53" s="344"/>
    </row>
    <row r="54" spans="1:53" ht="23.25" thickBot="1" x14ac:dyDescent="0.25">
      <c r="A54" s="684"/>
      <c r="B54" s="687"/>
      <c r="C54" s="709"/>
      <c r="D54" s="380" t="s">
        <v>36</v>
      </c>
      <c r="E54" s="358">
        <f>+[2]INVERSIÓN!H53</f>
        <v>36297201</v>
      </c>
      <c r="F54" s="358">
        <f>+[2]INVERSIÓN!I53</f>
        <v>36297201</v>
      </c>
      <c r="G54" s="358">
        <f>+[2]INVERSIÓN!J53</f>
        <v>36297201</v>
      </c>
      <c r="H54" s="358">
        <f>+[2]INVERSIÓN!K53</f>
        <v>36297201</v>
      </c>
      <c r="I54" s="358">
        <f>+[2]INVERSIÓN!L53</f>
        <v>36297201</v>
      </c>
      <c r="J54" s="381">
        <v>36297201</v>
      </c>
      <c r="K54" s="381">
        <f>+[2]INVERSIÓN!N53</f>
        <v>0</v>
      </c>
      <c r="L54" s="381">
        <f>+[2]INVERSIÓN!O53</f>
        <v>0</v>
      </c>
      <c r="M54" s="381">
        <f>+[2]INVERSIÓN!P53</f>
        <v>0</v>
      </c>
      <c r="N54" s="381">
        <f>+[2]INVERSIÓN!Q53</f>
        <v>0</v>
      </c>
      <c r="O54" s="381">
        <f>+[2]INVERSIÓN!R53</f>
        <v>0</v>
      </c>
      <c r="P54" s="381">
        <f>+[2]INVERSIÓN!S53</f>
        <v>0</v>
      </c>
      <c r="Q54" s="381">
        <f>+[2]INVERSIÓN!T53</f>
        <v>0</v>
      </c>
      <c r="R54" s="382">
        <f>+[2]INVERSIÓN!U53</f>
        <v>0</v>
      </c>
      <c r="S54" s="383">
        <f>+[2]INVERSIÓN!V53</f>
        <v>36297201</v>
      </c>
      <c r="T54" s="384">
        <f>+[2]INVERSIÓN!W53</f>
        <v>36297201</v>
      </c>
      <c r="U54" s="384">
        <f>+[2]INVERSIÓN!X53</f>
        <v>36297201</v>
      </c>
      <c r="V54" s="384">
        <v>36297201</v>
      </c>
      <c r="W54" s="358"/>
      <c r="X54" s="358"/>
      <c r="Y54" s="358"/>
      <c r="Z54" s="358"/>
      <c r="AA54" s="358"/>
      <c r="AB54" s="359"/>
      <c r="AC54" s="359"/>
      <c r="AD54" s="663"/>
      <c r="AE54" s="663"/>
      <c r="AF54" s="691"/>
      <c r="AG54" s="663"/>
      <c r="AH54" s="663"/>
      <c r="AI54" s="680"/>
      <c r="AJ54" s="680"/>
      <c r="AK54" s="681"/>
      <c r="AL54" s="681"/>
      <c r="AM54" s="681"/>
      <c r="AN54" s="663"/>
      <c r="AO54" s="664"/>
      <c r="AP54" s="664"/>
      <c r="AQ54" s="667"/>
      <c r="AR54" s="664"/>
      <c r="AS54" s="343"/>
      <c r="AT54" s="343"/>
      <c r="AU54" s="344"/>
      <c r="AV54" s="344"/>
      <c r="AW54" s="344"/>
      <c r="AX54" s="343"/>
      <c r="AY54" s="344"/>
      <c r="AZ54" s="344"/>
      <c r="BA54" s="344"/>
    </row>
    <row r="55" spans="1:53" ht="22.9" customHeight="1" x14ac:dyDescent="0.2">
      <c r="A55" s="698">
        <v>9</v>
      </c>
      <c r="B55" s="701" t="s">
        <v>146</v>
      </c>
      <c r="C55" s="704" t="s">
        <v>170</v>
      </c>
      <c r="D55" s="360" t="s">
        <v>323</v>
      </c>
      <c r="E55" s="342">
        <f>+[2]INVERSIÓN!H56</f>
        <v>2500</v>
      </c>
      <c r="F55" s="342">
        <f>+[2]INVERSIÓN!I56</f>
        <v>2500</v>
      </c>
      <c r="G55" s="342">
        <f>+[2]INVERSIÓN!J56</f>
        <v>2500</v>
      </c>
      <c r="H55" s="342">
        <f>+[2]INVERSIÓN!K56</f>
        <v>2500</v>
      </c>
      <c r="I55" s="342">
        <f>+[2]INVERSIÓN!L56</f>
        <v>2500</v>
      </c>
      <c r="J55" s="399">
        <v>2500</v>
      </c>
      <c r="K55" s="399">
        <f>+[2]INVERSIÓN!N56</f>
        <v>0</v>
      </c>
      <c r="L55" s="399">
        <f>+[2]INVERSIÓN!O56</f>
        <v>0</v>
      </c>
      <c r="M55" s="399">
        <f>+[2]INVERSIÓN!P56</f>
        <v>0</v>
      </c>
      <c r="N55" s="399">
        <f>+[2]INVERSIÓN!Q56</f>
        <v>0</v>
      </c>
      <c r="O55" s="399">
        <f>+[2]INVERSIÓN!R56</f>
        <v>0</v>
      </c>
      <c r="P55" s="399">
        <f>+[2]INVERSIÓN!S56</f>
        <v>0</v>
      </c>
      <c r="Q55" s="399">
        <f>+[2]INVERSIÓN!T56</f>
        <v>0</v>
      </c>
      <c r="R55" s="400">
        <f>+[2]INVERSIÓN!U56</f>
        <v>0</v>
      </c>
      <c r="S55" s="403">
        <f>+[2]INVERSIÓN!V56</f>
        <v>2185</v>
      </c>
      <c r="T55" s="404">
        <f>+[2]INVERSIÓN!W56</f>
        <v>2244</v>
      </c>
      <c r="U55" s="404">
        <f>+[2]INVERSIÓN!X56</f>
        <v>2244</v>
      </c>
      <c r="V55" s="404">
        <v>2500</v>
      </c>
      <c r="W55" s="342"/>
      <c r="X55" s="342"/>
      <c r="Y55" s="342"/>
      <c r="Z55" s="342"/>
      <c r="AA55" s="342"/>
      <c r="AB55" s="342"/>
      <c r="AC55" s="342"/>
      <c r="AD55" s="663" t="s">
        <v>107</v>
      </c>
      <c r="AE55" s="663" t="s">
        <v>107</v>
      </c>
      <c r="AF55" s="691" t="s">
        <v>107</v>
      </c>
      <c r="AG55" s="663" t="s">
        <v>107</v>
      </c>
      <c r="AH55" s="663" t="s">
        <v>167</v>
      </c>
      <c r="AI55" s="680">
        <v>7878783</v>
      </c>
      <c r="AJ55" s="680"/>
      <c r="AK55" s="681" t="s">
        <v>324</v>
      </c>
      <c r="AL55" s="681" t="s">
        <v>168</v>
      </c>
      <c r="AM55" s="681" t="s">
        <v>325</v>
      </c>
      <c r="AN55" s="662">
        <v>7878783</v>
      </c>
      <c r="AO55" s="664" t="s">
        <v>355</v>
      </c>
      <c r="AP55" s="664" t="s">
        <v>356</v>
      </c>
      <c r="AQ55" s="665" t="s">
        <v>243</v>
      </c>
      <c r="AR55" s="664" t="s">
        <v>357</v>
      </c>
      <c r="AS55" s="343"/>
      <c r="AT55" s="343"/>
      <c r="AU55" s="344"/>
      <c r="AV55" s="344"/>
      <c r="AW55" s="344"/>
      <c r="AX55" s="343"/>
      <c r="AY55" s="344"/>
      <c r="AZ55" s="344"/>
      <c r="BA55" s="344"/>
    </row>
    <row r="56" spans="1:53" ht="22.9" customHeight="1" x14ac:dyDescent="0.2">
      <c r="A56" s="699"/>
      <c r="B56" s="702"/>
      <c r="C56" s="705"/>
      <c r="D56" s="363" t="s">
        <v>330</v>
      </c>
      <c r="E56" s="346">
        <f>+[2]INVERSIÓN!H57</f>
        <v>1372949000</v>
      </c>
      <c r="F56" s="346">
        <f>+[2]INVERSIÓN!I57</f>
        <v>1372949000</v>
      </c>
      <c r="G56" s="346">
        <f>+[2]INVERSIÓN!J57</f>
        <v>1372949000</v>
      </c>
      <c r="H56" s="346">
        <f>+[2]INVERSIÓN!K57</f>
        <v>1372949000</v>
      </c>
      <c r="I56" s="346">
        <f>+[2]INVERSIÓN!L57</f>
        <v>1372949000</v>
      </c>
      <c r="J56" s="347">
        <v>1372949000</v>
      </c>
      <c r="K56" s="347">
        <f>+[2]INVERSIÓN!N57</f>
        <v>0</v>
      </c>
      <c r="L56" s="347">
        <f>+[2]INVERSIÓN!O57</f>
        <v>0</v>
      </c>
      <c r="M56" s="347">
        <f>+[2]INVERSIÓN!P57</f>
        <v>0</v>
      </c>
      <c r="N56" s="347">
        <f>+[2]INVERSIÓN!Q57</f>
        <v>0</v>
      </c>
      <c r="O56" s="347">
        <f>+[2]INVERSIÓN!R57</f>
        <v>0</v>
      </c>
      <c r="P56" s="347">
        <f>+[2]INVERSIÓN!S57</f>
        <v>0</v>
      </c>
      <c r="Q56" s="347">
        <f>+[2]INVERSIÓN!T57</f>
        <v>0</v>
      </c>
      <c r="R56" s="348">
        <f>+[2]INVERSIÓN!U57</f>
        <v>0</v>
      </c>
      <c r="S56" s="349">
        <f>+[2]INVERSIÓN!V57</f>
        <v>0</v>
      </c>
      <c r="T56" s="350">
        <f>+[2]INVERSIÓN!W57</f>
        <v>216015158</v>
      </c>
      <c r="U56" s="350">
        <f>+[2]INVERSIÓN!X57</f>
        <v>307878490</v>
      </c>
      <c r="V56" s="350">
        <v>307878490</v>
      </c>
      <c r="W56" s="351"/>
      <c r="X56" s="351"/>
      <c r="Y56" s="351"/>
      <c r="Z56" s="351"/>
      <c r="AA56" s="351"/>
      <c r="AB56" s="351"/>
      <c r="AC56" s="351"/>
      <c r="AD56" s="663"/>
      <c r="AE56" s="663"/>
      <c r="AF56" s="691"/>
      <c r="AG56" s="663"/>
      <c r="AH56" s="663"/>
      <c r="AI56" s="680"/>
      <c r="AJ56" s="680"/>
      <c r="AK56" s="681"/>
      <c r="AL56" s="681"/>
      <c r="AM56" s="681"/>
      <c r="AN56" s="663"/>
      <c r="AO56" s="664"/>
      <c r="AP56" s="664"/>
      <c r="AQ56" s="666"/>
      <c r="AR56" s="664"/>
      <c r="AS56" s="343"/>
      <c r="AT56" s="343"/>
      <c r="AU56" s="344"/>
      <c r="AV56" s="344"/>
      <c r="AW56" s="344"/>
      <c r="AX56" s="343"/>
      <c r="AY56" s="344"/>
      <c r="AZ56" s="344"/>
      <c r="BA56" s="344"/>
    </row>
    <row r="57" spans="1:53" ht="22.9" customHeight="1" x14ac:dyDescent="0.2">
      <c r="A57" s="699"/>
      <c r="B57" s="702"/>
      <c r="C57" s="705"/>
      <c r="D57" s="363" t="s">
        <v>35</v>
      </c>
      <c r="E57" s="346">
        <f>+[2]INVERSIÓN!H58</f>
        <v>0</v>
      </c>
      <c r="F57" s="346">
        <f>+[2]INVERSIÓN!I58</f>
        <v>0</v>
      </c>
      <c r="G57" s="346">
        <f>+[2]INVERSIÓN!J58</f>
        <v>0</v>
      </c>
      <c r="H57" s="346">
        <f>+[2]INVERSIÓN!K58</f>
        <v>0</v>
      </c>
      <c r="I57" s="346">
        <f>+[2]INVERSIÓN!L58</f>
        <v>0</v>
      </c>
      <c r="J57" s="347"/>
      <c r="K57" s="347">
        <f>+[2]INVERSIÓN!N58</f>
        <v>0</v>
      </c>
      <c r="L57" s="347">
        <f>+[2]INVERSIÓN!O58</f>
        <v>0</v>
      </c>
      <c r="M57" s="347">
        <f>+[2]INVERSIÓN!P58</f>
        <v>0</v>
      </c>
      <c r="N57" s="347">
        <f>+[2]INVERSIÓN!Q58</f>
        <v>0</v>
      </c>
      <c r="O57" s="347">
        <f>+[2]INVERSIÓN!R58</f>
        <v>0</v>
      </c>
      <c r="P57" s="347">
        <f>+[2]INVERSIÓN!S58</f>
        <v>0</v>
      </c>
      <c r="Q57" s="347">
        <f>+[2]INVERSIÓN!T58</f>
        <v>0</v>
      </c>
      <c r="R57" s="348">
        <f>+[2]INVERSIÓN!U58</f>
        <v>0</v>
      </c>
      <c r="S57" s="349">
        <f>+[2]INVERSIÓN!V58</f>
        <v>0</v>
      </c>
      <c r="T57" s="350">
        <f>+[2]INVERSIÓN!W58</f>
        <v>0</v>
      </c>
      <c r="U57" s="350">
        <f>+[2]INVERSIÓN!X58</f>
        <v>0</v>
      </c>
      <c r="V57" s="350"/>
      <c r="W57" s="346"/>
      <c r="X57" s="346"/>
      <c r="Y57" s="346"/>
      <c r="Z57" s="346"/>
      <c r="AA57" s="346"/>
      <c r="AB57" s="346"/>
      <c r="AC57" s="346"/>
      <c r="AD57" s="663"/>
      <c r="AE57" s="663"/>
      <c r="AF57" s="691"/>
      <c r="AG57" s="663"/>
      <c r="AH57" s="663"/>
      <c r="AI57" s="680"/>
      <c r="AJ57" s="680"/>
      <c r="AK57" s="681"/>
      <c r="AL57" s="681"/>
      <c r="AM57" s="681"/>
      <c r="AN57" s="663"/>
      <c r="AO57" s="664"/>
      <c r="AP57" s="664"/>
      <c r="AQ57" s="666"/>
      <c r="AR57" s="664"/>
      <c r="AS57" s="343"/>
      <c r="AT57" s="343"/>
      <c r="AU57" s="344"/>
      <c r="AV57" s="344"/>
      <c r="AW57" s="344"/>
      <c r="AX57" s="343"/>
      <c r="AY57" s="344"/>
      <c r="AZ57" s="344"/>
      <c r="BA57" s="344"/>
    </row>
    <row r="58" spans="1:53" ht="22.9" customHeight="1" thickBot="1" x14ac:dyDescent="0.25">
      <c r="A58" s="700"/>
      <c r="B58" s="703"/>
      <c r="C58" s="706"/>
      <c r="D58" s="380" t="s">
        <v>36</v>
      </c>
      <c r="E58" s="358">
        <f>+[2]INVERSIÓN!H59</f>
        <v>126886884</v>
      </c>
      <c r="F58" s="358">
        <f>+[2]INVERSIÓN!I59</f>
        <v>126886884</v>
      </c>
      <c r="G58" s="358">
        <f>+[2]INVERSIÓN!J59</f>
        <v>126886884</v>
      </c>
      <c r="H58" s="358">
        <f>+[2]INVERSIÓN!K59</f>
        <v>126886884</v>
      </c>
      <c r="I58" s="358">
        <f>+[2]INVERSIÓN!L59</f>
        <v>126886884</v>
      </c>
      <c r="J58" s="381">
        <v>126886884</v>
      </c>
      <c r="K58" s="381">
        <f>+[2]INVERSIÓN!N59</f>
        <v>0</v>
      </c>
      <c r="L58" s="381">
        <f>+[2]INVERSIÓN!O59</f>
        <v>0</v>
      </c>
      <c r="M58" s="381">
        <f>+[2]INVERSIÓN!P59</f>
        <v>0</v>
      </c>
      <c r="N58" s="381">
        <f>+[2]INVERSIÓN!Q59</f>
        <v>0</v>
      </c>
      <c r="O58" s="381">
        <f>+[2]INVERSIÓN!R59</f>
        <v>0</v>
      </c>
      <c r="P58" s="381">
        <f>+[2]INVERSIÓN!S59</f>
        <v>0</v>
      </c>
      <c r="Q58" s="381">
        <f>+[2]INVERSIÓN!T59</f>
        <v>0</v>
      </c>
      <c r="R58" s="382">
        <f>+[2]INVERSIÓN!U59</f>
        <v>0</v>
      </c>
      <c r="S58" s="383">
        <f>+[2]INVERSIÓN!V59</f>
        <v>122123506</v>
      </c>
      <c r="T58" s="384">
        <f>+[2]INVERSIÓN!W59</f>
        <v>122123506</v>
      </c>
      <c r="U58" s="384">
        <f>+[2]INVERSIÓN!X59</f>
        <v>122123506</v>
      </c>
      <c r="V58" s="384">
        <v>126834039</v>
      </c>
      <c r="W58" s="358"/>
      <c r="X58" s="358"/>
      <c r="Y58" s="358"/>
      <c r="Z58" s="358"/>
      <c r="AA58" s="358"/>
      <c r="AB58" s="359"/>
      <c r="AC58" s="359"/>
      <c r="AD58" s="663"/>
      <c r="AE58" s="663"/>
      <c r="AF58" s="691"/>
      <c r="AG58" s="663"/>
      <c r="AH58" s="663"/>
      <c r="AI58" s="680"/>
      <c r="AJ58" s="680"/>
      <c r="AK58" s="681"/>
      <c r="AL58" s="681"/>
      <c r="AM58" s="681"/>
      <c r="AN58" s="663"/>
      <c r="AO58" s="664"/>
      <c r="AP58" s="664"/>
      <c r="AQ58" s="667"/>
      <c r="AR58" s="664"/>
      <c r="AS58" s="343"/>
      <c r="AT58" s="343"/>
      <c r="AU58" s="344"/>
      <c r="AV58" s="344"/>
      <c r="AW58" s="344"/>
      <c r="AX58" s="343"/>
      <c r="AY58" s="344"/>
      <c r="AZ58" s="344"/>
      <c r="BA58" s="344"/>
    </row>
    <row r="59" spans="1:53" x14ac:dyDescent="0.2">
      <c r="A59" s="682">
        <v>10</v>
      </c>
      <c r="B59" s="685" t="s">
        <v>173</v>
      </c>
      <c r="C59" s="688" t="s">
        <v>170</v>
      </c>
      <c r="D59" s="360" t="s">
        <v>323</v>
      </c>
      <c r="E59" s="419">
        <f>+[2]INVERSIÓN!H62</f>
        <v>1</v>
      </c>
      <c r="F59" s="405">
        <f>+[2]INVERSIÓN!I62</f>
        <v>1</v>
      </c>
      <c r="G59" s="419">
        <f>+[2]INVERSIÓN!J62</f>
        <v>1</v>
      </c>
      <c r="H59" s="405">
        <f>+[2]INVERSIÓN!K62</f>
        <v>1</v>
      </c>
      <c r="I59" s="405">
        <f>+[2]INVERSIÓN!L62</f>
        <v>1</v>
      </c>
      <c r="J59" s="406">
        <v>1</v>
      </c>
      <c r="K59" s="406">
        <f>+[2]INVERSIÓN!N62</f>
        <v>0</v>
      </c>
      <c r="L59" s="406">
        <f>+[2]INVERSIÓN!O62</f>
        <v>0</v>
      </c>
      <c r="M59" s="406">
        <f>+[2]INVERSIÓN!P62</f>
        <v>0</v>
      </c>
      <c r="N59" s="406">
        <f>+[2]INVERSIÓN!Q62</f>
        <v>0</v>
      </c>
      <c r="O59" s="406">
        <f>+[2]INVERSIÓN!R62</f>
        <v>0</v>
      </c>
      <c r="P59" s="406">
        <f>+[2]INVERSIÓN!S62</f>
        <v>0</v>
      </c>
      <c r="Q59" s="406">
        <f>+[2]INVERSIÓN!T62</f>
        <v>0</v>
      </c>
      <c r="R59" s="407">
        <f>+[2]INVERSIÓN!U62</f>
        <v>0</v>
      </c>
      <c r="S59" s="403">
        <f>+[2]INVERSIÓN!V62</f>
        <v>1</v>
      </c>
      <c r="T59" s="428">
        <f>+[2]INVERSIÓN!W62</f>
        <v>1</v>
      </c>
      <c r="U59" s="428">
        <f>+[2]INVERSIÓN!X62</f>
        <v>1</v>
      </c>
      <c r="V59" s="428">
        <v>1</v>
      </c>
      <c r="W59" s="342"/>
      <c r="X59" s="342"/>
      <c r="Y59" s="342"/>
      <c r="Z59" s="342"/>
      <c r="AA59" s="342"/>
      <c r="AB59" s="342"/>
      <c r="AC59" s="342"/>
      <c r="AD59" s="663" t="s">
        <v>107</v>
      </c>
      <c r="AE59" s="663" t="s">
        <v>107</v>
      </c>
      <c r="AF59" s="691" t="s">
        <v>107</v>
      </c>
      <c r="AG59" s="663" t="s">
        <v>107</v>
      </c>
      <c r="AH59" s="663" t="s">
        <v>167</v>
      </c>
      <c r="AI59" s="680">
        <v>7878783</v>
      </c>
      <c r="AJ59" s="680"/>
      <c r="AK59" s="681" t="s">
        <v>324</v>
      </c>
      <c r="AL59" s="681" t="s">
        <v>168</v>
      </c>
      <c r="AM59" s="681" t="s">
        <v>325</v>
      </c>
      <c r="AN59" s="662">
        <v>7878783</v>
      </c>
      <c r="AO59" s="664" t="s">
        <v>241</v>
      </c>
      <c r="AP59" s="664" t="s">
        <v>240</v>
      </c>
      <c r="AQ59" s="665" t="s">
        <v>238</v>
      </c>
      <c r="AR59" s="664" t="s">
        <v>237</v>
      </c>
      <c r="AS59" s="343"/>
      <c r="AT59" s="343"/>
      <c r="AU59" s="344"/>
      <c r="AV59" s="344"/>
      <c r="AW59" s="344"/>
      <c r="AX59" s="343"/>
      <c r="AY59" s="344"/>
      <c r="AZ59" s="344"/>
      <c r="BA59" s="344"/>
    </row>
    <row r="60" spans="1:53" x14ac:dyDescent="0.2">
      <c r="A60" s="683"/>
      <c r="B60" s="686"/>
      <c r="C60" s="689"/>
      <c r="D60" s="363" t="s">
        <v>330</v>
      </c>
      <c r="E60" s="409">
        <f>+[2]INVERSIÓN!H63</f>
        <v>43960000</v>
      </c>
      <c r="F60" s="409">
        <f>+[2]INVERSIÓN!I63</f>
        <v>43960000</v>
      </c>
      <c r="G60" s="409">
        <f>+[2]INVERSIÓN!J63</f>
        <v>43960000</v>
      </c>
      <c r="H60" s="409">
        <f>+[2]INVERSIÓN!K63</f>
        <v>43960000</v>
      </c>
      <c r="I60" s="409">
        <f>+[2]INVERSIÓN!L63</f>
        <v>43960000</v>
      </c>
      <c r="J60" s="410">
        <v>43960000</v>
      </c>
      <c r="K60" s="410">
        <f>+[2]INVERSIÓN!N63</f>
        <v>0</v>
      </c>
      <c r="L60" s="410">
        <f>+[2]INVERSIÓN!O63</f>
        <v>0</v>
      </c>
      <c r="M60" s="410">
        <f>+[2]INVERSIÓN!P63</f>
        <v>0</v>
      </c>
      <c r="N60" s="410">
        <f>+[2]INVERSIÓN!Q63</f>
        <v>0</v>
      </c>
      <c r="O60" s="410">
        <f>+[2]INVERSIÓN!R63</f>
        <v>0</v>
      </c>
      <c r="P60" s="410">
        <f>+[2]INVERSIÓN!S63</f>
        <v>0</v>
      </c>
      <c r="Q60" s="410">
        <f>+[2]INVERSIÓN!T63</f>
        <v>0</v>
      </c>
      <c r="R60" s="411">
        <f>+[2]INVERSIÓN!U63</f>
        <v>0</v>
      </c>
      <c r="S60" s="412">
        <f>+[2]INVERSIÓN!V63</f>
        <v>0</v>
      </c>
      <c r="T60" s="413">
        <f>+[2]INVERSIÓN!W63</f>
        <v>0</v>
      </c>
      <c r="U60" s="413">
        <f>+[2]INVERSIÓN!X63</f>
        <v>0</v>
      </c>
      <c r="V60" s="413">
        <v>0</v>
      </c>
      <c r="W60" s="351"/>
      <c r="X60" s="351"/>
      <c r="Y60" s="351"/>
      <c r="Z60" s="351"/>
      <c r="AA60" s="351"/>
      <c r="AB60" s="351"/>
      <c r="AC60" s="351"/>
      <c r="AD60" s="663"/>
      <c r="AE60" s="663"/>
      <c r="AF60" s="691"/>
      <c r="AG60" s="663"/>
      <c r="AH60" s="663"/>
      <c r="AI60" s="680"/>
      <c r="AJ60" s="680"/>
      <c r="AK60" s="681"/>
      <c r="AL60" s="681"/>
      <c r="AM60" s="681"/>
      <c r="AN60" s="663"/>
      <c r="AO60" s="664"/>
      <c r="AP60" s="664"/>
      <c r="AQ60" s="666"/>
      <c r="AR60" s="664"/>
      <c r="AS60" s="343"/>
      <c r="AT60" s="343"/>
      <c r="AU60" s="344"/>
      <c r="AV60" s="344"/>
      <c r="AW60" s="344"/>
      <c r="AX60" s="343"/>
      <c r="AY60" s="344"/>
      <c r="AZ60" s="344"/>
      <c r="BA60" s="344"/>
    </row>
    <row r="61" spans="1:53" x14ac:dyDescent="0.2">
      <c r="A61" s="683"/>
      <c r="B61" s="686"/>
      <c r="C61" s="689"/>
      <c r="D61" s="363" t="s">
        <v>35</v>
      </c>
      <c r="E61" s="409">
        <f>+[2]INVERSIÓN!H64</f>
        <v>0</v>
      </c>
      <c r="F61" s="409">
        <f>+[2]INVERSIÓN!I64</f>
        <v>0</v>
      </c>
      <c r="G61" s="409">
        <f>+[2]INVERSIÓN!J64</f>
        <v>0</v>
      </c>
      <c r="H61" s="409">
        <f>+[2]INVERSIÓN!K64</f>
        <v>0</v>
      </c>
      <c r="I61" s="409">
        <f>+[2]INVERSIÓN!L64</f>
        <v>0</v>
      </c>
      <c r="J61" s="410"/>
      <c r="K61" s="410">
        <f>+[2]INVERSIÓN!N64</f>
        <v>0</v>
      </c>
      <c r="L61" s="410">
        <f>+[2]INVERSIÓN!O64</f>
        <v>0</v>
      </c>
      <c r="M61" s="410">
        <f>+[2]INVERSIÓN!P64</f>
        <v>0</v>
      </c>
      <c r="N61" s="410">
        <f>+[2]INVERSIÓN!Q64</f>
        <v>0</v>
      </c>
      <c r="O61" s="410">
        <f>+[2]INVERSIÓN!R64</f>
        <v>0</v>
      </c>
      <c r="P61" s="410">
        <f>+[2]INVERSIÓN!S64</f>
        <v>0</v>
      </c>
      <c r="Q61" s="410">
        <f>+[2]INVERSIÓN!T64</f>
        <v>0</v>
      </c>
      <c r="R61" s="411">
        <f>+[2]INVERSIÓN!U64</f>
        <v>0</v>
      </c>
      <c r="S61" s="412">
        <f>+[2]INVERSIÓN!V64</f>
        <v>0</v>
      </c>
      <c r="T61" s="413">
        <f>+[2]INVERSIÓN!W64</f>
        <v>0</v>
      </c>
      <c r="U61" s="413">
        <f>+[2]INVERSIÓN!X64</f>
        <v>0</v>
      </c>
      <c r="V61" s="413"/>
      <c r="W61" s="346"/>
      <c r="X61" s="346"/>
      <c r="Y61" s="346"/>
      <c r="Z61" s="346"/>
      <c r="AA61" s="346"/>
      <c r="AB61" s="346"/>
      <c r="AC61" s="346"/>
      <c r="AD61" s="663"/>
      <c r="AE61" s="663"/>
      <c r="AF61" s="691"/>
      <c r="AG61" s="663"/>
      <c r="AH61" s="663"/>
      <c r="AI61" s="680"/>
      <c r="AJ61" s="680"/>
      <c r="AK61" s="681"/>
      <c r="AL61" s="681"/>
      <c r="AM61" s="681"/>
      <c r="AN61" s="663"/>
      <c r="AO61" s="664"/>
      <c r="AP61" s="664"/>
      <c r="AQ61" s="666"/>
      <c r="AR61" s="664"/>
      <c r="AS61" s="343"/>
      <c r="AT61" s="343"/>
      <c r="AU61" s="344"/>
      <c r="AV61" s="344"/>
      <c r="AW61" s="344"/>
      <c r="AX61" s="343"/>
      <c r="AY61" s="344"/>
      <c r="AZ61" s="344"/>
      <c r="BA61" s="344"/>
    </row>
    <row r="62" spans="1:53" ht="23.25" thickBot="1" x14ac:dyDescent="0.25">
      <c r="A62" s="684"/>
      <c r="B62" s="687"/>
      <c r="C62" s="690"/>
      <c r="D62" s="380" t="s">
        <v>36</v>
      </c>
      <c r="E62" s="414">
        <f>+[2]INVERSIÓN!H65</f>
        <v>0</v>
      </c>
      <c r="F62" s="414">
        <f>+[2]INVERSIÓN!I65</f>
        <v>0</v>
      </c>
      <c r="G62" s="414">
        <f>+[2]INVERSIÓN!J65</f>
        <v>0</v>
      </c>
      <c r="H62" s="414">
        <f>+[2]INVERSIÓN!K65</f>
        <v>0</v>
      </c>
      <c r="I62" s="414">
        <f>+[2]INVERSIÓN!L65</f>
        <v>0</v>
      </c>
      <c r="J62" s="415"/>
      <c r="K62" s="415">
        <f>+[2]INVERSIÓN!N65</f>
        <v>0</v>
      </c>
      <c r="L62" s="415">
        <f>+[2]INVERSIÓN!O65</f>
        <v>0</v>
      </c>
      <c r="M62" s="415">
        <f>+[2]INVERSIÓN!P65</f>
        <v>0</v>
      </c>
      <c r="N62" s="415">
        <f>+[2]INVERSIÓN!Q65</f>
        <v>0</v>
      </c>
      <c r="O62" s="415">
        <f>+[2]INVERSIÓN!R65</f>
        <v>0</v>
      </c>
      <c r="P62" s="415">
        <f>+[2]INVERSIÓN!S65</f>
        <v>0</v>
      </c>
      <c r="Q62" s="415">
        <f>+[2]INVERSIÓN!T65</f>
        <v>0</v>
      </c>
      <c r="R62" s="416">
        <f>+[2]INVERSIÓN!U65</f>
        <v>0</v>
      </c>
      <c r="S62" s="417">
        <f>+[2]INVERSIÓN!V65</f>
        <v>0</v>
      </c>
      <c r="T62" s="418">
        <f>+[2]INVERSIÓN!W65</f>
        <v>0</v>
      </c>
      <c r="U62" s="418">
        <f>+[2]INVERSIÓN!X65</f>
        <v>0</v>
      </c>
      <c r="V62" s="418"/>
      <c r="W62" s="358"/>
      <c r="X62" s="358"/>
      <c r="Y62" s="358"/>
      <c r="Z62" s="358"/>
      <c r="AA62" s="358"/>
      <c r="AB62" s="359"/>
      <c r="AC62" s="359"/>
      <c r="AD62" s="663"/>
      <c r="AE62" s="663"/>
      <c r="AF62" s="691"/>
      <c r="AG62" s="663"/>
      <c r="AH62" s="663"/>
      <c r="AI62" s="680"/>
      <c r="AJ62" s="680"/>
      <c r="AK62" s="681"/>
      <c r="AL62" s="681"/>
      <c r="AM62" s="681"/>
      <c r="AN62" s="663"/>
      <c r="AO62" s="664"/>
      <c r="AP62" s="664"/>
      <c r="AQ62" s="667"/>
      <c r="AR62" s="664"/>
      <c r="AS62" s="343"/>
      <c r="AT62" s="343"/>
      <c r="AU62" s="344"/>
      <c r="AV62" s="344"/>
      <c r="AW62" s="344"/>
      <c r="AX62" s="343"/>
      <c r="AY62" s="344"/>
      <c r="AZ62" s="344"/>
      <c r="BA62" s="344"/>
    </row>
    <row r="63" spans="1:53" x14ac:dyDescent="0.2">
      <c r="A63" s="692">
        <v>11</v>
      </c>
      <c r="B63" s="695" t="s">
        <v>148</v>
      </c>
      <c r="C63" s="688" t="s">
        <v>170</v>
      </c>
      <c r="D63" s="360" t="s">
        <v>323</v>
      </c>
      <c r="E63" s="337">
        <f>+[2]INVERSIÓN!H74</f>
        <v>1</v>
      </c>
      <c r="F63" s="337">
        <f>+[2]INVERSIÓN!I74</f>
        <v>1</v>
      </c>
      <c r="G63" s="337">
        <f>+[2]INVERSIÓN!J74</f>
        <v>1</v>
      </c>
      <c r="H63" s="337">
        <f>+[2]INVERSIÓN!K74</f>
        <v>1</v>
      </c>
      <c r="I63" s="337">
        <f>+[2]INVERSIÓN!L74</f>
        <v>1</v>
      </c>
      <c r="J63" s="338">
        <v>1</v>
      </c>
      <c r="K63" s="338">
        <f>+[2]INVERSIÓN!N74</f>
        <v>0</v>
      </c>
      <c r="L63" s="338">
        <f>+[2]INVERSIÓN!O74</f>
        <v>0</v>
      </c>
      <c r="M63" s="338">
        <f>+[2]INVERSIÓN!P74</f>
        <v>0</v>
      </c>
      <c r="N63" s="338">
        <f>+[2]INVERSIÓN!Q74</f>
        <v>0</v>
      </c>
      <c r="O63" s="338">
        <f>+[2]INVERSIÓN!R74</f>
        <v>0</v>
      </c>
      <c r="P63" s="338">
        <f>+[2]INVERSIÓN!S74</f>
        <v>0</v>
      </c>
      <c r="Q63" s="338">
        <f>+[2]INVERSIÓN!T74</f>
        <v>0</v>
      </c>
      <c r="R63" s="339">
        <f>+[2]INVERSIÓN!U74</f>
        <v>0</v>
      </c>
      <c r="S63" s="361">
        <f>+[2]INVERSIÓN!V74</f>
        <v>0.4</v>
      </c>
      <c r="T63" s="362">
        <f>+[2]INVERSIÓN!W74</f>
        <v>0.6</v>
      </c>
      <c r="U63" s="362">
        <f>+[2]INVERSIÓN!X74</f>
        <v>0.8</v>
      </c>
      <c r="V63" s="362">
        <v>1</v>
      </c>
      <c r="W63" s="346">
        <f>+[2]INVERSIÓN!Z74</f>
        <v>0</v>
      </c>
      <c r="X63" s="346">
        <f>+[2]INVERSIÓN!AA74</f>
        <v>0</v>
      </c>
      <c r="Y63" s="346">
        <f>+[2]INVERSIÓN!AB74</f>
        <v>0</v>
      </c>
      <c r="Z63" s="346">
        <f>+[2]INVERSIÓN!AC74</f>
        <v>0</v>
      </c>
      <c r="AA63" s="346">
        <f>+[2]INVERSIÓN!AD74</f>
        <v>0</v>
      </c>
      <c r="AB63" s="346">
        <f>+[2]INVERSIÓN!AE74</f>
        <v>0</v>
      </c>
      <c r="AC63" s="346">
        <f>+[2]INVERSIÓN!AF74</f>
        <v>0</v>
      </c>
      <c r="AD63" s="663" t="s">
        <v>107</v>
      </c>
      <c r="AE63" s="663" t="s">
        <v>107</v>
      </c>
      <c r="AF63" s="691" t="s">
        <v>107</v>
      </c>
      <c r="AG63" s="663" t="s">
        <v>107</v>
      </c>
      <c r="AH63" s="663" t="s">
        <v>167</v>
      </c>
      <c r="AI63" s="680">
        <v>7878783</v>
      </c>
      <c r="AJ63" s="680"/>
      <c r="AK63" s="681" t="s">
        <v>324</v>
      </c>
      <c r="AL63" s="681" t="s">
        <v>168</v>
      </c>
      <c r="AM63" s="681" t="s">
        <v>325</v>
      </c>
      <c r="AN63" s="662">
        <v>7878783</v>
      </c>
      <c r="AO63" s="664" t="s">
        <v>235</v>
      </c>
      <c r="AP63" s="664" t="s">
        <v>234</v>
      </c>
      <c r="AQ63" s="665" t="s">
        <v>232</v>
      </c>
      <c r="AR63" s="664" t="s">
        <v>231</v>
      </c>
      <c r="AS63" s="343"/>
      <c r="AT63" s="343"/>
      <c r="AU63" s="344"/>
      <c r="AV63" s="344"/>
      <c r="AW63" s="344"/>
      <c r="AX63" s="343"/>
      <c r="AY63" s="344"/>
      <c r="AZ63" s="344"/>
      <c r="BA63" s="344"/>
    </row>
    <row r="64" spans="1:53" x14ac:dyDescent="0.2">
      <c r="A64" s="693"/>
      <c r="B64" s="696"/>
      <c r="C64" s="689"/>
      <c r="D64" s="363" t="s">
        <v>330</v>
      </c>
      <c r="E64" s="346">
        <f>+[2]INVERSIÓN!H75</f>
        <v>633375000</v>
      </c>
      <c r="F64" s="346">
        <f>+[2]INVERSIÓN!I75</f>
        <v>633375000</v>
      </c>
      <c r="G64" s="346">
        <f>+[2]INVERSIÓN!J75</f>
        <v>633375000</v>
      </c>
      <c r="H64" s="346">
        <f>+[2]INVERSIÓN!K75</f>
        <v>633375000</v>
      </c>
      <c r="I64" s="346">
        <f>+[2]INVERSIÓN!L75</f>
        <v>633375000</v>
      </c>
      <c r="J64" s="347">
        <v>633375000</v>
      </c>
      <c r="K64" s="347">
        <f>+[2]INVERSIÓN!N75</f>
        <v>0</v>
      </c>
      <c r="L64" s="347">
        <f>+[2]INVERSIÓN!O75</f>
        <v>0</v>
      </c>
      <c r="M64" s="347">
        <f>+[2]INVERSIÓN!P75</f>
        <v>0</v>
      </c>
      <c r="N64" s="347">
        <f>+[2]INVERSIÓN!Q75</f>
        <v>0</v>
      </c>
      <c r="O64" s="347">
        <f>+[2]INVERSIÓN!R75</f>
        <v>0</v>
      </c>
      <c r="P64" s="347">
        <f>+[2]INVERSIÓN!S75</f>
        <v>0</v>
      </c>
      <c r="Q64" s="347">
        <f>+[2]INVERSIÓN!T75</f>
        <v>0</v>
      </c>
      <c r="R64" s="348">
        <f>+[2]INVERSIÓN!U75</f>
        <v>0</v>
      </c>
      <c r="S64" s="349">
        <f>+[2]INVERSIÓN!V75</f>
        <v>108896082</v>
      </c>
      <c r="T64" s="350">
        <f>+[2]INVERSIÓN!W75</f>
        <v>119998401</v>
      </c>
      <c r="U64" s="350">
        <f>+[2]INVERSIÓN!X75</f>
        <v>145072772</v>
      </c>
      <c r="V64" s="350">
        <v>145072772</v>
      </c>
      <c r="W64" s="346">
        <f>+[2]INVERSIÓN!Z75</f>
        <v>0</v>
      </c>
      <c r="X64" s="346">
        <f>+[2]INVERSIÓN!AA75</f>
        <v>0</v>
      </c>
      <c r="Y64" s="346">
        <f>+[2]INVERSIÓN!AB75</f>
        <v>0</v>
      </c>
      <c r="Z64" s="346">
        <f>+[2]INVERSIÓN!AC75</f>
        <v>0</v>
      </c>
      <c r="AA64" s="346">
        <f>+[2]INVERSIÓN!AD75</f>
        <v>0</v>
      </c>
      <c r="AB64" s="346">
        <f>+[2]INVERSIÓN!AE75</f>
        <v>0</v>
      </c>
      <c r="AC64" s="346">
        <f>+[2]INVERSIÓN!AF75</f>
        <v>0</v>
      </c>
      <c r="AD64" s="663"/>
      <c r="AE64" s="663"/>
      <c r="AF64" s="691"/>
      <c r="AG64" s="663"/>
      <c r="AH64" s="663"/>
      <c r="AI64" s="680"/>
      <c r="AJ64" s="680"/>
      <c r="AK64" s="681"/>
      <c r="AL64" s="681"/>
      <c r="AM64" s="681"/>
      <c r="AN64" s="663"/>
      <c r="AO64" s="664"/>
      <c r="AP64" s="664"/>
      <c r="AQ64" s="666"/>
      <c r="AR64" s="664"/>
      <c r="AS64" s="343"/>
      <c r="AT64" s="343"/>
      <c r="AU64" s="344"/>
      <c r="AV64" s="344"/>
      <c r="AW64" s="344"/>
      <c r="AX64" s="343"/>
      <c r="AY64" s="344"/>
      <c r="AZ64" s="344"/>
      <c r="BA64" s="344"/>
    </row>
    <row r="65" spans="1:100" x14ac:dyDescent="0.2">
      <c r="A65" s="693"/>
      <c r="B65" s="696"/>
      <c r="C65" s="689"/>
      <c r="D65" s="363" t="s">
        <v>35</v>
      </c>
      <c r="E65" s="346">
        <f>+[2]INVERSIÓN!H76</f>
        <v>0</v>
      </c>
      <c r="F65" s="346">
        <f>+[2]INVERSIÓN!I76</f>
        <v>0</v>
      </c>
      <c r="G65" s="346">
        <f>+[2]INVERSIÓN!J76</f>
        <v>0</v>
      </c>
      <c r="H65" s="346">
        <f>+[2]INVERSIÓN!K76</f>
        <v>0</v>
      </c>
      <c r="I65" s="346">
        <f>+[2]INVERSIÓN!L76</f>
        <v>0</v>
      </c>
      <c r="J65" s="347"/>
      <c r="K65" s="347">
        <f>+[2]INVERSIÓN!N76</f>
        <v>0</v>
      </c>
      <c r="L65" s="347">
        <f>+[2]INVERSIÓN!O76</f>
        <v>0</v>
      </c>
      <c r="M65" s="347">
        <f>+[2]INVERSIÓN!P76</f>
        <v>0</v>
      </c>
      <c r="N65" s="347">
        <f>+[2]INVERSIÓN!Q76</f>
        <v>0</v>
      </c>
      <c r="O65" s="347">
        <f>+[2]INVERSIÓN!R76</f>
        <v>0</v>
      </c>
      <c r="P65" s="347">
        <f>+[2]INVERSIÓN!S76</f>
        <v>0</v>
      </c>
      <c r="Q65" s="347">
        <f>+[2]INVERSIÓN!T76</f>
        <v>0</v>
      </c>
      <c r="R65" s="348">
        <f>+[2]INVERSIÓN!U76</f>
        <v>0</v>
      </c>
      <c r="S65" s="349">
        <f>+[2]INVERSIÓN!V76</f>
        <v>0</v>
      </c>
      <c r="T65" s="350">
        <f>+[2]INVERSIÓN!W76</f>
        <v>0</v>
      </c>
      <c r="U65" s="350">
        <f>+[2]INVERSIÓN!X76</f>
        <v>0</v>
      </c>
      <c r="V65" s="350"/>
      <c r="W65" s="346">
        <f>+[2]INVERSIÓN!Z76</f>
        <v>0</v>
      </c>
      <c r="X65" s="346">
        <f>+[2]INVERSIÓN!AA76</f>
        <v>0</v>
      </c>
      <c r="Y65" s="346">
        <f>+[2]INVERSIÓN!AB76</f>
        <v>0</v>
      </c>
      <c r="Z65" s="346">
        <f>+[2]INVERSIÓN!AC76</f>
        <v>0</v>
      </c>
      <c r="AA65" s="346">
        <f>+[2]INVERSIÓN!AD76</f>
        <v>0</v>
      </c>
      <c r="AB65" s="346">
        <f>+[2]INVERSIÓN!AE76</f>
        <v>0</v>
      </c>
      <c r="AC65" s="346">
        <f>+[2]INVERSIÓN!AF76</f>
        <v>0</v>
      </c>
      <c r="AD65" s="663"/>
      <c r="AE65" s="663"/>
      <c r="AF65" s="691"/>
      <c r="AG65" s="663"/>
      <c r="AH65" s="663"/>
      <c r="AI65" s="680"/>
      <c r="AJ65" s="680"/>
      <c r="AK65" s="681"/>
      <c r="AL65" s="681"/>
      <c r="AM65" s="681"/>
      <c r="AN65" s="663"/>
      <c r="AO65" s="664"/>
      <c r="AP65" s="664"/>
      <c r="AQ65" s="666"/>
      <c r="AR65" s="664"/>
      <c r="AS65" s="343"/>
      <c r="AT65" s="343"/>
      <c r="AU65" s="344"/>
      <c r="AV65" s="344"/>
      <c r="AW65" s="344"/>
      <c r="AX65" s="343"/>
      <c r="AY65" s="344"/>
      <c r="AZ65" s="344"/>
      <c r="BA65" s="344"/>
    </row>
    <row r="66" spans="1:100" ht="23.25" thickBot="1" x14ac:dyDescent="0.25">
      <c r="A66" s="694"/>
      <c r="B66" s="697"/>
      <c r="C66" s="690"/>
      <c r="D66" s="380" t="s">
        <v>36</v>
      </c>
      <c r="E66" s="358">
        <f>+[2]INVERSIÓN!H77</f>
        <v>91788084</v>
      </c>
      <c r="F66" s="358">
        <f>+[2]INVERSIÓN!I77</f>
        <v>91788084</v>
      </c>
      <c r="G66" s="358">
        <f>+[2]INVERSIÓN!J77</f>
        <v>91788084</v>
      </c>
      <c r="H66" s="358">
        <f>+[2]INVERSIÓN!K77</f>
        <v>91788084</v>
      </c>
      <c r="I66" s="358">
        <f>+[2]INVERSIÓN!L77</f>
        <v>91788084</v>
      </c>
      <c r="J66" s="381">
        <v>91788084</v>
      </c>
      <c r="K66" s="381">
        <f>+[2]INVERSIÓN!N77</f>
        <v>0</v>
      </c>
      <c r="L66" s="381">
        <f>+[2]INVERSIÓN!O77</f>
        <v>0</v>
      </c>
      <c r="M66" s="381">
        <f>+[2]INVERSIÓN!P77</f>
        <v>0</v>
      </c>
      <c r="N66" s="381">
        <f>+[2]INVERSIÓN!Q77</f>
        <v>0</v>
      </c>
      <c r="O66" s="381">
        <f>+[2]INVERSIÓN!R77</f>
        <v>0</v>
      </c>
      <c r="P66" s="381">
        <f>+[2]INVERSIÓN!S77</f>
        <v>0</v>
      </c>
      <c r="Q66" s="381">
        <f>+[2]INVERSIÓN!T77</f>
        <v>0</v>
      </c>
      <c r="R66" s="382">
        <f>+[2]INVERSIÓN!U77</f>
        <v>0</v>
      </c>
      <c r="S66" s="383">
        <f>+[2]INVERSIÓN!V77</f>
        <v>37850912</v>
      </c>
      <c r="T66" s="384">
        <f>+[2]INVERSIÓN!W77</f>
        <v>49258548</v>
      </c>
      <c r="U66" s="384">
        <f>+[2]INVERSIÓN!X77</f>
        <v>55784106</v>
      </c>
      <c r="V66" s="384">
        <v>61752108</v>
      </c>
      <c r="W66" s="346">
        <f>+[2]INVERSIÓN!Z77</f>
        <v>0</v>
      </c>
      <c r="X66" s="346">
        <f>+[2]INVERSIÓN!AA77</f>
        <v>0</v>
      </c>
      <c r="Y66" s="346">
        <f>+[2]INVERSIÓN!AB77</f>
        <v>0</v>
      </c>
      <c r="Z66" s="346">
        <f>+[2]INVERSIÓN!AC77</f>
        <v>0</v>
      </c>
      <c r="AA66" s="346">
        <f>+[2]INVERSIÓN!AD77</f>
        <v>0</v>
      </c>
      <c r="AB66" s="346">
        <f>+[2]INVERSIÓN!AE77</f>
        <v>0</v>
      </c>
      <c r="AC66" s="346">
        <f>+[2]INVERSIÓN!AF77</f>
        <v>0</v>
      </c>
      <c r="AD66" s="663"/>
      <c r="AE66" s="663"/>
      <c r="AF66" s="691"/>
      <c r="AG66" s="663"/>
      <c r="AH66" s="663"/>
      <c r="AI66" s="680"/>
      <c r="AJ66" s="680"/>
      <c r="AK66" s="681"/>
      <c r="AL66" s="681"/>
      <c r="AM66" s="681"/>
      <c r="AN66" s="663"/>
      <c r="AO66" s="664"/>
      <c r="AP66" s="664"/>
      <c r="AQ66" s="667"/>
      <c r="AR66" s="664"/>
      <c r="AS66" s="343"/>
      <c r="AT66" s="343"/>
      <c r="AU66" s="344"/>
      <c r="AV66" s="344"/>
      <c r="AW66" s="344"/>
      <c r="AX66" s="343"/>
      <c r="AY66" s="344"/>
      <c r="AZ66" s="344"/>
      <c r="BA66" s="344"/>
    </row>
    <row r="67" spans="1:100" s="440" customFormat="1" x14ac:dyDescent="0.25">
      <c r="A67" s="682">
        <v>12</v>
      </c>
      <c r="B67" s="685" t="s">
        <v>149</v>
      </c>
      <c r="C67" s="688" t="s">
        <v>174</v>
      </c>
      <c r="D67" s="429" t="s">
        <v>323</v>
      </c>
      <c r="E67" s="430">
        <f>+[2]INVERSIÓN!H80</f>
        <v>4</v>
      </c>
      <c r="F67" s="430">
        <f>+[2]INVERSIÓN!I80</f>
        <v>4</v>
      </c>
      <c r="G67" s="430">
        <f>+[2]INVERSIÓN!J80</f>
        <v>4</v>
      </c>
      <c r="H67" s="430">
        <f>+[2]INVERSIÓN!K80</f>
        <v>4</v>
      </c>
      <c r="I67" s="430">
        <f>+[2]INVERSIÓN!L80</f>
        <v>4</v>
      </c>
      <c r="J67" s="431">
        <v>4</v>
      </c>
      <c r="K67" s="431">
        <f>+[2]INVERSIÓN!N80</f>
        <v>0</v>
      </c>
      <c r="L67" s="431">
        <f>+[2]INVERSIÓN!O80</f>
        <v>0</v>
      </c>
      <c r="M67" s="431">
        <f>+[2]INVERSIÓN!P80</f>
        <v>0</v>
      </c>
      <c r="N67" s="431">
        <f>+[2]INVERSIÓN!Q80</f>
        <v>0</v>
      </c>
      <c r="O67" s="431">
        <f>+[2]INVERSIÓN!R80</f>
        <v>0</v>
      </c>
      <c r="P67" s="431">
        <f>+[2]INVERSIÓN!S80</f>
        <v>0</v>
      </c>
      <c r="Q67" s="431">
        <f>+[2]INVERSIÓN!T80</f>
        <v>0</v>
      </c>
      <c r="R67" s="432">
        <f>+[2]INVERSIÓN!U80</f>
        <v>0</v>
      </c>
      <c r="S67" s="433">
        <f>+[2]INVERSIÓN!V80</f>
        <v>3.1</v>
      </c>
      <c r="T67" s="434">
        <f>+[2]INVERSIÓN!W80</f>
        <v>3.5</v>
      </c>
      <c r="U67" s="434">
        <f>+[2]INVERSIÓN!X80</f>
        <v>3.7</v>
      </c>
      <c r="V67" s="434">
        <v>4</v>
      </c>
      <c r="W67" s="435"/>
      <c r="X67" s="435"/>
      <c r="Y67" s="435"/>
      <c r="Z67" s="435"/>
      <c r="AA67" s="435"/>
      <c r="AB67" s="435"/>
      <c r="AC67" s="435"/>
      <c r="AD67" s="663" t="s">
        <v>107</v>
      </c>
      <c r="AE67" s="663" t="s">
        <v>107</v>
      </c>
      <c r="AF67" s="691" t="s">
        <v>107</v>
      </c>
      <c r="AG67" s="663" t="s">
        <v>107</v>
      </c>
      <c r="AH67" s="663" t="s">
        <v>167</v>
      </c>
      <c r="AI67" s="680">
        <v>7878783</v>
      </c>
      <c r="AJ67" s="680"/>
      <c r="AK67" s="681" t="s">
        <v>324</v>
      </c>
      <c r="AL67" s="681" t="s">
        <v>168</v>
      </c>
      <c r="AM67" s="681" t="s">
        <v>325</v>
      </c>
      <c r="AN67" s="662">
        <v>7878783</v>
      </c>
      <c r="AO67" s="664" t="s">
        <v>228</v>
      </c>
      <c r="AP67" s="664" t="s">
        <v>358</v>
      </c>
      <c r="AQ67" s="665" t="s">
        <v>359</v>
      </c>
      <c r="AR67" s="668" t="s">
        <v>360</v>
      </c>
      <c r="AS67" s="436"/>
      <c r="AT67" s="436"/>
      <c r="AU67" s="437"/>
      <c r="AV67" s="437"/>
      <c r="AW67" s="437"/>
      <c r="AX67" s="436"/>
      <c r="AY67" s="437"/>
      <c r="AZ67" s="437"/>
      <c r="BA67" s="437"/>
      <c r="BB67" s="438"/>
      <c r="BC67" s="438"/>
      <c r="BD67" s="438"/>
      <c r="BE67" s="439"/>
      <c r="BF67" s="439"/>
      <c r="BG67" s="439"/>
      <c r="BH67" s="439"/>
      <c r="BI67" s="439"/>
      <c r="BJ67" s="439"/>
      <c r="BK67" s="439"/>
      <c r="BL67" s="439"/>
      <c r="BM67" s="439"/>
      <c r="BN67" s="439"/>
      <c r="BO67" s="439"/>
      <c r="BP67" s="439"/>
      <c r="BQ67" s="439"/>
      <c r="BR67" s="439"/>
      <c r="BS67" s="439"/>
      <c r="BT67" s="439"/>
      <c r="BU67" s="439"/>
      <c r="BV67" s="439"/>
      <c r="BW67" s="439"/>
      <c r="BX67" s="439"/>
      <c r="BY67" s="439"/>
      <c r="BZ67" s="439"/>
      <c r="CA67" s="439"/>
      <c r="CB67" s="439"/>
      <c r="CC67" s="439"/>
      <c r="CD67" s="439"/>
      <c r="CE67" s="439"/>
      <c r="CF67" s="439"/>
      <c r="CG67" s="439"/>
      <c r="CH67" s="439"/>
      <c r="CI67" s="439"/>
      <c r="CJ67" s="439"/>
      <c r="CK67" s="439"/>
      <c r="CL67" s="439"/>
      <c r="CM67" s="439"/>
      <c r="CN67" s="439"/>
      <c r="CO67" s="439"/>
      <c r="CP67" s="439"/>
      <c r="CQ67" s="439"/>
      <c r="CR67" s="439"/>
      <c r="CS67" s="439"/>
      <c r="CT67" s="439"/>
      <c r="CU67" s="439"/>
      <c r="CV67" s="439"/>
    </row>
    <row r="68" spans="1:100" x14ac:dyDescent="0.2">
      <c r="A68" s="683"/>
      <c r="B68" s="686"/>
      <c r="C68" s="689"/>
      <c r="D68" s="363" t="s">
        <v>330</v>
      </c>
      <c r="E68" s="409">
        <f>+[2]INVERSIÓN!H81</f>
        <v>138308000</v>
      </c>
      <c r="F68" s="409">
        <f>+[2]INVERSIÓN!I81</f>
        <v>138308000</v>
      </c>
      <c r="G68" s="409">
        <f>+[2]INVERSIÓN!J81</f>
        <v>138308000</v>
      </c>
      <c r="H68" s="409">
        <f>+[2]INVERSIÓN!K81</f>
        <v>138308000</v>
      </c>
      <c r="I68" s="409">
        <f>+[2]INVERSIÓN!L81</f>
        <v>138308000</v>
      </c>
      <c r="J68" s="410">
        <v>138308000</v>
      </c>
      <c r="K68" s="410">
        <f>+[2]INVERSIÓN!N81</f>
        <v>0</v>
      </c>
      <c r="L68" s="410">
        <f>+[2]INVERSIÓN!O81</f>
        <v>0</v>
      </c>
      <c r="M68" s="410">
        <f>+[2]INVERSIÓN!P81</f>
        <v>0</v>
      </c>
      <c r="N68" s="410">
        <f>+[2]INVERSIÓN!Q81</f>
        <v>0</v>
      </c>
      <c r="O68" s="410">
        <f>+[2]INVERSIÓN!R81</f>
        <v>0</v>
      </c>
      <c r="P68" s="410">
        <f>+[2]INVERSIÓN!S81</f>
        <v>0</v>
      </c>
      <c r="Q68" s="410">
        <f>+[2]INVERSIÓN!T81</f>
        <v>0</v>
      </c>
      <c r="R68" s="411">
        <f>+[2]INVERSIÓN!U81</f>
        <v>0</v>
      </c>
      <c r="S68" s="412">
        <f>+[2]INVERSIÓN!V81</f>
        <v>20958080</v>
      </c>
      <c r="T68" s="413">
        <f>+[2]INVERSIÓN!W81</f>
        <v>20958080</v>
      </c>
      <c r="U68" s="413">
        <f>+[2]INVERSIÓN!X81</f>
        <v>20958080</v>
      </c>
      <c r="V68" s="413">
        <v>20958080</v>
      </c>
      <c r="W68" s="351"/>
      <c r="X68" s="351"/>
      <c r="Y68" s="351"/>
      <c r="Z68" s="351"/>
      <c r="AA68" s="351"/>
      <c r="AB68" s="351"/>
      <c r="AC68" s="351"/>
      <c r="AD68" s="663"/>
      <c r="AE68" s="663"/>
      <c r="AF68" s="691"/>
      <c r="AG68" s="663"/>
      <c r="AH68" s="663"/>
      <c r="AI68" s="680"/>
      <c r="AJ68" s="680"/>
      <c r="AK68" s="681"/>
      <c r="AL68" s="681"/>
      <c r="AM68" s="681"/>
      <c r="AN68" s="663"/>
      <c r="AO68" s="664"/>
      <c r="AP68" s="664"/>
      <c r="AQ68" s="666"/>
      <c r="AR68" s="668"/>
      <c r="AS68" s="343"/>
      <c r="AT68" s="343"/>
      <c r="AU68" s="344"/>
      <c r="AV68" s="344"/>
      <c r="AW68" s="344"/>
      <c r="AX68" s="343"/>
      <c r="AY68" s="344"/>
      <c r="AZ68" s="344"/>
      <c r="BA68" s="344"/>
    </row>
    <row r="69" spans="1:100" x14ac:dyDescent="0.2">
      <c r="A69" s="683"/>
      <c r="B69" s="686"/>
      <c r="C69" s="689"/>
      <c r="D69" s="363" t="s">
        <v>35</v>
      </c>
      <c r="E69" s="409">
        <f>+[2]INVERSIÓN!H82</f>
        <v>0</v>
      </c>
      <c r="F69" s="409">
        <f>+[2]INVERSIÓN!I82</f>
        <v>0</v>
      </c>
      <c r="G69" s="409">
        <f>+[2]INVERSIÓN!J82</f>
        <v>0</v>
      </c>
      <c r="H69" s="409">
        <f>+[2]INVERSIÓN!K82</f>
        <v>0</v>
      </c>
      <c r="I69" s="409">
        <f>+[2]INVERSIÓN!L82</f>
        <v>0</v>
      </c>
      <c r="J69" s="410"/>
      <c r="K69" s="410">
        <f>+[2]INVERSIÓN!N82</f>
        <v>0</v>
      </c>
      <c r="L69" s="410">
        <f>+[2]INVERSIÓN!O82</f>
        <v>0</v>
      </c>
      <c r="M69" s="410">
        <f>+[2]INVERSIÓN!P82</f>
        <v>0</v>
      </c>
      <c r="N69" s="410">
        <f>+[2]INVERSIÓN!Q82</f>
        <v>0</v>
      </c>
      <c r="O69" s="410">
        <f>+[2]INVERSIÓN!R82</f>
        <v>0</v>
      </c>
      <c r="P69" s="410">
        <f>+[2]INVERSIÓN!S82</f>
        <v>0</v>
      </c>
      <c r="Q69" s="410">
        <f>+[2]INVERSIÓN!T82</f>
        <v>0</v>
      </c>
      <c r="R69" s="411">
        <f>+[2]INVERSIÓN!U82</f>
        <v>0</v>
      </c>
      <c r="S69" s="412">
        <f>+[2]INVERSIÓN!V82</f>
        <v>0</v>
      </c>
      <c r="T69" s="413">
        <f>+[2]INVERSIÓN!W82</f>
        <v>0</v>
      </c>
      <c r="U69" s="413">
        <f>+[2]INVERSIÓN!X82</f>
        <v>0</v>
      </c>
      <c r="V69" s="413"/>
      <c r="W69" s="346"/>
      <c r="X69" s="346"/>
      <c r="Y69" s="346"/>
      <c r="Z69" s="346"/>
      <c r="AA69" s="346"/>
      <c r="AB69" s="346"/>
      <c r="AC69" s="346"/>
      <c r="AD69" s="663"/>
      <c r="AE69" s="663"/>
      <c r="AF69" s="691"/>
      <c r="AG69" s="663"/>
      <c r="AH69" s="663"/>
      <c r="AI69" s="680"/>
      <c r="AJ69" s="680"/>
      <c r="AK69" s="681"/>
      <c r="AL69" s="681"/>
      <c r="AM69" s="681"/>
      <c r="AN69" s="663"/>
      <c r="AO69" s="664"/>
      <c r="AP69" s="664"/>
      <c r="AQ69" s="666"/>
      <c r="AR69" s="668"/>
      <c r="AS69" s="343"/>
      <c r="AT69" s="343"/>
      <c r="AU69" s="344"/>
      <c r="AV69" s="344"/>
      <c r="AW69" s="344"/>
      <c r="AX69" s="343"/>
      <c r="AY69" s="344"/>
      <c r="AZ69" s="344"/>
      <c r="BA69" s="344"/>
    </row>
    <row r="70" spans="1:100" ht="23.25" thickBot="1" x14ac:dyDescent="0.25">
      <c r="A70" s="684"/>
      <c r="B70" s="687"/>
      <c r="C70" s="690"/>
      <c r="D70" s="380" t="s">
        <v>36</v>
      </c>
      <c r="E70" s="358">
        <f>+[2]INVERSIÓN!H83</f>
        <v>8289783</v>
      </c>
      <c r="F70" s="441">
        <f>+[2]INVERSIÓN!I83</f>
        <v>8289783</v>
      </c>
      <c r="G70" s="441">
        <f>+[2]INVERSIÓN!J83</f>
        <v>8289783</v>
      </c>
      <c r="H70" s="441">
        <f>+[2]INVERSIÓN!K83</f>
        <v>8289783</v>
      </c>
      <c r="I70" s="441">
        <f>+[2]INVERSIÓN!L83</f>
        <v>8289783</v>
      </c>
      <c r="J70" s="442">
        <v>8289783</v>
      </c>
      <c r="K70" s="442">
        <f>+[2]INVERSIÓN!N83</f>
        <v>0</v>
      </c>
      <c r="L70" s="442">
        <f>+[2]INVERSIÓN!O83</f>
        <v>0</v>
      </c>
      <c r="M70" s="442">
        <f>+[2]INVERSIÓN!P83</f>
        <v>0</v>
      </c>
      <c r="N70" s="442">
        <f>+[2]INVERSIÓN!Q83</f>
        <v>0</v>
      </c>
      <c r="O70" s="442">
        <f>+[2]INVERSIÓN!R83</f>
        <v>0</v>
      </c>
      <c r="P70" s="442">
        <f>+[2]INVERSIÓN!S83</f>
        <v>0</v>
      </c>
      <c r="Q70" s="442">
        <f>+[2]INVERSIÓN!T83</f>
        <v>0</v>
      </c>
      <c r="R70" s="443">
        <f>+[2]INVERSIÓN!U83</f>
        <v>0</v>
      </c>
      <c r="S70" s="383">
        <f>+[2]INVERSIÓN!V83</f>
        <v>8289783</v>
      </c>
      <c r="T70" s="444">
        <f>+[2]INVERSIÓN!W83</f>
        <v>8289783</v>
      </c>
      <c r="U70" s="444">
        <f>+[2]INVERSIÓN!X83</f>
        <v>8289783</v>
      </c>
      <c r="V70" s="444">
        <v>8289783</v>
      </c>
      <c r="W70" s="358"/>
      <c r="X70" s="358"/>
      <c r="Y70" s="358"/>
      <c r="Z70" s="358"/>
      <c r="AA70" s="358"/>
      <c r="AB70" s="359"/>
      <c r="AC70" s="359"/>
      <c r="AD70" s="663"/>
      <c r="AE70" s="663"/>
      <c r="AF70" s="691"/>
      <c r="AG70" s="663"/>
      <c r="AH70" s="663"/>
      <c r="AI70" s="680"/>
      <c r="AJ70" s="680"/>
      <c r="AK70" s="681"/>
      <c r="AL70" s="681"/>
      <c r="AM70" s="681"/>
      <c r="AN70" s="663"/>
      <c r="AO70" s="664"/>
      <c r="AP70" s="664"/>
      <c r="AQ70" s="667"/>
      <c r="AR70" s="668"/>
      <c r="AS70" s="343"/>
      <c r="AT70" s="343"/>
      <c r="AU70" s="344"/>
      <c r="AV70" s="344"/>
      <c r="AW70" s="344"/>
      <c r="AX70" s="343"/>
      <c r="AY70" s="344"/>
      <c r="AZ70" s="344"/>
      <c r="BA70" s="344"/>
    </row>
    <row r="71" spans="1:100" s="459" customFormat="1" ht="35.450000000000003" customHeight="1" thickBot="1" x14ac:dyDescent="0.25">
      <c r="A71" s="669" t="s">
        <v>37</v>
      </c>
      <c r="B71" s="670"/>
      <c r="C71" s="671"/>
      <c r="D71" s="445" t="s">
        <v>361</v>
      </c>
      <c r="E71" s="446" t="s">
        <v>172</v>
      </c>
      <c r="F71" s="446">
        <f t="shared" ref="F71:S71" si="0">+F8+F12+F16+F20+F24+F28+F32+F36+F40+F44+F48+F52+F56+F60+F64+F68</f>
        <v>4705000000</v>
      </c>
      <c r="G71" s="446">
        <f t="shared" si="0"/>
        <v>4705000000</v>
      </c>
      <c r="H71" s="446">
        <f t="shared" si="0"/>
        <v>4705000000</v>
      </c>
      <c r="I71" s="446">
        <f t="shared" si="0"/>
        <v>4664599978</v>
      </c>
      <c r="J71" s="446"/>
      <c r="K71" s="446">
        <f t="shared" si="0"/>
        <v>0</v>
      </c>
      <c r="L71" s="446">
        <f t="shared" si="0"/>
        <v>0</v>
      </c>
      <c r="M71" s="446">
        <f t="shared" si="0"/>
        <v>0</v>
      </c>
      <c r="N71" s="446">
        <f t="shared" si="0"/>
        <v>0</v>
      </c>
      <c r="O71" s="446">
        <f t="shared" si="0"/>
        <v>0</v>
      </c>
      <c r="P71" s="446">
        <f t="shared" si="0"/>
        <v>0</v>
      </c>
      <c r="Q71" s="446">
        <f t="shared" si="0"/>
        <v>0</v>
      </c>
      <c r="R71" s="447">
        <f t="shared" si="0"/>
        <v>0</v>
      </c>
      <c r="S71" s="448">
        <f t="shared" si="0"/>
        <v>458727704</v>
      </c>
      <c r="T71" s="446">
        <f>+T8+T12+T16+T20+T24+T28+T32+T36+T40+T44+T48+T52+T56+T60+T64+T68</f>
        <v>770531524</v>
      </c>
      <c r="U71" s="446">
        <f>+U8+U12+U16+U20+U24+U28+U32+U36+U40+U44+U48+U52+U56+U60+U64+U68</f>
        <v>931804238</v>
      </c>
      <c r="V71" s="446"/>
      <c r="W71" s="449"/>
      <c r="X71" s="449"/>
      <c r="Y71" s="449"/>
      <c r="Z71" s="449"/>
      <c r="AA71" s="449"/>
      <c r="AB71" s="449"/>
      <c r="AC71" s="449"/>
      <c r="AD71" s="450"/>
      <c r="AE71" s="450"/>
      <c r="AF71" s="450"/>
      <c r="AG71" s="450"/>
      <c r="AH71" s="451"/>
      <c r="AI71" s="451"/>
      <c r="AJ71" s="451"/>
      <c r="AK71" s="451"/>
      <c r="AL71" s="451"/>
      <c r="AM71" s="452"/>
      <c r="AN71" s="452"/>
      <c r="AO71" s="453"/>
      <c r="AP71" s="454"/>
      <c r="AQ71" s="455"/>
      <c r="AR71" s="455"/>
      <c r="AS71" s="456"/>
      <c r="AT71" s="456"/>
      <c r="AU71" s="456"/>
      <c r="AV71" s="456"/>
      <c r="AW71" s="456"/>
      <c r="AX71" s="456"/>
      <c r="AY71" s="456"/>
      <c r="AZ71" s="456"/>
      <c r="BA71" s="456"/>
      <c r="BB71" s="457"/>
      <c r="BC71" s="457"/>
      <c r="BD71" s="457"/>
      <c r="BE71" s="455"/>
      <c r="BF71" s="455"/>
      <c r="BG71" s="455"/>
      <c r="BH71" s="455"/>
      <c r="BI71" s="455"/>
      <c r="BJ71" s="455"/>
      <c r="BK71" s="455"/>
      <c r="BL71" s="455"/>
      <c r="BM71" s="455"/>
      <c r="BN71" s="455"/>
      <c r="BO71" s="455"/>
      <c r="BP71" s="455"/>
      <c r="BQ71" s="455"/>
      <c r="BR71" s="455"/>
      <c r="BS71" s="455"/>
      <c r="BT71" s="455"/>
      <c r="BU71" s="455"/>
      <c r="BV71" s="455"/>
      <c r="BW71" s="455"/>
      <c r="BX71" s="455"/>
      <c r="BY71" s="455"/>
      <c r="BZ71" s="455"/>
      <c r="CA71" s="455"/>
      <c r="CB71" s="455"/>
      <c r="CC71" s="455"/>
      <c r="CD71" s="455"/>
      <c r="CE71" s="455"/>
      <c r="CF71" s="455"/>
      <c r="CG71" s="455"/>
      <c r="CH71" s="455"/>
      <c r="CI71" s="455"/>
      <c r="CJ71" s="455"/>
      <c r="CK71" s="455"/>
      <c r="CL71" s="455"/>
      <c r="CM71" s="455"/>
      <c r="CN71" s="455"/>
      <c r="CO71" s="458"/>
      <c r="CP71" s="458"/>
      <c r="CQ71" s="458"/>
      <c r="CR71" s="458"/>
      <c r="CS71" s="458"/>
      <c r="CT71" s="458"/>
      <c r="CU71" s="458"/>
      <c r="CV71" s="458"/>
    </row>
    <row r="72" spans="1:100" s="459" customFormat="1" ht="35.450000000000003" customHeight="1" thickBot="1" x14ac:dyDescent="0.25">
      <c r="A72" s="672"/>
      <c r="B72" s="673"/>
      <c r="C72" s="674"/>
      <c r="D72" s="460" t="s">
        <v>362</v>
      </c>
      <c r="E72" s="446">
        <f t="shared" ref="E72:S72" si="1">+E70+E66+E62+E58+E54+E50+E46+E42+E38+E34+E30+E26+E22+E18+E14+E10</f>
        <v>757592545</v>
      </c>
      <c r="F72" s="446">
        <f t="shared" si="1"/>
        <v>498092545</v>
      </c>
      <c r="G72" s="446">
        <f t="shared" si="1"/>
        <v>757592545</v>
      </c>
      <c r="H72" s="446">
        <f t="shared" si="1"/>
        <v>757592545</v>
      </c>
      <c r="I72" s="446">
        <f t="shared" si="1"/>
        <v>757592545</v>
      </c>
      <c r="J72" s="446"/>
      <c r="K72" s="446">
        <f t="shared" si="1"/>
        <v>0</v>
      </c>
      <c r="L72" s="446">
        <f t="shared" si="1"/>
        <v>0</v>
      </c>
      <c r="M72" s="446">
        <f t="shared" si="1"/>
        <v>0</v>
      </c>
      <c r="N72" s="446">
        <f t="shared" si="1"/>
        <v>0</v>
      </c>
      <c r="O72" s="446">
        <f t="shared" si="1"/>
        <v>0</v>
      </c>
      <c r="P72" s="446">
        <f t="shared" si="1"/>
        <v>0</v>
      </c>
      <c r="Q72" s="446">
        <f t="shared" si="1"/>
        <v>0</v>
      </c>
      <c r="R72" s="447">
        <f t="shared" si="1"/>
        <v>0</v>
      </c>
      <c r="S72" s="448">
        <f t="shared" si="1"/>
        <v>368389996</v>
      </c>
      <c r="T72" s="446">
        <f>+T70+T66+T62+T58+T54+T50+T46+T42+T38+T34+T30+T26+T22+T18+T14+T10</f>
        <v>383314738</v>
      </c>
      <c r="U72" s="446">
        <f>+U70+U66+U62+U58+U54+U50+U46+U42+U38+U34+U30+U26+U22+U18+U14+U10</f>
        <v>420041896</v>
      </c>
      <c r="V72" s="446"/>
      <c r="W72" s="461"/>
      <c r="X72" s="461"/>
      <c r="Y72" s="461"/>
      <c r="Z72" s="461"/>
      <c r="AA72" s="461"/>
      <c r="AB72" s="461"/>
      <c r="AC72" s="461"/>
      <c r="AD72" s="450"/>
      <c r="AE72" s="450"/>
      <c r="AF72" s="450"/>
      <c r="AG72" s="450"/>
      <c r="AH72" s="451"/>
      <c r="AI72" s="451"/>
      <c r="AJ72" s="451"/>
      <c r="AK72" s="451"/>
      <c r="AL72" s="451"/>
      <c r="AM72" s="452"/>
      <c r="AN72" s="452"/>
      <c r="AO72" s="453"/>
      <c r="AP72" s="454"/>
      <c r="AQ72" s="455"/>
      <c r="AR72" s="455"/>
      <c r="AS72" s="456"/>
      <c r="AT72" s="456"/>
      <c r="AU72" s="456"/>
      <c r="AV72" s="456"/>
      <c r="AW72" s="456"/>
      <c r="AX72" s="456"/>
      <c r="AY72" s="456"/>
      <c r="AZ72" s="456"/>
      <c r="BA72" s="456"/>
      <c r="BB72" s="457"/>
      <c r="BC72" s="457"/>
      <c r="BD72" s="457"/>
      <c r="BE72" s="455"/>
      <c r="BF72" s="455"/>
      <c r="BG72" s="455"/>
      <c r="BH72" s="455"/>
      <c r="BI72" s="455"/>
      <c r="BJ72" s="455"/>
      <c r="BK72" s="455"/>
      <c r="BL72" s="455"/>
      <c r="BM72" s="455"/>
      <c r="BN72" s="455"/>
      <c r="BO72" s="455"/>
      <c r="BP72" s="455"/>
      <c r="BQ72" s="455"/>
      <c r="BR72" s="455"/>
      <c r="BS72" s="455"/>
      <c r="BT72" s="455"/>
      <c r="BU72" s="455"/>
      <c r="BV72" s="455"/>
      <c r="BW72" s="455"/>
      <c r="BX72" s="455"/>
      <c r="BY72" s="455"/>
      <c r="BZ72" s="455"/>
      <c r="CA72" s="455"/>
      <c r="CB72" s="455"/>
      <c r="CC72" s="455"/>
      <c r="CD72" s="455"/>
      <c r="CE72" s="455"/>
      <c r="CF72" s="455"/>
      <c r="CG72" s="455"/>
      <c r="CH72" s="455"/>
      <c r="CI72" s="455"/>
      <c r="CJ72" s="455"/>
      <c r="CK72" s="455"/>
      <c r="CL72" s="455"/>
      <c r="CM72" s="455"/>
      <c r="CN72" s="455"/>
      <c r="CO72" s="458"/>
      <c r="CP72" s="458"/>
      <c r="CQ72" s="458"/>
      <c r="CR72" s="458"/>
      <c r="CS72" s="458"/>
      <c r="CT72" s="458"/>
      <c r="CU72" s="458"/>
      <c r="CV72" s="458"/>
    </row>
    <row r="73" spans="1:100" s="459" customFormat="1" ht="35.450000000000003" customHeight="1" thickBot="1" x14ac:dyDescent="0.25">
      <c r="A73" s="675"/>
      <c r="B73" s="676"/>
      <c r="C73" s="677"/>
      <c r="D73" s="462" t="s">
        <v>363</v>
      </c>
      <c r="E73" s="446" t="e">
        <f>+E71+E72</f>
        <v>#VALUE!</v>
      </c>
      <c r="F73" s="446">
        <f t="shared" ref="F73:S73" si="2">+F71+F72</f>
        <v>5203092545</v>
      </c>
      <c r="G73" s="446">
        <f t="shared" si="2"/>
        <v>5462592545</v>
      </c>
      <c r="H73" s="446">
        <f t="shared" si="2"/>
        <v>5462592545</v>
      </c>
      <c r="I73" s="446">
        <f t="shared" si="2"/>
        <v>5422192523</v>
      </c>
      <c r="J73" s="446"/>
      <c r="K73" s="446">
        <f t="shared" si="2"/>
        <v>0</v>
      </c>
      <c r="L73" s="446">
        <f t="shared" si="2"/>
        <v>0</v>
      </c>
      <c r="M73" s="446">
        <f t="shared" si="2"/>
        <v>0</v>
      </c>
      <c r="N73" s="446">
        <f t="shared" si="2"/>
        <v>0</v>
      </c>
      <c r="O73" s="446">
        <f t="shared" si="2"/>
        <v>0</v>
      </c>
      <c r="P73" s="446">
        <f t="shared" si="2"/>
        <v>0</v>
      </c>
      <c r="Q73" s="446">
        <f t="shared" si="2"/>
        <v>0</v>
      </c>
      <c r="R73" s="447">
        <f t="shared" si="2"/>
        <v>0</v>
      </c>
      <c r="S73" s="448">
        <f t="shared" si="2"/>
        <v>827117700</v>
      </c>
      <c r="T73" s="446">
        <f>+T71+T72</f>
        <v>1153846262</v>
      </c>
      <c r="U73" s="446">
        <f>+U71+U72</f>
        <v>1351846134</v>
      </c>
      <c r="V73" s="446"/>
      <c r="W73" s="446"/>
      <c r="X73" s="446"/>
      <c r="Y73" s="446"/>
      <c r="Z73" s="446"/>
      <c r="AA73" s="446"/>
      <c r="AB73" s="446"/>
      <c r="AC73" s="446"/>
      <c r="AD73" s="463"/>
      <c r="AE73" s="463"/>
      <c r="AF73" s="463"/>
      <c r="AG73" s="463"/>
      <c r="AH73" s="463"/>
      <c r="AI73" s="463"/>
      <c r="AJ73" s="463"/>
      <c r="AK73" s="678"/>
      <c r="AL73" s="678"/>
      <c r="AM73" s="678"/>
      <c r="AN73" s="678"/>
      <c r="AO73" s="679"/>
      <c r="AP73" s="454"/>
      <c r="AQ73" s="455"/>
      <c r="AR73" s="455"/>
      <c r="AS73" s="456"/>
      <c r="AT73" s="456"/>
      <c r="AU73" s="456"/>
      <c r="AV73" s="456"/>
      <c r="AW73" s="456"/>
      <c r="AX73" s="456"/>
      <c r="AY73" s="456"/>
      <c r="AZ73" s="456"/>
      <c r="BA73" s="456"/>
      <c r="BB73" s="457"/>
      <c r="BC73" s="457"/>
      <c r="BD73" s="457"/>
      <c r="BE73" s="455"/>
      <c r="BF73" s="455"/>
      <c r="BG73" s="455"/>
      <c r="BH73" s="455"/>
      <c r="BI73" s="455"/>
      <c r="BJ73" s="455"/>
      <c r="BK73" s="455"/>
      <c r="BL73" s="455"/>
      <c r="BM73" s="455"/>
      <c r="BN73" s="455"/>
      <c r="BO73" s="455"/>
      <c r="BP73" s="455"/>
      <c r="BQ73" s="455"/>
      <c r="BR73" s="455"/>
      <c r="BS73" s="455"/>
      <c r="BT73" s="455"/>
      <c r="BU73" s="455"/>
      <c r="BV73" s="455"/>
      <c r="BW73" s="455"/>
      <c r="BX73" s="455"/>
      <c r="BY73" s="455"/>
      <c r="BZ73" s="455"/>
      <c r="CA73" s="455"/>
      <c r="CB73" s="455"/>
      <c r="CC73" s="455"/>
      <c r="CD73" s="455"/>
      <c r="CE73" s="455"/>
      <c r="CF73" s="455"/>
      <c r="CG73" s="455"/>
      <c r="CH73" s="455"/>
      <c r="CI73" s="455"/>
      <c r="CJ73" s="455"/>
      <c r="CK73" s="455"/>
      <c r="CL73" s="455"/>
      <c r="CM73" s="455"/>
      <c r="CN73" s="455"/>
      <c r="CO73" s="458"/>
      <c r="CP73" s="458"/>
      <c r="CQ73" s="458"/>
      <c r="CR73" s="458"/>
      <c r="CS73" s="458"/>
      <c r="CT73" s="458"/>
      <c r="CU73" s="458"/>
      <c r="CV73" s="458"/>
    </row>
    <row r="74" spans="1:100" ht="18" x14ac:dyDescent="0.2">
      <c r="E74" s="464"/>
      <c r="F74" s="464"/>
      <c r="G74" s="464"/>
      <c r="H74" s="464"/>
      <c r="I74" s="464"/>
      <c r="J74" s="464"/>
      <c r="K74" s="464"/>
      <c r="L74" s="464"/>
      <c r="M74" s="464"/>
      <c r="N74" s="464"/>
      <c r="O74" s="464"/>
      <c r="P74" s="464"/>
      <c r="Q74" s="464"/>
      <c r="R74" s="464"/>
      <c r="S74" s="464"/>
      <c r="T74" s="464"/>
      <c r="U74" s="464"/>
      <c r="V74" s="464"/>
      <c r="W74" s="464"/>
      <c r="X74" s="464"/>
      <c r="Y74" s="464"/>
      <c r="Z74" s="464"/>
      <c r="AA74" s="464"/>
      <c r="AB74" s="464"/>
      <c r="AC74" s="464"/>
      <c r="AL74" s="660"/>
      <c r="AM74" s="660"/>
      <c r="AN74" s="660"/>
      <c r="AO74" s="660"/>
      <c r="AP74" s="465"/>
    </row>
    <row r="75" spans="1:100" ht="18" customHeight="1" x14ac:dyDescent="0.25">
      <c r="E75" s="464"/>
      <c r="F75" s="464"/>
      <c r="G75" s="464"/>
      <c r="H75" s="464"/>
      <c r="I75" s="464"/>
      <c r="J75" s="464"/>
      <c r="K75" s="464"/>
      <c r="L75" s="464"/>
      <c r="M75" s="464"/>
      <c r="N75" s="464"/>
      <c r="O75" s="464"/>
      <c r="P75" s="464"/>
      <c r="Q75" s="464"/>
      <c r="R75" s="464"/>
      <c r="S75" s="464"/>
      <c r="T75" s="464"/>
      <c r="U75" s="464"/>
      <c r="V75" s="464"/>
      <c r="W75" s="464"/>
      <c r="X75" s="464"/>
      <c r="Y75" s="464"/>
      <c r="Z75" s="464"/>
      <c r="AA75" s="464"/>
      <c r="AB75" s="464"/>
      <c r="AC75" s="464"/>
      <c r="AK75" s="661" t="s">
        <v>184</v>
      </c>
      <c r="AL75" s="661"/>
      <c r="AM75" s="661"/>
      <c r="AN75" s="661"/>
      <c r="AO75" s="661"/>
      <c r="AP75" s="466"/>
    </row>
    <row r="76" spans="1:100" ht="18" x14ac:dyDescent="0.2">
      <c r="E76" s="464"/>
      <c r="F76" s="464"/>
      <c r="G76" s="464"/>
      <c r="H76" s="464"/>
      <c r="I76" s="464"/>
      <c r="J76" s="464"/>
      <c r="K76" s="464"/>
      <c r="L76" s="464"/>
      <c r="M76" s="464"/>
      <c r="N76" s="464"/>
      <c r="O76" s="464"/>
      <c r="P76" s="464"/>
      <c r="Q76" s="464"/>
      <c r="R76" s="464"/>
      <c r="S76" s="464"/>
      <c r="T76" s="464"/>
      <c r="U76" s="464"/>
      <c r="V76" s="464"/>
      <c r="W76" s="464"/>
      <c r="X76" s="464"/>
      <c r="Y76" s="464"/>
      <c r="Z76" s="464"/>
      <c r="AA76" s="464"/>
      <c r="AB76" s="464"/>
      <c r="AC76" s="464"/>
      <c r="AL76" s="467"/>
      <c r="AM76" s="467"/>
      <c r="AN76" s="467"/>
      <c r="AO76" s="467"/>
    </row>
    <row r="77" spans="1:100" ht="18" x14ac:dyDescent="0.2">
      <c r="E77" s="464"/>
      <c r="F77" s="464"/>
      <c r="G77" s="464"/>
      <c r="H77" s="464"/>
      <c r="I77" s="464"/>
      <c r="J77" s="464"/>
      <c r="K77" s="464"/>
      <c r="L77" s="464"/>
      <c r="M77" s="464"/>
      <c r="N77" s="464"/>
      <c r="O77" s="464"/>
      <c r="P77" s="464"/>
      <c r="Q77" s="464"/>
      <c r="R77" s="464"/>
      <c r="S77" s="464"/>
      <c r="T77" s="464"/>
      <c r="U77" s="464"/>
      <c r="V77" s="464"/>
      <c r="W77" s="464"/>
      <c r="X77" s="464"/>
      <c r="Y77" s="464"/>
      <c r="Z77" s="464"/>
      <c r="AA77" s="464"/>
      <c r="AB77" s="464"/>
      <c r="AC77" s="464"/>
      <c r="AL77" s="467"/>
      <c r="AM77" s="467"/>
      <c r="AN77" s="467"/>
      <c r="AO77" s="467"/>
    </row>
    <row r="78" spans="1:100" ht="18" x14ac:dyDescent="0.2">
      <c r="E78" s="464"/>
      <c r="F78" s="464"/>
      <c r="G78" s="464"/>
      <c r="H78" s="464"/>
      <c r="I78" s="464"/>
      <c r="J78" s="464"/>
      <c r="K78" s="464"/>
      <c r="L78" s="464"/>
      <c r="M78" s="464"/>
      <c r="N78" s="464"/>
      <c r="O78" s="464"/>
      <c r="P78" s="464"/>
      <c r="Q78" s="464"/>
      <c r="R78" s="464"/>
      <c r="S78" s="464"/>
      <c r="T78" s="464"/>
      <c r="U78" s="464"/>
      <c r="V78" s="464"/>
      <c r="W78" s="464"/>
      <c r="X78" s="464"/>
      <c r="Y78" s="464"/>
      <c r="Z78" s="464"/>
      <c r="AA78" s="464"/>
      <c r="AB78" s="464"/>
      <c r="AC78" s="464"/>
      <c r="AL78" s="467"/>
      <c r="AM78" s="467"/>
      <c r="AN78" s="467"/>
      <c r="AO78" s="467"/>
    </row>
    <row r="79" spans="1:100" ht="18" x14ac:dyDescent="0.2">
      <c r="E79" s="464"/>
      <c r="F79" s="464"/>
      <c r="G79" s="464"/>
      <c r="H79" s="464"/>
      <c r="I79" s="464"/>
      <c r="J79" s="464"/>
      <c r="K79" s="464"/>
      <c r="L79" s="464"/>
      <c r="M79" s="464"/>
      <c r="N79" s="464"/>
      <c r="O79" s="464"/>
      <c r="P79" s="464"/>
      <c r="Q79" s="464"/>
      <c r="R79" s="464"/>
      <c r="S79" s="464"/>
      <c r="T79" s="464"/>
      <c r="U79" s="464"/>
      <c r="V79" s="464"/>
      <c r="W79" s="464"/>
      <c r="X79" s="464"/>
      <c r="Y79" s="464"/>
      <c r="Z79" s="464"/>
      <c r="AA79" s="464"/>
      <c r="AB79" s="464"/>
      <c r="AC79" s="464"/>
      <c r="AL79" s="467"/>
      <c r="AM79" s="467"/>
      <c r="AN79" s="467"/>
      <c r="AO79" s="467"/>
    </row>
  </sheetData>
  <mergeCells count="280">
    <mergeCell ref="A1:D4"/>
    <mergeCell ref="E1:AO1"/>
    <mergeCell ref="E2:AO2"/>
    <mergeCell ref="E3:F3"/>
    <mergeCell ref="S3:AO3"/>
    <mergeCell ref="E4:F4"/>
    <mergeCell ref="S4:AO4"/>
    <mergeCell ref="AR5:AR6"/>
    <mergeCell ref="A7:A10"/>
    <mergeCell ref="B7:B10"/>
    <mergeCell ref="C7:C10"/>
    <mergeCell ref="AD7:AD10"/>
    <mergeCell ref="AE7:AE10"/>
    <mergeCell ref="AF7:AF10"/>
    <mergeCell ref="AG7:AG10"/>
    <mergeCell ref="AH7:AH10"/>
    <mergeCell ref="AI7:AJ10"/>
    <mergeCell ref="R5:AC5"/>
    <mergeCell ref="AD5:AH5"/>
    <mergeCell ref="AI5:AN5"/>
    <mergeCell ref="AO5:AO6"/>
    <mergeCell ref="AP5:AP6"/>
    <mergeCell ref="AQ5:AQ6"/>
    <mergeCell ref="A5:A6"/>
    <mergeCell ref="B5:B6"/>
    <mergeCell ref="C5:C6"/>
    <mergeCell ref="D5:D6"/>
    <mergeCell ref="E5:E6"/>
    <mergeCell ref="F5:Q5"/>
    <mergeCell ref="AQ7:AQ10"/>
    <mergeCell ref="AR7:AR10"/>
    <mergeCell ref="A11:A14"/>
    <mergeCell ref="B11:B14"/>
    <mergeCell ref="C11:C14"/>
    <mergeCell ref="AD11:AD14"/>
    <mergeCell ref="AE11:AE14"/>
    <mergeCell ref="AF11:AF14"/>
    <mergeCell ref="AG11:AG14"/>
    <mergeCell ref="AH11:AH14"/>
    <mergeCell ref="AK7:AK10"/>
    <mergeCell ref="AL7:AL10"/>
    <mergeCell ref="AM7:AM10"/>
    <mergeCell ref="AN7:AN10"/>
    <mergeCell ref="AO7:AO10"/>
    <mergeCell ref="AP7:AP10"/>
    <mergeCell ref="AQ11:AQ14"/>
    <mergeCell ref="AR11:AR14"/>
    <mergeCell ref="A15:A34"/>
    <mergeCell ref="B15:B18"/>
    <mergeCell ref="C15:C18"/>
    <mergeCell ref="AD15:AD18"/>
    <mergeCell ref="AE15:AE18"/>
    <mergeCell ref="AF15:AF18"/>
    <mergeCell ref="AG15:AG18"/>
    <mergeCell ref="AI11:AJ14"/>
    <mergeCell ref="AK11:AK14"/>
    <mergeCell ref="AL11:AL14"/>
    <mergeCell ref="AM11:AM14"/>
    <mergeCell ref="AN11:AN14"/>
    <mergeCell ref="AO11:AO14"/>
    <mergeCell ref="AG19:AG22"/>
    <mergeCell ref="AH19:AH22"/>
    <mergeCell ref="AH15:AH18"/>
    <mergeCell ref="AI15:AJ18"/>
    <mergeCell ref="AK15:AK18"/>
    <mergeCell ref="AL15:AL18"/>
    <mergeCell ref="AM15:AM18"/>
    <mergeCell ref="AN15:AN18"/>
    <mergeCell ref="AP11:AP14"/>
    <mergeCell ref="AR19:AR22"/>
    <mergeCell ref="C23:C26"/>
    <mergeCell ref="AD23:AD26"/>
    <mergeCell ref="AE23:AE26"/>
    <mergeCell ref="AF23:AF26"/>
    <mergeCell ref="AG23:AG26"/>
    <mergeCell ref="AH23:AH26"/>
    <mergeCell ref="AI23:AI26"/>
    <mergeCell ref="AJ23:AJ26"/>
    <mergeCell ref="AK23:AK26"/>
    <mergeCell ref="AI19:AI22"/>
    <mergeCell ref="AJ19:AJ22"/>
    <mergeCell ref="AK19:AK22"/>
    <mergeCell ref="AL19:AL22"/>
    <mergeCell ref="AM19:AM22"/>
    <mergeCell ref="AN19:AN22"/>
    <mergeCell ref="AO15:AO34"/>
    <mergeCell ref="AP15:AP34"/>
    <mergeCell ref="AQ15:AQ34"/>
    <mergeCell ref="AR15:AR18"/>
    <mergeCell ref="C19:C22"/>
    <mergeCell ref="AD19:AD22"/>
    <mergeCell ref="AE19:AE22"/>
    <mergeCell ref="AF19:AF22"/>
    <mergeCell ref="AL23:AL26"/>
    <mergeCell ref="AM23:AM26"/>
    <mergeCell ref="AN23:AN26"/>
    <mergeCell ref="AR23:AR26"/>
    <mergeCell ref="C27:C30"/>
    <mergeCell ref="AD27:AD30"/>
    <mergeCell ref="AE27:AE30"/>
    <mergeCell ref="AF27:AF30"/>
    <mergeCell ref="AG27:AG30"/>
    <mergeCell ref="AH27:AH30"/>
    <mergeCell ref="AR27:AR30"/>
    <mergeCell ref="C31:C34"/>
    <mergeCell ref="AD31:AD34"/>
    <mergeCell ref="AE31:AE34"/>
    <mergeCell ref="AF31:AF34"/>
    <mergeCell ref="AG31:AG34"/>
    <mergeCell ref="AH31:AH34"/>
    <mergeCell ref="AI31:AI34"/>
    <mergeCell ref="AJ31:AJ34"/>
    <mergeCell ref="AK31:AK34"/>
    <mergeCell ref="AI27:AI30"/>
    <mergeCell ref="AJ27:AJ30"/>
    <mergeCell ref="AK27:AK30"/>
    <mergeCell ref="AL27:AL30"/>
    <mergeCell ref="AM27:AM30"/>
    <mergeCell ref="AN27:AN30"/>
    <mergeCell ref="AL31:AL34"/>
    <mergeCell ref="AM31:AM34"/>
    <mergeCell ref="AN31:AN34"/>
    <mergeCell ref="AR31:AR34"/>
    <mergeCell ref="A35:A38"/>
    <mergeCell ref="B35:B38"/>
    <mergeCell ref="C35:C38"/>
    <mergeCell ref="AD35:AD38"/>
    <mergeCell ref="AE35:AE38"/>
    <mergeCell ref="AF35:AF38"/>
    <mergeCell ref="AN35:AN38"/>
    <mergeCell ref="AO35:AO38"/>
    <mergeCell ref="AP35:AP38"/>
    <mergeCell ref="AQ35:AQ38"/>
    <mergeCell ref="AR35:AR38"/>
    <mergeCell ref="A39:A42"/>
    <mergeCell ref="B39:B42"/>
    <mergeCell ref="C39:C42"/>
    <mergeCell ref="AD39:AD42"/>
    <mergeCell ref="AE39:AE42"/>
    <mergeCell ref="AG35:AG38"/>
    <mergeCell ref="AH35:AH38"/>
    <mergeCell ref="AI35:AJ38"/>
    <mergeCell ref="AK35:AK38"/>
    <mergeCell ref="AL35:AL38"/>
    <mergeCell ref="AM35:AM38"/>
    <mergeCell ref="AM39:AM42"/>
    <mergeCell ref="AN39:AN42"/>
    <mergeCell ref="AO39:AO42"/>
    <mergeCell ref="AP39:AP42"/>
    <mergeCell ref="AQ39:AQ42"/>
    <mergeCell ref="AR39:AR42"/>
    <mergeCell ref="AF39:AF42"/>
    <mergeCell ref="AG39:AG42"/>
    <mergeCell ref="AH39:AH42"/>
    <mergeCell ref="AI39:AJ42"/>
    <mergeCell ref="AK39:AK42"/>
    <mergeCell ref="AL39:AL42"/>
    <mergeCell ref="AN43:AN46"/>
    <mergeCell ref="AO43:AO46"/>
    <mergeCell ref="AP43:AP46"/>
    <mergeCell ref="AQ43:AQ46"/>
    <mergeCell ref="AR43:AR46"/>
    <mergeCell ref="A47:A50"/>
    <mergeCell ref="B47:B50"/>
    <mergeCell ref="C47:C50"/>
    <mergeCell ref="AD47:AD50"/>
    <mergeCell ref="AE47:AE50"/>
    <mergeCell ref="AG43:AG46"/>
    <mergeCell ref="AH43:AH46"/>
    <mergeCell ref="AI43:AJ46"/>
    <mergeCell ref="AK43:AK46"/>
    <mergeCell ref="AL43:AL46"/>
    <mergeCell ref="AM43:AM46"/>
    <mergeCell ref="A43:A46"/>
    <mergeCell ref="B43:B46"/>
    <mergeCell ref="C43:C46"/>
    <mergeCell ref="AD43:AD46"/>
    <mergeCell ref="AE43:AE46"/>
    <mergeCell ref="AF43:AF46"/>
    <mergeCell ref="AM47:AM50"/>
    <mergeCell ref="AN47:AN50"/>
    <mergeCell ref="AO47:AO50"/>
    <mergeCell ref="AP47:AP50"/>
    <mergeCell ref="AQ47:AQ50"/>
    <mergeCell ref="AR47:AR50"/>
    <mergeCell ref="AF47:AF50"/>
    <mergeCell ref="AG47:AG50"/>
    <mergeCell ref="AH47:AH50"/>
    <mergeCell ref="AI47:AJ50"/>
    <mergeCell ref="AK47:AK50"/>
    <mergeCell ref="AL47:AL50"/>
    <mergeCell ref="AN51:AN54"/>
    <mergeCell ref="AO51:AO54"/>
    <mergeCell ref="AP51:AP54"/>
    <mergeCell ref="AQ51:AQ54"/>
    <mergeCell ref="AR51:AR54"/>
    <mergeCell ref="A55:A58"/>
    <mergeCell ref="B55:B58"/>
    <mergeCell ref="C55:C58"/>
    <mergeCell ref="AD55:AD58"/>
    <mergeCell ref="AE55:AE58"/>
    <mergeCell ref="AG51:AG54"/>
    <mergeCell ref="AH51:AH54"/>
    <mergeCell ref="AI51:AJ54"/>
    <mergeCell ref="AK51:AK54"/>
    <mergeCell ref="AL51:AL54"/>
    <mergeCell ref="AM51:AM54"/>
    <mergeCell ref="A51:A54"/>
    <mergeCell ref="B51:B54"/>
    <mergeCell ref="C51:C54"/>
    <mergeCell ref="AD51:AD54"/>
    <mergeCell ref="AE51:AE54"/>
    <mergeCell ref="AF51:AF54"/>
    <mergeCell ref="AM55:AM58"/>
    <mergeCell ref="AN55:AN58"/>
    <mergeCell ref="AO55:AO58"/>
    <mergeCell ref="AP55:AP58"/>
    <mergeCell ref="AQ55:AQ58"/>
    <mergeCell ref="AR55:AR58"/>
    <mergeCell ref="AF55:AF58"/>
    <mergeCell ref="AG55:AG58"/>
    <mergeCell ref="AH55:AH58"/>
    <mergeCell ref="AI55:AJ58"/>
    <mergeCell ref="AK55:AK58"/>
    <mergeCell ref="AL55:AL58"/>
    <mergeCell ref="AN59:AN62"/>
    <mergeCell ref="AO59:AO62"/>
    <mergeCell ref="AP59:AP62"/>
    <mergeCell ref="AQ59:AQ62"/>
    <mergeCell ref="AR59:AR62"/>
    <mergeCell ref="A63:A66"/>
    <mergeCell ref="B63:B66"/>
    <mergeCell ref="C63:C66"/>
    <mergeCell ref="AD63:AD66"/>
    <mergeCell ref="AE63:AE66"/>
    <mergeCell ref="AG59:AG62"/>
    <mergeCell ref="AH59:AH62"/>
    <mergeCell ref="AI59:AJ62"/>
    <mergeCell ref="AK59:AK62"/>
    <mergeCell ref="AL59:AL62"/>
    <mergeCell ref="AM59:AM62"/>
    <mergeCell ref="A59:A62"/>
    <mergeCell ref="B59:B62"/>
    <mergeCell ref="C59:C62"/>
    <mergeCell ref="AD59:AD62"/>
    <mergeCell ref="AE59:AE62"/>
    <mergeCell ref="AF59:AF62"/>
    <mergeCell ref="AM63:AM66"/>
    <mergeCell ref="AN63:AN66"/>
    <mergeCell ref="AO63:AO66"/>
    <mergeCell ref="AP63:AP66"/>
    <mergeCell ref="AQ63:AQ66"/>
    <mergeCell ref="AR63:AR66"/>
    <mergeCell ref="AF63:AF66"/>
    <mergeCell ref="AG63:AG66"/>
    <mergeCell ref="AH63:AH66"/>
    <mergeCell ref="AI63:AJ66"/>
    <mergeCell ref="AK63:AK66"/>
    <mergeCell ref="AL63:AL66"/>
    <mergeCell ref="AL74:AO74"/>
    <mergeCell ref="AK75:AO75"/>
    <mergeCell ref="AN67:AN70"/>
    <mergeCell ref="AO67:AO70"/>
    <mergeCell ref="AP67:AP70"/>
    <mergeCell ref="AQ67:AQ70"/>
    <mergeCell ref="AR67:AR70"/>
    <mergeCell ref="A71:C73"/>
    <mergeCell ref="AK73:AO73"/>
    <mergeCell ref="AG67:AG70"/>
    <mergeCell ref="AH67:AH70"/>
    <mergeCell ref="AI67:AJ70"/>
    <mergeCell ref="AK67:AK70"/>
    <mergeCell ref="AL67:AL70"/>
    <mergeCell ref="AM67:AM70"/>
    <mergeCell ref="A67:A70"/>
    <mergeCell ref="B67:B70"/>
    <mergeCell ref="C67:C70"/>
    <mergeCell ref="AD67:AD70"/>
    <mergeCell ref="AE67:AE70"/>
    <mergeCell ref="AF67:AF70"/>
  </mergeCells>
  <dataValidations count="1">
    <dataValidation type="list" allowBlank="1" showInputMessage="1" showErrorMessage="1" sqref="AD7 AD63 AD67 AH7 AH55 AH59 AH63 AH35 AD39 AD43 AD47 AD51 AD55 AD59 AH11 AH67 AH39 AH43 AH47 AH51" xr:uid="{00000000-0002-0000-0300-000000000000}">
      <formula1>#REF!</formula1>
    </dataValidation>
  </dataValidations>
  <pageMargins left="0.70866141732283472" right="0.70866141732283472" top="0.74803149606299213" bottom="0.74803149606299213" header="0.31496062992125984" footer="0.31496062992125984"/>
  <pageSetup scale="24" orientation="portrait" r:id="rId1"/>
  <headerFooter>
    <oddFooter>&amp;C&amp;G</oddFooter>
  </headerFooter>
  <colBreaks count="1" manualBreakCount="1">
    <brk id="41" max="1048575" man="1"/>
  </colBreaks>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GESTIÓN</vt:lpstr>
      <vt:lpstr>INVERSIÓN</vt:lpstr>
      <vt:lpstr>ACTIVIDADES </vt:lpstr>
      <vt:lpstr>TERRITORIALIZACIÓN</vt:lpstr>
      <vt:lpstr>'ACTIVIDADES '!Área_de_impresión</vt:lpstr>
      <vt:lpstr>GESTIÓN!Área_de_impresión</vt:lpstr>
      <vt:lpstr>INVERSIÓN!Área_de_impresión</vt:lpstr>
      <vt:lpstr>TERRITORIALIZACIÓN!Área_de_impresión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MARCELA.REYES</cp:lastModifiedBy>
  <cp:lastPrinted>2014-05-30T20:08:15Z</cp:lastPrinted>
  <dcterms:created xsi:type="dcterms:W3CDTF">2010-03-25T16:40:43Z</dcterms:created>
  <dcterms:modified xsi:type="dcterms:W3CDTF">2019-03-04T15:19:16Z</dcterms:modified>
</cp:coreProperties>
</file>