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fileSharing readOnlyRecommended="1"/>
  <workbookPr defaultThemeVersion="124226"/>
  <mc:AlternateContent xmlns:mc="http://schemas.openxmlformats.org/markup-compatibility/2006">
    <mc:Choice Requires="x15">
      <x15ac:absPath xmlns:x15ac="http://schemas.microsoft.com/office/spreadsheetml/2010/11/ac" url="C:\Users\marcela.reyes\Documents\ARCHIVOS SECRETARIA DE AMBIENTE\PLANES DE ACCIÓN\1132\"/>
    </mc:Choice>
  </mc:AlternateContent>
  <xr:revisionPtr revIDLastSave="0" documentId="8_{83DEF850-8939-4496-85E0-F545F0CF3253}" xr6:coauthVersionLast="36" xr6:coauthVersionMax="36" xr10:uidLastSave="{00000000-0000-0000-0000-000000000000}"/>
  <bookViews>
    <workbookView xWindow="0" yWindow="0" windowWidth="24000" windowHeight="10920" tabRatio="630" activeTab="1" xr2:uid="{00000000-000D-0000-FFFF-FFFF00000000}"/>
  </bookViews>
  <sheets>
    <sheet name="GESTIÓN" sheetId="5" r:id="rId1"/>
    <sheet name="INVERSION" sheetId="10" r:id="rId2"/>
    <sheet name="ACTIVIDADES" sheetId="7" r:id="rId3"/>
    <sheet name="TERRITORIALIZACIÓN" sheetId="9" r:id="rId4"/>
  </sheets>
  <externalReferences>
    <externalReference r:id="rId5"/>
    <externalReference r:id="rId6"/>
    <externalReference r:id="rId7"/>
  </externalReferences>
  <definedNames>
    <definedName name="_xlnm._FilterDatabase" localSheetId="0" hidden="1">GESTIÓN!$A$13:$AT$28</definedName>
    <definedName name="_xlnm._FilterDatabase" localSheetId="3" hidden="1">TERRITORIALIZACIÓN!$A$6:$CB$92</definedName>
    <definedName name="_xlnm.Print_Area" localSheetId="2">ACTIVIDADES!$A$1:$V$90</definedName>
    <definedName name="_xlnm.Print_Area" localSheetId="0">GESTIÓN!$A$1:$AS$28</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26" i="5" l="1"/>
  <c r="AT26" i="5" s="1"/>
  <c r="S19" i="5" l="1"/>
  <c r="X19" i="5" s="1"/>
  <c r="S69" i="7" l="1"/>
  <c r="S68" i="7"/>
  <c r="S77" i="7"/>
  <c r="S76" i="7"/>
  <c r="S33" i="7"/>
  <c r="S32" i="7"/>
  <c r="AB99" i="10"/>
  <c r="AB101" i="10" s="1"/>
  <c r="AA99" i="10"/>
  <c r="AA101" i="10" s="1"/>
  <c r="Z99" i="10"/>
  <c r="Z101" i="10" s="1"/>
  <c r="Y99" i="10"/>
  <c r="Y101" i="10" s="1"/>
  <c r="X99" i="10"/>
  <c r="X101" i="10" s="1"/>
  <c r="W99" i="10"/>
  <c r="W101" i="10" s="1"/>
  <c r="V99" i="10"/>
  <c r="V101" i="10" s="1"/>
  <c r="U99" i="10"/>
  <c r="U101" i="10" s="1"/>
  <c r="T99" i="10"/>
  <c r="T101" i="10" s="1"/>
  <c r="S99" i="10"/>
  <c r="S101" i="10" s="1"/>
  <c r="R99" i="10"/>
  <c r="R101" i="10" s="1"/>
  <c r="Q99" i="10"/>
  <c r="Q101" i="10" s="1"/>
  <c r="P99" i="10"/>
  <c r="P101" i="10" s="1"/>
  <c r="O99" i="10"/>
  <c r="O101" i="10" s="1"/>
  <c r="N99" i="10"/>
  <c r="N101" i="10" s="1"/>
  <c r="M99" i="10"/>
  <c r="M101" i="10" s="1"/>
  <c r="I99" i="10"/>
  <c r="H99" i="10"/>
  <c r="AB98" i="10"/>
  <c r="AA98" i="10"/>
  <c r="Z98" i="10"/>
  <c r="Y98" i="10"/>
  <c r="W98" i="10"/>
  <c r="V98" i="10"/>
  <c r="U98" i="10"/>
  <c r="T98" i="10"/>
  <c r="S98" i="10"/>
  <c r="R98" i="10"/>
  <c r="Q98" i="10"/>
  <c r="P98" i="10"/>
  <c r="O98" i="10"/>
  <c r="N98" i="10"/>
  <c r="M98" i="10"/>
  <c r="I98" i="10"/>
  <c r="H98" i="10"/>
  <c r="AB97" i="10"/>
  <c r="AA97" i="10"/>
  <c r="Z97" i="10"/>
  <c r="Y97" i="10"/>
  <c r="V97" i="10"/>
  <c r="U97" i="10"/>
  <c r="T97" i="10"/>
  <c r="S97" i="10"/>
  <c r="R97" i="10"/>
  <c r="Q97" i="10"/>
  <c r="P97" i="10"/>
  <c r="O97" i="10"/>
  <c r="N97" i="10"/>
  <c r="M97" i="10"/>
  <c r="I97" i="10"/>
  <c r="H97" i="10"/>
  <c r="AB92" i="10"/>
  <c r="AA92" i="10"/>
  <c r="Z92" i="10"/>
  <c r="Y92" i="10"/>
  <c r="W92" i="10"/>
  <c r="V92" i="10"/>
  <c r="U92" i="10"/>
  <c r="T92" i="10"/>
  <c r="S92" i="10"/>
  <c r="R92" i="10"/>
  <c r="Q92" i="10"/>
  <c r="P92" i="10"/>
  <c r="O92" i="10"/>
  <c r="N92" i="10"/>
  <c r="M92" i="10"/>
  <c r="I92" i="10"/>
  <c r="H92" i="10"/>
  <c r="AB91" i="10"/>
  <c r="AA91" i="10"/>
  <c r="Z91" i="10"/>
  <c r="Y91" i="10"/>
  <c r="V91" i="10"/>
  <c r="U91" i="10"/>
  <c r="T91" i="10"/>
  <c r="S91" i="10"/>
  <c r="R91" i="10"/>
  <c r="Q91" i="10"/>
  <c r="P91" i="10"/>
  <c r="O91" i="10"/>
  <c r="N91" i="10"/>
  <c r="M91" i="10"/>
  <c r="I91" i="10"/>
  <c r="H91" i="10"/>
  <c r="AB86" i="10"/>
  <c r="AA86" i="10"/>
  <c r="Z86" i="10"/>
  <c r="Y86" i="10"/>
  <c r="W86" i="10"/>
  <c r="V86" i="10"/>
  <c r="U86" i="10"/>
  <c r="T86" i="10"/>
  <c r="S86" i="10"/>
  <c r="R86" i="10"/>
  <c r="Q86" i="10"/>
  <c r="P86" i="10"/>
  <c r="O86" i="10"/>
  <c r="N86" i="10"/>
  <c r="M86" i="10"/>
  <c r="I86" i="10"/>
  <c r="H86" i="10"/>
  <c r="AA85" i="10"/>
  <c r="Z85" i="10"/>
  <c r="Y85" i="10"/>
  <c r="V85" i="10"/>
  <c r="U85" i="10"/>
  <c r="T85" i="10"/>
  <c r="S85" i="10"/>
  <c r="R85" i="10"/>
  <c r="Q85" i="10"/>
  <c r="P85" i="10"/>
  <c r="O85" i="10"/>
  <c r="N85" i="10"/>
  <c r="M85" i="10"/>
  <c r="I85" i="10"/>
  <c r="H85" i="10"/>
  <c r="AB80" i="10"/>
  <c r="AA80" i="10"/>
  <c r="Z80" i="10"/>
  <c r="Y80" i="10"/>
  <c r="W80" i="10"/>
  <c r="V80" i="10"/>
  <c r="U80" i="10"/>
  <c r="T80" i="10"/>
  <c r="S80" i="10"/>
  <c r="R80" i="10"/>
  <c r="Q80" i="10"/>
  <c r="P80" i="10"/>
  <c r="O80" i="10"/>
  <c r="N80" i="10"/>
  <c r="M80" i="10"/>
  <c r="I80" i="10"/>
  <c r="H80" i="10"/>
  <c r="AB79" i="10"/>
  <c r="AA79" i="10"/>
  <c r="Z79" i="10"/>
  <c r="Y79" i="10"/>
  <c r="V79" i="10"/>
  <c r="U79" i="10"/>
  <c r="T79" i="10"/>
  <c r="S79" i="10"/>
  <c r="R79" i="10"/>
  <c r="Q79" i="10"/>
  <c r="P79" i="10"/>
  <c r="O79" i="10"/>
  <c r="N79" i="10"/>
  <c r="M79" i="10"/>
  <c r="I79" i="10"/>
  <c r="H79" i="10"/>
  <c r="AB74" i="10"/>
  <c r="AA74" i="10"/>
  <c r="Z74" i="10"/>
  <c r="Y74" i="10"/>
  <c r="W74" i="10"/>
  <c r="V74" i="10"/>
  <c r="U74" i="10"/>
  <c r="T74" i="10"/>
  <c r="S74" i="10"/>
  <c r="R74" i="10"/>
  <c r="Q74" i="10"/>
  <c r="P74" i="10"/>
  <c r="O74" i="10"/>
  <c r="N74" i="10"/>
  <c r="M74" i="10"/>
  <c r="I74" i="10"/>
  <c r="H74" i="10"/>
  <c r="AB73" i="10"/>
  <c r="AA73" i="10"/>
  <c r="Z73" i="10"/>
  <c r="Y73" i="10"/>
  <c r="V73" i="10"/>
  <c r="U73" i="10"/>
  <c r="T73" i="10"/>
  <c r="S73" i="10"/>
  <c r="R73" i="10"/>
  <c r="Q73" i="10"/>
  <c r="P73" i="10"/>
  <c r="O73" i="10"/>
  <c r="N73" i="10"/>
  <c r="M73" i="10"/>
  <c r="I73" i="10"/>
  <c r="H73" i="10"/>
  <c r="AB68" i="10"/>
  <c r="AA68" i="10"/>
  <c r="Z68" i="10"/>
  <c r="Y68" i="10"/>
  <c r="W68" i="10"/>
  <c r="V68" i="10"/>
  <c r="U68" i="10"/>
  <c r="T68" i="10"/>
  <c r="S68" i="10"/>
  <c r="R68" i="10"/>
  <c r="Q68" i="10"/>
  <c r="P68" i="10"/>
  <c r="O68" i="10"/>
  <c r="N68" i="10"/>
  <c r="M68" i="10"/>
  <c r="I68" i="10"/>
  <c r="H68" i="10"/>
  <c r="AB67" i="10"/>
  <c r="AA67" i="10"/>
  <c r="Z67" i="10"/>
  <c r="Y67" i="10"/>
  <c r="V67" i="10"/>
  <c r="U67" i="10"/>
  <c r="T67" i="10"/>
  <c r="S67" i="10"/>
  <c r="R67" i="10"/>
  <c r="Q67" i="10"/>
  <c r="P67" i="10"/>
  <c r="O67" i="10"/>
  <c r="N67" i="10"/>
  <c r="M67" i="10"/>
  <c r="I67" i="10"/>
  <c r="AB62" i="10"/>
  <c r="AA62" i="10"/>
  <c r="Z62" i="10"/>
  <c r="Y62" i="10"/>
  <c r="W62" i="10"/>
  <c r="V62" i="10"/>
  <c r="U62" i="10"/>
  <c r="T62" i="10"/>
  <c r="S62" i="10"/>
  <c r="R62" i="10"/>
  <c r="Q62" i="10"/>
  <c r="P62" i="10"/>
  <c r="O62" i="10"/>
  <c r="N62" i="10"/>
  <c r="M62" i="10"/>
  <c r="I62" i="10"/>
  <c r="H62" i="10"/>
  <c r="AB61" i="10"/>
  <c r="AA61" i="10"/>
  <c r="Z61" i="10"/>
  <c r="Y61" i="10"/>
  <c r="V61" i="10"/>
  <c r="U61" i="10"/>
  <c r="T61" i="10"/>
  <c r="S61" i="10"/>
  <c r="R61" i="10"/>
  <c r="Q61" i="10"/>
  <c r="P61" i="10"/>
  <c r="O61" i="10"/>
  <c r="N61" i="10"/>
  <c r="M61" i="10"/>
  <c r="I61" i="10"/>
  <c r="H61" i="10"/>
  <c r="AB56" i="10"/>
  <c r="AA56" i="10"/>
  <c r="Z56" i="10"/>
  <c r="Y56" i="10"/>
  <c r="W56" i="10"/>
  <c r="V56" i="10"/>
  <c r="U56" i="10"/>
  <c r="T56" i="10"/>
  <c r="S56" i="10"/>
  <c r="R56" i="10"/>
  <c r="Q56" i="10"/>
  <c r="P56" i="10"/>
  <c r="O56" i="10"/>
  <c r="N56" i="10"/>
  <c r="M56" i="10"/>
  <c r="I56" i="10"/>
  <c r="H56" i="10"/>
  <c r="AB55" i="10"/>
  <c r="AA55" i="10"/>
  <c r="Z55" i="10"/>
  <c r="Y55" i="10"/>
  <c r="V55" i="10"/>
  <c r="U55" i="10"/>
  <c r="T55" i="10"/>
  <c r="S55" i="10"/>
  <c r="R55" i="10"/>
  <c r="Q55" i="10"/>
  <c r="P55" i="10"/>
  <c r="O55" i="10"/>
  <c r="N55" i="10"/>
  <c r="M55" i="10"/>
  <c r="I55" i="10"/>
  <c r="H55" i="10"/>
  <c r="AB50" i="10"/>
  <c r="AA50" i="10"/>
  <c r="Z50" i="10"/>
  <c r="Y50" i="10"/>
  <c r="W50" i="10"/>
  <c r="V50" i="10"/>
  <c r="U50" i="10"/>
  <c r="T50" i="10"/>
  <c r="S50" i="10"/>
  <c r="R50" i="10"/>
  <c r="Q50" i="10"/>
  <c r="P50" i="10"/>
  <c r="O50" i="10"/>
  <c r="N50" i="10"/>
  <c r="M50" i="10"/>
  <c r="I50" i="10"/>
  <c r="H50" i="10"/>
  <c r="AB49" i="10"/>
  <c r="AA49" i="10"/>
  <c r="Z49" i="10"/>
  <c r="Y49" i="10"/>
  <c r="V49" i="10"/>
  <c r="U49" i="10"/>
  <c r="T49" i="10"/>
  <c r="S49" i="10"/>
  <c r="R49" i="10"/>
  <c r="Q49" i="10"/>
  <c r="P49" i="10"/>
  <c r="O49" i="10"/>
  <c r="N49" i="10"/>
  <c r="M49" i="10"/>
  <c r="I49" i="10"/>
  <c r="H49" i="10"/>
  <c r="AB44" i="10"/>
  <c r="AA44" i="10"/>
  <c r="Z44" i="10"/>
  <c r="Y44" i="10"/>
  <c r="W44" i="10"/>
  <c r="V44" i="10"/>
  <c r="U44" i="10"/>
  <c r="T44" i="10"/>
  <c r="S44" i="10"/>
  <c r="R44" i="10"/>
  <c r="Q44" i="10"/>
  <c r="P44" i="10"/>
  <c r="O44" i="10"/>
  <c r="N44" i="10"/>
  <c r="M44" i="10"/>
  <c r="I44" i="10"/>
  <c r="H44" i="10"/>
  <c r="AB43" i="10"/>
  <c r="AA43" i="10"/>
  <c r="Z43" i="10"/>
  <c r="Y43" i="10"/>
  <c r="V43" i="10"/>
  <c r="U43" i="10"/>
  <c r="T43" i="10"/>
  <c r="S43" i="10"/>
  <c r="R43" i="10"/>
  <c r="Q43" i="10"/>
  <c r="P43" i="10"/>
  <c r="O43" i="10"/>
  <c r="N43" i="10"/>
  <c r="M43" i="10"/>
  <c r="I43" i="10"/>
  <c r="H43" i="10"/>
  <c r="V38" i="10"/>
  <c r="U38" i="10"/>
  <c r="T38" i="10"/>
  <c r="S38" i="10"/>
  <c r="R38" i="10"/>
  <c r="Q38" i="10"/>
  <c r="P38" i="10"/>
  <c r="O38" i="10"/>
  <c r="N38" i="10"/>
  <c r="M38" i="10"/>
  <c r="I38" i="10"/>
  <c r="H38" i="10"/>
  <c r="V37" i="10"/>
  <c r="U37" i="10"/>
  <c r="T37" i="10"/>
  <c r="S37" i="10"/>
  <c r="R37" i="10"/>
  <c r="Q37" i="10"/>
  <c r="P37" i="10"/>
  <c r="O37" i="10"/>
  <c r="N37" i="10"/>
  <c r="M37" i="10"/>
  <c r="I37" i="10"/>
  <c r="H37" i="10"/>
  <c r="AB32" i="10"/>
  <c r="W32" i="10"/>
  <c r="V32" i="10"/>
  <c r="U32" i="10"/>
  <c r="T32" i="10"/>
  <c r="S32" i="10"/>
  <c r="R32" i="10"/>
  <c r="M32" i="10"/>
  <c r="I32" i="10"/>
  <c r="H32" i="10"/>
  <c r="AB31" i="10"/>
  <c r="R31" i="10"/>
  <c r="M31" i="10"/>
  <c r="I31" i="10"/>
  <c r="H31" i="10"/>
  <c r="AB26" i="10"/>
  <c r="AA26" i="10"/>
  <c r="Z26" i="10"/>
  <c r="Y26" i="10"/>
  <c r="W26" i="10"/>
  <c r="V26" i="10"/>
  <c r="U26" i="10"/>
  <c r="T26" i="10"/>
  <c r="S26" i="10"/>
  <c r="R26" i="10"/>
  <c r="Q26" i="10"/>
  <c r="P26" i="10"/>
  <c r="O26" i="10"/>
  <c r="N26" i="10"/>
  <c r="M26" i="10"/>
  <c r="I26" i="10"/>
  <c r="H26" i="10"/>
  <c r="AB25" i="10"/>
  <c r="AA25" i="10"/>
  <c r="Z25" i="10"/>
  <c r="Y25" i="10"/>
  <c r="V25" i="10"/>
  <c r="U25" i="10"/>
  <c r="T25" i="10"/>
  <c r="S25" i="10"/>
  <c r="R25" i="10"/>
  <c r="Q25" i="10"/>
  <c r="P25" i="10"/>
  <c r="O25" i="10"/>
  <c r="N25" i="10"/>
  <c r="M25" i="10"/>
  <c r="I25" i="10"/>
  <c r="H25" i="10"/>
  <c r="AB20" i="10"/>
  <c r="AA20" i="10"/>
  <c r="Z20" i="10"/>
  <c r="Y20" i="10"/>
  <c r="W20" i="10"/>
  <c r="V20" i="10"/>
  <c r="U20" i="10"/>
  <c r="T20" i="10"/>
  <c r="S20" i="10"/>
  <c r="R20" i="10"/>
  <c r="Q20" i="10"/>
  <c r="P20" i="10"/>
  <c r="O20" i="10"/>
  <c r="N20" i="10"/>
  <c r="M20" i="10"/>
  <c r="I20" i="10"/>
  <c r="H20" i="10"/>
  <c r="AB19" i="10"/>
  <c r="AA19" i="10"/>
  <c r="Z19" i="10"/>
  <c r="Y19" i="10"/>
  <c r="V19" i="10"/>
  <c r="U19" i="10"/>
  <c r="T19" i="10"/>
  <c r="S19" i="10"/>
  <c r="R19" i="10"/>
  <c r="Q19" i="10"/>
  <c r="P19" i="10"/>
  <c r="O19" i="10"/>
  <c r="N19" i="10"/>
  <c r="M19" i="10"/>
  <c r="I19" i="10"/>
  <c r="H19" i="10"/>
  <c r="W14" i="10"/>
  <c r="R14" i="10"/>
  <c r="H14" i="10"/>
  <c r="I101" i="10" l="1"/>
  <c r="H101" i="10"/>
  <c r="N27" i="5"/>
  <c r="F52" i="9"/>
  <c r="F49" i="9"/>
  <c r="F45" i="9"/>
  <c r="F41" i="9"/>
  <c r="F53" i="9" s="1"/>
  <c r="F32" i="9"/>
  <c r="E52" i="9"/>
  <c r="Q56" i="9"/>
  <c r="P56" i="9"/>
  <c r="V84" i="9"/>
  <c r="V80" i="9"/>
  <c r="R68" i="9"/>
  <c r="Q68" i="9"/>
  <c r="V64" i="9"/>
  <c r="V56" i="9"/>
  <c r="E49" i="9"/>
  <c r="E45" i="9"/>
  <c r="V44" i="9"/>
  <c r="E41" i="9"/>
  <c r="V40" i="9"/>
  <c r="V39" i="9"/>
  <c r="V38" i="9"/>
  <c r="V37" i="9"/>
  <c r="V36" i="9"/>
  <c r="V35" i="9"/>
  <c r="V34" i="9"/>
  <c r="V33" i="9"/>
  <c r="V32" i="9"/>
  <c r="E32" i="9"/>
  <c r="V31" i="9"/>
  <c r="V23" i="9"/>
  <c r="V19" i="9"/>
  <c r="E19" i="9"/>
  <c r="V15" i="9"/>
  <c r="V11" i="9"/>
  <c r="V7" i="9"/>
  <c r="T54" i="7"/>
  <c r="T88" i="7" s="1"/>
  <c r="S62" i="7"/>
  <c r="S30" i="7"/>
  <c r="S80" i="7"/>
  <c r="S86" i="7"/>
  <c r="S84" i="7"/>
  <c r="S83" i="7"/>
  <c r="S82" i="7"/>
  <c r="S72" i="7"/>
  <c r="S73" i="7"/>
  <c r="S74" i="7"/>
  <c r="S75" i="7"/>
  <c r="S78" i="7"/>
  <c r="S79" i="7"/>
  <c r="S81" i="7"/>
  <c r="S85" i="7"/>
  <c r="S87" i="7"/>
  <c r="S56" i="7"/>
  <c r="S53" i="7"/>
  <c r="S51" i="7"/>
  <c r="S46" i="7"/>
  <c r="S44" i="7"/>
  <c r="S36" i="7"/>
  <c r="S28" i="7"/>
  <c r="S34" i="7"/>
  <c r="S70" i="7"/>
  <c r="S25" i="7"/>
  <c r="S24" i="7"/>
  <c r="S23" i="7"/>
  <c r="S22" i="7"/>
  <c r="S71" i="7"/>
  <c r="S67" i="7"/>
  <c r="S66" i="7"/>
  <c r="S65" i="7"/>
  <c r="S64" i="7"/>
  <c r="S63" i="7"/>
  <c r="S61" i="7"/>
  <c r="S60" i="7"/>
  <c r="S59" i="7"/>
  <c r="S58" i="7"/>
  <c r="S57" i="7"/>
  <c r="S55" i="7"/>
  <c r="S54" i="7"/>
  <c r="S49" i="7"/>
  <c r="S45" i="7"/>
  <c r="S43" i="7"/>
  <c r="S42" i="7"/>
  <c r="S41" i="7"/>
  <c r="S40" i="7"/>
  <c r="S39" i="7"/>
  <c r="S38" i="7"/>
  <c r="S35" i="7"/>
  <c r="S29" i="7"/>
  <c r="S27" i="7"/>
  <c r="S26" i="7"/>
  <c r="S18" i="7"/>
  <c r="S19" i="7"/>
  <c r="S20" i="7"/>
  <c r="S21" i="7"/>
  <c r="S8" i="7"/>
  <c r="S9" i="7"/>
  <c r="S10" i="7"/>
  <c r="S11" i="7"/>
  <c r="S12" i="7"/>
  <c r="S13" i="7"/>
  <c r="S14" i="7"/>
  <c r="S15" i="7"/>
  <c r="S16" i="7"/>
  <c r="S17" i="7"/>
  <c r="U88" i="7"/>
  <c r="U56" i="9" l="1"/>
  <c r="E53" i="9"/>
  <c r="V68" i="9"/>
  <c r="E89" i="9"/>
  <c r="E91" i="9" s="1"/>
  <c r="F89" i="9"/>
  <c r="F9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V8" authorId="0" shapeId="0" xr:uid="{00000000-0006-0000-0200-000001000000}">
      <text>
        <r>
          <rPr>
            <b/>
            <sz val="9"/>
            <color indexed="81"/>
            <rFont val="Tahoma"/>
            <family val="2"/>
          </rPr>
          <t xml:space="preserve">YULIED.PENARANDA
Logros más representativos alcanzados durante el trimestre reportado.
</t>
        </r>
      </text>
    </comment>
    <comment ref="V26" authorId="0" shapeId="0" xr:uid="{00000000-0006-0000-0200-000002000000}">
      <text>
        <r>
          <rPr>
            <b/>
            <sz val="9"/>
            <color indexed="81"/>
            <rFont val="Tahoma"/>
            <family val="2"/>
          </rPr>
          <t xml:space="preserve">YULIED.PENARANDA
Logros más representativos alcanzados durante el trimestre reportado.
</t>
        </r>
      </text>
    </comment>
    <comment ref="V38" authorId="0" shapeId="0" xr:uid="{00000000-0006-0000-0200-000003000000}">
      <text>
        <r>
          <rPr>
            <b/>
            <sz val="9"/>
            <color indexed="81"/>
            <rFont val="Tahoma"/>
            <family val="2"/>
          </rPr>
          <t xml:space="preserve">YULIED.PENARANDA
Logros más representativos alcanzados durante el trimestre reportado.
</t>
        </r>
      </text>
    </comment>
    <comment ref="V40" authorId="0" shapeId="0" xr:uid="{00000000-0006-0000-0200-000004000000}">
      <text>
        <r>
          <rPr>
            <b/>
            <sz val="9"/>
            <color indexed="81"/>
            <rFont val="Tahoma"/>
            <family val="2"/>
          </rPr>
          <t xml:space="preserve">YULIED.PENARANDA
Logros más representativos alcanzados durante el trimestre reportado.
</t>
        </r>
      </text>
    </comment>
    <comment ref="V42" authorId="0" shapeId="0" xr:uid="{00000000-0006-0000-0200-000005000000}">
      <text>
        <r>
          <rPr>
            <b/>
            <sz val="9"/>
            <color indexed="81"/>
            <rFont val="Tahoma"/>
            <family val="2"/>
          </rPr>
          <t xml:space="preserve">YULIED.PENARANDA
Logros más representativos alcanzados durante el trimestre reportado.
</t>
        </r>
      </text>
    </comment>
    <comment ref="V50" authorId="0" shapeId="0" xr:uid="{00000000-0006-0000-0200-000006000000}">
      <text>
        <r>
          <rPr>
            <b/>
            <sz val="9"/>
            <color indexed="81"/>
            <rFont val="Tahoma"/>
            <family val="2"/>
          </rPr>
          <t xml:space="preserve">YULIED.PENARANDA
Logros más representativos alcanzados durante el trimestre reportado.
</t>
        </r>
      </text>
    </comment>
    <comment ref="V54" authorId="0" shapeId="0" xr:uid="{00000000-0006-0000-0200-000007000000}">
      <text>
        <r>
          <rPr>
            <b/>
            <sz val="9"/>
            <color indexed="81"/>
            <rFont val="Tahoma"/>
            <family val="2"/>
          </rPr>
          <t xml:space="preserve">YULIED.PENARANDA
Logros más representativos alcanzados durante el trimestre reportado.
</t>
        </r>
      </text>
    </comment>
    <comment ref="V58" authorId="0" shapeId="0" xr:uid="{00000000-0006-0000-0200-000008000000}">
      <text>
        <r>
          <rPr>
            <b/>
            <sz val="9"/>
            <color indexed="81"/>
            <rFont val="Tahoma"/>
            <family val="2"/>
          </rPr>
          <t xml:space="preserve">YULIED.PENARANDA
Logros más representativos alcanzados durante el trimestre reportado.
</t>
        </r>
      </text>
    </comment>
    <comment ref="V64" authorId="0" shapeId="0" xr:uid="{00000000-0006-0000-0200-000009000000}">
      <text>
        <r>
          <rPr>
            <b/>
            <sz val="9"/>
            <color indexed="81"/>
            <rFont val="Tahoma"/>
            <family val="2"/>
          </rPr>
          <t xml:space="preserve">YULIED.PENARANDA
Logros más representativos alcanzados durante el trimestre reportado.
</t>
        </r>
      </text>
    </comment>
    <comment ref="V66" authorId="0" shapeId="0" xr:uid="{00000000-0006-0000-0200-00000A000000}">
      <text>
        <r>
          <rPr>
            <b/>
            <sz val="9"/>
            <color indexed="81"/>
            <rFont val="Tahoma"/>
            <family val="2"/>
          </rPr>
          <t xml:space="preserve">YULIED.PENARANDA
Logros más representativos alcanzados durante el trimestre reportado.
</t>
        </r>
      </text>
    </comment>
    <comment ref="V72" authorId="0" shapeId="0" xr:uid="{00000000-0006-0000-0200-00000B000000}">
      <text>
        <r>
          <rPr>
            <b/>
            <sz val="9"/>
            <color indexed="81"/>
            <rFont val="Tahoma"/>
            <family val="2"/>
          </rPr>
          <t xml:space="preserve">YULIED.PENARANDA
Logros más representativos alcanzados durante el trimestre reportado.
</t>
        </r>
      </text>
    </comment>
    <comment ref="V78" authorId="0" shapeId="0" xr:uid="{00000000-0006-0000-0200-00000C000000}">
      <text>
        <r>
          <rPr>
            <b/>
            <sz val="9"/>
            <color indexed="81"/>
            <rFont val="Tahoma"/>
            <family val="2"/>
          </rPr>
          <t xml:space="preserve">YULIED.PENARANDA
Logros más representativos alcanzados durante el trimestre reportado.
</t>
        </r>
      </text>
    </comment>
    <comment ref="V82" authorId="0" shapeId="0" xr:uid="{00000000-0006-0000-0200-00000D000000}">
      <text>
        <r>
          <rPr>
            <b/>
            <sz val="9"/>
            <color indexed="81"/>
            <rFont val="Tahoma"/>
            <family val="2"/>
          </rPr>
          <t xml:space="preserve">YULIED.PENARANDA
Logros más representativos alcanzados durante el trimestre reportado.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paola.rodriguez</author>
    <author>YULIED.PENARANDA</author>
  </authors>
  <commentList>
    <comment ref="S6" authorId="0" shapeId="0" xr:uid="{00000000-0006-0000-0300-000001000000}">
      <text>
        <r>
          <rPr>
            <b/>
            <sz val="9"/>
            <color indexed="81"/>
            <rFont val="Tahoma"/>
            <family val="2"/>
          </rPr>
          <t>paola.rodriguez:</t>
        </r>
        <r>
          <rPr>
            <sz val="9"/>
            <color indexed="81"/>
            <rFont val="Tahoma"/>
            <family val="2"/>
          </rPr>
          <t xml:space="preserve">
0-5 Primera infancia.
6-13 Infancia
14-17 Adolecencia
18-26 Juventud
27-59 Adultez
60 o mas personas.
Grupo etario sin definir.</t>
        </r>
      </text>
    </comment>
    <comment ref="T6" authorId="1" shapeId="0" xr:uid="{00000000-0006-0000-0300-000002000000}">
      <text>
        <r>
          <rPr>
            <b/>
            <sz val="9"/>
            <color indexed="81"/>
            <rFont val="Tahoma"/>
            <family val="2"/>
          </rPr>
          <t>YULIED.PENARANDA:</t>
        </r>
        <r>
          <rPr>
            <sz val="9"/>
            <color indexed="81"/>
            <rFont val="Tahoma"/>
            <family val="2"/>
          </rPr>
          <t xml:space="preserve">
• Ciudadanos-as habitantes de calle.
• Personas en situación de desplazamiento.
• Mujeres gestantes y lactantes.
• Personas cabeza de familia.
• Reincorporados-as.
• Personas vinculadas a la prostitución.
• Personas con discapacidad.
• Personas consumidoras de sustancias psicoactivas.
• Servidores y servidoras públicos.
• Niños y niñas de primera infancia.
• Niños, niñas y adolecentes en riesgo social.
• Niños, niñas y adolecentes escolarizados.
• Niños, niñas y adolecentes desescolarizados.
• Jóvenes escolarizados.
• Jóvenes desescolarizados.
• Adultos-as  trabajador-a formal.
• Adultos-as  trabajador-a informal.
• Familias en situación de vulnerabilidad.
• Familias en emergencia social y catastrófica.
• Familias ubicadas en zonas en zonas de alto deterioro.
• Sector LGBT.
• Comunidad en general.
</t>
        </r>
      </text>
    </comment>
    <comment ref="U6" authorId="1" shapeId="0" xr:uid="{00000000-0006-0000-0300-000003000000}">
      <text>
        <r>
          <rPr>
            <b/>
            <sz val="9"/>
            <color indexed="81"/>
            <rFont val="Tahoma"/>
            <family val="2"/>
          </rPr>
          <t>YULIED.PENARANDA:</t>
        </r>
        <r>
          <rPr>
            <sz val="9"/>
            <color indexed="81"/>
            <rFont val="Tahoma"/>
            <family val="2"/>
          </rPr>
          <t xml:space="preserve">
• Afrocolombianos.
• Indígenas.
• ROM
• Raizales.
• No identifica grupos étnicos.
• Otros grupos étnicos.
</t>
        </r>
      </text>
    </comment>
  </commentList>
</comments>
</file>

<file path=xl/sharedStrings.xml><?xml version="1.0" encoding="utf-8"?>
<sst xmlns="http://schemas.openxmlformats.org/spreadsheetml/2006/main" count="937" uniqueCount="342">
  <si>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</si>
  <si>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</si>
  <si>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</si>
  <si>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</si>
  <si>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</si>
  <si>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</si>
  <si>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</si>
  <si>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</si>
  <si>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</si>
  <si>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</si>
  <si>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</si>
  <si>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</si>
  <si>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</si>
  <si>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</si>
  <si>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</si>
  <si>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</si>
  <si>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</si>
  <si>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</si>
  <si>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</si>
  <si>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</si>
  <si>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</si>
  <si>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</si>
  <si>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</si>
  <si>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</si>
  <si>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</si>
  <si>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</si>
  <si>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</si>
  <si>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</si>
  <si>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</si>
  <si>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</si>
  <si>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</si>
  <si>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</si>
  <si>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</si>
  <si>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</si>
  <si>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</si>
  <si>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</si>
  <si>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</si>
  <si>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CONDICION POBLACIONAL</t>
  </si>
  <si>
    <t>GRUPOS ETNICOS</t>
  </si>
  <si>
    <t>CÓDIGO</t>
  </si>
  <si>
    <t>LOCALIZACION</t>
  </si>
  <si>
    <t>GRUPO ETAREO</t>
  </si>
  <si>
    <t>Magnitud Vigencia</t>
  </si>
  <si>
    <t>Niños y niñas de primera infancia</t>
  </si>
  <si>
    <t>Barrios Unidos</t>
  </si>
  <si>
    <t>Recursos Vigencia</t>
  </si>
  <si>
    <t>Teusaquillo</t>
  </si>
  <si>
    <t>Niños, niñas y adolescentes desescolarizados</t>
  </si>
  <si>
    <t>Magnitud Reservas</t>
  </si>
  <si>
    <t>Los Martires</t>
  </si>
  <si>
    <t>Niños, niñas y adolescentes en riesgo social vinculacion temprana al trabajo o acompañamiento</t>
  </si>
  <si>
    <t>Reservas Presupuestales</t>
  </si>
  <si>
    <t>TOTAL MP1</t>
  </si>
  <si>
    <t>Total Magnitud MP1</t>
  </si>
  <si>
    <t>Antonio Nariño</t>
  </si>
  <si>
    <t>Niños, niñas y adolescentes escolarizados</t>
  </si>
  <si>
    <t>Total Recursos Vigencia MP1</t>
  </si>
  <si>
    <t>Puente Aranda</t>
  </si>
  <si>
    <t>Personas cabezas de familia</t>
  </si>
  <si>
    <t>Total Reservas MP1</t>
  </si>
  <si>
    <t>TOTALES - PROYECTO</t>
  </si>
  <si>
    <t>Total Recursos Vigencia - Proyecto</t>
  </si>
  <si>
    <t>Total  Recursos Reservas - Proyecto</t>
  </si>
  <si>
    <t>1, COD. META</t>
  </si>
  <si>
    <t>2, Meta Proyecto</t>
  </si>
  <si>
    <t>3, Nombre -Punto de inversión (Localidad, Especial, Distrital)</t>
  </si>
  <si>
    <t>4, Variable</t>
  </si>
  <si>
    <t>5, Programación-Actualización</t>
  </si>
  <si>
    <t>6,3 Actualización Septiembre</t>
  </si>
  <si>
    <t>6,4 Actualización Diciembre</t>
  </si>
  <si>
    <t>7,3 Seguimiento Septiembre</t>
  </si>
  <si>
    <t>7,4 Seguimiento Diciembre</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</si>
  <si>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</si>
  <si>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</si>
  <si>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</si>
  <si>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</si>
  <si>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</si>
  <si>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</si>
  <si>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</si>
  <si>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</si>
  <si>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</si>
  <si>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</si>
  <si>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</si>
  <si>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</si>
  <si>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</si>
  <si>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</si>
  <si>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</si>
  <si>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</si>
  <si>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</si>
  <si>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</si>
  <si>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</si>
  <si>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</si>
  <si>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</si>
  <si>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</si>
  <si>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</si>
  <si>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7, OBSERVACIONES AVANCE TRIMESTRE____  DE ____</t>
  </si>
  <si>
    <t>2,  META DE PROYECTO</t>
  </si>
  <si>
    <t>2,1 COD.</t>
  </si>
  <si>
    <t>2,2 META</t>
  </si>
  <si>
    <t>2,3 TIPOLOGÍA</t>
  </si>
  <si>
    <t>3, COD. META PDD A QUE SE ASOCIA META PROY</t>
  </si>
  <si>
    <t>4, COD. META PROYECTO PRIORITARIO</t>
  </si>
  <si>
    <t>5, VARIABLE REQUERIDA</t>
  </si>
  <si>
    <t>6, MAGNITUD PD</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</si>
  <si>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</si>
  <si>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</si>
  <si>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</si>
  <si>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</si>
  <si>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</si>
  <si>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</si>
  <si>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</si>
  <si>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</si>
  <si>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</si>
  <si>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</si>
  <si>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 xml:space="preserve">1, PROYECTO PRIORITARIO </t>
  </si>
  <si>
    <t>1,1 COD.</t>
  </si>
  <si>
    <t xml:space="preserve"> 2, META PLAN DE DESARROLLO</t>
  </si>
  <si>
    <t>2,2  META PLAN DE DESARROLLO</t>
  </si>
  <si>
    <t>3, INDICADOR ASOCIADO A LA META PLAN DE DESARROLLO</t>
  </si>
  <si>
    <t>3,1 COD.</t>
  </si>
  <si>
    <t>3,2 INDICADOR</t>
  </si>
  <si>
    <t>3,3 UNIDAD DE MEDIDA</t>
  </si>
  <si>
    <t>3,4 TIPOLOGÍA</t>
  </si>
  <si>
    <t>3,5 MAGNITUD PD</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</si>
  <si>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</si>
  <si>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</si>
  <si>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</si>
  <si>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</si>
  <si>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</si>
  <si>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</si>
  <si>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</si>
  <si>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</si>
  <si>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</si>
  <si>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 LA TERRITORIALIZACIÓN DE LA INVERSIÓN</t>
  </si>
  <si>
    <t>FORMATO DE ACTUALIZACIÓN Y SEGUIMIENTO AL COMPONENTE DE INVERSIÓN</t>
  </si>
  <si>
    <t xml:space="preserve">FORMATO DE ACTUALIZACIÓN Y SEGUIMIENTO AL COMPONENTE DE GESTIÓN 
</t>
  </si>
  <si>
    <t>126PG01-PR02-F-A5-V9.0</t>
  </si>
  <si>
    <t>Mejorar la configuración de la Estructura Ecológica Principal - EEP</t>
  </si>
  <si>
    <t>Evaluar técnicamente el 100 por ciento de sectores definidos (100 ha) para la gestión de declaratoria como área protegida y elementos conectores de la EEP</t>
  </si>
  <si>
    <t>Constante</t>
  </si>
  <si>
    <t>Incremental</t>
  </si>
  <si>
    <t>Suma</t>
  </si>
  <si>
    <t>Manejar integralmente 800 hectáreas de Parque Ecológico Distrital de Montaña y áreas de interés ambiental</t>
  </si>
  <si>
    <t>Hectáreas en proceso en restauración, mantenimiento y/o conservación sobre áreas abstecedoras de acueductos veredales asociadas a montañas, bosques, humedales, ríos, nacimientos, reservorios y lagos.</t>
  </si>
  <si>
    <t>Duplicar el 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</si>
  <si>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</si>
  <si>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Gestión de 100 hectáreas para la declaratoria</t>
  </si>
  <si>
    <t>Consolidación de áreas protegidas y otras de interés ambiental para el disfrute ciudadano</t>
  </si>
  <si>
    <t>Habilitar    1 espacio público de infraestructura para el disfrute ciudadano y gestionar en otras áreas de interés ambiental.</t>
  </si>
  <si>
    <t xml:space="preserve">Adquirir 60 hectáreas en áreas protegidas y áreas de interés ambiental.
</t>
  </si>
  <si>
    <t>Recuperar y viabilizar  115  hectáreas de suelo de protección por riesgo como uso de espacio público para la ciudad.</t>
  </si>
  <si>
    <t>Recuperar, rehabilitar o restaurar  200 hectáreas nuevas  en cerros orientales, ríos y quebradas, humedales, bosques, páramos o zonas de alto riesgo no mitigables que aportan a la conectividad ecológica de la región</t>
  </si>
  <si>
    <t xml:space="preserve">Implementar 4 programas de monitoreo asociados a elementos de la Estructura Ecológica Principal  </t>
  </si>
  <si>
    <t>Mejoramiento de la calidad ambiental del territorio rural</t>
  </si>
  <si>
    <t xml:space="preserve"> Aumentar a 200 hectáreas las áreas con procesos de restauración ecológica participativa o conservación y/o mantenimiento en la ruralidad de Bogotana.</t>
  </si>
  <si>
    <t>Adaptación al Cambio Climático en el Distrito Capital y la Región</t>
  </si>
  <si>
    <t xml:space="preserve">Implementar en 
 500 predios acciones de buenas prácticas ambientales en sistemas de producción en
sistemas de producción agropecuaria
</t>
  </si>
  <si>
    <t xml:space="preserve">Implementar 
 2 proyectos de adaptación al cambio climático basado en ecosistemas
</t>
  </si>
  <si>
    <t>Ejecutar 4 instrumentos institucionales con enfoque de adaptación al cambio climático</t>
  </si>
  <si>
    <t>Porcentaje</t>
  </si>
  <si>
    <t>Predios</t>
  </si>
  <si>
    <t xml:space="preserve"> EVALUAR TÉCNICAMENTE EL 100 POR CIENTO DE SECTORES DEFINIDOS (100 HA) PARA LA GESTIÓN DE DECLARATORIA COMO ÁREA PROTEGIDA Y ELEMENTOS CONECTORES DE LA EEP</t>
  </si>
  <si>
    <t>EJECUTAR 100 % DEL PLAN DE INTERVENCIÓN EN PARQUES ECOLÓGICOS DISTRITALES DE HUMEDAL DECLARADOS</t>
  </si>
  <si>
    <t xml:space="preserve"> MANEJAR 15 HUMEDALES  MEDIANTE EL DESARROLLO DE ACCIONES DE ADMINISTRACIÓN </t>
  </si>
  <si>
    <t xml:space="preserve"> HABILITAR 1 ESPACIO PÚBLICO DE INFRAESTRUCTURA PARA EL DISFRUTE CIUDADANO Y GESTIONAR EN OTRAS ÁREAS DE INTERÉS AMBIENTAL.</t>
  </si>
  <si>
    <t>ADQUIRIR 60 HECTÁREAS EN ÁREAS PROTEGIDAS Y ÁREAS DE INTERÉS AMBIENTAL.</t>
  </si>
  <si>
    <t>ADMINISTRAR Y MANEJAR 800 HECTÁREAS  DE PARQUES ECOLÓGICOS DISTRITALES DE MONTAÑA Y ÁREAS DE INTERÉS AMBIENTAL</t>
  </si>
  <si>
    <t>RECUPERAR Y VIABILIZAR 115 HECTÁREAS DE SUELO DE PROTECCIÓN POR RIESGO COMO USO DE ESPACIO PÚBLICO PARA LA CIUDAD</t>
  </si>
  <si>
    <t>RECUPERAR, REHABILITAR O RESTAURAR  200 HECTÁREAS NUEVAS  EN CERROS ORIENTALES, RÍOS Y QUEBRADAS, HUMEDALES, BOSQUES, PÁRAMOS O ZONAS DE ALTO RIESGO NO MITIGABLES QUE APORTAN A LA CONECTIVIDAD ECOLÓGICA DE LA REGIÓN</t>
  </si>
  <si>
    <t>EJECUTAR EL 100 POR CIENTO EL PLAN DE MANTENIMIENTO Y SOSTENIBILIDAD ECOLÓGICA EN 400 HA INTERVENIDAS CON PROCESOS DE RESTAURACIÓN</t>
  </si>
  <si>
    <t>IMPLEMENTAR 4 PROGRAMAS DE MONITOREO ASOCIADOS A ELEMENTOS DE LA ESTRUCTURA ECOLÓGICA PRINCIPAL</t>
  </si>
  <si>
    <t>EJECUTAR 4 INSTRUMENTOS IINSTITUCIONALES CON ENFOQUE DE ADAPTACIÓN AL CAMBIO CLIMÁTICO</t>
  </si>
  <si>
    <t>CONSOLIDACIÓN DE ÁREAS PROTEGIDAS Y OTRAS DE INTERÉS AMBIENTAL PARA EL DISFRUTE CIUDADANO</t>
  </si>
  <si>
    <t>MEJORAR LA CONFIGURACIÓN DE LA ESTRUCTURA ECOLÓGICA PRINCIPAL - EEP</t>
  </si>
  <si>
    <t>ADAPTACIÓN AL CAMBIO CLIMÁTICO EN EL DISTRITO CAPITAL Y LA REGIÓN</t>
  </si>
  <si>
    <t>MEJORAMIENTO DE LA CALIDAD AMBIENTAL DEL TERRITORIO RURAL</t>
  </si>
  <si>
    <t>HABILITAR 1 ESPACIO PÚBLICO DE INFRAESTRUCTURA PARA EL DISFRUTE CIUDADANO Y GESTIONAR EN OTRAS ÁREAS DE INTERÉS AMBIENTAL.</t>
  </si>
  <si>
    <t xml:space="preserve"> EJECUTAR EL 100 POR CIENTO EL PLAN DE MANTENIMIENTO Y SOSTENIBILIDAD ECOLÓGICA EN 400 HA INTERVENIDAS CON PROCESOS DE RESTAURACIÓN</t>
  </si>
  <si>
    <t xml:space="preserve">IMPLEMENTAR 4 PROGRAMAS DE MONITOREO ASOCIADOS A ELEMENTOS DE LA ESTRUCTURA ECOLÓGICA PRINCIPAL  </t>
  </si>
  <si>
    <t xml:space="preserve"> AUMENTAR A 200 HECTÁREAS LAS ÁREAS CON PROCESOS DE RESTAURACIÓN ECOLÓGICA PARTICIPATIVA O CONSERVACIÓN Y/O MANTENIMIENTO EN LA RURALIDAD DE BOGOTANA.</t>
  </si>
  <si>
    <t xml:space="preserve">  IMPLEMENTAR EN  500 PREDIOS ACCIONES DE BUENAS PRÁCTICAS AMBIENTALES EN SISTEMAS DE PRODUCCIÓN AGROPECUARIA
</t>
  </si>
  <si>
    <t>IMPLEMENTAR 2 PROYECTOS PILOTO DE ADAPTACIÓN AL CAMBIO CLIMÁTICO BASADO EN ECOSISTEMAS.</t>
  </si>
  <si>
    <t xml:space="preserve">DEPENDENCIA: DIRECCIÓN DE GESTIÓN AMBIENTAL </t>
  </si>
  <si>
    <t>CÓDIGO Y NOMBRE PROYECTO: 1132 Gestión integral para la conservación, recuperación y conectividad de la Estructura Ecológica Principal y otras áreas de interés ambiental en el Distrito Capital</t>
  </si>
  <si>
    <t>1132 Gestión integral para la conservación, recuperación y conectividad de la Estructura Ecológica Principal y otras áreas de interés ambiental en el Distrito Capital</t>
  </si>
  <si>
    <t>DIRECCIÓN DE GESTIÓN AMBIENTAL</t>
  </si>
  <si>
    <t>AUMENTAR A 200 HECTÁREAS LAS ÁREAS CON PROCESOS DE RESTAURACIÓN ECOLÓGICA PARTICIPATIVA O CONSERVACIÓN Y/O MANTENIMIENTO EN LA RURALIDAD BOGOTANA.</t>
  </si>
  <si>
    <t>Adelantar procesos de concertación con propietarios de predios a restaurar ecológicamente</t>
  </si>
  <si>
    <t>X</t>
  </si>
  <si>
    <t>Establecer la priorización de predios a vincular y los acuerdos de concertación de acciones de conservación y adaptación al cambio climático con los propietarios de los predios.</t>
  </si>
  <si>
    <t>Realizar el seguimiento y mantenimiento a predios intervenidos con acciones de conservación y adaptación al cambio climático.</t>
  </si>
  <si>
    <t>Revisar  y evaluar los diseños de intervención en los PEDH</t>
  </si>
  <si>
    <t>Desarrollar el proceso de adquisición predial en áreas priorizadas a partir de los estudios técnicos y evaluos comerciales.</t>
  </si>
  <si>
    <t>2.5%</t>
  </si>
  <si>
    <t>27.5%</t>
  </si>
  <si>
    <r>
      <t xml:space="preserve">5, PONDERACIÓN HORIZONTAL AÑO: </t>
    </r>
    <r>
      <rPr>
        <b/>
        <u/>
        <sz val="10"/>
        <rFont val="Arial"/>
        <family val="2"/>
      </rPr>
      <t>2016</t>
    </r>
  </si>
  <si>
    <t>Atender desde el PIRE el 100% de las emergencias ambientales competencia y jurisdicción de la SDA, activadas por el SDGR – CC.</t>
  </si>
  <si>
    <t>Expedir los certificados de Conservación Ambiental</t>
  </si>
  <si>
    <t>Adelantar la implementación de los instrumentos institucionales de gestión ambiental PIGA Y PACA</t>
  </si>
  <si>
    <t>Desarrollar de acciones de evaluación, seguimiento y monitoreo  en elementos priorizados de la estructura ecológica principal.</t>
  </si>
  <si>
    <t>Hectáreas 
(ha)</t>
  </si>
  <si>
    <t>3,6 PROGRAMACIÓN - 
ACTUALIZACIÓN</t>
  </si>
  <si>
    <t>Ejecutar el  100 por ciento el plan de mantenimiento y sostenibilidad ecológica en 400 ha intervenidas con procesos de restauración</t>
  </si>
  <si>
    <t xml:space="preserve">Administrar y manejar  
 800 hectáreas de Parques Ecológicos Distritales de Montaña y áreas de interés ambiental.
</t>
  </si>
  <si>
    <t xml:space="preserve">Manejar 15 humedales (PEDH)  mediante el desarrollo de acciones de administración </t>
  </si>
  <si>
    <t>Ejecutar 100 % del plan de intervención en Parques Ecológicos Distritales de Humedal declarados</t>
  </si>
  <si>
    <t>Evaluar y emitir insumos técnicos para los procesos de alinderamiento y/o afectación de los elementos de la  EEP del D.C. con enfasis en la situacion de los páramos y ecosistemas altoandinos</t>
  </si>
  <si>
    <t>Establecer los lineamientos y el esquema de seguimiento para la intervención en los PEDH</t>
  </si>
  <si>
    <t xml:space="preserve">Ejecutar  acciones articuladas de administración, manejo integral y seguimiento de los PEDH </t>
  </si>
  <si>
    <t>Ejecutar, en el marco de una estrategia de corresponsabilidad y gestión social, acciones orientadas a fortalecer los procesos de protección, recuperacion y manejo de los humedales</t>
  </si>
  <si>
    <t>Revisar estudios existentes sobre las áreas de páramo y ecosistemas altoandinos que conforman la Estructura Ecológica Principal del Distrito Capital, en los componentes  hidrológico, geológico, biótico, paisajístico, social, cultural y predial</t>
  </si>
  <si>
    <t>Desarrollar las  líneas de administración y manejo en el PEDMEN, Parque Soratama, Parque Mirador de los Nevados y Arborizadora Alta, que incluyan la identificación de acciones de conectividad ecológica con otros elementos de la Estructura Ecológica Principal y con diferentes elementos conectores urbanos y rurales .</t>
  </si>
  <si>
    <t>Ejecutar acciones de mejoramiento de la infraestructura para la habilitación de uso público.</t>
  </si>
  <si>
    <t xml:space="preserve">Desarrollar acciones socioambientales para la recuperación de zonas de suelo de protección por riesgo. </t>
  </si>
  <si>
    <t xml:space="preserve">Implementar acciones y/o proyectos priorizados del PMA de Altos de la Estancia para la habilitación de esta zona como espacio público. </t>
  </si>
  <si>
    <t>Elaborar diagnósticos y diseños para efectuar la planificación de las áreas a intervenir.</t>
  </si>
  <si>
    <t>Realizar la intervención con acciones de restauración ecológica enfocada sobre los elementos biofísicos y sociales, obras biomecanicas para la recuperación del suelo y taludes, tratamientos sobre la fauna, implementación de arreglos florísticos  y mejoramiento paisajítico con participación comunitaria.</t>
  </si>
  <si>
    <t>Hacer la propagación y producción de material vegetal requerido de acuerdo a la planificación establecida.</t>
  </si>
  <si>
    <t>Realizar el mantenimiento y sostenibilidad de procesos de restauración ecológica de acuerdo al plan establecido.</t>
  </si>
  <si>
    <t>Establecer acciones de conservación y adaptación al cambio climático con fines de protección de los servicios ambientales rurales</t>
  </si>
  <si>
    <t>Adelantar los estudios previos para la contratación de la obra de construcción de un aula ambiental, senderos y reconformación hidrogeomorfológica de la Quebrada Hoya del Ramo en PEDMEN</t>
  </si>
  <si>
    <t>Contratar una consultoria para los estudios y diseños de la reconformación hidrogeomorfológica y protección del nacimiento de la Quebrada Hoya del Ramo en PEDMEN</t>
  </si>
  <si>
    <t>Adelantar la gestión para la identificación e/o incorporación de nuevas áreas de interés ambiental a procesos de administración y manejo, incluyendo la articulación con otras entidades del Distrito y la definición de diferentes modalidades de administración y/o coadministración.</t>
  </si>
  <si>
    <t>Elaborar y/o actualizar  los planes de gestión para los 15 PEDH, incluyendo según sea el caso la inclusion de modalidades de administración y/o coadministración que apunten a la sostenibilidad y costo-efectividad del manejo</t>
  </si>
  <si>
    <t>Realizar acciones de restauración ecológica participativa en áreas priorizadas y concertadas , así como diseñar un esquema institucional y plan de intervención público privado que apunte al escalamiento de estos procesos.</t>
  </si>
  <si>
    <t xml:space="preserve">Adelantar la identificación y  formulación de dos proyectos de adaptación al cambio climático </t>
  </si>
  <si>
    <t>Articular las herramientas de gestión ambiental en la perspectiva de las políticas y programas para la adaptación al cambio climático</t>
  </si>
  <si>
    <t>Elaborar y revisar diseños para la construcción, rehabilitación o adecuación de infraestructuras para la administración y atención de visitantes en los PEDH</t>
  </si>
  <si>
    <t xml:space="preserve">1,2 PROYECTO ESTRATEGICO  </t>
  </si>
  <si>
    <t>EVALUAR TÉCNICAMENTE EL 100 POR CIENTO DE SECTORES DEFINIDOS (100 HA) PARA LA GESTIÓN DE DECLARATORIA COMO ÁREA PROTEGIDA Y ELEMENTOS CONECTORES DE LA EEP</t>
  </si>
  <si>
    <t xml:space="preserve">Adelantar la formulación de un plan de mantenimiento y sostenibilidad  teniendo en cuenta criterios de innovación, participación comunitaria, corresponsabilidad y costo-efectividad. </t>
  </si>
  <si>
    <t>JUL</t>
  </si>
  <si>
    <t>GESTIÓN DE 100 HECTÁREAS PARA LA DECLARATORIA</t>
  </si>
  <si>
    <t>Páramos y ecosistemas altoandinos</t>
  </si>
  <si>
    <t>Sumapaz, Usme, Ciudad Bolívar, San Cristóbal, Chapinero, Usaquen, Suba</t>
  </si>
  <si>
    <t>N.D.</t>
  </si>
  <si>
    <t>Microcuencas del D.C.</t>
  </si>
  <si>
    <t>Sumapaz, Usme, Ciudad Bolívar, San Cristóbal, Chapinero, Usaquen</t>
  </si>
  <si>
    <t>Río Tunjuelo, Río Fucha, Q. Limas, Drenajes Q. Limas, Q. Agua Dulce, A. Requilina, Q. Fucha,  Q.  Chico, Q. Valmaría. Q. Ramajal, Q. Medina, Q. Seca, Q. Chorro Silverio, Q. Bolonia, Q. Santa Librada, Q. Palestina, Q. Raque, Q. El Chuscal, Q. San Camilo, Q. Nueva Delhi, Q. Pedrina, Q. Toches, Q.. Arrayanal,</t>
  </si>
  <si>
    <t>PEDH  DE SUBA</t>
  </si>
  <si>
    <t>Suba</t>
  </si>
  <si>
    <t>Ver mapa kmz adjunto</t>
  </si>
  <si>
    <t>PEDH</t>
  </si>
  <si>
    <t xml:space="preserve">Bosa (7)
Kennedy(8)
Fontibón(9)
Engativá(10)
Suba(11)
Usaquén(1)
Barrios Unidos(12)
Tunjuelito(6)
Ciudad Bolivar(19)
</t>
  </si>
  <si>
    <t xml:space="preserve">Bosa Central
Corabastos
Calandaima
Castilla
Capellanía
Fontibón
Zona Franca
Boyacá Real
El Prado
La Alhambra
Niza
La Floresta
Alamos
Garces Navas
Engativá
Bolivia
Minuto de Dios
El Rincón
Tibabuyes
Suba
Tibabuyes
Guaymaral
La Academia
Paseo de los Libertadores
Doce de octubre
Arborizadora Baja 
Venecia
Tintal Sur
</t>
  </si>
  <si>
    <t>N/A</t>
  </si>
  <si>
    <t>Parque Ecológico Distrital de Montaña Entrenubes</t>
  </si>
  <si>
    <t>San Cristobal</t>
  </si>
  <si>
    <t>Los Libertadores</t>
  </si>
  <si>
    <t>Mirador de Juan Rey</t>
  </si>
  <si>
    <t>PEDMEN</t>
  </si>
  <si>
    <t>Usme</t>
  </si>
  <si>
    <t>60- Parque Entrenubes</t>
  </si>
  <si>
    <t>Vereda Soches, Porvenir, Tocaimita.</t>
  </si>
  <si>
    <t>Cuchilla El Gavilán y Cerros Juan Rey</t>
  </si>
  <si>
    <t>Rafael Uribe Uribe</t>
  </si>
  <si>
    <t>Marruecos</t>
  </si>
  <si>
    <t>N.A</t>
  </si>
  <si>
    <t>Polígono</t>
  </si>
  <si>
    <t>N-D</t>
  </si>
  <si>
    <t>Diana Turbay</t>
  </si>
  <si>
    <t>San Cristóbal</t>
  </si>
  <si>
    <t>20 de julio</t>
  </si>
  <si>
    <t>La Gloria</t>
  </si>
  <si>
    <t>Danubio</t>
  </si>
  <si>
    <t>Gran Yomasa</t>
  </si>
  <si>
    <t>Alfonso López</t>
  </si>
  <si>
    <t>Ciudad Usme</t>
  </si>
  <si>
    <t>Parque Mirador de los Nevados</t>
  </si>
  <si>
    <t>Soratama</t>
  </si>
  <si>
    <t>Usaquen</t>
  </si>
  <si>
    <t>San Cristóbal Norte</t>
  </si>
  <si>
    <t>Arborizadora Alta</t>
  </si>
  <si>
    <t>Ciudad Bolívar</t>
  </si>
  <si>
    <t>Jarusalem</t>
  </si>
  <si>
    <t>N:A</t>
  </si>
  <si>
    <t xml:space="preserve">TOTAL </t>
  </si>
  <si>
    <t>Suelo de protección por riesgo</t>
  </si>
  <si>
    <t>poligono</t>
  </si>
  <si>
    <t>Subcuenca Media del Río Tunjuelo</t>
  </si>
  <si>
    <t xml:space="preserve"> Usme</t>
  </si>
  <si>
    <t>UPR3-Río Tunjuelo, UPZ 61 Ciudad Usme</t>
  </si>
  <si>
    <t>Quebradas Padre de Jesús, Mochón del diablo, Padre de Jesús, Nodo lLa Chorrera</t>
  </si>
  <si>
    <t>Santa Fe y Candelaria, Usaquén y Chapinero</t>
  </si>
  <si>
    <t>UPZ 96 y 94, UPZ 89</t>
  </si>
  <si>
    <t>Microcuenca del Río Vicachá,,Subcuenca del Río Fucha y Microcuenca de La Chorrera, río Saliltre</t>
  </si>
  <si>
    <t>PEDH y áreas de restauración ecológica en mantenimiento</t>
  </si>
  <si>
    <t>Santa Fe y Candelaria, Usaquén, Chapinero y UsmeBosa, Kennedy, Fontibón, Engativá, Suba, Usaquén, Barrios Unidos, Tunjuelito y Ciudad Bolivar</t>
  </si>
  <si>
    <t xml:space="preserve">Bosa Central
Corabastos
Calandaima
Castilla
Capellanía
Fontibón
Zona Franca
Boyacá Real
El Prado
La Alhambra
Niza
La Floresta
Alamos
Garces Navas
Engativá
Bolivia
Minuto de Dios
El Rincón
Tibabuyes
Suba
Tibabuyes
Guaymaral
La Academia
Paseo de los Libertadores
Doce de octubre
Arborizadora Baja 
Venecia
Tintal Sur
Bosa Central
Corabastos
Calandaima
Castilla
Capellanía
Fontibón
Zona Franca
Boyacá Real
El Prado
La Alhambra
Niza
La Floresta
Alamos
Garces Navas
Engativá
Bolivia
Minuto de Dios
El Rincón
Tibabuyes
Suba
Tibabuyes
Guaymaral
La Academia
Paseo de los Libertadores
Doce de octubre
Arborizadora Baja 
Venecia
Tintal Sur
</t>
  </si>
  <si>
    <r>
      <rPr>
        <b/>
        <sz val="8"/>
        <rFont val="Arial"/>
        <family val="2"/>
      </rPr>
      <t xml:space="preserve">Zona Rural de Bogotá </t>
    </r>
    <r>
      <rPr>
        <sz val="8"/>
        <rFont val="Arial"/>
        <family val="2"/>
      </rPr>
      <t>- Suba, Chapinero, Santafe, Usme, Ciudad Bolívar, Sumapaz</t>
    </r>
  </si>
  <si>
    <t>Cerros Orienales:Suba, Chapinero (6), y Santafe, Usme (18), Ciudad Bolívar (17), Sumapaz (15)</t>
  </si>
  <si>
    <t>Microcuencas de Rio Blanco y Río Tunjuelo</t>
  </si>
  <si>
    <t>Suba, Chapinero, Santafe, Usme, Ciudad Bolívar, Sumapaz</t>
  </si>
  <si>
    <t>Ecosistenas Urbanos y Rurales</t>
  </si>
  <si>
    <t>Usme, Suba y Sumapaz</t>
  </si>
  <si>
    <t>Exosiemas urbanos y rurales</t>
  </si>
  <si>
    <t>Distrital</t>
  </si>
  <si>
    <t>TODAS</t>
  </si>
  <si>
    <t>TODOS</t>
  </si>
  <si>
    <t>Lugares en donde se presenten emergencias ambientales y predios particulares para la conservación en áreas protegidas</t>
  </si>
  <si>
    <t>Distrito Capital</t>
  </si>
  <si>
    <t>No identifica grupos étnicos</t>
  </si>
  <si>
    <t>Vulnerable a los impactos ambientales</t>
  </si>
  <si>
    <t>UPZ 55 Diana Turbay , UPZ 69 Ismael Perdomo</t>
  </si>
  <si>
    <t>Diana Turbay, Rincón del Valle, Parque Ecológico Distrital de Montaña Entrenubes (PEDEN), Santa Viviana, La carbonera, Santo Domingo, Santa Helena, San Antonio del Mirador, Cerro del Diamnte, Mirador de la Estancia, El Espino, Rincón, San Rafel</t>
  </si>
  <si>
    <t>Microcuenc de la Hoya del Guaira-Afluente la Chiguaza.                                 Q. Santa Rita
Q. Santo Domingo
Q. La Carbonera</t>
  </si>
  <si>
    <t>SEP</t>
  </si>
  <si>
    <t>6,2 Actualización Julio</t>
  </si>
  <si>
    <t>7,2 Seguimiento Julio</t>
  </si>
  <si>
    <t>Número de hectáreas nuevas de áreas protegidas de ecosistemas de paramo y alto andino con gestiones para su declaratoria</t>
  </si>
  <si>
    <t>Declarar 100 hectáreas nuevas áreas protegidas de ecosistemas de paramo y alto andino en el Distrito Capital</t>
  </si>
  <si>
    <t>Consolidación de la Estructura Ecológica Principal</t>
  </si>
  <si>
    <t>Número de hectáreas con conceptos técnicos para la gestión de la declaratoria de nuevas áreas protegidas  y elementos conectores de la EEP</t>
  </si>
  <si>
    <t>Elaborar conceptos para la gestión de la declaratoria de 100 nuevas hectáreas de áreas protegidas en ecosistema de páramo y alto andino en el DC</t>
  </si>
  <si>
    <t>% de intervención de  los humedales declarados en el Distrito</t>
  </si>
  <si>
    <t>Intervenir el 100% de los humedales declarados en el Distrito</t>
  </si>
  <si>
    <t>Realizar quince (15) diagnósticos de los PEDH declarados</t>
  </si>
  <si>
    <t>Número de hectáreas manejadas integralmente de Parque Ecológico Distrital de Montaña y áreas de interés ambiental</t>
  </si>
  <si>
    <t>Formular y adoptar planes de manejo para el 100% de las hectáreas de Parques Ecológicos Distritales de Montaña</t>
  </si>
  <si>
    <t>Restauración de 115 has en suelos de protección en riesgo no mitigable</t>
  </si>
  <si>
    <t>Número de hectáreas con aplicación del protocolo de restauración ecológica (diagnóstico, diseño, implementación y mantenimiento)</t>
  </si>
  <si>
    <t>Aplicar acciones del protocolo de restauración ecológica (diagnóstico, diseño, implementación y mantenimiento) del Distrito en 200 has</t>
  </si>
  <si>
    <t>Número de hectáreas de suelo de protección con procesos de monitoreo y mantenimiento</t>
  </si>
  <si>
    <t>Realizar en 400 hectareas de suelos de protección procesos de monitoreo y mantenimiento de los procesos ya iniciados</t>
  </si>
  <si>
    <t>Aumentar a 200 las hectáreas en proceso de restauración, mantenimiento y/o conservación sobre áreas abastecedoras de acueductos veredales asociadas a ecosistemas de montaña, bosques, humedales, ríos, nacimientos, reservorios y lagos.</t>
  </si>
  <si>
    <t>Realizar un diagnóstico de areas para restauración, mantenimiento y/o conservación</t>
  </si>
  <si>
    <t>Unidad</t>
  </si>
  <si>
    <t>Un diagnóstico de áreas para restauración, mantenimiento y/o conservación</t>
  </si>
  <si>
    <t>Número de proyectos formulados, para la adaptación al Cambio Climático</t>
  </si>
  <si>
    <t>2 Proyectos de adaptacion al cambio climatico formulados</t>
  </si>
  <si>
    <t>Identificar predios para adopción de buenas prácticas productivas</t>
  </si>
  <si>
    <t>Número de predios identificados</t>
  </si>
  <si>
    <t>Número de diagnósticos basicos realizados para desarrollar el Plan de Intervención en los Parques Ecológicos Distritales de Humedales declarados</t>
  </si>
  <si>
    <t xml:space="preserve">Sumatoria </t>
  </si>
  <si>
    <t>Porcentaje de hectáreas de Parques Ecológicos Distritales de Montaña (PEDM) con planes de manejo formulados y adoptados</t>
  </si>
  <si>
    <t>Número de hectáreas en proceso de restauración y/o recuperación  en suelos de protección en riesgo no mitigables para habilitar como espacio publico</t>
  </si>
  <si>
    <t>Realizar quince (15) diagnósticos  para el plan de intervención en los PEDH</t>
  </si>
  <si>
    <t xml:space="preserve">Realizar un diagnóstico de areas para adelantar acciones de restauración ecológica participativa en la ruralidad. </t>
  </si>
  <si>
    <t xml:space="preserve">IMPLEMENTAR EN  500 PREDIOS ACCIONES DE BUENAS PRÁCTICAS AMBIENTALES EN SISTEMAS DE PRODUCCIÓN AGROPECUARIA
</t>
  </si>
  <si>
    <t>Desarrollo rural sosteniblel</t>
  </si>
  <si>
    <t>38 - Recuperación y manejo de la Estructura Ecológica Principal</t>
  </si>
  <si>
    <t>06- Eje transversal Sostenibilidad ambiental basada en la eficiencia energética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</si>
</sst>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240A]\ #,##0"/>
    <numFmt numFmtId="171" formatCode="_([$$-240A]\ * #,##0_);_([$$-240A]\ * \(#,##0\);_([$$-240A]\ * &quot;-&quot;??_);_(@_)"/>
    <numFmt numFmtId="172" formatCode="0.0%"/>
    <numFmt numFmtId="173" formatCode="_ * #,##0_ ;_ * \-#,##0_ ;_ * &quot;-&quot;??_ ;_ @_ "/>
    <numFmt numFmtId="174" formatCode="_(&quot;$&quot;* #,##0.00_);_(&quot;$&quot;* \(#,##0.00\);_(&quot;$&quot;* &quot;-&quot;??_);_(@_)"/>
    <numFmt numFmtId="175" formatCode="_(&quot;$&quot;* #,##0_);_(&quot;$&quot;* \(#,##0\);_(&quot;$&quot;* &quot;-&quot;??_);_(@_)"/>
    <numFmt numFmtId="176" formatCode="_-* #,##0\ _€_-;\-* #,##0\ _€_-;_-* &quot;-&quot;??\ _€_-;_-@_-"/>
    <numFmt numFmtId="177" formatCode="_(* #,##0_);_(* \(#,##0\);_(* &quot;-&quot;??_);_(@_)"/>
    <numFmt numFmtId="178" formatCode="_-* #,##0.0\ _€_-;\-* #,##0.0\ _€_-;_-* &quot;-&quot;??\ _€_-;_-@_-"/>
    <numFmt numFmtId="179" formatCode="#,##0.0"/>
  </numFmts>
  <fonts count="53">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0"/>
      <name val="Tahoma"/>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sz val="9"/>
      <color indexed="81"/>
      <name val="Tahoma"/>
      <family val="2"/>
    </font>
    <font>
      <b/>
      <sz val="8"/>
      <name val="Arial"/>
      <family val="2"/>
    </font>
    <font>
      <b/>
      <sz val="7"/>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sz val="8"/>
      <color indexed="8"/>
      <name val="Arial"/>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7"/>
      <color theme="1"/>
      <name val="Arial"/>
      <family val="2"/>
    </font>
    <font>
      <sz val="7"/>
      <color theme="0" tint="-4.9989318521683403E-2"/>
      <name val="Arial"/>
      <family val="2"/>
    </font>
    <font>
      <sz val="7"/>
      <name val="Calibri"/>
      <family val="2"/>
      <scheme val="minor"/>
    </font>
    <font>
      <sz val="9"/>
      <color theme="1"/>
      <name val="Calibri"/>
      <family val="2"/>
      <scheme val="minor"/>
    </font>
    <font>
      <b/>
      <sz val="9"/>
      <color theme="1"/>
      <name val="Calibri"/>
      <family val="2"/>
      <scheme val="minor"/>
    </font>
    <font>
      <sz val="8"/>
      <color theme="1"/>
      <name val="Arial"/>
      <family val="2"/>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8"/>
      <color theme="1"/>
      <name val="Arial "/>
    </font>
    <font>
      <sz val="9"/>
      <color rgb="FF000000"/>
      <name val="Times New Roman"/>
      <family val="1"/>
    </font>
    <font>
      <sz val="11"/>
      <color theme="1"/>
      <name val="Calibri"/>
      <family val="2"/>
    </font>
    <font>
      <sz val="7"/>
      <color rgb="FF000000"/>
      <name val="Arial"/>
      <family val="2"/>
    </font>
    <font>
      <sz val="7"/>
      <color rgb="FFF2F2F2"/>
      <name val="Arial"/>
      <family val="2"/>
    </font>
    <font>
      <sz val="11"/>
      <name val="Calibri"/>
      <family val="2"/>
    </font>
    <font>
      <b/>
      <u/>
      <sz val="10"/>
      <name val="Arial"/>
      <family val="2"/>
    </font>
    <font>
      <b/>
      <sz val="9"/>
      <color theme="1"/>
      <name val="Arial"/>
      <family val="2"/>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00B050"/>
        <bgColor indexed="64"/>
      </patternFill>
    </fill>
    <fill>
      <patternFill patternType="solid">
        <fgColor rgb="FF7BB8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rgb="FFFF3399"/>
        <bgColor indexed="64"/>
      </patternFill>
    </fill>
    <fill>
      <patternFill patternType="solid">
        <fgColor theme="4" tint="-0.249977111117893"/>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top/>
      <bottom style="thin">
        <color indexed="64"/>
      </bottom>
      <diagonal/>
    </border>
    <border>
      <left style="thin">
        <color rgb="FF000000"/>
      </left>
      <right/>
      <top style="medium">
        <color indexed="64"/>
      </top>
      <bottom/>
      <diagonal/>
    </border>
    <border>
      <left style="thin">
        <color rgb="FF000000"/>
      </left>
      <right style="thin">
        <color rgb="FF000000"/>
      </right>
      <top style="medium">
        <color indexed="64"/>
      </top>
      <bottom style="thin">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rgb="FF000000"/>
      </right>
      <top style="thin">
        <color indexed="64"/>
      </top>
      <bottom style="thin">
        <color indexed="64"/>
      </bottom>
      <diagonal/>
    </border>
    <border>
      <left style="thin">
        <color rgb="FF000000"/>
      </left>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rgb="FF000000"/>
      </left>
      <right style="thin">
        <color rgb="FF000000"/>
      </right>
      <top/>
      <bottom style="thin">
        <color rgb="FF000000"/>
      </bottom>
      <diagonal/>
    </border>
    <border>
      <left/>
      <right/>
      <top/>
      <bottom style="thin">
        <color indexed="64"/>
      </bottom>
      <diagonal/>
    </border>
  </borders>
  <cellStyleXfs count="24">
    <xf numFmtId="0" fontId="0" fillId="0" borderId="0"/>
    <xf numFmtId="169" fontId="10" fillId="0" borderId="0" applyFont="0" applyFill="0" applyBorder="0" applyAlignment="0" applyProtection="0"/>
    <xf numFmtId="169" fontId="4" fillId="0" borderId="0" applyFont="0" applyFill="0" applyBorder="0" applyAlignment="0" applyProtection="0"/>
    <xf numFmtId="167" fontId="7" fillId="0" borderId="0" applyFont="0" applyFill="0" applyBorder="0" applyAlignment="0" applyProtection="0"/>
    <xf numFmtId="165" fontId="28"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3" fontId="4" fillId="0" borderId="0" applyFont="0" applyFill="0" applyBorder="0" applyAlignment="0" applyProtection="0"/>
    <xf numFmtId="164" fontId="28" fillId="0" borderId="0" applyFont="0" applyFill="0" applyBorder="0" applyAlignment="0" applyProtection="0"/>
    <xf numFmtId="174" fontId="14"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9" fontId="7"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0" fontId="4" fillId="0" borderId="0"/>
  </cellStyleXfs>
  <cellXfs count="715">
    <xf numFmtId="0" fontId="0" fillId="0" borderId="0" xfId="0"/>
    <xf numFmtId="0" fontId="0" fillId="0" borderId="0" xfId="0" applyFill="1"/>
    <xf numFmtId="0" fontId="5" fillId="0" borderId="0" xfId="15" applyFont="1" applyBorder="1" applyAlignment="1">
      <alignment vertical="center"/>
    </xf>
    <xf numFmtId="0" fontId="8" fillId="0" borderId="0" xfId="0" applyFont="1"/>
    <xf numFmtId="0" fontId="0" fillId="4" borderId="0" xfId="0" applyFill="1"/>
    <xf numFmtId="0" fontId="0" fillId="0" borderId="0" xfId="0" applyFill="1" applyAlignment="1">
      <alignment horizontal="center" vertical="center"/>
    </xf>
    <xf numFmtId="0" fontId="29" fillId="0" borderId="0" xfId="0" applyFont="1" applyFill="1"/>
    <xf numFmtId="0" fontId="4" fillId="0" borderId="0" xfId="0" applyFont="1" applyFill="1"/>
    <xf numFmtId="0" fontId="5" fillId="0" borderId="0" xfId="0" applyFont="1" applyFill="1" applyAlignment="1">
      <alignment horizontal="center"/>
    </xf>
    <xf numFmtId="0" fontId="4" fillId="0" borderId="0" xfId="15" applyAlignment="1">
      <alignment vertical="center"/>
    </xf>
    <xf numFmtId="10" fontId="4" fillId="0" borderId="0" xfId="15" applyNumberFormat="1" applyAlignment="1">
      <alignment vertical="center"/>
    </xf>
    <xf numFmtId="0" fontId="4" fillId="0" borderId="0" xfId="15" applyBorder="1" applyAlignment="1">
      <alignment vertical="center"/>
    </xf>
    <xf numFmtId="0" fontId="2" fillId="0" borderId="0" xfId="15" applyFont="1" applyAlignment="1">
      <alignment vertical="center"/>
    </xf>
    <xf numFmtId="0" fontId="4" fillId="2" borderId="0" xfId="15" applyFill="1" applyBorder="1" applyAlignment="1">
      <alignment vertical="center"/>
    </xf>
    <xf numFmtId="0" fontId="4" fillId="2" borderId="0" xfId="15" applyFill="1" applyAlignment="1">
      <alignment vertical="center"/>
    </xf>
    <xf numFmtId="0" fontId="13" fillId="2" borderId="0" xfId="15" applyFont="1" applyFill="1" applyAlignment="1">
      <alignment vertical="center"/>
    </xf>
    <xf numFmtId="0" fontId="13" fillId="0" borderId="0" xfId="15" applyFont="1" applyAlignment="1">
      <alignment vertical="center"/>
    </xf>
    <xf numFmtId="0" fontId="30" fillId="4" borderId="0" xfId="0" applyFont="1" applyFill="1" applyBorder="1" applyAlignment="1">
      <alignment horizontal="center" vertical="center" wrapText="1"/>
    </xf>
    <xf numFmtId="0" fontId="31" fillId="4" borderId="0" xfId="0" applyFont="1" applyFill="1" applyBorder="1" applyAlignment="1">
      <alignment horizontal="center" vertical="center" wrapText="1"/>
    </xf>
    <xf numFmtId="10" fontId="31" fillId="4" borderId="0" xfId="15" applyNumberFormat="1" applyFont="1" applyFill="1" applyBorder="1" applyAlignment="1">
      <alignment horizontal="center" vertical="center"/>
    </xf>
    <xf numFmtId="10" fontId="4" fillId="2" borderId="0" xfId="15" applyNumberFormat="1" applyFill="1" applyAlignment="1">
      <alignment vertical="center"/>
    </xf>
    <xf numFmtId="0" fontId="0" fillId="4" borderId="0" xfId="0" applyFill="1" applyAlignment="1">
      <alignment horizontal="center"/>
    </xf>
    <xf numFmtId="0" fontId="0" fillId="0" borderId="0" xfId="0" applyFill="1" applyAlignment="1">
      <alignment horizontal="center"/>
    </xf>
    <xf numFmtId="0" fontId="4" fillId="0" borderId="0" xfId="15" applyFill="1" applyAlignment="1">
      <alignment horizontal="left" vertical="center"/>
    </xf>
    <xf numFmtId="0" fontId="30" fillId="4" borderId="0" xfId="0" applyFont="1" applyFill="1" applyBorder="1" applyAlignment="1">
      <alignment horizontal="left" vertical="center" wrapText="1"/>
    </xf>
    <xf numFmtId="0" fontId="4" fillId="2" borderId="0" xfId="15" applyFill="1" applyAlignment="1">
      <alignment horizontal="left" vertical="center"/>
    </xf>
    <xf numFmtId="0" fontId="4" fillId="0" borderId="0" xfId="15" applyAlignment="1">
      <alignment horizontal="left" vertical="center"/>
    </xf>
    <xf numFmtId="0" fontId="13" fillId="0" borderId="0" xfId="0" applyFont="1" applyFill="1"/>
    <xf numFmtId="176" fontId="0" fillId="0" borderId="0" xfId="0" applyNumberFormat="1" applyFill="1" applyAlignment="1">
      <alignment horizontal="center"/>
    </xf>
    <xf numFmtId="10" fontId="32" fillId="4" borderId="3" xfId="15" applyNumberFormat="1" applyFont="1" applyFill="1" applyBorder="1" applyAlignment="1">
      <alignment horizontal="center" vertical="center" wrapText="1"/>
    </xf>
    <xf numFmtId="10" fontId="32" fillId="4" borderId="1" xfId="15" applyNumberFormat="1" applyFont="1" applyFill="1" applyBorder="1" applyAlignment="1">
      <alignment horizontal="center" vertical="center" wrapText="1"/>
    </xf>
    <xf numFmtId="0" fontId="19" fillId="2" borderId="1" xfId="15" applyFont="1" applyFill="1" applyBorder="1" applyAlignment="1">
      <alignment vertical="center"/>
    </xf>
    <xf numFmtId="0" fontId="35" fillId="4" borderId="3" xfId="0" applyFont="1" applyFill="1" applyBorder="1" applyAlignment="1">
      <alignment horizontal="center" vertical="center"/>
    </xf>
    <xf numFmtId="176" fontId="35" fillId="4" borderId="5" xfId="0" applyNumberFormat="1" applyFont="1" applyFill="1" applyBorder="1" applyAlignment="1">
      <alignment horizontal="center"/>
    </xf>
    <xf numFmtId="10" fontId="35" fillId="4" borderId="1" xfId="20"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3" fontId="21" fillId="4" borderId="3" xfId="0" applyNumberFormat="1" applyFont="1" applyFill="1" applyBorder="1" applyAlignment="1">
      <alignment horizontal="center" vertical="center" wrapText="1"/>
    </xf>
    <xf numFmtId="10" fontId="35" fillId="4" borderId="3" xfId="20" applyNumberFormat="1" applyFont="1" applyFill="1" applyBorder="1" applyAlignment="1">
      <alignment horizontal="center" vertical="center"/>
    </xf>
    <xf numFmtId="0" fontId="22" fillId="4" borderId="1" xfId="0" applyFont="1" applyFill="1" applyBorder="1" applyAlignment="1">
      <alignment horizontal="right" vertical="center"/>
    </xf>
    <xf numFmtId="0" fontId="35" fillId="4" borderId="1" xfId="0" applyFont="1" applyFill="1" applyBorder="1" applyAlignment="1">
      <alignment horizontal="center" vertical="center"/>
    </xf>
    <xf numFmtId="176" fontId="35" fillId="4" borderId="1" xfId="0" applyNumberFormat="1" applyFont="1" applyFill="1" applyBorder="1" applyAlignment="1">
      <alignment horizontal="center" vertical="center"/>
    </xf>
    <xf numFmtId="3" fontId="21" fillId="4" borderId="1" xfId="9" applyNumberFormat="1" applyFont="1" applyFill="1" applyBorder="1" applyAlignment="1">
      <alignment horizontal="center" vertical="center" wrapText="1"/>
    </xf>
    <xf numFmtId="171" fontId="22" fillId="4" borderId="1" xfId="0" applyNumberFormat="1" applyFont="1" applyFill="1" applyBorder="1" applyAlignment="1">
      <alignment horizontal="right" vertical="center"/>
    </xf>
    <xf numFmtId="0" fontId="35" fillId="4" borderId="4" xfId="0" applyFont="1" applyFill="1" applyBorder="1" applyAlignment="1">
      <alignment horizontal="center" vertical="center"/>
    </xf>
    <xf numFmtId="3" fontId="21" fillId="4" borderId="5" xfId="9" applyNumberFormat="1" applyFont="1" applyFill="1" applyBorder="1" applyAlignment="1">
      <alignment horizontal="center" vertical="center" wrapText="1"/>
    </xf>
    <xf numFmtId="176" fontId="35" fillId="4" borderId="5" xfId="0" applyNumberFormat="1" applyFont="1" applyFill="1" applyBorder="1" applyAlignment="1">
      <alignment vertical="center"/>
    </xf>
    <xf numFmtId="176" fontId="35" fillId="4" borderId="1" xfId="0" applyNumberFormat="1" applyFont="1" applyFill="1" applyBorder="1" applyAlignment="1">
      <alignment vertical="center"/>
    </xf>
    <xf numFmtId="176" fontId="35" fillId="4" borderId="1" xfId="0" applyNumberFormat="1" applyFont="1" applyFill="1" applyBorder="1" applyAlignment="1">
      <alignment horizontal="center"/>
    </xf>
    <xf numFmtId="0" fontId="2" fillId="6" borderId="1" xfId="15" applyFont="1" applyFill="1" applyBorder="1" applyAlignment="1">
      <alignment horizontal="left" vertical="center" wrapText="1"/>
    </xf>
    <xf numFmtId="172" fontId="34" fillId="5" borderId="3" xfId="0" applyNumberFormat="1" applyFont="1" applyFill="1" applyBorder="1" applyAlignment="1">
      <alignment vertical="center"/>
    </xf>
    <xf numFmtId="172" fontId="34" fillId="7" borderId="1" xfId="0" applyNumberFormat="1" applyFont="1" applyFill="1" applyBorder="1" applyAlignment="1">
      <alignment vertical="center"/>
    </xf>
    <xf numFmtId="0" fontId="0" fillId="4" borderId="0" xfId="0" applyFill="1" applyBorder="1" applyAlignment="1">
      <alignment horizontal="center"/>
    </xf>
    <xf numFmtId="0" fontId="0" fillId="0" borderId="32" xfId="0" applyFill="1" applyBorder="1"/>
    <xf numFmtId="0" fontId="0" fillId="0" borderId="33" xfId="0" applyFill="1" applyBorder="1"/>
    <xf numFmtId="0" fontId="4" fillId="0" borderId="0" xfId="18" applyBorder="1"/>
    <xf numFmtId="0" fontId="4" fillId="0" borderId="0" xfId="18" applyBorder="1" applyAlignment="1">
      <alignment vertical="center" wrapText="1"/>
    </xf>
    <xf numFmtId="0" fontId="4" fillId="0" borderId="0" xfId="18" applyBorder="1" applyAlignment="1">
      <alignment wrapText="1"/>
    </xf>
    <xf numFmtId="0" fontId="4" fillId="0" borderId="0" xfId="18"/>
    <xf numFmtId="0" fontId="5" fillId="0" borderId="0" xfId="18" applyFont="1" applyBorder="1"/>
    <xf numFmtId="0" fontId="5" fillId="0" borderId="0" xfId="18" applyFont="1" applyBorder="1" applyAlignment="1">
      <alignment vertical="center" wrapText="1"/>
    </xf>
    <xf numFmtId="0" fontId="5" fillId="0" borderId="0" xfId="18" applyFont="1" applyBorder="1" applyAlignment="1">
      <alignment wrapText="1"/>
    </xf>
    <xf numFmtId="0" fontId="5" fillId="0" borderId="0" xfId="18" applyFont="1"/>
    <xf numFmtId="0" fontId="12" fillId="0" borderId="0" xfId="23" applyFont="1" applyBorder="1" applyAlignment="1">
      <alignment horizontal="center" vertical="center" wrapText="1"/>
    </xf>
    <xf numFmtId="0" fontId="5" fillId="0" borderId="0" xfId="18" applyFont="1" applyBorder="1" applyAlignment="1">
      <alignment horizontal="center" vertical="center" wrapText="1"/>
    </xf>
    <xf numFmtId="0" fontId="12" fillId="0" borderId="0" xfId="23" applyFont="1" applyBorder="1" applyAlignment="1">
      <alignment vertical="center" wrapText="1"/>
    </xf>
    <xf numFmtId="0" fontId="13" fillId="0" borderId="0" xfId="23" applyFont="1" applyBorder="1" applyAlignment="1">
      <alignment vertical="center" wrapText="1"/>
    </xf>
    <xf numFmtId="0" fontId="13" fillId="0" borderId="0" xfId="18" applyFont="1" applyBorder="1" applyAlignment="1">
      <alignment vertical="center" wrapText="1"/>
    </xf>
    <xf numFmtId="171" fontId="26" fillId="4" borderId="1" xfId="9" applyNumberFormat="1" applyFont="1" applyFill="1" applyBorder="1" applyAlignment="1">
      <alignment horizontal="center" vertical="center" wrapText="1"/>
    </xf>
    <xf numFmtId="3" fontId="26" fillId="4" borderId="5" xfId="18" applyNumberFormat="1" applyFont="1" applyFill="1" applyBorder="1" applyAlignment="1">
      <alignment horizontal="center" vertical="center" wrapText="1"/>
    </xf>
    <xf numFmtId="3" fontId="26" fillId="4" borderId="1" xfId="18" applyNumberFormat="1" applyFont="1" applyFill="1" applyBorder="1" applyAlignment="1">
      <alignment horizontal="center" vertical="center" wrapText="1"/>
    </xf>
    <xf numFmtId="3" fontId="26" fillId="4" borderId="3" xfId="18" applyNumberFormat="1" applyFont="1" applyFill="1" applyBorder="1" applyAlignment="1">
      <alignment horizontal="center" vertical="center" wrapText="1"/>
    </xf>
    <xf numFmtId="0" fontId="4" fillId="8" borderId="0" xfId="18" applyFill="1" applyBorder="1"/>
    <xf numFmtId="0" fontId="4" fillId="8" borderId="0" xfId="18" applyFill="1"/>
    <xf numFmtId="0" fontId="4" fillId="9" borderId="0" xfId="18" applyFill="1"/>
    <xf numFmtId="0" fontId="4" fillId="9" borderId="0" xfId="18" applyFill="1" applyBorder="1"/>
    <xf numFmtId="175" fontId="4" fillId="0" borderId="0" xfId="18" applyNumberFormat="1"/>
    <xf numFmtId="167" fontId="4" fillId="0" borderId="0" xfId="5" applyFont="1" applyBorder="1"/>
    <xf numFmtId="167" fontId="4" fillId="0" borderId="0" xfId="18" applyNumberFormat="1" applyBorder="1"/>
    <xf numFmtId="0" fontId="4" fillId="0" borderId="0" xfId="18" applyAlignment="1"/>
    <xf numFmtId="167" fontId="26" fillId="4" borderId="3" xfId="5" applyFont="1" applyFill="1" applyBorder="1" applyAlignment="1">
      <alignment vertical="center" wrapText="1"/>
    </xf>
    <xf numFmtId="0" fontId="13" fillId="4" borderId="3" xfId="18" applyFont="1" applyFill="1" applyBorder="1"/>
    <xf numFmtId="167" fontId="13" fillId="4" borderId="3" xfId="5" applyFont="1" applyFill="1" applyBorder="1"/>
    <xf numFmtId="0" fontId="13" fillId="4" borderId="3" xfId="18" applyFont="1" applyFill="1" applyBorder="1" applyAlignment="1"/>
    <xf numFmtId="176" fontId="13" fillId="4" borderId="11" xfId="5" applyNumberFormat="1" applyFont="1" applyFill="1" applyBorder="1" applyAlignment="1">
      <alignment horizontal="center"/>
    </xf>
    <xf numFmtId="171" fontId="13" fillId="4" borderId="1" xfId="5" applyNumberFormat="1" applyFont="1" applyFill="1" applyBorder="1" applyAlignment="1"/>
    <xf numFmtId="167" fontId="13" fillId="4" borderId="1" xfId="5" applyFont="1" applyFill="1" applyBorder="1" applyAlignment="1"/>
    <xf numFmtId="165" fontId="13" fillId="4" borderId="1" xfId="18" applyNumberFormat="1" applyFont="1" applyFill="1" applyBorder="1"/>
    <xf numFmtId="167" fontId="13" fillId="4" borderId="1" xfId="5" applyFont="1" applyFill="1" applyBorder="1"/>
    <xf numFmtId="0" fontId="13" fillId="4" borderId="1" xfId="18" applyFont="1" applyFill="1" applyBorder="1"/>
    <xf numFmtId="0" fontId="13" fillId="4" borderId="1" xfId="18" applyFont="1" applyFill="1" applyBorder="1" applyAlignment="1"/>
    <xf numFmtId="0" fontId="13" fillId="4" borderId="12" xfId="18" applyFont="1" applyFill="1" applyBorder="1"/>
    <xf numFmtId="171" fontId="26" fillId="4" borderId="2" xfId="18" applyNumberFormat="1" applyFont="1" applyFill="1" applyBorder="1" applyAlignment="1">
      <alignment vertical="center" wrapText="1"/>
    </xf>
    <xf numFmtId="3" fontId="26" fillId="4" borderId="2" xfId="18" applyNumberFormat="1" applyFont="1" applyFill="1" applyBorder="1" applyAlignment="1">
      <alignment vertical="center" wrapText="1"/>
    </xf>
    <xf numFmtId="0" fontId="13" fillId="4" borderId="2" xfId="18" applyFont="1" applyFill="1" applyBorder="1"/>
    <xf numFmtId="0" fontId="13" fillId="4" borderId="2" xfId="18" applyFont="1" applyFill="1" applyBorder="1" applyAlignment="1"/>
    <xf numFmtId="0" fontId="13" fillId="4" borderId="21" xfId="18" applyFont="1" applyFill="1" applyBorder="1"/>
    <xf numFmtId="170" fontId="26" fillId="7" borderId="1" xfId="18" applyNumberFormat="1" applyFont="1" applyFill="1" applyBorder="1" applyAlignment="1">
      <alignment horizontal="left" vertical="center" wrapText="1"/>
    </xf>
    <xf numFmtId="0" fontId="26" fillId="7" borderId="5" xfId="18" applyFont="1" applyFill="1" applyBorder="1" applyAlignment="1">
      <alignment horizontal="left" vertical="center" wrapText="1"/>
    </xf>
    <xf numFmtId="0" fontId="4" fillId="4" borderId="0" xfId="18" applyFill="1" applyBorder="1"/>
    <xf numFmtId="0" fontId="13" fillId="4" borderId="0" xfId="23" applyFont="1" applyFill="1" applyBorder="1" applyAlignment="1">
      <alignment vertical="center" wrapText="1"/>
    </xf>
    <xf numFmtId="0" fontId="13" fillId="4" borderId="0" xfId="18" applyFont="1" applyFill="1" applyBorder="1" applyAlignment="1">
      <alignment vertical="center" wrapText="1"/>
    </xf>
    <xf numFmtId="0" fontId="4" fillId="4" borderId="0" xfId="18" applyFill="1" applyBorder="1" applyAlignment="1">
      <alignment wrapText="1"/>
    </xf>
    <xf numFmtId="167" fontId="4" fillId="4" borderId="0" xfId="5" applyFont="1" applyFill="1" applyBorder="1"/>
    <xf numFmtId="0" fontId="4" fillId="4" borderId="0" xfId="18" applyFill="1" applyBorder="1" applyAlignment="1">
      <alignment vertical="center" wrapText="1"/>
    </xf>
    <xf numFmtId="0" fontId="43" fillId="0" borderId="0" xfId="0" applyFont="1" applyFill="1" applyAlignment="1">
      <alignment horizontal="center" vertical="center"/>
    </xf>
    <xf numFmtId="0" fontId="5" fillId="4" borderId="30" xfId="0" applyFont="1" applyFill="1" applyBorder="1" applyAlignment="1">
      <alignment vertical="top" wrapText="1"/>
    </xf>
    <xf numFmtId="0" fontId="5" fillId="4" borderId="0" xfId="0" applyFont="1" applyFill="1" applyBorder="1" applyAlignment="1">
      <alignment vertical="top" wrapText="1"/>
    </xf>
    <xf numFmtId="0" fontId="5" fillId="4" borderId="0" xfId="0" applyFont="1" applyFill="1" applyBorder="1" applyAlignment="1">
      <alignment horizontal="center" vertical="center" wrapText="1"/>
    </xf>
    <xf numFmtId="0" fontId="44" fillId="4" borderId="30" xfId="0" applyFont="1" applyFill="1" applyBorder="1"/>
    <xf numFmtId="0" fontId="44" fillId="4" borderId="0" xfId="0" applyFont="1" applyFill="1" applyBorder="1"/>
    <xf numFmtId="0" fontId="44" fillId="4" borderId="0" xfId="0" applyFont="1" applyFill="1" applyBorder="1" applyAlignment="1">
      <alignment horizontal="center"/>
    </xf>
    <xf numFmtId="0" fontId="44" fillId="4" borderId="31" xfId="0" applyFont="1" applyFill="1" applyBorder="1"/>
    <xf numFmtId="0" fontId="19" fillId="7" borderId="3" xfId="0" applyFont="1" applyFill="1" applyBorder="1" applyAlignment="1" applyProtection="1">
      <alignment horizontal="left" vertical="center" wrapText="1"/>
      <protection locked="0"/>
    </xf>
    <xf numFmtId="0" fontId="19" fillId="7" borderId="1" xfId="0" applyFont="1" applyFill="1" applyBorder="1" applyAlignment="1" applyProtection="1">
      <alignment horizontal="left" vertical="center" wrapText="1"/>
      <protection locked="0"/>
    </xf>
    <xf numFmtId="0" fontId="19" fillId="7" borderId="4" xfId="0" applyFont="1" applyFill="1" applyBorder="1" applyAlignment="1" applyProtection="1">
      <alignment horizontal="left" vertical="center" wrapText="1"/>
      <protection locked="0"/>
    </xf>
    <xf numFmtId="0" fontId="19" fillId="7" borderId="5" xfId="0" applyFont="1" applyFill="1" applyBorder="1" applyAlignment="1" applyProtection="1">
      <alignment horizontal="left" vertical="center" wrapText="1"/>
      <protection locked="0"/>
    </xf>
    <xf numFmtId="10" fontId="38" fillId="7" borderId="0" xfId="20" applyNumberFormat="1" applyFont="1" applyFill="1" applyBorder="1" applyAlignment="1"/>
    <xf numFmtId="0" fontId="38" fillId="7" borderId="0" xfId="0" applyFont="1" applyFill="1" applyBorder="1" applyAlignment="1"/>
    <xf numFmtId="0" fontId="39" fillId="7" borderId="0" xfId="0" applyFont="1" applyFill="1" applyBorder="1" applyAlignment="1"/>
    <xf numFmtId="0" fontId="39" fillId="7" borderId="31" xfId="0" applyFont="1" applyFill="1" applyBorder="1" applyAlignment="1"/>
    <xf numFmtId="3" fontId="23" fillId="3" borderId="4" xfId="0" applyNumberFormat="1" applyFont="1" applyFill="1" applyBorder="1" applyAlignment="1">
      <alignment horizontal="center" vertical="center" wrapText="1"/>
    </xf>
    <xf numFmtId="176" fontId="36" fillId="0" borderId="4" xfId="0" applyNumberFormat="1" applyFont="1" applyFill="1" applyBorder="1" applyAlignment="1">
      <alignment vertical="center"/>
    </xf>
    <xf numFmtId="176" fontId="35" fillId="4" borderId="4" xfId="0" applyNumberFormat="1" applyFont="1" applyFill="1" applyBorder="1" applyAlignment="1">
      <alignment horizontal="center"/>
    </xf>
    <xf numFmtId="0" fontId="38" fillId="7" borderId="33" xfId="0" applyFont="1" applyFill="1" applyBorder="1" applyAlignment="1"/>
    <xf numFmtId="0" fontId="39" fillId="7" borderId="33" xfId="0" applyFont="1" applyFill="1" applyBorder="1" applyAlignment="1"/>
    <xf numFmtId="0" fontId="12" fillId="7" borderId="54" xfId="0" applyFont="1" applyFill="1" applyBorder="1" applyAlignment="1">
      <alignment horizontal="right"/>
    </xf>
    <xf numFmtId="0" fontId="2" fillId="6" borderId="4" xfId="15" applyFont="1" applyFill="1" applyBorder="1" applyAlignment="1">
      <alignment horizontal="left" vertical="center" wrapText="1"/>
    </xf>
    <xf numFmtId="0" fontId="17" fillId="6" borderId="4" xfId="15" applyFont="1" applyFill="1" applyBorder="1" applyAlignment="1">
      <alignment horizontal="center" vertical="center" textRotation="180" wrapText="1"/>
    </xf>
    <xf numFmtId="10" fontId="4" fillId="6" borderId="4" xfId="15" applyNumberFormat="1" applyFont="1" applyFill="1" applyBorder="1" applyAlignment="1">
      <alignment horizontal="center" vertical="center" wrapText="1"/>
    </xf>
    <xf numFmtId="0" fontId="2" fillId="6" borderId="4" xfId="15" applyFont="1" applyFill="1" applyBorder="1" applyAlignment="1">
      <alignment horizontal="center" vertical="center" wrapText="1"/>
    </xf>
    <xf numFmtId="165" fontId="4" fillId="7" borderId="0" xfId="18" applyNumberFormat="1" applyFont="1" applyFill="1" applyBorder="1" applyAlignment="1">
      <alignment horizontal="center" vertical="center"/>
    </xf>
    <xf numFmtId="165" fontId="4" fillId="7" borderId="0" xfId="18" applyNumberFormat="1" applyFill="1" applyBorder="1"/>
    <xf numFmtId="0" fontId="4" fillId="7" borderId="0" xfId="18" applyFill="1" applyBorder="1"/>
    <xf numFmtId="0" fontId="4" fillId="7" borderId="0" xfId="18" applyFill="1" applyBorder="1" applyAlignment="1"/>
    <xf numFmtId="0" fontId="4" fillId="7" borderId="31" xfId="18" applyFill="1" applyBorder="1"/>
    <xf numFmtId="3" fontId="4" fillId="7" borderId="33" xfId="18" applyNumberFormat="1" applyFont="1" applyFill="1" applyBorder="1" applyAlignment="1">
      <alignment horizontal="center" vertical="center"/>
    </xf>
    <xf numFmtId="0" fontId="4" fillId="7" borderId="33" xfId="18" applyFill="1" applyBorder="1"/>
    <xf numFmtId="10" fontId="12" fillId="4" borderId="0" xfId="15" applyNumberFormat="1" applyFont="1" applyFill="1" applyBorder="1" applyAlignment="1">
      <alignment horizontal="center" vertical="center"/>
    </xf>
    <xf numFmtId="176" fontId="8" fillId="0" borderId="1" xfId="3" applyNumberFormat="1" applyFont="1" applyBorder="1" applyAlignment="1">
      <alignment vertical="center"/>
    </xf>
    <xf numFmtId="0" fontId="2" fillId="6" borderId="45" xfId="15" applyFont="1" applyFill="1" applyBorder="1" applyAlignment="1">
      <alignment horizontal="center" vertical="center" wrapText="1"/>
    </xf>
    <xf numFmtId="176" fontId="36" fillId="4" borderId="4" xfId="0" applyNumberFormat="1" applyFont="1" applyFill="1" applyBorder="1" applyAlignment="1">
      <alignment horizontal="center" vertical="center"/>
    </xf>
    <xf numFmtId="10" fontId="33" fillId="4" borderId="3" xfId="15" applyNumberFormat="1" applyFont="1" applyFill="1" applyBorder="1" applyAlignment="1">
      <alignment horizontal="center" vertical="center" wrapText="1"/>
    </xf>
    <xf numFmtId="172" fontId="34" fillId="7" borderId="4" xfId="0" applyNumberFormat="1" applyFont="1" applyFill="1" applyBorder="1" applyAlignment="1">
      <alignment vertical="center"/>
    </xf>
    <xf numFmtId="0" fontId="2" fillId="6" borderId="46" xfId="15" applyFont="1" applyFill="1" applyBorder="1" applyAlignment="1">
      <alignment horizontal="center" vertical="center" wrapText="1"/>
    </xf>
    <xf numFmtId="0" fontId="26" fillId="0" borderId="42" xfId="18" applyFont="1" applyFill="1" applyBorder="1" applyAlignment="1">
      <alignment vertical="center" wrapText="1"/>
    </xf>
    <xf numFmtId="0" fontId="26" fillId="0" borderId="43" xfId="18" applyFont="1" applyFill="1" applyBorder="1" applyAlignment="1">
      <alignment vertical="center" wrapText="1"/>
    </xf>
    <xf numFmtId="10" fontId="4" fillId="0" borderId="0" xfId="15" applyNumberFormat="1" applyFont="1" applyAlignment="1">
      <alignment vertical="center"/>
    </xf>
    <xf numFmtId="10" fontId="19" fillId="4" borderId="3" xfId="15" applyNumberFormat="1" applyFont="1" applyFill="1" applyBorder="1" applyAlignment="1">
      <alignment horizontal="center" vertical="center" wrapText="1"/>
    </xf>
    <xf numFmtId="10" fontId="19" fillId="4" borderId="1" xfId="15" applyNumberFormat="1" applyFont="1" applyFill="1" applyBorder="1" applyAlignment="1">
      <alignment horizontal="center" vertical="center" wrapText="1"/>
    </xf>
    <xf numFmtId="0" fontId="2" fillId="4" borderId="0" xfId="0" applyFont="1" applyFill="1" applyBorder="1" applyAlignment="1">
      <alignment horizontal="center" vertical="center" wrapText="1"/>
    </xf>
    <xf numFmtId="10" fontId="4" fillId="2" borderId="0" xfId="15" applyNumberFormat="1" applyFont="1" applyFill="1" applyAlignment="1">
      <alignment vertical="center"/>
    </xf>
    <xf numFmtId="172" fontId="34" fillId="7" borderId="5" xfId="0" applyNumberFormat="1" applyFont="1" applyFill="1" applyBorder="1" applyAlignment="1">
      <alignment vertical="center"/>
    </xf>
    <xf numFmtId="0" fontId="19" fillId="2" borderId="5" xfId="15" applyFont="1" applyFill="1" applyBorder="1" applyAlignment="1">
      <alignment vertical="center"/>
    </xf>
    <xf numFmtId="10" fontId="32" fillId="4" borderId="5" xfId="15" applyNumberFormat="1" applyFont="1" applyFill="1" applyBorder="1" applyAlignment="1">
      <alignment horizontal="center" vertical="center" wrapText="1"/>
    </xf>
    <xf numFmtId="10" fontId="19" fillId="4" borderId="5" xfId="15" applyNumberFormat="1" applyFont="1" applyFill="1" applyBorder="1" applyAlignment="1">
      <alignment horizontal="center" vertical="center" wrapText="1"/>
    </xf>
    <xf numFmtId="0" fontId="0" fillId="0" borderId="0" xfId="0" applyFill="1" applyBorder="1" applyAlignment="1">
      <alignment horizontal="center" vertical="center"/>
    </xf>
    <xf numFmtId="0" fontId="46" fillId="0" borderId="0" xfId="0" applyFont="1" applyBorder="1" applyAlignment="1">
      <alignment horizontal="center" vertical="center" wrapText="1"/>
    </xf>
    <xf numFmtId="0" fontId="47" fillId="0" borderId="0" xfId="0" applyFont="1" applyFill="1" applyAlignment="1">
      <alignment horizontal="center" vertical="center"/>
    </xf>
    <xf numFmtId="37" fontId="0" fillId="0" borderId="0" xfId="0" applyNumberFormat="1" applyFill="1" applyAlignment="1">
      <alignment horizontal="center" vertical="center"/>
    </xf>
    <xf numFmtId="172" fontId="34" fillId="5" borderId="5" xfId="0" applyNumberFormat="1" applyFont="1" applyFill="1" applyBorder="1" applyAlignment="1">
      <alignment vertical="center"/>
    </xf>
    <xf numFmtId="10" fontId="33" fillId="4" borderId="5" xfId="15" applyNumberFormat="1" applyFont="1" applyFill="1" applyBorder="1" applyAlignment="1">
      <alignment horizontal="center" vertical="center" wrapText="1"/>
    </xf>
    <xf numFmtId="172" fontId="34" fillId="5" borderId="1" xfId="0" applyNumberFormat="1" applyFont="1" applyFill="1" applyBorder="1" applyAlignment="1">
      <alignment vertical="center"/>
    </xf>
    <xf numFmtId="10" fontId="33" fillId="4" borderId="1" xfId="15" applyNumberFormat="1" applyFont="1" applyFill="1" applyBorder="1" applyAlignment="1">
      <alignment horizontal="center" vertical="center" wrapText="1"/>
    </xf>
    <xf numFmtId="172" fontId="34" fillId="7" borderId="2" xfId="0" applyNumberFormat="1" applyFont="1" applyFill="1" applyBorder="1" applyAlignment="1">
      <alignment vertical="center"/>
    </xf>
    <xf numFmtId="10" fontId="32" fillId="4" borderId="2" xfId="15" applyNumberFormat="1" applyFont="1" applyFill="1" applyBorder="1" applyAlignment="1">
      <alignment horizontal="center" vertical="center" wrapText="1"/>
    </xf>
    <xf numFmtId="10" fontId="19" fillId="4" borderId="2" xfId="15" applyNumberFormat="1" applyFont="1" applyFill="1" applyBorder="1" applyAlignment="1">
      <alignment horizontal="center" vertical="center" wrapText="1"/>
    </xf>
    <xf numFmtId="0" fontId="19" fillId="2" borderId="4" xfId="15" applyFont="1" applyFill="1" applyBorder="1" applyAlignment="1">
      <alignment vertical="center"/>
    </xf>
    <xf numFmtId="10" fontId="32" fillId="4" borderId="4" xfId="15" applyNumberFormat="1" applyFont="1" applyFill="1" applyBorder="1" applyAlignment="1">
      <alignment horizontal="center" vertical="center" wrapText="1"/>
    </xf>
    <xf numFmtId="10" fontId="19" fillId="4" borderId="4" xfId="15" applyNumberFormat="1" applyFont="1" applyFill="1" applyBorder="1" applyAlignment="1">
      <alignment horizontal="center" vertical="center" wrapText="1"/>
    </xf>
    <xf numFmtId="0" fontId="48" fillId="0" borderId="57" xfId="0" applyFont="1" applyFill="1" applyBorder="1" applyAlignment="1">
      <alignment horizontal="center" vertical="center" wrapText="1"/>
    </xf>
    <xf numFmtId="10" fontId="48" fillId="0" borderId="57" xfId="0" applyNumberFormat="1" applyFont="1" applyFill="1" applyBorder="1" applyAlignment="1">
      <alignment horizontal="center" vertical="center" wrapText="1"/>
    </xf>
    <xf numFmtId="0" fontId="19" fillId="0" borderId="57" xfId="0" applyFont="1" applyFill="1" applyBorder="1" applyAlignment="1">
      <alignment horizontal="center" vertical="center" wrapText="1"/>
    </xf>
    <xf numFmtId="10" fontId="19" fillId="0" borderId="57" xfId="0" applyNumberFormat="1" applyFont="1" applyFill="1" applyBorder="1" applyAlignment="1">
      <alignment horizontal="center" vertical="center" wrapText="1"/>
    </xf>
    <xf numFmtId="10" fontId="48" fillId="0" borderId="1" xfId="0" applyNumberFormat="1" applyFont="1" applyFill="1" applyBorder="1" applyAlignment="1">
      <alignment horizontal="center" vertical="center" wrapText="1"/>
    </xf>
    <xf numFmtId="10" fontId="49" fillId="0" borderId="1" xfId="0" applyNumberFormat="1" applyFont="1" applyFill="1" applyBorder="1" applyAlignment="1">
      <alignment horizontal="center" vertical="center" wrapText="1"/>
    </xf>
    <xf numFmtId="10" fontId="19" fillId="0"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3" fontId="0" fillId="0" borderId="0" xfId="0" applyNumberFormat="1" applyFill="1" applyAlignment="1">
      <alignment horizontal="center" vertical="center"/>
    </xf>
    <xf numFmtId="0" fontId="5" fillId="7"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37" fillId="4" borderId="23" xfId="15" applyFont="1" applyFill="1" applyBorder="1" applyAlignment="1">
      <alignment horizontal="justify" vertical="top" wrapText="1"/>
    </xf>
    <xf numFmtId="3" fontId="26" fillId="4" borderId="2" xfId="18" applyNumberFormat="1" applyFont="1" applyFill="1" applyBorder="1" applyAlignment="1">
      <alignment horizontal="center" vertical="center" wrapText="1"/>
    </xf>
    <xf numFmtId="170" fontId="26" fillId="4" borderId="2" xfId="18" applyNumberFormat="1" applyFont="1" applyFill="1" applyBorder="1" applyAlignment="1">
      <alignment horizontal="center" vertical="center" wrapText="1"/>
    </xf>
    <xf numFmtId="170" fontId="26" fillId="4" borderId="26" xfId="18" applyNumberFormat="1" applyFont="1" applyFill="1" applyBorder="1" applyAlignment="1">
      <alignment horizontal="center" vertical="center" wrapText="1"/>
    </xf>
    <xf numFmtId="0" fontId="11" fillId="0" borderId="0" xfId="18" applyFont="1" applyBorder="1" applyAlignment="1">
      <alignment horizontal="center" vertical="center"/>
    </xf>
    <xf numFmtId="37" fontId="47" fillId="0" borderId="0" xfId="0" applyNumberFormat="1" applyFont="1" applyFill="1" applyAlignment="1">
      <alignment horizontal="center" vertical="center"/>
    </xf>
    <xf numFmtId="10" fontId="17" fillId="0" borderId="5" xfId="0" applyNumberFormat="1" applyFont="1" applyBorder="1" applyAlignment="1" applyProtection="1">
      <alignment horizontal="center" vertical="center" wrapText="1"/>
      <protection locked="0"/>
    </xf>
    <xf numFmtId="172" fontId="19" fillId="0" borderId="2" xfId="0" applyNumberFormat="1" applyFont="1" applyFill="1" applyBorder="1" applyAlignment="1">
      <alignment horizontal="center" vertical="center"/>
    </xf>
    <xf numFmtId="172" fontId="19" fillId="4" borderId="2" xfId="0" applyNumberFormat="1" applyFont="1" applyFill="1" applyBorder="1" applyAlignment="1">
      <alignment horizontal="center" vertical="center"/>
    </xf>
    <xf numFmtId="0" fontId="37" fillId="4" borderId="12" xfId="15" applyFont="1" applyFill="1" applyBorder="1" applyAlignment="1">
      <alignment horizontal="justify" vertical="top" wrapText="1"/>
    </xf>
    <xf numFmtId="10" fontId="48" fillId="0" borderId="67" xfId="0" applyNumberFormat="1" applyFont="1" applyFill="1" applyBorder="1" applyAlignment="1">
      <alignment horizontal="center" vertical="center" wrapText="1"/>
    </xf>
    <xf numFmtId="10" fontId="49" fillId="0" borderId="67" xfId="0" applyNumberFormat="1" applyFont="1" applyFill="1" applyBorder="1" applyAlignment="1">
      <alignment horizontal="center" vertical="center" wrapText="1"/>
    </xf>
    <xf numFmtId="172" fontId="34" fillId="7" borderId="45" xfId="0" applyNumberFormat="1" applyFont="1" applyFill="1" applyBorder="1" applyAlignment="1">
      <alignment vertical="center"/>
    </xf>
    <xf numFmtId="172" fontId="34" fillId="7" borderId="3" xfId="0" applyNumberFormat="1" applyFont="1" applyFill="1" applyBorder="1" applyAlignment="1">
      <alignment vertical="center"/>
    </xf>
    <xf numFmtId="10" fontId="48" fillId="0" borderId="73" xfId="0" applyNumberFormat="1" applyFont="1" applyFill="1" applyBorder="1" applyAlignment="1">
      <alignment horizontal="center" vertical="center" wrapText="1"/>
    </xf>
    <xf numFmtId="10" fontId="19" fillId="0" borderId="73" xfId="0" applyNumberFormat="1" applyFont="1" applyFill="1" applyBorder="1" applyAlignment="1">
      <alignment horizontal="center" vertical="center" wrapText="1"/>
    </xf>
    <xf numFmtId="172" fontId="34" fillId="7" borderId="74" xfId="0" applyNumberFormat="1" applyFont="1" applyFill="1" applyBorder="1" applyAlignment="1">
      <alignment vertical="center"/>
    </xf>
    <xf numFmtId="176" fontId="8" fillId="4" borderId="1" xfId="3" applyNumberFormat="1" applyFont="1" applyFill="1" applyBorder="1" applyAlignment="1">
      <alignment vertical="center"/>
    </xf>
    <xf numFmtId="176" fontId="8" fillId="4" borderId="1" xfId="3" applyNumberFormat="1" applyFont="1" applyFill="1" applyBorder="1" applyAlignment="1">
      <alignment horizontal="left" vertical="center"/>
    </xf>
    <xf numFmtId="0" fontId="17" fillId="7" borderId="2" xfId="18" applyFont="1" applyFill="1" applyBorder="1" applyAlignment="1">
      <alignment horizontal="center" vertical="center" wrapText="1"/>
    </xf>
    <xf numFmtId="0" fontId="17" fillId="7" borderId="10" xfId="18" applyFont="1" applyFill="1" applyBorder="1" applyAlignment="1">
      <alignment horizontal="center" vertical="center" wrapText="1"/>
    </xf>
    <xf numFmtId="0" fontId="17" fillId="7" borderId="75" xfId="18" applyFont="1" applyFill="1" applyBorder="1" applyAlignment="1">
      <alignment horizontal="center" vertical="center" wrapText="1"/>
    </xf>
    <xf numFmtId="0" fontId="17" fillId="7" borderId="15" xfId="18" applyFont="1" applyFill="1" applyBorder="1" applyAlignment="1">
      <alignment horizontal="center" vertical="center"/>
    </xf>
    <xf numFmtId="0" fontId="17" fillId="7" borderId="25" xfId="18" applyFont="1" applyFill="1" applyBorder="1" applyAlignment="1">
      <alignment horizontal="center" vertical="center" wrapText="1"/>
    </xf>
    <xf numFmtId="0" fontId="26" fillId="7" borderId="3" xfId="18" applyFont="1" applyFill="1" applyBorder="1" applyAlignment="1">
      <alignment horizontal="left" vertical="center" wrapText="1"/>
    </xf>
    <xf numFmtId="170" fontId="26" fillId="7" borderId="2" xfId="18" applyNumberFormat="1" applyFont="1" applyFill="1" applyBorder="1" applyAlignment="1">
      <alignment vertical="center" wrapText="1"/>
    </xf>
    <xf numFmtId="170" fontId="26" fillId="4" borderId="2" xfId="18" applyNumberFormat="1" applyFont="1" applyFill="1" applyBorder="1" applyAlignment="1">
      <alignment vertical="center" wrapText="1"/>
    </xf>
    <xf numFmtId="170" fontId="26" fillId="7" borderId="4" xfId="18" applyNumberFormat="1" applyFont="1" applyFill="1" applyBorder="1" applyAlignment="1">
      <alignment vertical="center" wrapText="1"/>
    </xf>
    <xf numFmtId="3" fontId="26" fillId="4" borderId="4" xfId="18" applyNumberFormat="1" applyFont="1" applyFill="1" applyBorder="1" applyAlignment="1">
      <alignment horizontal="center" vertical="center" wrapText="1"/>
    </xf>
    <xf numFmtId="170" fontId="26" fillId="4" borderId="4" xfId="18" applyNumberFormat="1" applyFont="1" applyFill="1" applyBorder="1" applyAlignment="1">
      <alignment vertical="center" wrapText="1"/>
    </xf>
    <xf numFmtId="0" fontId="37" fillId="4" borderId="3" xfId="0" applyFont="1" applyFill="1" applyBorder="1" applyAlignment="1">
      <alignment horizontal="center" vertical="center" wrapText="1"/>
    </xf>
    <xf numFmtId="1" fontId="37" fillId="4" borderId="3" xfId="0" applyNumberFormat="1" applyFont="1" applyFill="1" applyBorder="1" applyAlignment="1">
      <alignment horizontal="center" vertical="center" wrapText="1"/>
    </xf>
    <xf numFmtId="1" fontId="37" fillId="4" borderId="11" xfId="0" applyNumberFormat="1" applyFont="1" applyFill="1" applyBorder="1" applyAlignment="1">
      <alignment horizontal="center" vertical="center" wrapText="1"/>
    </xf>
    <xf numFmtId="37" fontId="22" fillId="4" borderId="1" xfId="9" applyNumberFormat="1" applyFont="1" applyFill="1" applyBorder="1" applyAlignment="1">
      <alignment horizontal="center" vertical="center"/>
    </xf>
    <xf numFmtId="0" fontId="37" fillId="4" borderId="1" xfId="0" applyFont="1" applyFill="1" applyBorder="1" applyAlignment="1">
      <alignment horizontal="center" vertical="center" wrapText="1"/>
    </xf>
    <xf numFmtId="1" fontId="37" fillId="4" borderId="1" xfId="0" applyNumberFormat="1" applyFont="1" applyFill="1" applyBorder="1" applyAlignment="1">
      <alignment horizontal="center" vertical="center" wrapText="1"/>
    </xf>
    <xf numFmtId="1" fontId="37" fillId="4" borderId="12" xfId="0" applyNumberFormat="1" applyFont="1" applyFill="1" applyBorder="1" applyAlignment="1">
      <alignment horizontal="center" vertical="center" wrapText="1"/>
    </xf>
    <xf numFmtId="170" fontId="26" fillId="4" borderId="1" xfId="18" applyNumberFormat="1" applyFont="1" applyFill="1" applyBorder="1" applyAlignment="1">
      <alignment horizontal="center" vertical="center" wrapText="1"/>
    </xf>
    <xf numFmtId="0" fontId="26" fillId="7" borderId="1" xfId="18" applyFont="1" applyFill="1" applyBorder="1" applyAlignment="1">
      <alignment horizontal="left" vertical="center" wrapText="1"/>
    </xf>
    <xf numFmtId="170" fontId="26" fillId="7" borderId="1" xfId="18" applyNumberFormat="1" applyFont="1" applyFill="1" applyBorder="1" applyAlignment="1">
      <alignment vertical="center" wrapText="1"/>
    </xf>
    <xf numFmtId="170" fontId="26" fillId="4" borderId="4" xfId="18" applyNumberFormat="1" applyFont="1" applyFill="1" applyBorder="1" applyAlignment="1">
      <alignment horizontal="center" vertical="center" wrapText="1"/>
    </xf>
    <xf numFmtId="0" fontId="13" fillId="7" borderId="5" xfId="18" applyFont="1" applyFill="1" applyBorder="1" applyAlignment="1">
      <alignment horizontal="left" vertical="center" wrapText="1"/>
    </xf>
    <xf numFmtId="3" fontId="13" fillId="0" borderId="3" xfId="18" applyNumberFormat="1" applyFont="1" applyFill="1" applyBorder="1" applyAlignment="1">
      <alignment horizontal="center" vertical="center" wrapText="1"/>
    </xf>
    <xf numFmtId="0" fontId="4" fillId="0" borderId="0" xfId="18" applyFont="1" applyFill="1" applyBorder="1"/>
    <xf numFmtId="0" fontId="13" fillId="0" borderId="0" xfId="23" applyFont="1" applyFill="1" applyBorder="1" applyAlignment="1">
      <alignment vertical="center" wrapText="1"/>
    </xf>
    <xf numFmtId="0" fontId="13" fillId="0" borderId="0" xfId="18" applyFont="1" applyFill="1" applyBorder="1" applyAlignment="1">
      <alignment vertical="center" wrapText="1"/>
    </xf>
    <xf numFmtId="0" fontId="4" fillId="0" borderId="0" xfId="18" applyFont="1" applyFill="1" applyBorder="1" applyAlignment="1">
      <alignment wrapText="1"/>
    </xf>
    <xf numFmtId="0" fontId="4" fillId="0" borderId="0" xfId="18" applyFont="1" applyFill="1"/>
    <xf numFmtId="170" fontId="13" fillId="7" borderId="1" xfId="18" applyNumberFormat="1" applyFont="1" applyFill="1" applyBorder="1" applyAlignment="1">
      <alignment horizontal="left" vertical="center" wrapText="1"/>
    </xf>
    <xf numFmtId="171" fontId="13" fillId="0" borderId="1" xfId="9" applyNumberFormat="1" applyFont="1" applyFill="1" applyBorder="1" applyAlignment="1">
      <alignment horizontal="center" vertical="center" wrapText="1"/>
    </xf>
    <xf numFmtId="3" fontId="13" fillId="0" borderId="1" xfId="18" applyNumberFormat="1" applyFont="1" applyFill="1" applyBorder="1" applyAlignment="1">
      <alignment horizontal="center" vertical="center" wrapText="1"/>
    </xf>
    <xf numFmtId="170" fontId="13" fillId="7" borderId="2" xfId="18" applyNumberFormat="1" applyFont="1" applyFill="1" applyBorder="1" applyAlignment="1">
      <alignment vertical="center" wrapText="1"/>
    </xf>
    <xf numFmtId="3" fontId="13" fillId="0" borderId="2" xfId="18" applyNumberFormat="1" applyFont="1" applyFill="1" applyBorder="1" applyAlignment="1">
      <alignment horizontal="center" vertical="center" wrapText="1"/>
    </xf>
    <xf numFmtId="170" fontId="13" fillId="0" borderId="2" xfId="18" applyNumberFormat="1" applyFont="1" applyFill="1" applyBorder="1" applyAlignment="1">
      <alignment vertical="center" wrapText="1"/>
    </xf>
    <xf numFmtId="0" fontId="13" fillId="7" borderId="3" xfId="18" applyFont="1" applyFill="1" applyBorder="1" applyAlignment="1">
      <alignment horizontal="left" vertical="center" wrapText="1"/>
    </xf>
    <xf numFmtId="170" fontId="13" fillId="7" borderId="4" xfId="18" applyNumberFormat="1" applyFont="1" applyFill="1" applyBorder="1" applyAlignment="1">
      <alignment vertical="center" wrapText="1"/>
    </xf>
    <xf numFmtId="3" fontId="13" fillId="0" borderId="4" xfId="18" applyNumberFormat="1" applyFont="1" applyFill="1" applyBorder="1" applyAlignment="1">
      <alignment horizontal="center" vertical="center" wrapText="1"/>
    </xf>
    <xf numFmtId="170" fontId="13" fillId="0" borderId="4" xfId="18" applyNumberFormat="1" applyFont="1" applyFill="1" applyBorder="1" applyAlignment="1">
      <alignment vertical="center" wrapText="1"/>
    </xf>
    <xf numFmtId="0" fontId="4" fillId="4" borderId="0" xfId="18" applyFill="1"/>
    <xf numFmtId="3" fontId="26" fillId="0" borderId="3" xfId="18" applyNumberFormat="1" applyFont="1" applyFill="1" applyBorder="1" applyAlignment="1">
      <alignment horizontal="center" vertical="center" wrapText="1"/>
    </xf>
    <xf numFmtId="171" fontId="26" fillId="0" borderId="1" xfId="9" applyNumberFormat="1" applyFont="1" applyFill="1" applyBorder="1" applyAlignment="1">
      <alignment horizontal="center" vertical="center" wrapText="1"/>
    </xf>
    <xf numFmtId="3" fontId="26" fillId="0" borderId="1" xfId="18" applyNumberFormat="1" applyFont="1" applyFill="1" applyBorder="1" applyAlignment="1">
      <alignment horizontal="center" vertical="center" wrapText="1"/>
    </xf>
    <xf numFmtId="3" fontId="26" fillId="0" borderId="2" xfId="18" applyNumberFormat="1" applyFont="1" applyFill="1" applyBorder="1" applyAlignment="1">
      <alignment horizontal="center" vertical="center" wrapText="1"/>
    </xf>
    <xf numFmtId="170" fontId="26" fillId="0" borderId="2" xfId="18" applyNumberFormat="1" applyFont="1" applyFill="1" applyBorder="1" applyAlignment="1">
      <alignment vertical="center" wrapText="1"/>
    </xf>
    <xf numFmtId="0" fontId="45" fillId="7" borderId="2" xfId="0" applyFont="1" applyFill="1" applyBorder="1" applyAlignment="1">
      <alignment vertical="center" wrapText="1"/>
    </xf>
    <xf numFmtId="0" fontId="42" fillId="7" borderId="8" xfId="18" applyFont="1" applyFill="1" applyBorder="1" applyAlignment="1">
      <alignment horizontal="center" vertical="center" wrapText="1"/>
    </xf>
    <xf numFmtId="175" fontId="4" fillId="0" borderId="0" xfId="18" applyNumberFormat="1" applyAlignment="1">
      <alignment horizontal="center"/>
    </xf>
    <xf numFmtId="0" fontId="4" fillId="0" borderId="0" xfId="18" applyAlignment="1">
      <alignment horizontal="center"/>
    </xf>
    <xf numFmtId="0" fontId="42" fillId="7" borderId="55" xfId="18" applyFont="1" applyFill="1" applyBorder="1" applyAlignment="1">
      <alignment horizontal="center" vertical="center" wrapText="1"/>
    </xf>
    <xf numFmtId="177" fontId="13" fillId="4" borderId="2" xfId="18" applyNumberFormat="1" applyFont="1" applyFill="1" applyBorder="1" applyAlignment="1">
      <alignment horizontal="center" vertical="center"/>
    </xf>
    <xf numFmtId="0" fontId="26" fillId="7" borderId="78" xfId="18" applyFont="1" applyFill="1" applyBorder="1" applyAlignment="1">
      <alignment horizontal="left" vertical="center" wrapText="1"/>
    </xf>
    <xf numFmtId="3" fontId="13" fillId="4" borderId="77" xfId="18" applyNumberFormat="1" applyFont="1" applyFill="1" applyBorder="1" applyAlignment="1">
      <alignment horizontal="center" vertical="center"/>
    </xf>
    <xf numFmtId="0" fontId="26" fillId="0" borderId="1" xfId="18" applyFont="1" applyFill="1" applyBorder="1" applyAlignment="1">
      <alignment horizontal="center" vertical="center" wrapText="1"/>
    </xf>
    <xf numFmtId="3" fontId="13" fillId="0" borderId="3" xfId="18" applyNumberFormat="1" applyFont="1" applyFill="1" applyBorder="1" applyAlignment="1">
      <alignment horizontal="center" vertical="center" wrapText="1"/>
    </xf>
    <xf numFmtId="3" fontId="13" fillId="0" borderId="1" xfId="18" applyNumberFormat="1" applyFont="1" applyFill="1" applyBorder="1" applyAlignment="1">
      <alignment horizontal="center" vertical="center" wrapText="1"/>
    </xf>
    <xf numFmtId="3" fontId="13" fillId="0" borderId="4" xfId="18" applyNumberFormat="1" applyFont="1" applyFill="1" applyBorder="1" applyAlignment="1">
      <alignment horizontal="center" vertical="center" wrapText="1"/>
    </xf>
    <xf numFmtId="3" fontId="26" fillId="0" borderId="4" xfId="18" applyNumberFormat="1" applyFont="1" applyFill="1" applyBorder="1" applyAlignment="1">
      <alignment horizontal="center" vertical="center" wrapText="1"/>
    </xf>
    <xf numFmtId="4" fontId="26" fillId="0" borderId="3" xfId="18" applyNumberFormat="1" applyFont="1" applyFill="1" applyBorder="1" applyAlignment="1">
      <alignment horizontal="center" vertical="center" wrapText="1"/>
    </xf>
    <xf numFmtId="37" fontId="22" fillId="0" borderId="1" xfId="9" applyNumberFormat="1" applyFont="1" applyFill="1" applyBorder="1" applyAlignment="1">
      <alignment horizontal="center" vertical="center"/>
    </xf>
    <xf numFmtId="179" fontId="13" fillId="0" borderId="3" xfId="18" applyNumberFormat="1" applyFont="1" applyFill="1" applyBorder="1" applyAlignment="1">
      <alignment horizontal="center" vertical="center" wrapText="1"/>
    </xf>
    <xf numFmtId="4" fontId="13" fillId="0" borderId="3" xfId="18" applyNumberFormat="1" applyFont="1" applyFill="1" applyBorder="1" applyAlignment="1">
      <alignment horizontal="center" vertical="center" wrapText="1"/>
    </xf>
    <xf numFmtId="3" fontId="26" fillId="0" borderId="26" xfId="18" applyNumberFormat="1" applyFont="1" applyFill="1" applyBorder="1" applyAlignment="1">
      <alignment horizontal="center" vertical="center" wrapText="1"/>
    </xf>
    <xf numFmtId="167" fontId="26" fillId="0" borderId="3" xfId="5" applyFont="1" applyFill="1" applyBorder="1" applyAlignment="1">
      <alignment horizontal="center" vertical="center" wrapText="1"/>
    </xf>
    <xf numFmtId="171" fontId="26" fillId="0" borderId="2" xfId="18" applyNumberFormat="1" applyFont="1" applyFill="1" applyBorder="1" applyAlignment="1">
      <alignment horizontal="center" vertical="center" wrapText="1"/>
    </xf>
    <xf numFmtId="9" fontId="8" fillId="0" borderId="0" xfId="20" applyFont="1"/>
    <xf numFmtId="0" fontId="5" fillId="7" borderId="2" xfId="0" applyFont="1" applyFill="1" applyBorder="1" applyAlignment="1">
      <alignment horizontal="center" vertical="center" wrapText="1"/>
    </xf>
    <xf numFmtId="0" fontId="37" fillId="4" borderId="12" xfId="15" applyFont="1" applyFill="1" applyBorder="1" applyAlignment="1">
      <alignment horizontal="justify" vertical="top" wrapText="1"/>
    </xf>
    <xf numFmtId="176" fontId="35" fillId="4" borderId="3" xfId="5" applyNumberFormat="1" applyFont="1" applyFill="1" applyBorder="1" applyAlignment="1">
      <alignment horizontal="center" vertical="center"/>
    </xf>
    <xf numFmtId="176" fontId="35" fillId="4" borderId="1" xfId="5" applyNumberFormat="1" applyFont="1" applyFill="1" applyBorder="1" applyAlignment="1">
      <alignment horizontal="center" vertical="center"/>
    </xf>
    <xf numFmtId="37" fontId="22" fillId="4" borderId="4" xfId="9" applyNumberFormat="1" applyFont="1" applyFill="1" applyBorder="1" applyAlignment="1">
      <alignment horizontal="center" vertical="center"/>
    </xf>
    <xf numFmtId="37" fontId="24" fillId="4" borderId="4" xfId="9" applyNumberFormat="1" applyFont="1" applyFill="1" applyBorder="1" applyAlignment="1">
      <alignment horizontal="center" vertical="center"/>
    </xf>
    <xf numFmtId="176" fontId="36" fillId="4" borderId="4" xfId="5" applyNumberFormat="1" applyFont="1" applyFill="1" applyBorder="1" applyAlignment="1">
      <alignment horizontal="center" vertical="center"/>
    </xf>
    <xf numFmtId="172" fontId="34" fillId="7" borderId="26" xfId="0" applyNumberFormat="1" applyFont="1" applyFill="1" applyBorder="1" applyAlignment="1">
      <alignment vertical="center"/>
    </xf>
    <xf numFmtId="10" fontId="32" fillId="4" borderId="26" xfId="15" applyNumberFormat="1" applyFont="1" applyFill="1" applyBorder="1" applyAlignment="1">
      <alignment horizontal="center" vertical="center" wrapText="1"/>
    </xf>
    <xf numFmtId="10" fontId="19" fillId="4" borderId="26" xfId="15" applyNumberFormat="1" applyFont="1" applyFill="1" applyBorder="1" applyAlignment="1">
      <alignment horizontal="center" vertical="center" wrapText="1"/>
    </xf>
    <xf numFmtId="3" fontId="23" fillId="0" borderId="3" xfId="0" applyNumberFormat="1" applyFont="1" applyFill="1" applyBorder="1" applyAlignment="1">
      <alignment horizontal="center" vertical="center" wrapText="1"/>
    </xf>
    <xf numFmtId="3" fontId="21" fillId="0" borderId="3" xfId="0" applyNumberFormat="1" applyFont="1" applyFill="1" applyBorder="1" applyAlignment="1">
      <alignment horizontal="center" vertical="center" wrapText="1"/>
    </xf>
    <xf numFmtId="37" fontId="24" fillId="0" borderId="1" xfId="9" applyNumberFormat="1" applyFont="1" applyFill="1" applyBorder="1" applyAlignment="1">
      <alignment horizontal="center" vertical="center"/>
    </xf>
    <xf numFmtId="0" fontId="22" fillId="0" borderId="1" xfId="0" applyFont="1" applyFill="1" applyBorder="1" applyAlignment="1">
      <alignment horizontal="right" vertical="center"/>
    </xf>
    <xf numFmtId="3" fontId="21" fillId="0" borderId="1" xfId="9" applyNumberFormat="1" applyFont="1" applyFill="1" applyBorder="1" applyAlignment="1">
      <alignment horizontal="center" vertical="center" wrapText="1"/>
    </xf>
    <xf numFmtId="37" fontId="24" fillId="0" borderId="4" xfId="9" applyNumberFormat="1" applyFont="1" applyFill="1" applyBorder="1" applyAlignment="1">
      <alignment horizontal="center" vertical="center"/>
    </xf>
    <xf numFmtId="37" fontId="22" fillId="0" borderId="4" xfId="9" applyNumberFormat="1" applyFont="1" applyFill="1" applyBorder="1" applyAlignment="1">
      <alignment horizontal="center" vertical="center"/>
    </xf>
    <xf numFmtId="37" fontId="52" fillId="0" borderId="4" xfId="9" applyNumberFormat="1" applyFont="1" applyFill="1" applyBorder="1" applyAlignment="1">
      <alignment horizontal="center" vertical="center"/>
    </xf>
    <xf numFmtId="171" fontId="22" fillId="0" borderId="1" xfId="0" applyNumberFormat="1" applyFont="1" applyFill="1" applyBorder="1" applyAlignment="1">
      <alignment horizontal="right" vertical="center"/>
    </xf>
    <xf numFmtId="3" fontId="21" fillId="0" borderId="5" xfId="9" applyNumberFormat="1" applyFont="1" applyFill="1" applyBorder="1" applyAlignment="1">
      <alignment horizontal="center" vertical="center" wrapText="1"/>
    </xf>
    <xf numFmtId="4" fontId="21" fillId="0" borderId="3" xfId="0" applyNumberFormat="1" applyFont="1" applyFill="1" applyBorder="1" applyAlignment="1">
      <alignment horizontal="center" vertical="center" wrapText="1"/>
    </xf>
    <xf numFmtId="4" fontId="21" fillId="0" borderId="1" xfId="9" applyNumberFormat="1" applyFont="1" applyFill="1" applyBorder="1" applyAlignment="1">
      <alignment horizontal="center" vertical="center" wrapText="1"/>
    </xf>
    <xf numFmtId="3" fontId="21" fillId="0" borderId="1" xfId="0" applyNumberFormat="1" applyFont="1" applyFill="1" applyBorder="1" applyAlignment="1">
      <alignment horizontal="center" vertical="center" wrapText="1"/>
    </xf>
    <xf numFmtId="167" fontId="21" fillId="0" borderId="3" xfId="5" applyFont="1" applyFill="1" applyBorder="1" applyAlignment="1">
      <alignment vertical="center" wrapText="1"/>
    </xf>
    <xf numFmtId="3" fontId="23" fillId="0" borderId="5" xfId="9" applyNumberFormat="1" applyFont="1" applyFill="1" applyBorder="1" applyAlignment="1">
      <alignment horizontal="center" vertical="center" wrapText="1"/>
    </xf>
    <xf numFmtId="3" fontId="23" fillId="0" borderId="4" xfId="0" applyNumberFormat="1" applyFont="1" applyFill="1" applyBorder="1" applyAlignment="1">
      <alignment horizontal="center" vertical="center" wrapText="1"/>
    </xf>
    <xf numFmtId="4" fontId="5" fillId="0" borderId="0" xfId="0" applyNumberFormat="1" applyFont="1" applyFill="1" applyAlignment="1">
      <alignment horizontal="center"/>
    </xf>
    <xf numFmtId="4" fontId="5" fillId="7" borderId="2" xfId="0" applyNumberFormat="1" applyFont="1" applyFill="1" applyBorder="1" applyAlignment="1">
      <alignment horizontal="center" vertical="center" wrapText="1"/>
    </xf>
    <xf numFmtId="4" fontId="23" fillId="0" borderId="3" xfId="0" applyNumberFormat="1" applyFont="1" applyFill="1" applyBorder="1" applyAlignment="1">
      <alignment horizontal="center" vertical="center" wrapText="1"/>
    </xf>
    <xf numFmtId="4" fontId="22" fillId="0" borderId="1" xfId="9" applyNumberFormat="1" applyFont="1" applyFill="1" applyBorder="1" applyAlignment="1">
      <alignment horizontal="center" vertical="center"/>
    </xf>
    <xf numFmtId="4" fontId="22" fillId="0" borderId="1" xfId="0" applyNumberFormat="1" applyFont="1" applyFill="1" applyBorder="1" applyAlignment="1">
      <alignment horizontal="right" vertical="center"/>
    </xf>
    <xf numFmtId="4" fontId="24" fillId="0" borderId="4" xfId="9" applyNumberFormat="1" applyFont="1" applyFill="1" applyBorder="1" applyAlignment="1">
      <alignment horizontal="center" vertical="center"/>
    </xf>
    <xf numFmtId="4" fontId="24" fillId="0" borderId="1" xfId="9" applyNumberFormat="1" applyFont="1" applyFill="1" applyBorder="1" applyAlignment="1">
      <alignment horizontal="center" vertical="center"/>
    </xf>
    <xf numFmtId="4" fontId="23" fillId="0" borderId="5" xfId="9" applyNumberFormat="1" applyFont="1" applyFill="1" applyBorder="1" applyAlignment="1">
      <alignment horizontal="center" vertical="center" wrapText="1"/>
    </xf>
    <xf numFmtId="4" fontId="23" fillId="0" borderId="4" xfId="0" applyNumberFormat="1" applyFont="1" applyFill="1" applyBorder="1" applyAlignment="1">
      <alignment horizontal="center" vertical="center" wrapText="1"/>
    </xf>
    <xf numFmtId="4" fontId="23" fillId="0" borderId="1" xfId="9" applyNumberFormat="1" applyFont="1" applyFill="1" applyBorder="1" applyAlignment="1">
      <alignment horizontal="center" vertical="center"/>
    </xf>
    <xf numFmtId="172" fontId="34" fillId="5" borderId="26" xfId="0" applyNumberFormat="1" applyFont="1" applyFill="1" applyBorder="1" applyAlignment="1">
      <alignment vertical="center"/>
    </xf>
    <xf numFmtId="0" fontId="48" fillId="0" borderId="81" xfId="0" applyFont="1" applyFill="1" applyBorder="1" applyAlignment="1">
      <alignment horizontal="center" vertical="center" wrapText="1"/>
    </xf>
    <xf numFmtId="10" fontId="48" fillId="0" borderId="81" xfId="0" applyNumberFormat="1" applyFont="1" applyFill="1" applyBorder="1" applyAlignment="1">
      <alignment horizontal="center" vertical="center" wrapText="1"/>
    </xf>
    <xf numFmtId="0" fontId="19" fillId="0" borderId="81" xfId="0" applyFont="1" applyFill="1" applyBorder="1" applyAlignment="1">
      <alignment horizontal="center" vertical="center" wrapText="1"/>
    </xf>
    <xf numFmtId="10" fontId="32" fillId="4" borderId="1" xfId="15" applyNumberFormat="1" applyFont="1" applyFill="1" applyBorder="1" applyAlignment="1">
      <alignment vertical="center" wrapText="1"/>
    </xf>
    <xf numFmtId="10" fontId="32" fillId="11" borderId="1" xfId="15" applyNumberFormat="1" applyFont="1" applyFill="1" applyBorder="1" applyAlignment="1">
      <alignment vertical="center" wrapText="1"/>
    </xf>
    <xf numFmtId="10" fontId="32" fillId="11" borderId="1" xfId="15" applyNumberFormat="1" applyFont="1" applyFill="1" applyBorder="1" applyAlignment="1">
      <alignment horizontal="center" vertical="center" wrapText="1"/>
    </xf>
    <xf numFmtId="10" fontId="19" fillId="11" borderId="1" xfId="15" applyNumberFormat="1" applyFont="1" applyFill="1" applyBorder="1" applyAlignment="1">
      <alignment horizontal="center" vertical="center" wrapText="1"/>
    </xf>
    <xf numFmtId="176" fontId="8" fillId="0" borderId="0" xfId="0" applyNumberFormat="1" applyFont="1"/>
    <xf numFmtId="3" fontId="13" fillId="0" borderId="3" xfId="18" applyNumberFormat="1" applyFont="1" applyFill="1" applyBorder="1" applyAlignment="1">
      <alignment horizontal="center" vertical="center" wrapText="1"/>
    </xf>
    <xf numFmtId="3" fontId="13" fillId="0" borderId="1" xfId="18" applyNumberFormat="1" applyFont="1" applyFill="1" applyBorder="1" applyAlignment="1">
      <alignment horizontal="center" vertical="center" wrapText="1"/>
    </xf>
    <xf numFmtId="3" fontId="13" fillId="0" borderId="4" xfId="18" applyNumberFormat="1" applyFont="1" applyFill="1" applyBorder="1" applyAlignment="1">
      <alignment horizontal="center" vertical="center" wrapText="1"/>
    </xf>
    <xf numFmtId="0" fontId="26" fillId="0" borderId="1" xfId="18"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5" fillId="0" borderId="1"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3" applyNumberFormat="1" applyFont="1" applyFill="1" applyBorder="1" applyAlignment="1">
      <alignment horizontal="center" vertical="center"/>
    </xf>
    <xf numFmtId="176" fontId="5" fillId="0" borderId="1" xfId="3" applyNumberFormat="1" applyFont="1" applyFill="1" applyBorder="1" applyAlignment="1">
      <alignment vertical="center"/>
    </xf>
    <xf numFmtId="176" fontId="5" fillId="0" borderId="1" xfId="3" applyNumberFormat="1" applyFont="1" applyFill="1" applyBorder="1" applyAlignment="1">
      <alignment horizontal="left" vertical="center"/>
    </xf>
    <xf numFmtId="0" fontId="5" fillId="0" borderId="1" xfId="0" applyFont="1" applyFill="1" applyBorder="1" applyAlignment="1">
      <alignment vertical="center" wrapText="1"/>
    </xf>
    <xf numFmtId="178" fontId="5" fillId="0" borderId="1" xfId="3" applyNumberFormat="1" applyFont="1" applyFill="1" applyBorder="1" applyAlignment="1">
      <alignment horizontal="left" vertical="center"/>
    </xf>
    <xf numFmtId="167" fontId="5" fillId="0" borderId="1" xfId="3" applyNumberFormat="1"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2" xfId="0" applyFont="1" applyFill="1" applyBorder="1" applyAlignment="1">
      <alignment vertical="center" wrapText="1"/>
    </xf>
    <xf numFmtId="167" fontId="5" fillId="0" borderId="1" xfId="3" applyFont="1" applyFill="1" applyBorder="1" applyAlignment="1">
      <alignment horizontal="center" vertical="center"/>
    </xf>
    <xf numFmtId="37" fontId="21" fillId="0" borderId="1" xfId="9" applyNumberFormat="1" applyFont="1" applyFill="1" applyBorder="1" applyAlignment="1">
      <alignment horizontal="center" vertical="center"/>
    </xf>
    <xf numFmtId="9" fontId="21" fillId="0" borderId="3" xfId="0" applyNumberFormat="1" applyFont="1" applyFill="1" applyBorder="1" applyAlignment="1">
      <alignment horizontal="center" vertical="center" wrapText="1"/>
    </xf>
    <xf numFmtId="176" fontId="8" fillId="4" borderId="2" xfId="3" applyNumberFormat="1" applyFont="1" applyFill="1" applyBorder="1" applyAlignment="1">
      <alignment horizontal="left" vertical="center"/>
    </xf>
    <xf numFmtId="176" fontId="8" fillId="4" borderId="2" xfId="3" applyNumberFormat="1" applyFont="1" applyFill="1" applyBorder="1" applyAlignment="1">
      <alignment vertical="center"/>
    </xf>
    <xf numFmtId="176" fontId="8" fillId="0" borderId="2" xfId="3" applyNumberFormat="1" applyFont="1" applyBorder="1" applyAlignment="1">
      <alignment vertical="center"/>
    </xf>
    <xf numFmtId="10" fontId="8" fillId="0" borderId="1" xfId="20" applyNumberFormat="1" applyFont="1" applyBorder="1" applyAlignment="1">
      <alignment vertical="center"/>
    </xf>
    <xf numFmtId="0" fontId="20" fillId="4" borderId="1" xfId="0" applyFont="1" applyFill="1" applyBorder="1" applyAlignment="1">
      <alignment horizontal="justify" vertical="center" wrapText="1"/>
    </xf>
    <xf numFmtId="0" fontId="20" fillId="4" borderId="1" xfId="0" applyFont="1" applyFill="1" applyBorder="1" applyAlignment="1">
      <alignment horizontal="center" vertical="center" wrapText="1"/>
    </xf>
    <xf numFmtId="0" fontId="20" fillId="7" borderId="40" xfId="0" applyFont="1" applyFill="1" applyBorder="1" applyAlignment="1">
      <alignment horizontal="center" vertical="center" wrapText="1"/>
    </xf>
    <xf numFmtId="0" fontId="20" fillId="7" borderId="9" xfId="0" applyFont="1" applyFill="1" applyBorder="1" applyAlignment="1">
      <alignment horizontal="center" vertical="center" wrapText="1"/>
    </xf>
    <xf numFmtId="0" fontId="20" fillId="7" borderId="48" xfId="0" applyFont="1" applyFill="1" applyBorder="1" applyAlignment="1">
      <alignment horizontal="center" vertical="center" wrapText="1"/>
    </xf>
    <xf numFmtId="0" fontId="20" fillId="7" borderId="65" xfId="0" applyFont="1" applyFill="1" applyBorder="1" applyAlignment="1">
      <alignment horizontal="center" vertical="center" wrapText="1"/>
    </xf>
    <xf numFmtId="0" fontId="20" fillId="7" borderId="82" xfId="0" applyFont="1" applyFill="1" applyBorder="1" applyAlignment="1">
      <alignment horizontal="center" vertical="center" wrapText="1"/>
    </xf>
    <xf numFmtId="0" fontId="20" fillId="7" borderId="60" xfId="0" applyFont="1" applyFill="1" applyBorder="1" applyAlignment="1">
      <alignment horizontal="center" vertical="center" wrapText="1"/>
    </xf>
    <xf numFmtId="0" fontId="11" fillId="0" borderId="34" xfId="0" applyFont="1" applyFill="1" applyBorder="1" applyAlignment="1">
      <alignment horizontal="right" vertical="center"/>
    </xf>
    <xf numFmtId="0" fontId="6" fillId="0" borderId="34" xfId="0" applyFont="1" applyFill="1" applyBorder="1" applyAlignment="1">
      <alignment horizontal="right" vertical="center"/>
    </xf>
    <xf numFmtId="0" fontId="6" fillId="0" borderId="35" xfId="0" applyFont="1" applyFill="1" applyBorder="1" applyAlignment="1">
      <alignment horizontal="right" vertical="center"/>
    </xf>
    <xf numFmtId="0" fontId="44" fillId="0" borderId="27" xfId="0" applyFont="1" applyFill="1" applyBorder="1" applyAlignment="1">
      <alignment horizontal="center"/>
    </xf>
    <xf numFmtId="0" fontId="44" fillId="0" borderId="28" xfId="0" applyFont="1" applyFill="1" applyBorder="1" applyAlignment="1">
      <alignment horizontal="center"/>
    </xf>
    <xf numFmtId="0" fontId="44" fillId="0" borderId="29" xfId="0" applyFont="1" applyFill="1" applyBorder="1" applyAlignment="1">
      <alignment horizontal="center"/>
    </xf>
    <xf numFmtId="0" fontId="44" fillId="0" borderId="30" xfId="0" applyFont="1" applyFill="1" applyBorder="1" applyAlignment="1">
      <alignment horizontal="center"/>
    </xf>
    <xf numFmtId="0" fontId="44" fillId="0" borderId="0" xfId="0" applyFont="1" applyFill="1" applyBorder="1" applyAlignment="1">
      <alignment horizontal="center"/>
    </xf>
    <xf numFmtId="0" fontId="44" fillId="0" borderId="10" xfId="0" applyFont="1" applyFill="1" applyBorder="1" applyAlignment="1">
      <alignment horizontal="center"/>
    </xf>
    <xf numFmtId="0" fontId="5" fillId="7" borderId="18"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7" borderId="3"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5" fillId="7" borderId="1" xfId="0" applyFont="1" applyFill="1" applyBorder="1" applyAlignment="1">
      <alignment horizontal="center" vertical="center" wrapText="1"/>
    </xf>
    <xf numFmtId="0" fontId="5" fillId="7" borderId="8"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5" fillId="7" borderId="21" xfId="0" applyFont="1" applyFill="1" applyBorder="1" applyAlignment="1" applyProtection="1">
      <alignment horizontal="center" vertical="center" wrapText="1"/>
      <protection locked="0"/>
    </xf>
    <xf numFmtId="0" fontId="5" fillId="7" borderId="2" xfId="0" applyFont="1" applyFill="1" applyBorder="1" applyAlignment="1">
      <alignment horizontal="center" vertical="center" wrapText="1"/>
    </xf>
    <xf numFmtId="0" fontId="29" fillId="0" borderId="11" xfId="0" applyFont="1" applyFill="1" applyBorder="1" applyAlignment="1">
      <alignment horizontal="justify" vertical="center" wrapText="1"/>
    </xf>
    <xf numFmtId="0" fontId="29" fillId="0" borderId="12" xfId="0" applyFont="1" applyFill="1" applyBorder="1" applyAlignment="1">
      <alignment horizontal="justify" vertical="center" wrapText="1"/>
    </xf>
    <xf numFmtId="0" fontId="29" fillId="0" borderId="13" xfId="0" applyFont="1" applyFill="1" applyBorder="1" applyAlignment="1">
      <alignment horizontal="justify" vertical="center" wrapText="1"/>
    </xf>
    <xf numFmtId="0" fontId="29" fillId="4" borderId="3"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9" fillId="0" borderId="3" xfId="0" applyFont="1" applyFill="1" applyBorder="1" applyAlignment="1">
      <alignment horizontal="justify" vertical="center" wrapText="1"/>
    </xf>
    <xf numFmtId="0" fontId="29" fillId="0" borderId="1" xfId="0" applyFont="1" applyFill="1" applyBorder="1" applyAlignment="1">
      <alignment horizontal="justify" vertical="center"/>
    </xf>
    <xf numFmtId="0" fontId="29" fillId="0" borderId="4" xfId="0" applyFont="1" applyFill="1" applyBorder="1" applyAlignment="1">
      <alignment horizontal="justify" vertical="center"/>
    </xf>
    <xf numFmtId="0" fontId="3" fillId="7" borderId="30" xfId="0" applyFont="1" applyFill="1" applyBorder="1" applyAlignment="1" applyProtection="1">
      <alignment horizontal="center" vertical="center" wrapText="1"/>
      <protection locked="0"/>
    </xf>
    <xf numFmtId="0" fontId="3" fillId="7" borderId="0" xfId="0" applyFont="1" applyFill="1" applyBorder="1" applyAlignment="1" applyProtection="1">
      <alignment horizontal="center" vertical="center" wrapText="1"/>
      <protection locked="0"/>
    </xf>
    <xf numFmtId="0" fontId="3" fillId="7" borderId="10" xfId="0" applyFont="1" applyFill="1" applyBorder="1" applyAlignment="1" applyProtection="1">
      <alignment horizontal="center" vertical="center" wrapText="1"/>
      <protection locked="0"/>
    </xf>
    <xf numFmtId="0" fontId="3" fillId="7" borderId="32" xfId="0" applyFont="1" applyFill="1" applyBorder="1" applyAlignment="1" applyProtection="1">
      <alignment horizontal="center" vertical="center" wrapText="1"/>
      <protection locked="0"/>
    </xf>
    <xf numFmtId="0" fontId="3" fillId="7" borderId="33" xfId="0" applyFont="1" applyFill="1" applyBorder="1" applyAlignment="1" applyProtection="1">
      <alignment horizontal="center" vertical="center" wrapText="1"/>
      <protection locked="0"/>
    </xf>
    <xf numFmtId="0" fontId="3" fillId="7" borderId="39" xfId="0" applyFont="1" applyFill="1" applyBorder="1" applyAlignment="1" applyProtection="1">
      <alignment horizontal="center" vertical="center" wrapText="1"/>
      <protection locked="0"/>
    </xf>
    <xf numFmtId="0" fontId="25" fillId="0" borderId="0" xfId="0" applyFont="1" applyFill="1" applyAlignment="1">
      <alignment horizontal="right" vertical="center"/>
    </xf>
    <xf numFmtId="0" fontId="4" fillId="0" borderId="5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9" fillId="4" borderId="3" xfId="0" applyFont="1" applyFill="1" applyBorder="1" applyAlignment="1">
      <alignment horizontal="justify" vertical="center" wrapText="1"/>
    </xf>
    <xf numFmtId="0" fontId="29" fillId="4" borderId="1" xfId="0" applyFont="1" applyFill="1" applyBorder="1" applyAlignment="1">
      <alignment horizontal="justify" vertical="center"/>
    </xf>
    <xf numFmtId="0" fontId="29" fillId="4" borderId="4" xfId="0" applyFont="1" applyFill="1" applyBorder="1" applyAlignment="1">
      <alignment horizontal="justify" vertical="center"/>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17" xfId="0" applyFont="1" applyFill="1" applyBorder="1" applyAlignment="1">
      <alignment horizontal="center" vertical="center"/>
    </xf>
    <xf numFmtId="0" fontId="5" fillId="7" borderId="36" xfId="0" applyFont="1" applyFill="1" applyBorder="1" applyAlignment="1">
      <alignment horizontal="center" vertical="center"/>
    </xf>
    <xf numFmtId="0" fontId="5" fillId="7" borderId="52" xfId="0" applyFont="1" applyFill="1" applyBorder="1" applyAlignment="1">
      <alignment horizontal="center" vertical="center"/>
    </xf>
    <xf numFmtId="0" fontId="5" fillId="7" borderId="19"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7" borderId="2" xfId="0" applyFont="1" applyFill="1" applyBorder="1" applyAlignment="1">
      <alignment horizontal="center"/>
    </xf>
    <xf numFmtId="0" fontId="0" fillId="0" borderId="18" xfId="0" applyFill="1" applyBorder="1" applyAlignment="1">
      <alignment horizontal="center"/>
    </xf>
    <xf numFmtId="0" fontId="0" fillId="0" borderId="3" xfId="0" applyFill="1" applyBorder="1" applyAlignment="1">
      <alignment horizontal="center"/>
    </xf>
    <xf numFmtId="0" fontId="0" fillId="0" borderId="19" xfId="0" applyFill="1" applyBorder="1" applyAlignment="1">
      <alignment horizontal="center"/>
    </xf>
    <xf numFmtId="0" fontId="0" fillId="0" borderId="1" xfId="0" applyFill="1" applyBorder="1" applyAlignment="1">
      <alignment horizontal="center"/>
    </xf>
    <xf numFmtId="0" fontId="0" fillId="0" borderId="20" xfId="0" applyFill="1" applyBorder="1" applyAlignment="1">
      <alignment horizontal="center"/>
    </xf>
    <xf numFmtId="0" fontId="0" fillId="0" borderId="4" xfId="0" applyFill="1" applyBorder="1" applyAlignment="1">
      <alignment horizontal="center"/>
    </xf>
    <xf numFmtId="0" fontId="11" fillId="7" borderId="17" xfId="0" applyFont="1" applyFill="1" applyBorder="1" applyAlignment="1">
      <alignment horizontal="center" vertical="center" wrapText="1"/>
    </xf>
    <xf numFmtId="0" fontId="11" fillId="7" borderId="36"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55" xfId="0" applyFont="1" applyFill="1" applyBorder="1" applyAlignment="1">
      <alignment horizontal="center" vertical="center" wrapText="1"/>
    </xf>
    <xf numFmtId="0" fontId="11" fillId="7" borderId="34"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3" fillId="4" borderId="7" xfId="15" applyFont="1" applyFill="1" applyBorder="1" applyAlignment="1">
      <alignment horizontal="justify" vertical="center" wrapText="1"/>
    </xf>
    <xf numFmtId="0" fontId="17" fillId="0" borderId="1" xfId="0" applyFont="1" applyBorder="1" applyAlignment="1" applyProtection="1">
      <alignment horizontal="center" vertical="center" wrapText="1"/>
      <protection locked="0"/>
    </xf>
    <xf numFmtId="10" fontId="17" fillId="0" borderId="1" xfId="0" applyNumberFormat="1" applyFont="1" applyBorder="1" applyAlignment="1" applyProtection="1">
      <alignment horizontal="center" vertical="center" wrapText="1"/>
      <protection locked="0"/>
    </xf>
    <xf numFmtId="10" fontId="19" fillId="4" borderId="1" xfId="0" applyNumberFormat="1" applyFont="1" applyFill="1" applyBorder="1" applyAlignment="1" applyProtection="1">
      <alignment horizontal="center" vertical="center" wrapText="1"/>
      <protection locked="0"/>
    </xf>
    <xf numFmtId="0" fontId="37" fillId="4" borderId="12" xfId="15" applyFont="1" applyFill="1" applyBorder="1" applyAlignment="1">
      <alignment horizontal="justify" vertical="top" wrapText="1"/>
    </xf>
    <xf numFmtId="0" fontId="17" fillId="0" borderId="8" xfId="0" applyFont="1" applyBorder="1" applyAlignment="1" applyProtection="1">
      <alignment horizontal="center" vertical="center" wrapText="1"/>
      <protection locked="0"/>
    </xf>
    <xf numFmtId="0" fontId="37" fillId="4" borderId="21" xfId="15" applyFont="1" applyFill="1" applyBorder="1" applyAlignment="1">
      <alignment horizontal="justify" vertical="top" wrapText="1"/>
    </xf>
    <xf numFmtId="0" fontId="37" fillId="4" borderId="23" xfId="15" applyFont="1" applyFill="1" applyBorder="1" applyAlignment="1">
      <alignment horizontal="justify" vertical="top" wrapText="1"/>
    </xf>
    <xf numFmtId="0" fontId="17" fillId="0" borderId="17" xfId="0" applyFont="1" applyBorder="1" applyAlignment="1" applyProtection="1">
      <alignment horizontal="center" vertical="center" wrapText="1"/>
      <protection locked="0"/>
    </xf>
    <xf numFmtId="10" fontId="19" fillId="4" borderId="3" xfId="0" applyNumberFormat="1" applyFont="1" applyFill="1" applyBorder="1" applyAlignment="1" applyProtection="1">
      <alignment horizontal="center" vertical="center" wrapText="1"/>
      <protection locked="0"/>
    </xf>
    <xf numFmtId="0" fontId="13" fillId="4" borderId="24" xfId="15" applyFont="1" applyFill="1" applyBorder="1" applyAlignment="1">
      <alignment horizontal="justify" vertical="top" wrapText="1"/>
    </xf>
    <xf numFmtId="0" fontId="13" fillId="4" borderId="23" xfId="15" applyFont="1" applyFill="1" applyBorder="1" applyAlignment="1">
      <alignment horizontal="justify" vertical="top" wrapText="1"/>
    </xf>
    <xf numFmtId="0" fontId="13" fillId="0" borderId="41" xfId="15" applyFont="1" applyFill="1" applyBorder="1" applyAlignment="1">
      <alignment horizontal="center" vertical="center" wrapText="1"/>
    </xf>
    <xf numFmtId="0" fontId="13" fillId="0" borderId="42" xfId="15" applyFont="1" applyFill="1" applyBorder="1" applyAlignment="1">
      <alignment horizontal="center" vertical="center" wrapText="1"/>
    </xf>
    <xf numFmtId="0" fontId="13" fillId="4" borderId="41" xfId="15" applyFont="1" applyFill="1" applyBorder="1" applyAlignment="1">
      <alignment horizontal="center" vertical="center" wrapText="1"/>
    </xf>
    <xf numFmtId="0" fontId="13" fillId="4" borderId="42" xfId="15" applyFont="1" applyFill="1" applyBorder="1" applyAlignment="1">
      <alignment horizontal="center" vertical="center" wrapText="1"/>
    </xf>
    <xf numFmtId="0" fontId="13" fillId="4" borderId="43" xfId="15" applyFont="1" applyFill="1" applyBorder="1" applyAlignment="1">
      <alignment horizontal="center" vertical="center" wrapText="1"/>
    </xf>
    <xf numFmtId="0" fontId="13" fillId="4" borderId="27" xfId="15" applyFont="1" applyFill="1" applyBorder="1" applyAlignment="1">
      <alignment horizontal="center" vertical="center" wrapText="1"/>
    </xf>
    <xf numFmtId="0" fontId="13" fillId="4" borderId="30" xfId="15" applyFont="1" applyFill="1" applyBorder="1" applyAlignment="1">
      <alignment horizontal="center" vertical="center" wrapText="1"/>
    </xf>
    <xf numFmtId="0" fontId="13" fillId="4" borderId="29" xfId="15" applyFont="1" applyFill="1" applyBorder="1" applyAlignment="1">
      <alignment horizontal="justify" vertical="center" wrapText="1"/>
    </xf>
    <xf numFmtId="0" fontId="13" fillId="4" borderId="60" xfId="15" applyFont="1" applyFill="1" applyBorder="1" applyAlignment="1">
      <alignment horizontal="justify" vertical="center" wrapText="1"/>
    </xf>
    <xf numFmtId="0" fontId="17" fillId="0" borderId="29" xfId="0" applyFont="1" applyBorder="1" applyAlignment="1" applyProtection="1">
      <alignment horizontal="center" vertical="center" wrapText="1"/>
      <protection locked="0"/>
    </xf>
    <xf numFmtId="0" fontId="17" fillId="0" borderId="60" xfId="0" applyFont="1" applyBorder="1" applyAlignment="1" applyProtection="1">
      <alignment horizontal="center" vertical="center" wrapText="1"/>
      <protection locked="0"/>
    </xf>
    <xf numFmtId="0" fontId="17" fillId="0" borderId="4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3" fillId="4" borderId="79" xfId="15" applyFont="1" applyFill="1" applyBorder="1" applyAlignment="1">
      <alignment horizontal="justify" vertical="center" wrapText="1"/>
    </xf>
    <xf numFmtId="0" fontId="13" fillId="4" borderId="59" xfId="15" applyFont="1" applyFill="1" applyBorder="1" applyAlignment="1">
      <alignment horizontal="justify" vertical="center" wrapText="1"/>
    </xf>
    <xf numFmtId="0" fontId="13" fillId="4" borderId="58" xfId="15" applyFont="1" applyFill="1" applyBorder="1" applyAlignment="1">
      <alignment horizontal="center" vertical="center" wrapText="1"/>
    </xf>
    <xf numFmtId="0" fontId="13" fillId="4" borderId="47" xfId="15" applyFont="1" applyFill="1" applyBorder="1" applyAlignment="1">
      <alignment horizontal="center" vertical="center" wrapText="1"/>
    </xf>
    <xf numFmtId="0" fontId="13" fillId="0" borderId="1" xfId="15" applyFont="1" applyFill="1" applyBorder="1" applyAlignment="1">
      <alignment horizontal="justify" vertical="center" wrapText="1"/>
    </xf>
    <xf numFmtId="0" fontId="17" fillId="0" borderId="55" xfId="0" applyFont="1" applyBorder="1" applyAlignment="1" applyProtection="1">
      <alignment horizontal="center" vertical="center" wrapText="1"/>
      <protection locked="0"/>
    </xf>
    <xf numFmtId="10" fontId="17" fillId="0" borderId="1" xfId="0" applyNumberFormat="1" applyFont="1" applyFill="1" applyBorder="1" applyAlignment="1">
      <alignment horizontal="center" vertical="center" wrapText="1"/>
    </xf>
    <xf numFmtId="0" fontId="50" fillId="0" borderId="1" xfId="0" applyFont="1" applyFill="1" applyBorder="1"/>
    <xf numFmtId="0" fontId="17" fillId="0" borderId="4" xfId="0" applyFont="1" applyBorder="1" applyAlignment="1" applyProtection="1">
      <alignment horizontal="center" vertical="center" wrapText="1"/>
      <protection locked="0"/>
    </xf>
    <xf numFmtId="0" fontId="13" fillId="0" borderId="3" xfId="15" applyFont="1" applyFill="1" applyBorder="1" applyAlignment="1">
      <alignment horizontal="justify" vertical="center" wrapText="1"/>
    </xf>
    <xf numFmtId="0" fontId="17" fillId="0" borderId="3" xfId="0" applyFont="1" applyBorder="1" applyAlignment="1" applyProtection="1">
      <alignment horizontal="center" vertical="center" wrapText="1"/>
      <protection locked="0"/>
    </xf>
    <xf numFmtId="0" fontId="13" fillId="0" borderId="18" xfId="15" applyFont="1" applyFill="1" applyBorder="1" applyAlignment="1">
      <alignment horizontal="justify" vertical="center" wrapText="1"/>
    </xf>
    <xf numFmtId="0" fontId="13" fillId="0" borderId="19" xfId="15" applyFont="1" applyFill="1" applyBorder="1" applyAlignment="1">
      <alignment horizontal="justify" vertical="center" wrapText="1"/>
    </xf>
    <xf numFmtId="0" fontId="13" fillId="0" borderId="22" xfId="15" applyFont="1" applyFill="1" applyBorder="1" applyAlignment="1">
      <alignment horizontal="justify" vertical="center" wrapText="1"/>
    </xf>
    <xf numFmtId="10" fontId="17" fillId="0" borderId="2" xfId="0" applyNumberFormat="1" applyFont="1" applyBorder="1" applyAlignment="1" applyProtection="1">
      <alignment horizontal="center" vertical="center" wrapText="1"/>
      <protection locked="0"/>
    </xf>
    <xf numFmtId="0" fontId="13" fillId="4" borderId="22" xfId="15" applyFont="1" applyFill="1" applyBorder="1" applyAlignment="1">
      <alignment horizontal="center" vertical="center" wrapText="1"/>
    </xf>
    <xf numFmtId="0" fontId="13" fillId="4" borderId="62" xfId="15" applyFont="1" applyFill="1" applyBorder="1" applyAlignment="1">
      <alignment horizontal="center" vertical="center" wrapText="1"/>
    </xf>
    <xf numFmtId="0" fontId="13" fillId="11" borderId="22" xfId="15" applyFont="1" applyFill="1" applyBorder="1" applyAlignment="1">
      <alignment horizontal="center" vertical="center" wrapText="1"/>
    </xf>
    <xf numFmtId="0" fontId="13" fillId="11" borderId="16" xfId="15" applyFont="1" applyFill="1" applyBorder="1" applyAlignment="1">
      <alignment horizontal="center" vertical="center" wrapText="1"/>
    </xf>
    <xf numFmtId="10" fontId="19" fillId="4" borderId="44" xfId="0" applyNumberFormat="1" applyFont="1" applyFill="1" applyBorder="1" applyAlignment="1" applyProtection="1">
      <alignment horizontal="center" vertical="center" wrapText="1"/>
      <protection locked="0"/>
    </xf>
    <xf numFmtId="10" fontId="19" fillId="4" borderId="5" xfId="0" applyNumberFormat="1" applyFont="1" applyFill="1" applyBorder="1" applyAlignment="1" applyProtection="1">
      <alignment horizontal="center" vertical="center" wrapText="1"/>
      <protection locked="0"/>
    </xf>
    <xf numFmtId="0" fontId="13" fillId="4" borderId="48" xfId="15" applyFont="1" applyFill="1" applyBorder="1" applyAlignment="1">
      <alignment horizontal="justify" vertical="center" wrapText="1"/>
    </xf>
    <xf numFmtId="0" fontId="13" fillId="4" borderId="10" xfId="15" applyFont="1" applyFill="1" applyBorder="1" applyAlignment="1">
      <alignment horizontal="justify" vertical="center" wrapText="1"/>
    </xf>
    <xf numFmtId="0" fontId="17" fillId="0" borderId="48"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26" xfId="0" applyFont="1" applyBorder="1" applyAlignment="1" applyProtection="1">
      <alignment horizontal="center" vertical="center" wrapText="1"/>
      <protection locked="0"/>
    </xf>
    <xf numFmtId="0" fontId="17" fillId="0" borderId="40" xfId="0" applyFont="1" applyBorder="1" applyAlignment="1" applyProtection="1">
      <alignment horizontal="center" vertical="center" wrapText="1"/>
      <protection locked="0"/>
    </xf>
    <xf numFmtId="10" fontId="17" fillId="0" borderId="3" xfId="0" applyNumberFormat="1" applyFont="1" applyBorder="1" applyAlignment="1" applyProtection="1">
      <alignment horizontal="center" vertical="center" wrapText="1"/>
      <protection locked="0"/>
    </xf>
    <xf numFmtId="10" fontId="18" fillId="4" borderId="3" xfId="0" applyNumberFormat="1" applyFont="1" applyFill="1" applyBorder="1" applyAlignment="1" applyProtection="1">
      <alignment horizontal="center" vertical="center" wrapText="1"/>
      <protection locked="0"/>
    </xf>
    <xf numFmtId="10" fontId="18" fillId="4" borderId="2" xfId="0" applyNumberFormat="1" applyFont="1" applyFill="1" applyBorder="1" applyAlignment="1" applyProtection="1">
      <alignment horizontal="center" vertical="center" wrapText="1"/>
      <protection locked="0"/>
    </xf>
    <xf numFmtId="10" fontId="19" fillId="4" borderId="2" xfId="0" applyNumberFormat="1" applyFont="1" applyFill="1" applyBorder="1" applyAlignment="1" applyProtection="1">
      <alignment horizontal="center" vertical="center" wrapText="1"/>
      <protection locked="0"/>
    </xf>
    <xf numFmtId="0" fontId="17" fillId="0" borderId="65" xfId="0" applyFont="1" applyBorder="1" applyAlignment="1" applyProtection="1">
      <alignment horizontal="center" vertical="center" wrapText="1"/>
      <protection locked="0"/>
    </xf>
    <xf numFmtId="0" fontId="13" fillId="12" borderId="7" xfId="15" applyFont="1" applyFill="1" applyBorder="1" applyAlignment="1">
      <alignment horizontal="justify" vertical="center" wrapText="1"/>
    </xf>
    <xf numFmtId="0" fontId="13" fillId="12" borderId="56" xfId="15" applyFont="1" applyFill="1" applyBorder="1" applyAlignment="1">
      <alignment horizontal="justify" vertical="center" wrapText="1"/>
    </xf>
    <xf numFmtId="10" fontId="19" fillId="4" borderId="4" xfId="0" applyNumberFormat="1" applyFont="1" applyFill="1" applyBorder="1" applyAlignment="1" applyProtection="1">
      <alignment horizontal="center" vertical="center" wrapText="1"/>
      <protection locked="0"/>
    </xf>
    <xf numFmtId="0" fontId="13" fillId="4" borderId="58" xfId="15" applyFont="1" applyFill="1" applyBorder="1" applyAlignment="1">
      <alignment horizontal="justify" vertical="center" wrapText="1"/>
    </xf>
    <xf numFmtId="0" fontId="13" fillId="4" borderId="47" xfId="15" applyFont="1" applyFill="1" applyBorder="1" applyAlignment="1">
      <alignment horizontal="justify" vertical="center" wrapText="1"/>
    </xf>
    <xf numFmtId="10" fontId="18" fillId="4" borderId="1" xfId="0" applyNumberFormat="1" applyFont="1" applyFill="1" applyBorder="1" applyAlignment="1" applyProtection="1">
      <alignment horizontal="center" vertical="center" wrapText="1"/>
      <protection locked="0"/>
    </xf>
    <xf numFmtId="0" fontId="13" fillId="4" borderId="79" xfId="15" applyFont="1" applyFill="1" applyBorder="1" applyAlignment="1">
      <alignment horizontal="center" vertical="center" wrapText="1"/>
    </xf>
    <xf numFmtId="0" fontId="13" fillId="4" borderId="59" xfId="15" applyFont="1" applyFill="1" applyBorder="1" applyAlignment="1">
      <alignment horizontal="center" vertical="center" wrapText="1"/>
    </xf>
    <xf numFmtId="0" fontId="13" fillId="4" borderId="25" xfId="15" applyFont="1" applyFill="1" applyBorder="1" applyAlignment="1">
      <alignment horizontal="justify" vertical="top" wrapText="1"/>
    </xf>
    <xf numFmtId="0" fontId="13" fillId="4" borderId="80" xfId="15" applyFont="1" applyFill="1" applyBorder="1" applyAlignment="1">
      <alignment horizontal="justify" vertical="center" wrapText="1"/>
    </xf>
    <xf numFmtId="0" fontId="13" fillId="4" borderId="52" xfId="15" applyFont="1" applyFill="1" applyBorder="1" applyAlignment="1">
      <alignment horizontal="justify" vertical="center" wrapText="1"/>
    </xf>
    <xf numFmtId="0" fontId="37" fillId="4" borderId="46" xfId="15" applyFont="1" applyFill="1" applyBorder="1" applyAlignment="1">
      <alignment horizontal="justify" vertical="top" wrapText="1"/>
    </xf>
    <xf numFmtId="0" fontId="13" fillId="4" borderId="56" xfId="15" applyFont="1" applyFill="1" applyBorder="1" applyAlignment="1">
      <alignment horizontal="justify" vertical="center" wrapText="1"/>
    </xf>
    <xf numFmtId="0" fontId="13" fillId="4" borderId="71" xfId="15" applyFont="1" applyFill="1" applyBorder="1" applyAlignment="1">
      <alignment horizontal="justify" vertical="center" wrapText="1"/>
    </xf>
    <xf numFmtId="0" fontId="17" fillId="0" borderId="64" xfId="0" applyFont="1" applyFill="1" applyBorder="1" applyAlignment="1">
      <alignment horizontal="center" vertical="center" wrapText="1"/>
    </xf>
    <xf numFmtId="0" fontId="50" fillId="0" borderId="72" xfId="0" applyFont="1" applyFill="1" applyBorder="1"/>
    <xf numFmtId="0" fontId="17" fillId="0" borderId="1" xfId="0" applyFont="1" applyFill="1" applyBorder="1" applyAlignment="1">
      <alignment horizontal="center" vertical="center" wrapText="1"/>
    </xf>
    <xf numFmtId="0" fontId="17" fillId="0" borderId="66" xfId="0" applyFont="1" applyFill="1" applyBorder="1" applyAlignment="1">
      <alignment horizontal="center" vertical="center" wrapText="1"/>
    </xf>
    <xf numFmtId="0" fontId="50" fillId="0" borderId="63" xfId="0" applyFont="1" applyFill="1" applyBorder="1"/>
    <xf numFmtId="10" fontId="17" fillId="0" borderId="3" xfId="0" applyNumberFormat="1" applyFont="1" applyFill="1" applyBorder="1" applyAlignment="1">
      <alignment horizontal="center" vertical="center" wrapText="1"/>
    </xf>
    <xf numFmtId="10" fontId="18" fillId="4" borderId="4" xfId="0" applyNumberFormat="1" applyFont="1" applyFill="1" applyBorder="1" applyAlignment="1" applyProtection="1">
      <alignment horizontal="center" vertical="center" wrapText="1"/>
      <protection locked="0"/>
    </xf>
    <xf numFmtId="0" fontId="13" fillId="4" borderId="12" xfId="15" applyFont="1" applyFill="1" applyBorder="1" applyAlignment="1">
      <alignment horizontal="justify" vertical="top" wrapText="1"/>
    </xf>
    <xf numFmtId="0" fontId="13" fillId="4" borderId="21" xfId="15" applyFont="1" applyFill="1" applyBorder="1" applyAlignment="1">
      <alignment horizontal="justify" vertical="top" wrapText="1"/>
    </xf>
    <xf numFmtId="10" fontId="18" fillId="4" borderId="5" xfId="0" applyNumberFormat="1" applyFont="1" applyFill="1" applyBorder="1" applyAlignment="1" applyProtection="1">
      <alignment horizontal="center" vertical="center" wrapText="1"/>
      <protection locked="0"/>
    </xf>
    <xf numFmtId="10" fontId="19" fillId="4" borderId="12" xfId="0" applyNumberFormat="1" applyFont="1" applyFill="1" applyBorder="1" applyAlignment="1" applyProtection="1">
      <alignment horizontal="center" vertical="center" wrapText="1"/>
      <protection locked="0"/>
    </xf>
    <xf numFmtId="10" fontId="19" fillId="4" borderId="21" xfId="0" applyNumberFormat="1" applyFont="1" applyFill="1" applyBorder="1" applyAlignment="1" applyProtection="1">
      <alignment horizontal="center" vertical="center" wrapText="1"/>
      <protection locked="0"/>
    </xf>
    <xf numFmtId="10" fontId="19" fillId="4" borderId="13" xfId="0" applyNumberFormat="1" applyFont="1" applyFill="1" applyBorder="1" applyAlignment="1" applyProtection="1">
      <alignment horizontal="center" vertical="center" wrapText="1"/>
      <protection locked="0"/>
    </xf>
    <xf numFmtId="0" fontId="37" fillId="4" borderId="49" xfId="15" applyFont="1" applyFill="1" applyBorder="1" applyAlignment="1">
      <alignment horizontal="justify" vertical="top" wrapText="1"/>
    </xf>
    <xf numFmtId="0" fontId="37" fillId="4" borderId="31" xfId="15" applyFont="1" applyFill="1" applyBorder="1" applyAlignment="1">
      <alignment horizontal="justify" vertical="top" wrapText="1"/>
    </xf>
    <xf numFmtId="0" fontId="37" fillId="4" borderId="54" xfId="15" applyFont="1" applyFill="1" applyBorder="1" applyAlignment="1">
      <alignment horizontal="justify" vertical="top" wrapText="1"/>
    </xf>
    <xf numFmtId="0" fontId="13" fillId="4" borderId="46" xfId="15" applyFont="1" applyFill="1" applyBorder="1" applyAlignment="1">
      <alignment horizontal="justify" vertical="top" wrapText="1"/>
    </xf>
    <xf numFmtId="10" fontId="18" fillId="4" borderId="44" xfId="0" applyNumberFormat="1" applyFont="1" applyFill="1" applyBorder="1" applyAlignment="1" applyProtection="1">
      <alignment horizontal="center" vertical="center" wrapText="1"/>
      <protection locked="0"/>
    </xf>
    <xf numFmtId="10" fontId="18" fillId="4" borderId="26" xfId="0" applyNumberFormat="1" applyFont="1" applyFill="1" applyBorder="1" applyAlignment="1" applyProtection="1">
      <alignment horizontal="center" vertical="center" wrapText="1"/>
      <protection locked="0"/>
    </xf>
    <xf numFmtId="10" fontId="18" fillId="4" borderId="45" xfId="0" applyNumberFormat="1" applyFont="1" applyFill="1" applyBorder="1" applyAlignment="1" applyProtection="1">
      <alignment horizontal="center" vertical="center" wrapText="1"/>
      <protection locked="0"/>
    </xf>
    <xf numFmtId="10" fontId="19" fillId="4" borderId="11" xfId="0" applyNumberFormat="1" applyFont="1" applyFill="1" applyBorder="1" applyAlignment="1" applyProtection="1">
      <alignment horizontal="center" vertical="center" wrapText="1"/>
      <protection locked="0"/>
    </xf>
    <xf numFmtId="0" fontId="13" fillId="4" borderId="53" xfId="15" applyFont="1" applyFill="1" applyBorder="1" applyAlignment="1">
      <alignment horizontal="justify" vertical="top" wrapText="1"/>
    </xf>
    <xf numFmtId="0" fontId="13" fillId="4" borderId="61" xfId="15" applyFont="1" applyFill="1" applyBorder="1" applyAlignment="1">
      <alignment horizontal="justify" vertical="top" wrapText="1"/>
    </xf>
    <xf numFmtId="0" fontId="37" fillId="4" borderId="13" xfId="15" applyFont="1" applyFill="1" applyBorder="1" applyAlignment="1">
      <alignment horizontal="justify" vertical="top" wrapText="1"/>
    </xf>
    <xf numFmtId="10" fontId="37" fillId="4" borderId="49" xfId="15" applyNumberFormat="1" applyFont="1" applyFill="1" applyBorder="1" applyAlignment="1">
      <alignment horizontal="justify" vertical="top" wrapText="1"/>
    </xf>
    <xf numFmtId="0" fontId="37" fillId="4" borderId="61" xfId="15" applyFont="1" applyFill="1" applyBorder="1" applyAlignment="1">
      <alignment horizontal="justify" vertical="top" wrapText="1"/>
    </xf>
    <xf numFmtId="0" fontId="13" fillId="4" borderId="14" xfId="15" applyFont="1" applyFill="1" applyBorder="1" applyAlignment="1">
      <alignment horizontal="justify" vertical="center" wrapText="1"/>
    </xf>
    <xf numFmtId="0" fontId="13" fillId="4" borderId="62" xfId="15" applyFont="1" applyFill="1" applyBorder="1" applyAlignment="1">
      <alignment horizontal="justify" vertical="center" wrapText="1"/>
    </xf>
    <xf numFmtId="0" fontId="2" fillId="6" borderId="3" xfId="15" applyFont="1" applyFill="1" applyBorder="1" applyAlignment="1">
      <alignment horizontal="center" vertical="center" wrapText="1"/>
    </xf>
    <xf numFmtId="0" fontId="4" fillId="0" borderId="18" xfId="15" applyBorder="1"/>
    <xf numFmtId="0" fontId="4" fillId="0" borderId="3" xfId="15" applyBorder="1"/>
    <xf numFmtId="0" fontId="4" fillId="0" borderId="19" xfId="15" applyBorder="1"/>
    <xf numFmtId="0" fontId="4" fillId="0" borderId="1" xfId="15" applyBorder="1"/>
    <xf numFmtId="0" fontId="4" fillId="0" borderId="20" xfId="15" applyBorder="1"/>
    <xf numFmtId="0" fontId="4" fillId="0" borderId="4" xfId="15" applyBorder="1"/>
    <xf numFmtId="0" fontId="27" fillId="6" borderId="3" xfId="0" applyFont="1" applyFill="1" applyBorder="1" applyAlignment="1">
      <alignment horizontal="center" vertical="center" wrapText="1"/>
    </xf>
    <xf numFmtId="0" fontId="27" fillId="6" borderId="1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12"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40" fillId="6" borderId="12" xfId="0" applyFont="1" applyFill="1" applyBorder="1" applyAlignment="1">
      <alignment horizontal="center" vertical="center" wrapText="1"/>
    </xf>
    <xf numFmtId="0" fontId="40" fillId="6" borderId="4" xfId="0" applyFont="1" applyFill="1" applyBorder="1" applyAlignment="1">
      <alignment horizontal="center" vertical="center" wrapText="1"/>
    </xf>
    <xf numFmtId="0" fontId="40" fillId="6" borderId="13" xfId="0" applyFont="1" applyFill="1" applyBorder="1" applyAlignment="1">
      <alignment horizontal="center" vertical="center" wrapText="1"/>
    </xf>
    <xf numFmtId="0" fontId="2" fillId="6" borderId="11" xfId="15" applyFont="1" applyFill="1" applyBorder="1" applyAlignment="1">
      <alignment horizontal="center" vertical="center" wrapText="1"/>
    </xf>
    <xf numFmtId="0" fontId="2" fillId="6" borderId="13" xfId="15" applyFont="1" applyFill="1" applyBorder="1" applyAlignment="1">
      <alignment horizontal="center" vertical="center" wrapText="1"/>
    </xf>
    <xf numFmtId="0" fontId="2" fillId="6" borderId="44" xfId="15" applyFont="1" applyFill="1" applyBorder="1" applyAlignment="1">
      <alignment horizontal="center" vertical="center" wrapText="1"/>
    </xf>
    <xf numFmtId="0" fontId="2" fillId="6" borderId="45" xfId="15" applyFont="1" applyFill="1" applyBorder="1" applyAlignment="1">
      <alignment horizontal="center" vertical="center" wrapText="1"/>
    </xf>
    <xf numFmtId="0" fontId="17" fillId="6" borderId="17" xfId="15" applyFont="1" applyFill="1" applyBorder="1" applyAlignment="1">
      <alignment horizontal="center" vertical="center" wrapText="1"/>
    </xf>
    <xf numFmtId="0" fontId="17" fillId="6" borderId="52" xfId="15" applyFont="1" applyFill="1" applyBorder="1" applyAlignment="1">
      <alignment horizontal="center" vertical="center" wrapText="1"/>
    </xf>
    <xf numFmtId="0" fontId="2" fillId="6" borderId="27" xfId="15" applyFont="1" applyFill="1" applyBorder="1" applyAlignment="1">
      <alignment horizontal="center" vertical="center" wrapText="1"/>
    </xf>
    <xf numFmtId="0" fontId="2" fillId="6" borderId="32" xfId="15" applyFont="1" applyFill="1" applyBorder="1" applyAlignment="1">
      <alignment horizontal="center" vertical="center" wrapText="1"/>
    </xf>
    <xf numFmtId="0" fontId="2" fillId="6" borderId="4" xfId="15" applyFont="1" applyFill="1" applyBorder="1" applyAlignment="1">
      <alignment horizontal="center" vertical="center" wrapText="1"/>
    </xf>
    <xf numFmtId="0" fontId="37" fillId="4" borderId="24" xfId="15" applyFont="1" applyFill="1" applyBorder="1" applyAlignment="1">
      <alignment horizontal="justify" vertical="top" wrapText="1"/>
    </xf>
    <xf numFmtId="0" fontId="13" fillId="0" borderId="2" xfId="15" applyFont="1" applyFill="1" applyBorder="1" applyAlignment="1">
      <alignment horizontal="justify" vertical="center" wrapText="1"/>
    </xf>
    <xf numFmtId="0" fontId="13" fillId="4" borderId="11" xfId="15" applyFont="1" applyFill="1" applyBorder="1" applyAlignment="1">
      <alignment horizontal="justify" vertical="top" wrapText="1"/>
    </xf>
    <xf numFmtId="10" fontId="37" fillId="4" borderId="21" xfId="15" applyNumberFormat="1" applyFont="1" applyFill="1" applyBorder="1" applyAlignment="1">
      <alignment horizontal="justify" vertical="top" wrapText="1"/>
    </xf>
    <xf numFmtId="10" fontId="19" fillId="4" borderId="45" xfId="0" applyNumberFormat="1" applyFont="1" applyFill="1" applyBorder="1" applyAlignment="1" applyProtection="1">
      <alignment horizontal="center" vertical="center" wrapText="1"/>
      <protection locked="0"/>
    </xf>
    <xf numFmtId="10" fontId="18" fillId="0" borderId="3" xfId="0" applyNumberFormat="1"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protection locked="0"/>
    </xf>
    <xf numFmtId="10" fontId="18" fillId="0" borderId="2" xfId="0" applyNumberFormat="1" applyFont="1" applyFill="1" applyBorder="1" applyAlignment="1" applyProtection="1">
      <alignment horizontal="center" vertical="center" wrapText="1"/>
      <protection locked="0"/>
    </xf>
    <xf numFmtId="0" fontId="37" fillId="4" borderId="25" xfId="15" applyFont="1" applyFill="1" applyBorder="1" applyAlignment="1">
      <alignment horizontal="justify" vertical="top"/>
    </xf>
    <xf numFmtId="10" fontId="19" fillId="0" borderId="3" xfId="0" applyNumberFormat="1" applyFont="1" applyFill="1" applyBorder="1" applyAlignment="1" applyProtection="1">
      <alignment horizontal="center" vertical="center" wrapText="1"/>
      <protection locked="0"/>
    </xf>
    <xf numFmtId="10" fontId="19" fillId="0" borderId="1" xfId="0" applyNumberFormat="1" applyFont="1" applyFill="1" applyBorder="1" applyAlignment="1" applyProtection="1">
      <alignment horizontal="center" vertical="center" wrapText="1"/>
      <protection locked="0"/>
    </xf>
    <xf numFmtId="10" fontId="19" fillId="0" borderId="2" xfId="0" applyNumberFormat="1" applyFont="1" applyFill="1" applyBorder="1" applyAlignment="1" applyProtection="1">
      <alignment horizontal="center" vertical="center" wrapText="1"/>
      <protection locked="0"/>
    </xf>
    <xf numFmtId="10" fontId="19" fillId="4" borderId="26" xfId="0" applyNumberFormat="1" applyFont="1" applyFill="1" applyBorder="1" applyAlignment="1" applyProtection="1">
      <alignment horizontal="center" vertical="center" wrapText="1"/>
      <protection locked="0"/>
    </xf>
    <xf numFmtId="0" fontId="37" fillId="4" borderId="25" xfId="15" applyFont="1" applyFill="1" applyBorder="1" applyAlignment="1">
      <alignment horizontal="justify" vertical="top" wrapText="1"/>
    </xf>
    <xf numFmtId="0" fontId="37" fillId="4" borderId="23" xfId="15" applyFont="1" applyFill="1" applyBorder="1" applyAlignment="1">
      <alignment horizontal="justify" vertical="top"/>
    </xf>
    <xf numFmtId="10" fontId="37" fillId="4" borderId="24" xfId="15" applyNumberFormat="1" applyFont="1" applyFill="1" applyBorder="1" applyAlignment="1">
      <alignment horizontal="justify" vertical="top" wrapText="1"/>
    </xf>
    <xf numFmtId="0" fontId="17" fillId="0" borderId="39" xfId="0" applyFont="1" applyBorder="1" applyAlignment="1" applyProtection="1">
      <alignment horizontal="center" vertical="center" wrapText="1"/>
      <protection locked="0"/>
    </xf>
    <xf numFmtId="0" fontId="17" fillId="0" borderId="45" xfId="0" applyFont="1" applyBorder="1" applyAlignment="1" applyProtection="1">
      <alignment horizontal="center" vertical="center" wrapText="1"/>
      <protection locked="0"/>
    </xf>
    <xf numFmtId="0" fontId="2" fillId="6" borderId="16" xfId="15" applyFont="1" applyFill="1" applyBorder="1" applyAlignment="1">
      <alignment horizontal="center" vertical="center" wrapText="1"/>
    </xf>
    <xf numFmtId="0" fontId="13" fillId="4" borderId="68" xfId="15" applyFont="1" applyFill="1" applyBorder="1" applyAlignment="1">
      <alignment horizontal="center" vertical="center" wrapText="1"/>
    </xf>
    <xf numFmtId="0" fontId="13" fillId="4" borderId="69" xfId="15" applyFont="1" applyFill="1" applyBorder="1" applyAlignment="1">
      <alignment horizontal="center" vertical="center" wrapText="1"/>
    </xf>
    <xf numFmtId="0" fontId="13" fillId="4" borderId="70" xfId="15" applyFont="1" applyFill="1" applyBorder="1" applyAlignment="1">
      <alignment horizontal="center" vertical="center" wrapText="1"/>
    </xf>
    <xf numFmtId="0" fontId="13" fillId="10" borderId="7" xfId="15" applyFont="1" applyFill="1" applyBorder="1" applyAlignment="1">
      <alignment horizontal="justify" vertical="center" wrapText="1"/>
    </xf>
    <xf numFmtId="0" fontId="13" fillId="10" borderId="56" xfId="15" applyFont="1" applyFill="1" applyBorder="1" applyAlignment="1">
      <alignment horizontal="justify" vertical="center" wrapText="1"/>
    </xf>
    <xf numFmtId="0" fontId="13" fillId="4" borderId="7" xfId="0" applyFont="1" applyFill="1" applyBorder="1" applyAlignment="1">
      <alignment horizontal="justify" vertical="center" wrapText="1"/>
    </xf>
    <xf numFmtId="0" fontId="50" fillId="4" borderId="7" xfId="0" applyFont="1" applyFill="1" applyBorder="1" applyAlignment="1">
      <alignment horizontal="justify"/>
    </xf>
    <xf numFmtId="0" fontId="17" fillId="0" borderId="8" xfId="0" applyFont="1" applyFill="1" applyBorder="1" applyAlignment="1">
      <alignment horizontal="center" vertical="center" wrapText="1"/>
    </xf>
    <xf numFmtId="0" fontId="50" fillId="0" borderId="8" xfId="0" applyFont="1" applyFill="1" applyBorder="1"/>
    <xf numFmtId="10" fontId="17" fillId="0" borderId="5" xfId="0" applyNumberFormat="1" applyFont="1" applyBorder="1" applyAlignment="1" applyProtection="1">
      <alignment horizontal="center" vertical="center" wrapText="1"/>
      <protection locked="0"/>
    </xf>
    <xf numFmtId="3" fontId="13" fillId="0" borderId="11" xfId="18" applyNumberFormat="1" applyFont="1" applyFill="1" applyBorder="1" applyAlignment="1">
      <alignment horizontal="center" vertical="center" wrapText="1"/>
    </xf>
    <xf numFmtId="3" fontId="13" fillId="0" borderId="12" xfId="18" applyNumberFormat="1" applyFont="1" applyFill="1" applyBorder="1" applyAlignment="1">
      <alignment horizontal="center" vertical="center" wrapText="1"/>
    </xf>
    <xf numFmtId="3" fontId="13" fillId="0" borderId="13" xfId="18" applyNumberFormat="1" applyFont="1" applyFill="1" applyBorder="1" applyAlignment="1">
      <alignment horizontal="center" vertical="center" wrapText="1"/>
    </xf>
    <xf numFmtId="3" fontId="37" fillId="4" borderId="44" xfId="0" applyNumberFormat="1" applyFont="1" applyFill="1" applyBorder="1" applyAlignment="1">
      <alignment horizontal="center" vertical="center" wrapText="1"/>
    </xf>
    <xf numFmtId="3" fontId="37" fillId="4" borderId="26" xfId="0" applyNumberFormat="1" applyFont="1" applyFill="1" applyBorder="1" applyAlignment="1">
      <alignment horizontal="center" vertical="center" wrapText="1"/>
    </xf>
    <xf numFmtId="3" fontId="37" fillId="4" borderId="45" xfId="0" applyNumberFormat="1" applyFont="1" applyFill="1" applyBorder="1" applyAlignment="1">
      <alignment horizontal="center" vertical="center" wrapText="1"/>
    </xf>
    <xf numFmtId="0" fontId="13" fillId="0" borderId="3" xfId="18" applyFont="1" applyFill="1" applyBorder="1" applyAlignment="1">
      <alignment horizontal="center" vertical="center" wrapText="1"/>
    </xf>
    <xf numFmtId="0" fontId="13" fillId="0" borderId="1" xfId="18" applyFont="1" applyFill="1" applyBorder="1" applyAlignment="1">
      <alignment horizontal="center" vertical="center" wrapText="1"/>
    </xf>
    <xf numFmtId="0" fontId="13" fillId="0" borderId="2" xfId="18" applyFont="1" applyFill="1" applyBorder="1" applyAlignment="1">
      <alignment horizontal="center" vertical="center" wrapText="1"/>
    </xf>
    <xf numFmtId="0" fontId="26" fillId="4" borderId="14" xfId="18" applyFont="1" applyFill="1" applyBorder="1" applyAlignment="1">
      <alignment horizontal="center" vertical="center" wrapText="1"/>
    </xf>
    <xf numFmtId="0" fontId="26" fillId="4" borderId="15" xfId="18" applyFont="1" applyFill="1" applyBorder="1" applyAlignment="1">
      <alignment horizontal="center" vertical="center" wrapText="1"/>
    </xf>
    <xf numFmtId="0" fontId="26" fillId="4" borderId="16" xfId="18" applyFont="1" applyFill="1" applyBorder="1" applyAlignment="1">
      <alignment horizontal="center" vertical="center" wrapText="1"/>
    </xf>
    <xf numFmtId="0" fontId="17" fillId="7" borderId="27" xfId="18" applyFont="1" applyFill="1" applyBorder="1" applyAlignment="1">
      <alignment horizontal="center" vertical="center" wrapText="1"/>
    </xf>
    <xf numFmtId="0" fontId="17" fillId="7" borderId="28" xfId="18" applyFont="1" applyFill="1" applyBorder="1" applyAlignment="1">
      <alignment horizontal="center" vertical="center" wrapText="1"/>
    </xf>
    <xf numFmtId="0" fontId="17" fillId="7" borderId="53" xfId="18" applyFont="1" applyFill="1" applyBorder="1" applyAlignment="1">
      <alignment horizontal="center" vertical="center" wrapText="1"/>
    </xf>
    <xf numFmtId="0" fontId="17" fillId="7" borderId="32" xfId="18" applyFont="1" applyFill="1" applyBorder="1" applyAlignment="1">
      <alignment horizontal="center" vertical="center" wrapText="1"/>
    </xf>
    <xf numFmtId="0" fontId="17" fillId="7" borderId="33" xfId="18" applyFont="1" applyFill="1" applyBorder="1" applyAlignment="1">
      <alignment horizontal="center" vertical="center" wrapText="1"/>
    </xf>
    <xf numFmtId="0" fontId="17" fillId="7" borderId="54" xfId="18" applyFont="1" applyFill="1" applyBorder="1" applyAlignment="1">
      <alignment horizontal="center" vertical="center" wrapText="1"/>
    </xf>
    <xf numFmtId="0" fontId="2" fillId="7" borderId="33" xfId="18" applyFont="1" applyFill="1" applyBorder="1" applyAlignment="1">
      <alignment horizontal="right"/>
    </xf>
    <xf numFmtId="0" fontId="2" fillId="7" borderId="54" xfId="18" applyFont="1" applyFill="1" applyBorder="1" applyAlignment="1">
      <alignment horizontal="right"/>
    </xf>
    <xf numFmtId="0" fontId="11" fillId="0" borderId="0" xfId="18" applyFont="1" applyBorder="1" applyAlignment="1">
      <alignment horizontal="center" vertical="center"/>
    </xf>
    <xf numFmtId="0" fontId="12" fillId="0" borderId="0" xfId="18" applyFont="1" applyAlignment="1">
      <alignment horizontal="right"/>
    </xf>
    <xf numFmtId="3" fontId="37" fillId="0" borderId="44" xfId="0" applyNumberFormat="1" applyFont="1" applyFill="1" applyBorder="1" applyAlignment="1">
      <alignment horizontal="center" vertical="center" wrapText="1"/>
    </xf>
    <xf numFmtId="3" fontId="37" fillId="0" borderId="26" xfId="0" applyNumberFormat="1" applyFont="1" applyFill="1" applyBorder="1" applyAlignment="1">
      <alignment horizontal="center" vertical="center" wrapText="1"/>
    </xf>
    <xf numFmtId="3" fontId="37" fillId="0" borderId="45" xfId="0" applyNumberFormat="1" applyFont="1" applyFill="1" applyBorder="1" applyAlignment="1">
      <alignment horizontal="center" vertical="center" wrapText="1"/>
    </xf>
    <xf numFmtId="0" fontId="13" fillId="0" borderId="41" xfId="18" applyFont="1" applyFill="1" applyBorder="1" applyAlignment="1">
      <alignment horizontal="center" vertical="center" wrapText="1"/>
    </xf>
    <xf numFmtId="0" fontId="13" fillId="0" borderId="42" xfId="18" applyFont="1" applyFill="1" applyBorder="1" applyAlignment="1">
      <alignment horizontal="center" vertical="center" wrapText="1"/>
    </xf>
    <xf numFmtId="0" fontId="13" fillId="0" borderId="43" xfId="18" applyFont="1" applyFill="1" applyBorder="1" applyAlignment="1">
      <alignment horizontal="center" vertical="center" wrapText="1"/>
    </xf>
    <xf numFmtId="0" fontId="26" fillId="0" borderId="41" xfId="18" applyFont="1" applyFill="1" applyBorder="1" applyAlignment="1">
      <alignment horizontal="center" vertical="center" wrapText="1"/>
    </xf>
    <xf numFmtId="0" fontId="26" fillId="0" borderId="42" xfId="18" applyFont="1" applyFill="1" applyBorder="1" applyAlignment="1">
      <alignment horizontal="center" vertical="center" wrapText="1"/>
    </xf>
    <xf numFmtId="0" fontId="26" fillId="0" borderId="43" xfId="18" applyFont="1" applyFill="1" applyBorder="1" applyAlignment="1">
      <alignment horizontal="center" vertical="center" wrapText="1"/>
    </xf>
    <xf numFmtId="0" fontId="26" fillId="0" borderId="14" xfId="18" applyFont="1" applyFill="1" applyBorder="1" applyAlignment="1">
      <alignment horizontal="center" vertical="center" wrapText="1"/>
    </xf>
    <xf numFmtId="0" fontId="26" fillId="0" borderId="15" xfId="18" applyFont="1" applyFill="1" applyBorder="1" applyAlignment="1">
      <alignment horizontal="center" vertical="center" wrapText="1"/>
    </xf>
    <xf numFmtId="0" fontId="26" fillId="0" borderId="16" xfId="18" applyFont="1" applyFill="1" applyBorder="1" applyAlignment="1">
      <alignment horizontal="center" vertical="center" wrapText="1"/>
    </xf>
    <xf numFmtId="3" fontId="13" fillId="0" borderId="44" xfId="18" applyNumberFormat="1" applyFont="1" applyFill="1" applyBorder="1" applyAlignment="1">
      <alignment horizontal="center" vertical="center" wrapText="1"/>
    </xf>
    <xf numFmtId="3" fontId="13" fillId="0" borderId="26" xfId="18" applyNumberFormat="1" applyFont="1" applyFill="1" applyBorder="1" applyAlignment="1">
      <alignment horizontal="center" vertical="center" wrapText="1"/>
    </xf>
    <xf numFmtId="0" fontId="13" fillId="0" borderId="44" xfId="18" applyFont="1" applyFill="1" applyBorder="1" applyAlignment="1">
      <alignment horizontal="center" vertical="center" wrapText="1"/>
    </xf>
    <xf numFmtId="0" fontId="13" fillId="0" borderId="26" xfId="18" applyFont="1" applyFill="1" applyBorder="1" applyAlignment="1">
      <alignment horizontal="center" vertical="center" wrapText="1"/>
    </xf>
    <xf numFmtId="0" fontId="13" fillId="0" borderId="45" xfId="18" applyFont="1" applyFill="1" applyBorder="1" applyAlignment="1">
      <alignment horizontal="center" vertical="center" wrapText="1"/>
    </xf>
    <xf numFmtId="0" fontId="13" fillId="0" borderId="4" xfId="18" applyFont="1" applyFill="1" applyBorder="1" applyAlignment="1">
      <alignment horizontal="center" vertical="center" wrapText="1"/>
    </xf>
    <xf numFmtId="3" fontId="13" fillId="0" borderId="3" xfId="18" applyNumberFormat="1" applyFont="1" applyFill="1" applyBorder="1" applyAlignment="1">
      <alignment horizontal="center" vertical="center" wrapText="1"/>
    </xf>
    <xf numFmtId="3" fontId="13" fillId="0" borderId="1" xfId="18" applyNumberFormat="1" applyFont="1" applyFill="1" applyBorder="1" applyAlignment="1">
      <alignment horizontal="center" vertical="center" wrapText="1"/>
    </xf>
    <xf numFmtId="3" fontId="13" fillId="0" borderId="4" xfId="18" applyNumberFormat="1" applyFont="1" applyFill="1" applyBorder="1" applyAlignment="1">
      <alignment horizontal="center" vertical="center" wrapText="1"/>
    </xf>
    <xf numFmtId="0" fontId="13" fillId="0" borderId="14" xfId="18" applyFont="1" applyFill="1" applyBorder="1" applyAlignment="1">
      <alignment horizontal="center" vertical="center" wrapText="1"/>
    </xf>
    <xf numFmtId="0" fontId="13" fillId="0" borderId="15" xfId="18" applyFont="1" applyFill="1" applyBorder="1" applyAlignment="1">
      <alignment horizontal="center" vertical="center" wrapText="1"/>
    </xf>
    <xf numFmtId="0" fontId="4" fillId="0" borderId="44" xfId="18" applyBorder="1" applyAlignment="1">
      <alignment horizontal="center" vertical="center"/>
    </xf>
    <xf numFmtId="0" fontId="4" fillId="0" borderId="26" xfId="18" applyBorder="1" applyAlignment="1">
      <alignment horizontal="center" vertical="center"/>
    </xf>
    <xf numFmtId="0" fontId="4" fillId="0" borderId="45" xfId="18" applyBorder="1" applyAlignment="1">
      <alignment horizontal="center" vertical="center"/>
    </xf>
    <xf numFmtId="0" fontId="26" fillId="0" borderId="3" xfId="18" applyFont="1" applyFill="1" applyBorder="1" applyAlignment="1">
      <alignment horizontal="center" vertical="center" wrapText="1"/>
    </xf>
    <xf numFmtId="0" fontId="26" fillId="0" borderId="1" xfId="18" applyFont="1" applyFill="1" applyBorder="1" applyAlignment="1">
      <alignment horizontal="center" vertical="center" wrapText="1"/>
    </xf>
    <xf numFmtId="0" fontId="26" fillId="0" borderId="4" xfId="18" applyFont="1" applyFill="1" applyBorder="1" applyAlignment="1">
      <alignment horizontal="center" vertical="center" wrapText="1"/>
    </xf>
    <xf numFmtId="0" fontId="4" fillId="0" borderId="11" xfId="18" applyBorder="1" applyAlignment="1">
      <alignment horizontal="center" vertical="center" wrapText="1"/>
    </xf>
    <xf numFmtId="0" fontId="4" fillId="0" borderId="12" xfId="18" applyBorder="1" applyAlignment="1">
      <alignment horizontal="center" vertical="center" wrapText="1"/>
    </xf>
    <xf numFmtId="0" fontId="4" fillId="0" borderId="13" xfId="18" applyBorder="1" applyAlignment="1">
      <alignment horizontal="center" vertical="center" wrapText="1"/>
    </xf>
    <xf numFmtId="0" fontId="4" fillId="0" borderId="44" xfId="18" applyBorder="1" applyAlignment="1">
      <alignment horizontal="center" wrapText="1"/>
    </xf>
    <xf numFmtId="0" fontId="4" fillId="0" borderId="26" xfId="18" applyBorder="1" applyAlignment="1">
      <alignment horizontal="center" wrapText="1"/>
    </xf>
    <xf numFmtId="0" fontId="4" fillId="0" borderId="45" xfId="18" applyBorder="1" applyAlignment="1">
      <alignment horizontal="center" wrapText="1"/>
    </xf>
    <xf numFmtId="0" fontId="4" fillId="0" borderId="26" xfId="18" applyBorder="1" applyAlignment="1">
      <alignment horizontal="center"/>
    </xf>
    <xf numFmtId="0" fontId="4" fillId="0" borderId="45" xfId="18" applyBorder="1" applyAlignment="1">
      <alignment horizontal="center"/>
    </xf>
    <xf numFmtId="0" fontId="4" fillId="0" borderId="44" xfId="18" applyBorder="1" applyAlignment="1">
      <alignment horizontal="center"/>
    </xf>
    <xf numFmtId="0" fontId="4" fillId="0" borderId="3" xfId="18" applyBorder="1" applyAlignment="1">
      <alignment horizontal="center" vertical="center" wrapText="1"/>
    </xf>
    <xf numFmtId="0" fontId="4" fillId="0" borderId="1" xfId="18" applyBorder="1" applyAlignment="1">
      <alignment horizontal="center" vertical="center" wrapText="1"/>
    </xf>
    <xf numFmtId="0" fontId="4" fillId="0" borderId="4" xfId="18" applyBorder="1" applyAlignment="1">
      <alignment horizontal="center" vertical="center" wrapText="1"/>
    </xf>
    <xf numFmtId="0" fontId="13" fillId="0" borderId="18" xfId="18" applyFont="1" applyFill="1" applyBorder="1" applyAlignment="1">
      <alignment horizontal="center" vertical="center" wrapText="1"/>
    </xf>
    <xf numFmtId="0" fontId="13" fillId="0" borderId="19" xfId="18" applyFont="1" applyFill="1" applyBorder="1" applyAlignment="1">
      <alignment horizontal="center" vertical="center" wrapText="1"/>
    </xf>
    <xf numFmtId="0" fontId="13" fillId="0" borderId="20" xfId="18" applyFont="1" applyFill="1" applyBorder="1" applyAlignment="1">
      <alignment horizontal="center" vertical="center" wrapText="1"/>
    </xf>
    <xf numFmtId="0" fontId="4" fillId="0" borderId="2" xfId="18" applyBorder="1" applyAlignment="1">
      <alignment horizontal="center" vertical="center" wrapText="1"/>
    </xf>
    <xf numFmtId="0" fontId="26" fillId="0" borderId="2" xfId="18" applyFont="1" applyFill="1" applyBorder="1" applyAlignment="1">
      <alignment horizontal="center" vertical="center" wrapText="1"/>
    </xf>
    <xf numFmtId="0" fontId="4" fillId="0" borderId="21" xfId="18" applyBorder="1" applyAlignment="1">
      <alignment horizontal="center" vertical="center" wrapText="1"/>
    </xf>
    <xf numFmtId="0" fontId="26" fillId="0" borderId="11" xfId="18" applyFont="1" applyFill="1" applyBorder="1" applyAlignment="1">
      <alignment horizontal="center" vertical="center" wrapText="1"/>
    </xf>
    <xf numFmtId="0" fontId="26" fillId="0" borderId="12" xfId="18" applyFont="1" applyFill="1" applyBorder="1" applyAlignment="1">
      <alignment horizontal="center" vertical="center" wrapText="1"/>
    </xf>
    <xf numFmtId="0" fontId="26" fillId="0" borderId="21" xfId="18" applyFont="1" applyFill="1" applyBorder="1" applyAlignment="1">
      <alignment horizontal="center" vertical="center" wrapText="1"/>
    </xf>
    <xf numFmtId="0" fontId="13" fillId="0" borderId="22" xfId="18" applyFont="1" applyFill="1" applyBorder="1" applyAlignment="1">
      <alignment horizontal="center" vertical="center" wrapText="1"/>
    </xf>
    <xf numFmtId="0" fontId="13" fillId="0" borderId="68" xfId="18" applyFont="1" applyFill="1" applyBorder="1" applyAlignment="1">
      <alignment horizontal="center" vertical="center" wrapText="1"/>
    </xf>
    <xf numFmtId="0" fontId="13" fillId="0" borderId="69" xfId="18" applyFont="1" applyFill="1" applyBorder="1" applyAlignment="1">
      <alignment horizontal="center" vertical="center" wrapText="1"/>
    </xf>
    <xf numFmtId="0" fontId="13" fillId="0" borderId="76" xfId="18" applyFont="1" applyFill="1" applyBorder="1" applyAlignment="1">
      <alignment horizontal="center" vertical="center" wrapText="1"/>
    </xf>
    <xf numFmtId="0" fontId="26" fillId="0" borderId="18" xfId="18" applyFont="1" applyFill="1" applyBorder="1" applyAlignment="1">
      <alignment horizontal="center" vertical="center" wrapText="1"/>
    </xf>
    <xf numFmtId="0" fontId="26" fillId="0" borderId="19" xfId="18" applyFont="1" applyFill="1" applyBorder="1" applyAlignment="1">
      <alignment horizontal="center" vertical="center" wrapText="1"/>
    </xf>
    <xf numFmtId="0" fontId="26" fillId="0" borderId="22" xfId="18" applyFont="1" applyFill="1" applyBorder="1" applyAlignment="1">
      <alignment horizontal="center" vertical="center" wrapText="1"/>
    </xf>
    <xf numFmtId="0" fontId="4" fillId="0" borderId="1" xfId="18" applyBorder="1" applyAlignment="1">
      <alignment horizontal="center"/>
    </xf>
    <xf numFmtId="0" fontId="4" fillId="0" borderId="2" xfId="18" applyBorder="1" applyAlignment="1">
      <alignment horizontal="center"/>
    </xf>
    <xf numFmtId="0" fontId="4" fillId="0" borderId="12" xfId="18" applyBorder="1" applyAlignment="1">
      <alignment horizontal="center"/>
    </xf>
    <xf numFmtId="0" fontId="4" fillId="0" borderId="21" xfId="18" applyBorder="1" applyAlignment="1">
      <alignment horizontal="center"/>
    </xf>
    <xf numFmtId="3" fontId="26" fillId="4" borderId="12" xfId="18" applyNumberFormat="1" applyFont="1" applyFill="1" applyBorder="1" applyAlignment="1">
      <alignment horizontal="center" vertical="center" wrapText="1"/>
    </xf>
    <xf numFmtId="3" fontId="26" fillId="4" borderId="1" xfId="18" applyNumberFormat="1" applyFont="1" applyFill="1" applyBorder="1" applyAlignment="1">
      <alignment horizontal="center" vertical="center" wrapText="1"/>
    </xf>
    <xf numFmtId="0" fontId="26" fillId="0" borderId="44" xfId="18" applyFont="1" applyFill="1" applyBorder="1" applyAlignment="1">
      <alignment horizontal="center" vertical="center" wrapText="1"/>
    </xf>
    <xf numFmtId="0" fontId="26" fillId="0" borderId="26" xfId="18" applyFont="1" applyFill="1" applyBorder="1" applyAlignment="1">
      <alignment horizontal="center" vertical="center" wrapText="1"/>
    </xf>
    <xf numFmtId="0" fontId="26" fillId="0" borderId="45" xfId="18" applyFont="1" applyFill="1" applyBorder="1" applyAlignment="1">
      <alignment horizontal="center" vertical="center" wrapText="1"/>
    </xf>
    <xf numFmtId="170" fontId="26" fillId="7" borderId="1" xfId="18" applyNumberFormat="1" applyFont="1" applyFill="1" applyBorder="1" applyAlignment="1">
      <alignment horizontal="center" vertical="center" wrapText="1"/>
    </xf>
    <xf numFmtId="170" fontId="26" fillId="4" borderId="1" xfId="18" applyNumberFormat="1" applyFont="1" applyFill="1" applyBorder="1" applyAlignment="1">
      <alignment horizontal="center" vertical="center" wrapText="1"/>
    </xf>
    <xf numFmtId="0" fontId="13" fillId="0" borderId="16" xfId="18" applyFont="1" applyFill="1" applyBorder="1" applyAlignment="1">
      <alignment horizontal="center" vertical="center" wrapText="1"/>
    </xf>
    <xf numFmtId="1" fontId="37" fillId="4" borderId="3" xfId="0" applyNumberFormat="1" applyFont="1" applyFill="1" applyBorder="1" applyAlignment="1">
      <alignment horizontal="center" vertical="center" wrapText="1"/>
    </xf>
    <xf numFmtId="1" fontId="37" fillId="4" borderId="1" xfId="0" applyNumberFormat="1" applyFont="1" applyFill="1" applyBorder="1" applyAlignment="1">
      <alignment horizontal="center" vertical="center" wrapText="1"/>
    </xf>
    <xf numFmtId="0" fontId="37" fillId="4" borderId="3"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4" fillId="0" borderId="26" xfId="18" applyBorder="1" applyAlignment="1">
      <alignment horizontal="center" vertical="center" wrapText="1"/>
    </xf>
    <xf numFmtId="1" fontId="37" fillId="4" borderId="26" xfId="0" applyNumberFormat="1" applyFont="1" applyFill="1" applyBorder="1" applyAlignment="1">
      <alignment horizontal="center" vertical="center" wrapText="1"/>
    </xf>
    <xf numFmtId="0" fontId="26" fillId="0" borderId="13" xfId="18" applyFont="1" applyFill="1" applyBorder="1" applyAlignment="1">
      <alignment horizontal="center" vertical="center" wrapText="1"/>
    </xf>
    <xf numFmtId="0" fontId="26" fillId="0" borderId="5" xfId="18" applyFont="1" applyFill="1" applyBorder="1" applyAlignment="1">
      <alignment horizontal="center" vertical="center" wrapText="1"/>
    </xf>
    <xf numFmtId="1" fontId="37" fillId="4" borderId="44" xfId="0" applyNumberFormat="1" applyFont="1" applyFill="1" applyBorder="1" applyAlignment="1">
      <alignment horizontal="center" vertical="center" wrapText="1"/>
    </xf>
    <xf numFmtId="0" fontId="4" fillId="0" borderId="27" xfId="18" applyBorder="1" applyAlignment="1">
      <alignment horizontal="center"/>
    </xf>
    <xf numFmtId="0" fontId="4" fillId="0" borderId="28" xfId="18" applyBorder="1" applyAlignment="1">
      <alignment horizontal="center"/>
    </xf>
    <xf numFmtId="0" fontId="4" fillId="0" borderId="29" xfId="18" applyBorder="1" applyAlignment="1">
      <alignment horizontal="center"/>
    </xf>
    <xf numFmtId="0" fontId="4" fillId="0" borderId="30" xfId="18" applyBorder="1" applyAlignment="1">
      <alignment horizontal="center"/>
    </xf>
    <xf numFmtId="0" fontId="4" fillId="0" borderId="0" xfId="18" applyBorder="1" applyAlignment="1">
      <alignment horizontal="center"/>
    </xf>
    <xf numFmtId="0" fontId="4" fillId="0" borderId="10" xfId="18" applyBorder="1" applyAlignment="1">
      <alignment horizontal="center"/>
    </xf>
    <xf numFmtId="0" fontId="41" fillId="7" borderId="17" xfId="18" applyFont="1" applyFill="1" applyBorder="1" applyAlignment="1">
      <alignment horizontal="center" vertical="center" wrapText="1"/>
    </xf>
    <xf numFmtId="0" fontId="41" fillId="7" borderId="36" xfId="18" applyFont="1" applyFill="1" applyBorder="1" applyAlignment="1">
      <alignment horizontal="center" vertical="center" wrapText="1"/>
    </xf>
    <xf numFmtId="0" fontId="41" fillId="7" borderId="37" xfId="18" applyFont="1" applyFill="1" applyBorder="1" applyAlignment="1">
      <alignment horizontal="center" vertical="center" wrapText="1"/>
    </xf>
    <xf numFmtId="0" fontId="41" fillId="7" borderId="8" xfId="18" applyFont="1" applyFill="1" applyBorder="1" applyAlignment="1">
      <alignment horizontal="center" vertical="center" wrapText="1"/>
    </xf>
    <xf numFmtId="0" fontId="41" fillId="7" borderId="6" xfId="18" applyFont="1" applyFill="1" applyBorder="1" applyAlignment="1">
      <alignment horizontal="center" vertical="center" wrapText="1"/>
    </xf>
    <xf numFmtId="0" fontId="41" fillId="7" borderId="38" xfId="18" applyFont="1" applyFill="1" applyBorder="1" applyAlignment="1">
      <alignment horizontal="center" vertical="center" wrapText="1"/>
    </xf>
    <xf numFmtId="0" fontId="42" fillId="7" borderId="8" xfId="18" applyFont="1" applyFill="1" applyBorder="1" applyAlignment="1">
      <alignment horizontal="center" vertical="center" wrapText="1"/>
    </xf>
    <xf numFmtId="0" fontId="42" fillId="7" borderId="6" xfId="18" applyFont="1" applyFill="1" applyBorder="1" applyAlignment="1">
      <alignment horizontal="center" vertical="center" wrapText="1"/>
    </xf>
    <xf numFmtId="0" fontId="42" fillId="7" borderId="38" xfId="18" applyFont="1" applyFill="1" applyBorder="1" applyAlignment="1">
      <alignment horizontal="center" vertical="center" wrapText="1"/>
    </xf>
    <xf numFmtId="0" fontId="42" fillId="7" borderId="40" xfId="18" applyFont="1" applyFill="1" applyBorder="1" applyAlignment="1">
      <alignment horizontal="center" vertical="center" wrapText="1"/>
    </xf>
    <xf numFmtId="0" fontId="42" fillId="7" borderId="9" xfId="18" applyFont="1" applyFill="1" applyBorder="1" applyAlignment="1">
      <alignment horizontal="center" vertical="center" wrapText="1"/>
    </xf>
    <xf numFmtId="0" fontId="42" fillId="7" borderId="49" xfId="18" applyFont="1" applyFill="1" applyBorder="1" applyAlignment="1">
      <alignment horizontal="center" vertical="center" wrapText="1"/>
    </xf>
    <xf numFmtId="0" fontId="17" fillId="7" borderId="3" xfId="18" applyFont="1" applyFill="1" applyBorder="1" applyAlignment="1">
      <alignment horizontal="center" vertical="center" wrapText="1"/>
    </xf>
    <xf numFmtId="0" fontId="17" fillId="7" borderId="50" xfId="18" applyFont="1" applyFill="1" applyBorder="1" applyAlignment="1">
      <alignment horizontal="center" vertical="center" wrapText="1"/>
    </xf>
    <xf numFmtId="0" fontId="17" fillId="7" borderId="51" xfId="18" applyFont="1" applyFill="1" applyBorder="1" applyAlignment="1">
      <alignment horizontal="center" vertical="center" wrapText="1"/>
    </xf>
    <xf numFmtId="0" fontId="17" fillId="7" borderId="41" xfId="18" applyFont="1" applyFill="1" applyBorder="1" applyAlignment="1">
      <alignment horizontal="center" vertical="center" wrapText="1"/>
    </xf>
    <xf numFmtId="0" fontId="17" fillId="7" borderId="42" xfId="18" applyFont="1" applyFill="1" applyBorder="1" applyAlignment="1">
      <alignment horizontal="center" vertical="center" wrapText="1"/>
    </xf>
    <xf numFmtId="0" fontId="17" fillId="7" borderId="30" xfId="18" applyFont="1" applyFill="1" applyBorder="1" applyAlignment="1">
      <alignment horizontal="center" vertical="center" wrapText="1"/>
    </xf>
    <xf numFmtId="0" fontId="17" fillId="7" borderId="2" xfId="18" applyFont="1" applyFill="1" applyBorder="1" applyAlignment="1">
      <alignment horizontal="center" vertical="center" wrapText="1"/>
    </xf>
  </cellXfs>
  <cellStyles count="24">
    <cellStyle name="Coma 2" xfId="1" xr:uid="{00000000-0005-0000-0000-000000000000}"/>
    <cellStyle name="Coma 2 2" xfId="2" xr:uid="{00000000-0005-0000-0000-000001000000}"/>
    <cellStyle name="Millares" xfId="3" builtinId="3"/>
    <cellStyle name="Millares 2" xfId="4" xr:uid="{00000000-0005-0000-0000-000003000000}"/>
    <cellStyle name="Millares 2 2" xfId="5" xr:uid="{00000000-0005-0000-0000-000004000000}"/>
    <cellStyle name="Millares 3" xfId="6" xr:uid="{00000000-0005-0000-0000-000005000000}"/>
    <cellStyle name="Millares 3 2" xfId="7" xr:uid="{00000000-0005-0000-0000-000006000000}"/>
    <cellStyle name="Millares 4" xfId="8" xr:uid="{00000000-0005-0000-0000-000007000000}"/>
    <cellStyle name="Moneda 2" xfId="9" xr:uid="{00000000-0005-0000-0000-000008000000}"/>
    <cellStyle name="Moneda 2 2" xfId="10" xr:uid="{00000000-0005-0000-0000-000009000000}"/>
    <cellStyle name="Moneda 2 2 2" xfId="11" xr:uid="{00000000-0005-0000-0000-00000A000000}"/>
    <cellStyle name="Moneda 2 3" xfId="12" xr:uid="{00000000-0005-0000-0000-00000B000000}"/>
    <cellStyle name="Moneda 3" xfId="13" xr:uid="{00000000-0005-0000-0000-00000C000000}"/>
    <cellStyle name="Moneda 4" xfId="14" xr:uid="{00000000-0005-0000-0000-00000D000000}"/>
    <cellStyle name="Normal" xfId="0" builtinId="0"/>
    <cellStyle name="Normal 2" xfId="15" xr:uid="{00000000-0005-0000-0000-00000F000000}"/>
    <cellStyle name="Normal 2 10" xfId="16" xr:uid="{00000000-0005-0000-0000-000010000000}"/>
    <cellStyle name="Normal 3" xfId="17" xr:uid="{00000000-0005-0000-0000-000011000000}"/>
    <cellStyle name="Normal 3 2" xfId="18" xr:uid="{00000000-0005-0000-0000-000012000000}"/>
    <cellStyle name="Normal 4 2" xfId="19" xr:uid="{00000000-0005-0000-0000-000013000000}"/>
    <cellStyle name="Normal_573_2009_ Actualizado 22_12_2009" xfId="23" xr:uid="{00000000-0005-0000-0000-000014000000}"/>
    <cellStyle name="Porcentaje" xfId="20" builtinId="5"/>
    <cellStyle name="Porcentual 2" xfId="21" xr:uid="{00000000-0005-0000-0000-000016000000}"/>
    <cellStyle name="Porcentual 2 2" xfId="22" xr:uid="{00000000-0005-0000-0000-000017000000}"/>
  </cellStyles>
  <dxfs count="0"/>
  <tableStyles count="0" defaultTableStyle="TableStyleMedium9" defaultPivotStyle="PivotStyleLight16"/>
  <colors>
    <mruColors>
      <color rgb="FFFF3399"/>
      <color rgb="FF669900"/>
      <color rgb="FF7B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361951</xdr:colOff>
      <xdr:row>1</xdr:row>
      <xdr:rowOff>190500</xdr:rowOff>
    </xdr:from>
    <xdr:to>
      <xdr:col>3</xdr:col>
      <xdr:colOff>291104</xdr:colOff>
      <xdr:row>4</xdr:row>
      <xdr:rowOff>375478</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1951" y="455543"/>
          <a:ext cx="2568544" cy="1720022"/>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726281</xdr:colOff>
      <xdr:row>1</xdr:row>
      <xdr:rowOff>14287</xdr:rowOff>
    </xdr:from>
    <xdr:to>
      <xdr:col>3</xdr:col>
      <xdr:colOff>154781</xdr:colOff>
      <xdr:row>3</xdr:row>
      <xdr:rowOff>61913</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71625" y="240506"/>
          <a:ext cx="1357312" cy="500063"/>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323850</xdr:colOff>
      <xdr:row>1</xdr:row>
      <xdr:rowOff>314325</xdr:rowOff>
    </xdr:to>
    <xdr:pic>
      <xdr:nvPicPr>
        <xdr:cNvPr id="10971" name="Imagen 2">
          <a:extLst>
            <a:ext uri="{FF2B5EF4-FFF2-40B4-BE49-F238E27FC236}">
              <a16:creationId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819150" cy="53340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367393</xdr:colOff>
      <xdr:row>1</xdr:row>
      <xdr:rowOff>68036</xdr:rowOff>
    </xdr:from>
    <xdr:to>
      <xdr:col>2</xdr:col>
      <xdr:colOff>796647</xdr:colOff>
      <xdr:row>2</xdr:row>
      <xdr:rowOff>385173</xdr:rowOff>
    </xdr:to>
    <xdr:pic>
      <xdr:nvPicPr>
        <xdr:cNvPr id="2" name="1 Imagen" descr="http://190.27.245.106/IsolucionSDA/GrafVinetas/logo%202016-20.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8418" y="420461"/>
          <a:ext cx="1838954" cy="774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Documents\PLAN%20DE%20ACCION\Copia%20de%20Plan%20de%20accion%20EEP%2008_07_2016%20REVISADO_SPMV_12_07-Definitiv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strid.romero.SDA/Downloads/1%20Plan%20de%20accion%20EEP%2005_07_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row r="14">
          <cell r="A14" t="str">
            <v>3-3-1-15-06-38-177-1132</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refreshError="1"/>
      <sheetData sheetId="1" refreshError="1">
        <row r="27">
          <cell r="H27">
            <v>15</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8"/>
  <sheetViews>
    <sheetView view="pageBreakPreview" zoomScale="70" zoomScaleNormal="60" zoomScaleSheetLayoutView="70" workbookViewId="0">
      <selection activeCell="AP19" sqref="AP19"/>
    </sheetView>
  </sheetViews>
  <sheetFormatPr baseColWidth="10" defaultColWidth="11.42578125" defaultRowHeight="15"/>
  <cols>
    <col min="1" max="1" width="8.7109375" style="1" customWidth="1"/>
    <col min="2" max="2" width="20.7109375" style="1" customWidth="1"/>
    <col min="3" max="3" width="8.7109375" style="1" customWidth="1"/>
    <col min="4" max="4" width="27.28515625" style="1" customWidth="1"/>
    <col min="5" max="5" width="7.5703125" style="1" customWidth="1"/>
    <col min="6" max="6" width="21.7109375" style="1" customWidth="1"/>
    <col min="7" max="7" width="12.7109375" style="1" customWidth="1"/>
    <col min="8" max="8" width="13.42578125" style="1" customWidth="1"/>
    <col min="9" max="9" width="13.5703125" style="22" bestFit="1" customWidth="1"/>
    <col min="10" max="11" width="10.7109375" style="36" customWidth="1"/>
    <col min="12" max="12" width="10.7109375" style="22" customWidth="1"/>
    <col min="13" max="13" width="10.7109375" style="36" customWidth="1"/>
    <col min="14" max="17" width="10.7109375" style="35" customWidth="1"/>
    <col min="18" max="18" width="10.7109375" style="36" customWidth="1"/>
    <col min="19" max="22" width="10.7109375" style="35" customWidth="1"/>
    <col min="23" max="23" width="10.7109375" style="36" customWidth="1"/>
    <col min="24" max="27" width="10.7109375" style="35" customWidth="1"/>
    <col min="28" max="28" width="10.7109375" style="36" customWidth="1"/>
    <col min="29" max="29" width="13.42578125" style="36" customWidth="1"/>
    <col min="30" max="33" width="10.7109375" style="36" customWidth="1"/>
    <col min="34" max="34" width="25.42578125" style="1" customWidth="1"/>
    <col min="35" max="35" width="16.5703125" style="1" customWidth="1"/>
    <col min="36" max="36" width="12.7109375" style="1" customWidth="1"/>
    <col min="37" max="37" width="14.28515625" style="1" customWidth="1"/>
    <col min="38" max="38" width="13.28515625" style="1" customWidth="1"/>
    <col min="39" max="39" width="12.28515625" style="1" customWidth="1"/>
    <col min="40" max="40" width="49.42578125" style="1" customWidth="1"/>
    <col min="41" max="41" width="18.5703125" style="1" customWidth="1"/>
    <col min="42" max="42" width="21.42578125" style="1" customWidth="1"/>
    <col min="43" max="43" width="19.28515625" style="1" customWidth="1"/>
    <col min="44" max="44" width="16.7109375" style="1" customWidth="1"/>
    <col min="45" max="45" width="11.42578125" style="1" customWidth="1"/>
    <col min="46" max="46" width="56.5703125" style="1" customWidth="1"/>
    <col min="47" max="16384" width="11.42578125" style="1"/>
  </cols>
  <sheetData>
    <row r="1" spans="1:44" ht="21" customHeight="1" thickBot="1">
      <c r="A1" s="4"/>
      <c r="B1" s="4"/>
      <c r="C1" s="4"/>
      <c r="D1" s="4"/>
      <c r="E1" s="4"/>
      <c r="F1" s="4"/>
      <c r="G1" s="4"/>
      <c r="H1" s="4"/>
      <c r="I1" s="21"/>
      <c r="J1" s="21"/>
      <c r="K1" s="21"/>
      <c r="L1" s="21"/>
      <c r="M1" s="21"/>
      <c r="N1" s="21"/>
      <c r="O1" s="21"/>
      <c r="P1" s="21"/>
      <c r="Q1" s="21"/>
      <c r="R1" s="21"/>
      <c r="S1" s="21"/>
      <c r="T1" s="21"/>
      <c r="U1" s="21"/>
      <c r="V1" s="21"/>
      <c r="W1" s="21"/>
      <c r="X1" s="21"/>
      <c r="Y1" s="21"/>
      <c r="Z1" s="21"/>
      <c r="AA1" s="21"/>
      <c r="AB1" s="21"/>
      <c r="AC1" s="21"/>
      <c r="AD1" s="21"/>
      <c r="AE1" s="21"/>
      <c r="AF1" s="21"/>
      <c r="AG1" s="21"/>
      <c r="AH1" s="4"/>
      <c r="AI1" s="4"/>
      <c r="AJ1" s="4"/>
      <c r="AK1" s="4"/>
      <c r="AL1" s="4"/>
      <c r="AM1" s="4"/>
      <c r="AN1" s="4"/>
      <c r="AO1" s="4"/>
      <c r="AP1" s="4"/>
      <c r="AQ1" s="4"/>
      <c r="AR1" s="4"/>
    </row>
    <row r="2" spans="1:44" ht="38.25" customHeight="1">
      <c r="A2" s="346"/>
      <c r="B2" s="347"/>
      <c r="C2" s="347"/>
      <c r="D2" s="347"/>
      <c r="E2" s="347"/>
      <c r="F2" s="348"/>
      <c r="G2" s="354" t="s">
        <v>0</v>
      </c>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5"/>
    </row>
    <row r="3" spans="1:44" ht="40.15" customHeight="1">
      <c r="A3" s="349"/>
      <c r="B3" s="350"/>
      <c r="C3" s="350"/>
      <c r="D3" s="350"/>
      <c r="E3" s="350"/>
      <c r="F3" s="351"/>
      <c r="G3" s="356" t="s">
        <v>135</v>
      </c>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c r="AP3" s="356"/>
      <c r="AQ3" s="356"/>
      <c r="AR3" s="357"/>
    </row>
    <row r="4" spans="1:44" ht="43.15" customHeight="1">
      <c r="A4" s="349"/>
      <c r="B4" s="350"/>
      <c r="C4" s="350"/>
      <c r="D4" s="350"/>
      <c r="E4" s="350"/>
      <c r="F4" s="351"/>
      <c r="G4" s="356" t="s">
        <v>182</v>
      </c>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56"/>
      <c r="AQ4" s="356"/>
      <c r="AR4" s="357"/>
    </row>
    <row r="5" spans="1:44" ht="37.15" customHeight="1">
      <c r="A5" s="349"/>
      <c r="B5" s="350"/>
      <c r="C5" s="350"/>
      <c r="D5" s="350"/>
      <c r="E5" s="350"/>
      <c r="F5" s="351"/>
      <c r="G5" s="356" t="s">
        <v>183</v>
      </c>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7"/>
    </row>
    <row r="6" spans="1:44" ht="15.75">
      <c r="A6" s="109"/>
      <c r="B6" s="110"/>
      <c r="C6" s="110"/>
      <c r="D6" s="110"/>
      <c r="E6" s="110"/>
      <c r="F6" s="110"/>
      <c r="G6" s="110"/>
      <c r="H6" s="110"/>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0"/>
      <c r="AI6" s="110"/>
      <c r="AJ6" s="110"/>
      <c r="AK6" s="110"/>
      <c r="AL6" s="110"/>
      <c r="AM6" s="110"/>
      <c r="AN6" s="110"/>
      <c r="AO6" s="110"/>
      <c r="AP6" s="110"/>
      <c r="AQ6" s="110"/>
      <c r="AR6" s="112"/>
    </row>
    <row r="7" spans="1:44" ht="30" customHeight="1">
      <c r="A7" s="360" t="s">
        <v>4</v>
      </c>
      <c r="B7" s="356"/>
      <c r="C7" s="356"/>
      <c r="D7" s="356"/>
      <c r="E7" s="356"/>
      <c r="F7" s="356"/>
      <c r="G7" s="356"/>
      <c r="H7" s="356"/>
      <c r="I7" s="356"/>
      <c r="J7" s="356"/>
      <c r="K7" s="356"/>
      <c r="L7" s="356"/>
      <c r="M7" s="356"/>
      <c r="N7" s="356"/>
      <c r="O7" s="356"/>
      <c r="P7" s="356"/>
      <c r="Q7" s="363" t="s">
        <v>341</v>
      </c>
      <c r="R7" s="363"/>
      <c r="S7" s="363"/>
      <c r="T7" s="363"/>
      <c r="U7" s="363"/>
      <c r="V7" s="363"/>
      <c r="W7" s="363"/>
      <c r="X7" s="363"/>
      <c r="Y7" s="363"/>
      <c r="Z7" s="363"/>
      <c r="AA7" s="363"/>
      <c r="AB7" s="363"/>
      <c r="AC7" s="363"/>
      <c r="AD7" s="363"/>
      <c r="AE7" s="363"/>
      <c r="AF7" s="363"/>
      <c r="AG7" s="363"/>
      <c r="AH7" s="363"/>
      <c r="AI7" s="363"/>
      <c r="AJ7" s="363"/>
      <c r="AK7" s="363"/>
      <c r="AL7" s="363"/>
      <c r="AM7" s="363"/>
      <c r="AN7" s="363"/>
      <c r="AO7" s="363"/>
      <c r="AP7" s="363"/>
      <c r="AQ7" s="363"/>
      <c r="AR7" s="364"/>
    </row>
    <row r="8" spans="1:44" ht="30" customHeight="1" thickBot="1">
      <c r="A8" s="361" t="s">
        <v>2</v>
      </c>
      <c r="B8" s="362"/>
      <c r="C8" s="362" t="s">
        <v>2</v>
      </c>
      <c r="D8" s="362"/>
      <c r="E8" s="362"/>
      <c r="F8" s="362"/>
      <c r="G8" s="362"/>
      <c r="H8" s="362"/>
      <c r="I8" s="362"/>
      <c r="J8" s="362"/>
      <c r="K8" s="362"/>
      <c r="L8" s="362"/>
      <c r="M8" s="362"/>
      <c r="N8" s="362"/>
      <c r="O8" s="362"/>
      <c r="P8" s="362"/>
      <c r="Q8" s="358" t="s">
        <v>340</v>
      </c>
      <c r="R8" s="358"/>
      <c r="S8" s="358"/>
      <c r="T8" s="358"/>
      <c r="U8" s="358"/>
      <c r="V8" s="358"/>
      <c r="W8" s="358"/>
      <c r="X8" s="358"/>
      <c r="Y8" s="358"/>
      <c r="Z8" s="358"/>
      <c r="AA8" s="358"/>
      <c r="AB8" s="358"/>
      <c r="AC8" s="358"/>
      <c r="AD8" s="358"/>
      <c r="AE8" s="358"/>
      <c r="AF8" s="358"/>
      <c r="AG8" s="358"/>
      <c r="AH8" s="358"/>
      <c r="AI8" s="358"/>
      <c r="AJ8" s="358"/>
      <c r="AK8" s="358"/>
      <c r="AL8" s="358"/>
      <c r="AM8" s="358"/>
      <c r="AN8" s="358"/>
      <c r="AO8" s="358"/>
      <c r="AP8" s="358"/>
      <c r="AQ8" s="358"/>
      <c r="AR8" s="359"/>
    </row>
    <row r="9" spans="1:44" ht="36" customHeight="1" thickBot="1">
      <c r="A9" s="106"/>
      <c r="B9" s="107"/>
      <c r="C9" s="107"/>
      <c r="D9" s="107"/>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10"/>
      <c r="AI9" s="110"/>
      <c r="AJ9" s="110"/>
      <c r="AK9" s="110"/>
      <c r="AL9" s="110"/>
      <c r="AM9" s="110"/>
      <c r="AN9" s="110"/>
      <c r="AO9" s="110"/>
      <c r="AP9" s="110"/>
      <c r="AQ9" s="110"/>
      <c r="AR9" s="112"/>
    </row>
    <row r="10" spans="1:44" s="2" customFormat="1" ht="44.25" customHeight="1">
      <c r="A10" s="352" t="s">
        <v>114</v>
      </c>
      <c r="B10" s="353"/>
      <c r="C10" s="353" t="s">
        <v>116</v>
      </c>
      <c r="D10" s="353"/>
      <c r="E10" s="353" t="s">
        <v>118</v>
      </c>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t="s">
        <v>125</v>
      </c>
      <c r="AM10" s="353" t="s">
        <v>126</v>
      </c>
      <c r="AN10" s="365" t="s">
        <v>127</v>
      </c>
      <c r="AO10" s="365" t="s">
        <v>128</v>
      </c>
      <c r="AP10" s="365" t="s">
        <v>129</v>
      </c>
      <c r="AQ10" s="365" t="s">
        <v>130</v>
      </c>
      <c r="AR10" s="373" t="s">
        <v>131</v>
      </c>
    </row>
    <row r="11" spans="1:44" s="3" customFormat="1" ht="45.75" customHeight="1">
      <c r="A11" s="368" t="s">
        <v>115</v>
      </c>
      <c r="B11" s="368" t="s">
        <v>228</v>
      </c>
      <c r="C11" s="368" t="s">
        <v>97</v>
      </c>
      <c r="D11" s="368" t="s">
        <v>117</v>
      </c>
      <c r="E11" s="368" t="s">
        <v>119</v>
      </c>
      <c r="F11" s="368" t="s">
        <v>120</v>
      </c>
      <c r="G11" s="368" t="s">
        <v>121</v>
      </c>
      <c r="H11" s="368" t="s">
        <v>122</v>
      </c>
      <c r="I11" s="368" t="s">
        <v>123</v>
      </c>
      <c r="J11" s="177"/>
      <c r="K11" s="368" t="s">
        <v>201</v>
      </c>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68" t="s">
        <v>124</v>
      </c>
      <c r="AI11" s="368"/>
      <c r="AJ11" s="368"/>
      <c r="AK11" s="368"/>
      <c r="AL11" s="368"/>
      <c r="AM11" s="368"/>
      <c r="AN11" s="366"/>
      <c r="AO11" s="366"/>
      <c r="AP11" s="366"/>
      <c r="AQ11" s="366"/>
      <c r="AR11" s="374"/>
    </row>
    <row r="12" spans="1:44" s="3" customFormat="1" ht="24" customHeight="1">
      <c r="A12" s="368"/>
      <c r="B12" s="368"/>
      <c r="C12" s="368"/>
      <c r="D12" s="368"/>
      <c r="E12" s="368"/>
      <c r="F12" s="368"/>
      <c r="G12" s="368"/>
      <c r="H12" s="368"/>
      <c r="I12" s="368"/>
      <c r="J12" s="369">
        <v>2016</v>
      </c>
      <c r="K12" s="370"/>
      <c r="L12" s="370"/>
      <c r="M12" s="371"/>
      <c r="N12" s="372">
        <v>2017</v>
      </c>
      <c r="O12" s="372"/>
      <c r="P12" s="372"/>
      <c r="Q12" s="372"/>
      <c r="R12" s="372"/>
      <c r="S12" s="372">
        <v>2018</v>
      </c>
      <c r="T12" s="372"/>
      <c r="U12" s="372"/>
      <c r="V12" s="372"/>
      <c r="W12" s="372"/>
      <c r="X12" s="372">
        <v>2019</v>
      </c>
      <c r="Y12" s="372"/>
      <c r="Z12" s="372"/>
      <c r="AA12" s="372"/>
      <c r="AB12" s="372"/>
      <c r="AC12" s="372">
        <v>2020</v>
      </c>
      <c r="AD12" s="372"/>
      <c r="AE12" s="372"/>
      <c r="AF12" s="372"/>
      <c r="AG12" s="372"/>
      <c r="AH12" s="368" t="s">
        <v>5</v>
      </c>
      <c r="AI12" s="368" t="s">
        <v>6</v>
      </c>
      <c r="AJ12" s="368" t="s">
        <v>7</v>
      </c>
      <c r="AK12" s="368" t="s">
        <v>8</v>
      </c>
      <c r="AL12" s="368"/>
      <c r="AM12" s="368"/>
      <c r="AN12" s="366"/>
      <c r="AO12" s="366"/>
      <c r="AP12" s="366"/>
      <c r="AQ12" s="366"/>
      <c r="AR12" s="374"/>
    </row>
    <row r="13" spans="1:44" s="3" customFormat="1" ht="30">
      <c r="A13" s="368"/>
      <c r="B13" s="368"/>
      <c r="C13" s="368"/>
      <c r="D13" s="368"/>
      <c r="E13" s="368"/>
      <c r="F13" s="368"/>
      <c r="G13" s="368"/>
      <c r="H13" s="368"/>
      <c r="I13" s="368"/>
      <c r="J13" s="179" t="s">
        <v>231</v>
      </c>
      <c r="K13" s="177" t="s">
        <v>7</v>
      </c>
      <c r="L13" s="177" t="s">
        <v>8</v>
      </c>
      <c r="M13" s="177" t="s">
        <v>33</v>
      </c>
      <c r="N13" s="177" t="s">
        <v>5</v>
      </c>
      <c r="O13" s="177" t="s">
        <v>6</v>
      </c>
      <c r="P13" s="177" t="s">
        <v>7</v>
      </c>
      <c r="Q13" s="177" t="s">
        <v>8</v>
      </c>
      <c r="R13" s="177" t="s">
        <v>33</v>
      </c>
      <c r="S13" s="177" t="s">
        <v>5</v>
      </c>
      <c r="T13" s="177" t="s">
        <v>6</v>
      </c>
      <c r="U13" s="177" t="s">
        <v>7</v>
      </c>
      <c r="V13" s="177" t="s">
        <v>8</v>
      </c>
      <c r="W13" s="177" t="s">
        <v>33</v>
      </c>
      <c r="X13" s="177" t="s">
        <v>5</v>
      </c>
      <c r="Y13" s="177" t="s">
        <v>6</v>
      </c>
      <c r="Z13" s="177" t="s">
        <v>7</v>
      </c>
      <c r="AA13" s="177" t="s">
        <v>8</v>
      </c>
      <c r="AB13" s="177" t="s">
        <v>33</v>
      </c>
      <c r="AC13" s="177" t="s">
        <v>5</v>
      </c>
      <c r="AD13" s="177" t="s">
        <v>6</v>
      </c>
      <c r="AE13" s="177" t="s">
        <v>7</v>
      </c>
      <c r="AF13" s="177" t="s">
        <v>8</v>
      </c>
      <c r="AG13" s="177" t="s">
        <v>33</v>
      </c>
      <c r="AH13" s="368"/>
      <c r="AI13" s="368"/>
      <c r="AJ13" s="368"/>
      <c r="AK13" s="368"/>
      <c r="AL13" s="376"/>
      <c r="AM13" s="376"/>
      <c r="AN13" s="367"/>
      <c r="AO13" s="367"/>
      <c r="AP13" s="367"/>
      <c r="AQ13" s="367"/>
      <c r="AR13" s="375"/>
    </row>
    <row r="14" spans="1:44" s="3" customFormat="1" ht="106.5" customHeight="1">
      <c r="A14" s="316">
        <v>177</v>
      </c>
      <c r="B14" s="316" t="s">
        <v>311</v>
      </c>
      <c r="C14" s="317">
        <v>463</v>
      </c>
      <c r="D14" s="316" t="s">
        <v>310</v>
      </c>
      <c r="E14" s="317">
        <v>340</v>
      </c>
      <c r="F14" s="318" t="s">
        <v>309</v>
      </c>
      <c r="G14" s="319" t="s">
        <v>200</v>
      </c>
      <c r="H14" s="317" t="s">
        <v>141</v>
      </c>
      <c r="I14" s="320">
        <v>100</v>
      </c>
      <c r="J14" s="321">
        <v>0</v>
      </c>
      <c r="K14" s="321"/>
      <c r="L14" s="321"/>
      <c r="M14" s="321"/>
      <c r="N14" s="322">
        <v>0</v>
      </c>
      <c r="O14" s="322"/>
      <c r="P14" s="322"/>
      <c r="Q14" s="321"/>
      <c r="R14" s="321"/>
      <c r="S14" s="322">
        <v>50</v>
      </c>
      <c r="T14" s="322"/>
      <c r="U14" s="322"/>
      <c r="V14" s="321"/>
      <c r="W14" s="321"/>
      <c r="X14" s="322">
        <v>50</v>
      </c>
      <c r="Y14" s="322"/>
      <c r="Z14" s="322"/>
      <c r="AA14" s="321"/>
      <c r="AB14" s="321"/>
      <c r="AC14" s="322">
        <v>0</v>
      </c>
      <c r="AD14" s="200"/>
      <c r="AE14" s="200"/>
      <c r="AF14" s="199"/>
      <c r="AG14" s="139"/>
      <c r="AH14" s="139"/>
      <c r="AI14" s="139"/>
      <c r="AJ14" s="139"/>
      <c r="AK14" s="139"/>
      <c r="AL14" s="334"/>
      <c r="AM14" s="334"/>
      <c r="AN14" s="335"/>
      <c r="AO14" s="336"/>
      <c r="AP14" s="336"/>
      <c r="AQ14" s="335"/>
      <c r="AR14" s="335"/>
    </row>
    <row r="15" spans="1:44" s="3" customFormat="1" ht="106.5" customHeight="1">
      <c r="A15" s="316">
        <v>177</v>
      </c>
      <c r="B15" s="316" t="s">
        <v>311</v>
      </c>
      <c r="C15" s="317">
        <v>436</v>
      </c>
      <c r="D15" s="316" t="s">
        <v>313</v>
      </c>
      <c r="E15" s="317">
        <v>334</v>
      </c>
      <c r="F15" s="318" t="s">
        <v>312</v>
      </c>
      <c r="G15" s="319" t="s">
        <v>200</v>
      </c>
      <c r="H15" s="317" t="s">
        <v>141</v>
      </c>
      <c r="I15" s="320">
        <v>100</v>
      </c>
      <c r="J15" s="321">
        <v>10</v>
      </c>
      <c r="K15" s="321"/>
      <c r="L15" s="321"/>
      <c r="M15" s="321"/>
      <c r="N15" s="321">
        <v>20</v>
      </c>
      <c r="O15" s="321"/>
      <c r="P15" s="321"/>
      <c r="Q15" s="321"/>
      <c r="R15" s="321"/>
      <c r="S15" s="321">
        <v>40</v>
      </c>
      <c r="T15" s="321"/>
      <c r="U15" s="321"/>
      <c r="V15" s="321"/>
      <c r="W15" s="321"/>
      <c r="X15" s="321">
        <v>20</v>
      </c>
      <c r="Y15" s="321"/>
      <c r="Z15" s="321"/>
      <c r="AA15" s="321"/>
      <c r="AB15" s="321"/>
      <c r="AC15" s="321">
        <v>10</v>
      </c>
      <c r="AD15" s="200"/>
      <c r="AE15" s="200"/>
      <c r="AF15" s="199"/>
      <c r="AG15" s="139"/>
      <c r="AH15" s="139"/>
      <c r="AI15" s="139"/>
      <c r="AJ15" s="139"/>
      <c r="AK15" s="139"/>
      <c r="AL15" s="334"/>
      <c r="AM15" s="334"/>
      <c r="AN15" s="335"/>
      <c r="AO15" s="336"/>
      <c r="AP15" s="336"/>
      <c r="AQ15" s="335"/>
      <c r="AR15" s="335"/>
    </row>
    <row r="16" spans="1:44" s="3" customFormat="1" ht="90" customHeight="1">
      <c r="A16" s="316">
        <v>177</v>
      </c>
      <c r="B16" s="316" t="s">
        <v>311</v>
      </c>
      <c r="C16" s="317">
        <v>462</v>
      </c>
      <c r="D16" s="316" t="s">
        <v>315</v>
      </c>
      <c r="E16" s="317">
        <v>339</v>
      </c>
      <c r="F16" s="319" t="s">
        <v>314</v>
      </c>
      <c r="G16" s="317" t="s">
        <v>159</v>
      </c>
      <c r="H16" s="317" t="s">
        <v>140</v>
      </c>
      <c r="I16" s="320">
        <v>100</v>
      </c>
      <c r="J16" s="320">
        <v>10</v>
      </c>
      <c r="K16" s="320"/>
      <c r="L16" s="321"/>
      <c r="M16" s="321"/>
      <c r="N16" s="322">
        <v>30</v>
      </c>
      <c r="O16" s="322"/>
      <c r="P16" s="322"/>
      <c r="Q16" s="321"/>
      <c r="R16" s="321"/>
      <c r="S16" s="322">
        <v>60</v>
      </c>
      <c r="T16" s="322"/>
      <c r="U16" s="322"/>
      <c r="V16" s="321"/>
      <c r="W16" s="321"/>
      <c r="X16" s="322">
        <v>90</v>
      </c>
      <c r="Y16" s="322"/>
      <c r="Z16" s="322"/>
      <c r="AA16" s="321"/>
      <c r="AB16" s="321"/>
      <c r="AC16" s="322">
        <v>100</v>
      </c>
      <c r="AD16" s="200"/>
      <c r="AE16" s="200"/>
      <c r="AF16" s="199"/>
      <c r="AG16" s="139"/>
      <c r="AH16" s="139"/>
      <c r="AI16" s="139"/>
      <c r="AJ16" s="139"/>
      <c r="AK16" s="139"/>
      <c r="AL16" s="334"/>
      <c r="AM16" s="334"/>
      <c r="AN16" s="335"/>
      <c r="AO16" s="336"/>
      <c r="AP16" s="336"/>
      <c r="AQ16" s="335"/>
      <c r="AR16" s="335"/>
    </row>
    <row r="17" spans="1:46" s="3" customFormat="1" ht="90" customHeight="1">
      <c r="A17" s="316">
        <v>177</v>
      </c>
      <c r="B17" s="316" t="s">
        <v>311</v>
      </c>
      <c r="C17" s="317">
        <v>434</v>
      </c>
      <c r="D17" s="323" t="s">
        <v>316</v>
      </c>
      <c r="E17" s="317">
        <v>332</v>
      </c>
      <c r="F17" s="318" t="s">
        <v>332</v>
      </c>
      <c r="G17" s="319" t="s">
        <v>333</v>
      </c>
      <c r="H17" s="317" t="s">
        <v>333</v>
      </c>
      <c r="I17" s="320">
        <v>15</v>
      </c>
      <c r="J17" s="320">
        <v>15</v>
      </c>
      <c r="K17" s="320"/>
      <c r="L17" s="321"/>
      <c r="M17" s="321"/>
      <c r="N17" s="322"/>
      <c r="O17" s="322"/>
      <c r="P17" s="322"/>
      <c r="Q17" s="321"/>
      <c r="R17" s="321"/>
      <c r="S17" s="322"/>
      <c r="T17" s="322"/>
      <c r="U17" s="322"/>
      <c r="V17" s="321"/>
      <c r="W17" s="321"/>
      <c r="X17" s="322"/>
      <c r="Y17" s="322"/>
      <c r="Z17" s="322"/>
      <c r="AA17" s="321"/>
      <c r="AB17" s="321"/>
      <c r="AC17" s="322"/>
      <c r="AD17" s="200"/>
      <c r="AE17" s="200"/>
      <c r="AF17" s="199"/>
      <c r="AG17" s="139"/>
      <c r="AH17" s="139"/>
      <c r="AI17" s="139"/>
      <c r="AJ17" s="139"/>
      <c r="AK17" s="139"/>
      <c r="AL17" s="334"/>
      <c r="AM17" s="334"/>
      <c r="AN17" s="335"/>
      <c r="AO17" s="336"/>
      <c r="AP17" s="336"/>
      <c r="AQ17" s="335"/>
      <c r="AR17" s="335"/>
    </row>
    <row r="18" spans="1:46" s="3" customFormat="1" ht="90" customHeight="1">
      <c r="A18" s="316">
        <v>177</v>
      </c>
      <c r="B18" s="316" t="s">
        <v>311</v>
      </c>
      <c r="C18" s="317">
        <v>464</v>
      </c>
      <c r="D18" s="316" t="s">
        <v>142</v>
      </c>
      <c r="E18" s="317">
        <v>341</v>
      </c>
      <c r="F18" s="318" t="s">
        <v>317</v>
      </c>
      <c r="G18" s="319" t="s">
        <v>200</v>
      </c>
      <c r="H18" s="317" t="s">
        <v>140</v>
      </c>
      <c r="I18" s="320">
        <v>800</v>
      </c>
      <c r="J18" s="320">
        <v>342</v>
      </c>
      <c r="K18" s="320"/>
      <c r="L18" s="321"/>
      <c r="M18" s="321"/>
      <c r="N18" s="322">
        <v>520</v>
      </c>
      <c r="O18" s="322"/>
      <c r="P18" s="322"/>
      <c r="Q18" s="321"/>
      <c r="R18" s="321"/>
      <c r="S18" s="322">
        <v>675</v>
      </c>
      <c r="T18" s="322"/>
      <c r="U18" s="322"/>
      <c r="V18" s="321"/>
      <c r="W18" s="321"/>
      <c r="X18" s="322">
        <v>775</v>
      </c>
      <c r="Y18" s="322"/>
      <c r="Z18" s="322"/>
      <c r="AA18" s="321"/>
      <c r="AB18" s="321"/>
      <c r="AC18" s="322">
        <v>800</v>
      </c>
      <c r="AD18" s="200"/>
      <c r="AE18" s="200"/>
      <c r="AF18" s="199"/>
      <c r="AG18" s="139"/>
      <c r="AH18" s="139"/>
      <c r="AI18" s="139"/>
      <c r="AJ18" s="139"/>
      <c r="AK18" s="139"/>
      <c r="AL18" s="334"/>
      <c r="AM18" s="334"/>
      <c r="AN18" s="335"/>
      <c r="AO18" s="336"/>
      <c r="AP18" s="336"/>
      <c r="AQ18" s="335"/>
      <c r="AR18" s="335"/>
    </row>
    <row r="19" spans="1:46" s="3" customFormat="1" ht="90" customHeight="1">
      <c r="A19" s="316">
        <v>177</v>
      </c>
      <c r="B19" s="316" t="s">
        <v>311</v>
      </c>
      <c r="C19" s="317">
        <v>437</v>
      </c>
      <c r="D19" s="316" t="s">
        <v>318</v>
      </c>
      <c r="E19" s="317">
        <v>335</v>
      </c>
      <c r="F19" s="318" t="s">
        <v>334</v>
      </c>
      <c r="G19" s="319" t="s">
        <v>159</v>
      </c>
      <c r="H19" s="317" t="s">
        <v>140</v>
      </c>
      <c r="I19" s="320">
        <v>100</v>
      </c>
      <c r="J19" s="320"/>
      <c r="K19" s="320"/>
      <c r="L19" s="321"/>
      <c r="M19" s="321"/>
      <c r="N19" s="322">
        <v>21</v>
      </c>
      <c r="O19" s="322"/>
      <c r="P19" s="322"/>
      <c r="Q19" s="321"/>
      <c r="R19" s="321"/>
      <c r="S19" s="324">
        <f>7.5+N19</f>
        <v>28.5</v>
      </c>
      <c r="T19" s="322"/>
      <c r="U19" s="322"/>
      <c r="V19" s="321"/>
      <c r="W19" s="321"/>
      <c r="X19" s="324">
        <f>71.5+S19</f>
        <v>100</v>
      </c>
      <c r="Y19" s="322"/>
      <c r="Z19" s="322"/>
      <c r="AA19" s="321"/>
      <c r="AB19" s="321"/>
      <c r="AC19" s="325"/>
      <c r="AD19" s="200"/>
      <c r="AE19" s="200"/>
      <c r="AF19" s="199"/>
      <c r="AG19" s="139"/>
      <c r="AH19" s="139"/>
      <c r="AI19" s="139"/>
      <c r="AJ19" s="139"/>
      <c r="AK19" s="139"/>
      <c r="AL19" s="334"/>
      <c r="AM19" s="334"/>
      <c r="AN19" s="335"/>
      <c r="AO19" s="336"/>
      <c r="AP19" s="336"/>
      <c r="AQ19" s="335"/>
      <c r="AR19" s="335"/>
    </row>
    <row r="20" spans="1:46" s="3" customFormat="1" ht="90" customHeight="1">
      <c r="A20" s="316">
        <v>177</v>
      </c>
      <c r="B20" s="316" t="s">
        <v>311</v>
      </c>
      <c r="C20" s="317">
        <v>438</v>
      </c>
      <c r="D20" s="316" t="s">
        <v>319</v>
      </c>
      <c r="E20" s="317">
        <v>336</v>
      </c>
      <c r="F20" s="318" t="s">
        <v>335</v>
      </c>
      <c r="G20" s="319" t="s">
        <v>200</v>
      </c>
      <c r="H20" s="319" t="s">
        <v>140</v>
      </c>
      <c r="I20" s="320">
        <v>115</v>
      </c>
      <c r="J20" s="320">
        <v>0</v>
      </c>
      <c r="K20" s="320"/>
      <c r="L20" s="321"/>
      <c r="M20" s="321"/>
      <c r="N20" s="322">
        <v>30</v>
      </c>
      <c r="O20" s="322"/>
      <c r="P20" s="322"/>
      <c r="Q20" s="321"/>
      <c r="R20" s="321"/>
      <c r="S20" s="322">
        <v>65</v>
      </c>
      <c r="T20" s="322"/>
      <c r="U20" s="322"/>
      <c r="V20" s="321"/>
      <c r="W20" s="321"/>
      <c r="X20" s="322">
        <v>105</v>
      </c>
      <c r="Y20" s="322"/>
      <c r="Z20" s="322"/>
      <c r="AA20" s="321"/>
      <c r="AB20" s="321"/>
      <c r="AC20" s="322">
        <v>115</v>
      </c>
      <c r="AD20" s="200"/>
      <c r="AE20" s="200"/>
      <c r="AF20" s="199"/>
      <c r="AG20" s="139"/>
      <c r="AH20" s="139"/>
      <c r="AI20" s="139"/>
      <c r="AJ20" s="139"/>
      <c r="AK20" s="139"/>
      <c r="AL20" s="334"/>
      <c r="AM20" s="334"/>
      <c r="AN20" s="335"/>
      <c r="AO20" s="336"/>
      <c r="AP20" s="336"/>
      <c r="AQ20" s="335"/>
      <c r="AR20" s="335"/>
      <c r="AT20" s="266"/>
    </row>
    <row r="21" spans="1:46" s="3" customFormat="1" ht="99" customHeight="1">
      <c r="A21" s="316">
        <v>177</v>
      </c>
      <c r="B21" s="316" t="s">
        <v>311</v>
      </c>
      <c r="C21" s="317">
        <v>439</v>
      </c>
      <c r="D21" s="326" t="s">
        <v>321</v>
      </c>
      <c r="E21" s="317">
        <v>337</v>
      </c>
      <c r="F21" s="319" t="s">
        <v>320</v>
      </c>
      <c r="G21" s="319" t="s">
        <v>200</v>
      </c>
      <c r="H21" s="319" t="s">
        <v>141</v>
      </c>
      <c r="I21" s="320">
        <v>200</v>
      </c>
      <c r="J21" s="320">
        <v>10</v>
      </c>
      <c r="K21" s="320"/>
      <c r="L21" s="321"/>
      <c r="M21" s="321"/>
      <c r="N21" s="322">
        <v>40</v>
      </c>
      <c r="O21" s="322"/>
      <c r="P21" s="322"/>
      <c r="Q21" s="321"/>
      <c r="R21" s="321"/>
      <c r="S21" s="322">
        <v>70</v>
      </c>
      <c r="T21" s="322"/>
      <c r="U21" s="322"/>
      <c r="V21" s="321"/>
      <c r="W21" s="321"/>
      <c r="X21" s="322">
        <v>70</v>
      </c>
      <c r="Y21" s="322"/>
      <c r="Z21" s="322"/>
      <c r="AA21" s="321"/>
      <c r="AB21" s="321"/>
      <c r="AC21" s="322">
        <v>10</v>
      </c>
      <c r="AD21" s="200"/>
      <c r="AE21" s="200"/>
      <c r="AF21" s="199"/>
      <c r="AG21" s="139"/>
      <c r="AH21" s="139"/>
      <c r="AI21" s="139"/>
      <c r="AJ21" s="139"/>
      <c r="AK21" s="139"/>
      <c r="AL21" s="334"/>
      <c r="AM21" s="334"/>
      <c r="AN21" s="335"/>
      <c r="AO21" s="336"/>
      <c r="AP21" s="336"/>
      <c r="AQ21" s="335"/>
      <c r="AR21" s="335"/>
    </row>
    <row r="22" spans="1:46" s="3" customFormat="1" ht="90" customHeight="1">
      <c r="A22" s="316">
        <v>177</v>
      </c>
      <c r="B22" s="316" t="s">
        <v>311</v>
      </c>
      <c r="C22" s="317">
        <v>435</v>
      </c>
      <c r="D22" s="327" t="s">
        <v>323</v>
      </c>
      <c r="E22" s="317">
        <v>333</v>
      </c>
      <c r="F22" s="318" t="s">
        <v>322</v>
      </c>
      <c r="G22" s="319" t="s">
        <v>200</v>
      </c>
      <c r="H22" s="317" t="s">
        <v>141</v>
      </c>
      <c r="I22" s="320">
        <v>400</v>
      </c>
      <c r="J22" s="320">
        <v>20</v>
      </c>
      <c r="K22" s="320"/>
      <c r="L22" s="321"/>
      <c r="M22" s="321"/>
      <c r="N22" s="322">
        <v>80</v>
      </c>
      <c r="O22" s="322"/>
      <c r="P22" s="322"/>
      <c r="Q22" s="321"/>
      <c r="R22" s="321"/>
      <c r="S22" s="322">
        <v>140</v>
      </c>
      <c r="T22" s="322"/>
      <c r="U22" s="322"/>
      <c r="V22" s="321"/>
      <c r="W22" s="321"/>
      <c r="X22" s="322">
        <v>140</v>
      </c>
      <c r="Y22" s="322"/>
      <c r="Z22" s="322"/>
      <c r="AA22" s="321"/>
      <c r="AB22" s="321"/>
      <c r="AC22" s="322">
        <v>20</v>
      </c>
      <c r="AD22" s="200"/>
      <c r="AE22" s="200"/>
      <c r="AF22" s="199"/>
      <c r="AG22" s="139"/>
      <c r="AH22" s="139"/>
      <c r="AI22" s="139"/>
      <c r="AJ22" s="139"/>
      <c r="AK22" s="139"/>
      <c r="AL22" s="334"/>
      <c r="AM22" s="334"/>
      <c r="AN22" s="335"/>
      <c r="AO22" s="336"/>
      <c r="AP22" s="336"/>
      <c r="AQ22" s="335"/>
      <c r="AR22" s="335"/>
    </row>
    <row r="23" spans="1:46" s="3" customFormat="1" ht="90" customHeight="1">
      <c r="A23" s="316">
        <v>177</v>
      </c>
      <c r="B23" s="316" t="s">
        <v>311</v>
      </c>
      <c r="C23" s="317">
        <v>467</v>
      </c>
      <c r="D23" s="316" t="s">
        <v>324</v>
      </c>
      <c r="E23" s="317">
        <v>383</v>
      </c>
      <c r="F23" s="319" t="s">
        <v>143</v>
      </c>
      <c r="G23" s="319" t="s">
        <v>200</v>
      </c>
      <c r="H23" s="317" t="s">
        <v>140</v>
      </c>
      <c r="I23" s="320">
        <v>200</v>
      </c>
      <c r="J23" s="320">
        <v>55</v>
      </c>
      <c r="K23" s="320"/>
      <c r="L23" s="321"/>
      <c r="M23" s="321"/>
      <c r="N23" s="324">
        <v>117.5</v>
      </c>
      <c r="O23" s="322"/>
      <c r="P23" s="322"/>
      <c r="Q23" s="321"/>
      <c r="R23" s="321"/>
      <c r="S23" s="322">
        <v>180</v>
      </c>
      <c r="T23" s="322"/>
      <c r="U23" s="322"/>
      <c r="V23" s="321"/>
      <c r="W23" s="321"/>
      <c r="X23" s="322">
        <v>195</v>
      </c>
      <c r="Y23" s="322"/>
      <c r="Z23" s="322"/>
      <c r="AA23" s="321"/>
      <c r="AB23" s="321"/>
      <c r="AC23" s="322">
        <v>200</v>
      </c>
      <c r="AD23" s="200"/>
      <c r="AE23" s="200"/>
      <c r="AF23" s="199"/>
      <c r="AG23" s="139"/>
      <c r="AH23" s="139"/>
      <c r="AI23" s="139"/>
      <c r="AJ23" s="139"/>
      <c r="AK23" s="139"/>
      <c r="AL23" s="334"/>
      <c r="AM23" s="334"/>
      <c r="AN23" s="335"/>
      <c r="AO23" s="336"/>
      <c r="AP23" s="336"/>
      <c r="AQ23" s="335"/>
      <c r="AR23" s="335"/>
    </row>
    <row r="24" spans="1:46" s="3" customFormat="1" ht="90" customHeight="1">
      <c r="A24" s="316">
        <v>177</v>
      </c>
      <c r="B24" s="316" t="s">
        <v>339</v>
      </c>
      <c r="C24" s="317">
        <v>456</v>
      </c>
      <c r="D24" s="316" t="s">
        <v>325</v>
      </c>
      <c r="E24" s="317">
        <v>381</v>
      </c>
      <c r="F24" s="319" t="s">
        <v>327</v>
      </c>
      <c r="G24" s="319" t="s">
        <v>326</v>
      </c>
      <c r="H24" s="317" t="s">
        <v>141</v>
      </c>
      <c r="I24" s="320"/>
      <c r="J24" s="320">
        <v>1</v>
      </c>
      <c r="K24" s="320"/>
      <c r="L24" s="321"/>
      <c r="M24" s="321"/>
      <c r="N24" s="324"/>
      <c r="O24" s="322"/>
      <c r="P24" s="322"/>
      <c r="Q24" s="321"/>
      <c r="R24" s="321"/>
      <c r="S24" s="322"/>
      <c r="T24" s="322"/>
      <c r="U24" s="322"/>
      <c r="V24" s="321"/>
      <c r="W24" s="321"/>
      <c r="X24" s="322"/>
      <c r="Y24" s="322"/>
      <c r="Z24" s="322"/>
      <c r="AA24" s="321"/>
      <c r="AB24" s="321"/>
      <c r="AC24" s="322"/>
      <c r="AD24" s="200"/>
      <c r="AE24" s="200"/>
      <c r="AF24" s="199"/>
      <c r="AG24" s="139"/>
      <c r="AH24" s="139"/>
      <c r="AI24" s="139"/>
      <c r="AJ24" s="139"/>
      <c r="AK24" s="139"/>
      <c r="AL24" s="334"/>
      <c r="AM24" s="334"/>
      <c r="AN24" s="335"/>
      <c r="AO24" s="336"/>
      <c r="AP24" s="336"/>
      <c r="AQ24" s="335"/>
      <c r="AR24" s="335"/>
    </row>
    <row r="25" spans="1:46" s="3" customFormat="1" ht="90" customHeight="1">
      <c r="A25" s="316">
        <v>177</v>
      </c>
      <c r="B25" s="316" t="s">
        <v>311</v>
      </c>
      <c r="C25" s="317">
        <v>440</v>
      </c>
      <c r="D25" s="316" t="s">
        <v>329</v>
      </c>
      <c r="E25" s="317">
        <v>338</v>
      </c>
      <c r="F25" s="319" t="s">
        <v>328</v>
      </c>
      <c r="G25" s="317" t="s">
        <v>159</v>
      </c>
      <c r="H25" s="317" t="s">
        <v>140</v>
      </c>
      <c r="I25" s="320">
        <v>2</v>
      </c>
      <c r="J25" s="328">
        <v>0.5</v>
      </c>
      <c r="K25" s="328"/>
      <c r="L25" s="321"/>
      <c r="M25" s="321"/>
      <c r="N25" s="324">
        <v>1</v>
      </c>
      <c r="O25" s="322"/>
      <c r="P25" s="322"/>
      <c r="Q25" s="321"/>
      <c r="R25" s="321"/>
      <c r="S25" s="324">
        <v>1.5</v>
      </c>
      <c r="T25" s="322"/>
      <c r="U25" s="322"/>
      <c r="V25" s="321"/>
      <c r="W25" s="321"/>
      <c r="X25" s="324">
        <v>1.7</v>
      </c>
      <c r="Y25" s="322"/>
      <c r="Z25" s="322"/>
      <c r="AA25" s="321"/>
      <c r="AB25" s="321"/>
      <c r="AC25" s="324">
        <v>2</v>
      </c>
      <c r="AD25" s="331"/>
      <c r="AE25" s="331"/>
      <c r="AF25" s="332"/>
      <c r="AG25" s="333"/>
      <c r="AH25" s="333"/>
      <c r="AI25" s="333"/>
      <c r="AJ25" s="333"/>
      <c r="AK25" s="333"/>
      <c r="AL25" s="334"/>
      <c r="AM25" s="334"/>
      <c r="AN25" s="335"/>
      <c r="AO25" s="336"/>
      <c r="AP25" s="336"/>
      <c r="AQ25" s="335"/>
      <c r="AR25" s="335"/>
    </row>
    <row r="26" spans="1:46" s="3" customFormat="1" ht="166.5" customHeight="1">
      <c r="A26" s="316">
        <v>177</v>
      </c>
      <c r="B26" s="316" t="s">
        <v>311</v>
      </c>
      <c r="C26" s="317">
        <v>468</v>
      </c>
      <c r="D26" s="316" t="s">
        <v>144</v>
      </c>
      <c r="E26" s="317">
        <v>384</v>
      </c>
      <c r="F26" s="319" t="s">
        <v>145</v>
      </c>
      <c r="G26" s="317" t="s">
        <v>160</v>
      </c>
      <c r="H26" s="317" t="s">
        <v>141</v>
      </c>
      <c r="I26" s="320">
        <v>500</v>
      </c>
      <c r="J26" s="320">
        <v>556</v>
      </c>
      <c r="K26" s="320"/>
      <c r="L26" s="321"/>
      <c r="M26" s="321"/>
      <c r="N26" s="322">
        <f>125</f>
        <v>125</v>
      </c>
      <c r="O26" s="322"/>
      <c r="P26" s="322"/>
      <c r="Q26" s="321"/>
      <c r="R26" s="321"/>
      <c r="S26" s="322">
        <v>125</v>
      </c>
      <c r="T26" s="322"/>
      <c r="U26" s="322"/>
      <c r="V26" s="321"/>
      <c r="W26" s="321"/>
      <c r="X26" s="322">
        <v>125</v>
      </c>
      <c r="Y26" s="322"/>
      <c r="Z26" s="322"/>
      <c r="AA26" s="321"/>
      <c r="AB26" s="321"/>
      <c r="AC26" s="322">
        <v>69</v>
      </c>
      <c r="AD26" s="200"/>
      <c r="AE26" s="200"/>
      <c r="AF26" s="199"/>
      <c r="AG26" s="139"/>
      <c r="AH26" s="139"/>
      <c r="AI26" s="139"/>
      <c r="AJ26" s="139"/>
      <c r="AK26" s="139"/>
      <c r="AL26" s="334"/>
      <c r="AM26" s="334"/>
      <c r="AN26" s="337"/>
      <c r="AO26" s="338"/>
      <c r="AP26" s="338"/>
      <c r="AQ26" s="338"/>
      <c r="AR26" s="339"/>
      <c r="AT26" s="311">
        <f>+J26+N26</f>
        <v>681</v>
      </c>
    </row>
    <row r="27" spans="1:46" s="3" customFormat="1" ht="166.5" customHeight="1">
      <c r="A27" s="316">
        <v>177</v>
      </c>
      <c r="B27" s="316" t="s">
        <v>311</v>
      </c>
      <c r="C27" s="317">
        <v>457</v>
      </c>
      <c r="D27" s="316" t="s">
        <v>330</v>
      </c>
      <c r="E27" s="317">
        <v>382</v>
      </c>
      <c r="F27" s="319" t="s">
        <v>331</v>
      </c>
      <c r="G27" s="317" t="s">
        <v>160</v>
      </c>
      <c r="H27" s="317" t="s">
        <v>141</v>
      </c>
      <c r="I27" s="320">
        <v>500</v>
      </c>
      <c r="J27" s="320">
        <v>56</v>
      </c>
      <c r="K27" s="320"/>
      <c r="L27" s="321"/>
      <c r="M27" s="321"/>
      <c r="N27" s="322">
        <f>125</f>
        <v>125</v>
      </c>
      <c r="O27" s="322"/>
      <c r="P27" s="322"/>
      <c r="Q27" s="321"/>
      <c r="R27" s="321"/>
      <c r="S27" s="322">
        <v>125</v>
      </c>
      <c r="T27" s="322"/>
      <c r="U27" s="322"/>
      <c r="V27" s="321"/>
      <c r="W27" s="321"/>
      <c r="X27" s="322">
        <v>125</v>
      </c>
      <c r="Y27" s="322"/>
      <c r="Z27" s="322"/>
      <c r="AA27" s="321"/>
      <c r="AB27" s="321"/>
      <c r="AC27" s="322">
        <v>69</v>
      </c>
      <c r="AD27" s="200"/>
      <c r="AE27" s="200"/>
      <c r="AF27" s="199"/>
      <c r="AG27" s="139"/>
      <c r="AH27" s="139"/>
      <c r="AI27" s="139"/>
      <c r="AJ27" s="139"/>
      <c r="AK27" s="139"/>
      <c r="AL27" s="334"/>
      <c r="AM27" s="334"/>
      <c r="AN27" s="340"/>
      <c r="AO27" s="341"/>
      <c r="AP27" s="341"/>
      <c r="AQ27" s="341"/>
      <c r="AR27" s="342"/>
    </row>
    <row r="28" spans="1:46" ht="30.75" customHeight="1" thickBot="1">
      <c r="A28" s="53"/>
      <c r="B28" s="54"/>
      <c r="C28" s="343" t="s">
        <v>136</v>
      </c>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5"/>
    </row>
  </sheetData>
  <mergeCells count="43">
    <mergeCell ref="A11:A13"/>
    <mergeCell ref="B11:B13"/>
    <mergeCell ref="C11:C13"/>
    <mergeCell ref="D11:D13"/>
    <mergeCell ref="E11:E13"/>
    <mergeCell ref="Q5:AR5"/>
    <mergeCell ref="I11:I13"/>
    <mergeCell ref="AQ10:AQ13"/>
    <mergeCell ref="AR10:AR13"/>
    <mergeCell ref="F11:F13"/>
    <mergeCell ref="G11:G13"/>
    <mergeCell ref="H11:H13"/>
    <mergeCell ref="AJ12:AJ13"/>
    <mergeCell ref="AK12:AK13"/>
    <mergeCell ref="AL10:AL13"/>
    <mergeCell ref="AM10:AM13"/>
    <mergeCell ref="AO10:AO13"/>
    <mergeCell ref="S12:W12"/>
    <mergeCell ref="X12:AB12"/>
    <mergeCell ref="AC12:AG12"/>
    <mergeCell ref="K11:AG11"/>
    <mergeCell ref="AH12:AH13"/>
    <mergeCell ref="AI12:AI13"/>
    <mergeCell ref="E10:AK10"/>
    <mergeCell ref="AH11:AK11"/>
    <mergeCell ref="J12:M12"/>
    <mergeCell ref="N12:R12"/>
    <mergeCell ref="AN26:AR27"/>
    <mergeCell ref="C28:AR28"/>
    <mergeCell ref="A2:F5"/>
    <mergeCell ref="A10:B10"/>
    <mergeCell ref="G2:AR2"/>
    <mergeCell ref="G3:AR3"/>
    <mergeCell ref="Q8:AR8"/>
    <mergeCell ref="G4:P4"/>
    <mergeCell ref="C10:D10"/>
    <mergeCell ref="A7:P7"/>
    <mergeCell ref="A8:P8"/>
    <mergeCell ref="Q7:AR7"/>
    <mergeCell ref="AP10:AP13"/>
    <mergeCell ref="Q4:AR4"/>
    <mergeCell ref="G5:P5"/>
    <mergeCell ref="AN10:AN13"/>
  </mergeCells>
  <phoneticPr fontId="9" type="noConversion"/>
  <dataValidations count="1">
    <dataValidation type="list" allowBlank="1" showInputMessage="1" showErrorMessage="1" sqref="H14:H27" xr:uid="{00000000-0002-0000-0000-000000000000}">
      <formula1>$AT$8:$AT$11</formula1>
    </dataValidation>
  </dataValidations>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02"/>
  <sheetViews>
    <sheetView tabSelected="1" view="pageBreakPreview" zoomScale="20" zoomScaleNormal="20" zoomScaleSheetLayoutView="20" workbookViewId="0">
      <selection activeCell="G18" sqref="G18"/>
    </sheetView>
  </sheetViews>
  <sheetFormatPr baseColWidth="10" defaultColWidth="11.42578125" defaultRowHeight="15.75"/>
  <cols>
    <col min="1" max="1" width="12.7109375" style="1" customWidth="1"/>
    <col min="2" max="2" width="12.42578125" style="1" customWidth="1"/>
    <col min="3" max="3" width="16.42578125" style="1" customWidth="1"/>
    <col min="4" max="4" width="17.7109375" style="7" customWidth="1"/>
    <col min="5" max="5" width="18" style="7" customWidth="1"/>
    <col min="6" max="6" width="17.7109375" style="7" customWidth="1"/>
    <col min="7" max="7" width="17.85546875" style="27" customWidth="1"/>
    <col min="8" max="8" width="17.85546875" style="8" customWidth="1"/>
    <col min="9" max="9" width="17.85546875" style="293" customWidth="1"/>
    <col min="10" max="10" width="18.5703125" style="8" customWidth="1"/>
    <col min="11" max="11" width="16.7109375" style="8" customWidth="1"/>
    <col min="12" max="12" width="18.5703125" style="8" customWidth="1"/>
    <col min="13" max="13" width="19.42578125" style="8" customWidth="1"/>
    <col min="14" max="17" width="15.7109375" style="8" customWidth="1"/>
    <col min="18" max="18" width="17.7109375" style="8" customWidth="1"/>
    <col min="19" max="22" width="15.7109375" style="8" customWidth="1"/>
    <col min="23" max="23" width="20.28515625" style="8" customWidth="1"/>
    <col min="24" max="27" width="15.7109375" style="8" customWidth="1"/>
    <col min="28" max="28" width="18" style="8" customWidth="1"/>
    <col min="29" max="31" width="5.7109375" style="8" customWidth="1"/>
    <col min="32" max="32" width="8.28515625" style="8" customWidth="1"/>
    <col min="33" max="34" width="13.28515625" style="1" customWidth="1"/>
    <col min="35" max="36" width="12.7109375" style="36" customWidth="1"/>
    <col min="37" max="37" width="11.28515625" style="1" customWidth="1"/>
    <col min="38" max="38" width="9.7109375" style="1" customWidth="1"/>
    <col min="39" max="39" width="28.7109375" style="1" customWidth="1"/>
    <col min="40" max="40" width="13.7109375" style="1" customWidth="1"/>
    <col min="41" max="41" width="12.7109375" style="1" customWidth="1"/>
    <col min="42" max="42" width="11.28515625" style="1" customWidth="1"/>
    <col min="43" max="43" width="12.7109375" style="1" customWidth="1"/>
    <col min="44" max="44" width="23.28515625" style="1" customWidth="1"/>
    <col min="45" max="16384" width="11.42578125" style="1"/>
  </cols>
  <sheetData>
    <row r="1" spans="1:45" ht="18">
      <c r="A1" s="422"/>
      <c r="B1" s="423"/>
      <c r="C1" s="423"/>
      <c r="D1" s="423"/>
      <c r="E1" s="423"/>
      <c r="F1" s="428" t="s">
        <v>0</v>
      </c>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30"/>
    </row>
    <row r="2" spans="1:45" ht="18">
      <c r="A2" s="424"/>
      <c r="B2" s="425"/>
      <c r="C2" s="425"/>
      <c r="D2" s="425"/>
      <c r="E2" s="425"/>
      <c r="F2" s="431" t="s">
        <v>134</v>
      </c>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3"/>
    </row>
    <row r="3" spans="1:45" ht="18">
      <c r="A3" s="424"/>
      <c r="B3" s="425"/>
      <c r="C3" s="425"/>
      <c r="D3" s="425"/>
      <c r="E3" s="425"/>
      <c r="F3" s="356" t="s">
        <v>1</v>
      </c>
      <c r="G3" s="356"/>
      <c r="H3" s="356"/>
      <c r="I3" s="356"/>
      <c r="J3" s="356"/>
      <c r="K3" s="356"/>
      <c r="L3" s="356"/>
      <c r="M3" s="356"/>
      <c r="N3" s="356"/>
      <c r="O3" s="356"/>
      <c r="P3" s="431" t="s">
        <v>185</v>
      </c>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3"/>
    </row>
    <row r="4" spans="1:45" ht="18.75" thickBot="1">
      <c r="A4" s="426"/>
      <c r="B4" s="427"/>
      <c r="C4" s="427"/>
      <c r="D4" s="427"/>
      <c r="E4" s="427"/>
      <c r="F4" s="362" t="s">
        <v>3</v>
      </c>
      <c r="G4" s="362"/>
      <c r="H4" s="362"/>
      <c r="I4" s="362"/>
      <c r="J4" s="362"/>
      <c r="K4" s="362"/>
      <c r="L4" s="362"/>
      <c r="M4" s="362"/>
      <c r="N4" s="362"/>
      <c r="O4" s="362"/>
      <c r="P4" s="434" t="s">
        <v>184</v>
      </c>
      <c r="Q4" s="435"/>
      <c r="R4" s="435"/>
      <c r="S4" s="435"/>
      <c r="T4" s="435"/>
      <c r="U4" s="435"/>
      <c r="V4" s="435"/>
      <c r="W4" s="435"/>
      <c r="X4" s="435"/>
      <c r="Y4" s="435"/>
      <c r="Z4" s="435"/>
      <c r="AA4" s="435"/>
      <c r="AB4" s="435"/>
      <c r="AC4" s="435"/>
      <c r="AD4" s="435"/>
      <c r="AE4" s="435"/>
      <c r="AF4" s="435"/>
      <c r="AG4" s="435"/>
      <c r="AH4" s="435"/>
      <c r="AI4" s="435"/>
      <c r="AJ4" s="435"/>
      <c r="AK4" s="435"/>
      <c r="AL4" s="435"/>
      <c r="AM4" s="435"/>
      <c r="AN4" s="435"/>
      <c r="AO4" s="435"/>
      <c r="AP4" s="435"/>
      <c r="AQ4" s="436"/>
    </row>
    <row r="5" spans="1:45" ht="16.5" thickBot="1">
      <c r="AJ5" s="28"/>
    </row>
    <row r="6" spans="1:45" s="105" customFormat="1" ht="16.5">
      <c r="A6" s="352" t="s">
        <v>85</v>
      </c>
      <c r="B6" s="353" t="s">
        <v>96</v>
      </c>
      <c r="C6" s="353"/>
      <c r="D6" s="353"/>
      <c r="E6" s="353" t="s">
        <v>100</v>
      </c>
      <c r="F6" s="353" t="s">
        <v>101</v>
      </c>
      <c r="G6" s="353" t="s">
        <v>102</v>
      </c>
      <c r="H6" s="353" t="s">
        <v>103</v>
      </c>
      <c r="I6" s="416" t="s">
        <v>104</v>
      </c>
      <c r="J6" s="417"/>
      <c r="K6" s="417"/>
      <c r="L6" s="417"/>
      <c r="M6" s="417"/>
      <c r="N6" s="417"/>
      <c r="O6" s="417"/>
      <c r="P6" s="417"/>
      <c r="Q6" s="417"/>
      <c r="R6" s="417"/>
      <c r="S6" s="417"/>
      <c r="T6" s="417"/>
      <c r="U6" s="417"/>
      <c r="V6" s="417"/>
      <c r="W6" s="417"/>
      <c r="X6" s="417"/>
      <c r="Y6" s="417"/>
      <c r="Z6" s="417"/>
      <c r="AA6" s="417"/>
      <c r="AB6" s="417"/>
      <c r="AC6" s="417"/>
      <c r="AD6" s="417"/>
      <c r="AE6" s="417"/>
      <c r="AF6" s="418"/>
      <c r="AG6" s="353" t="s">
        <v>105</v>
      </c>
      <c r="AH6" s="353"/>
      <c r="AI6" s="353"/>
      <c r="AJ6" s="353"/>
      <c r="AK6" s="353" t="s">
        <v>107</v>
      </c>
      <c r="AL6" s="353" t="s">
        <v>108</v>
      </c>
      <c r="AM6" s="353" t="s">
        <v>109</v>
      </c>
      <c r="AN6" s="353" t="s">
        <v>110</v>
      </c>
      <c r="AO6" s="353" t="s">
        <v>111</v>
      </c>
      <c r="AP6" s="353" t="s">
        <v>112</v>
      </c>
      <c r="AQ6" s="413" t="s">
        <v>113</v>
      </c>
    </row>
    <row r="7" spans="1:45" s="105" customFormat="1" ht="16.5">
      <c r="A7" s="419"/>
      <c r="B7" s="368"/>
      <c r="C7" s="368"/>
      <c r="D7" s="368"/>
      <c r="E7" s="368"/>
      <c r="F7" s="368"/>
      <c r="G7" s="368"/>
      <c r="H7" s="368"/>
      <c r="I7" s="372">
        <v>2016</v>
      </c>
      <c r="J7" s="372"/>
      <c r="K7" s="372"/>
      <c r="L7" s="372"/>
      <c r="M7" s="372">
        <v>2017</v>
      </c>
      <c r="N7" s="372"/>
      <c r="O7" s="372"/>
      <c r="P7" s="372"/>
      <c r="Q7" s="372"/>
      <c r="R7" s="372">
        <v>2018</v>
      </c>
      <c r="S7" s="372"/>
      <c r="T7" s="372"/>
      <c r="U7" s="372"/>
      <c r="V7" s="372"/>
      <c r="W7" s="369">
        <v>2019</v>
      </c>
      <c r="X7" s="370"/>
      <c r="Y7" s="370"/>
      <c r="Z7" s="370"/>
      <c r="AA7" s="371"/>
      <c r="AB7" s="369">
        <v>2020</v>
      </c>
      <c r="AC7" s="370"/>
      <c r="AD7" s="370"/>
      <c r="AE7" s="370"/>
      <c r="AF7" s="371"/>
      <c r="AG7" s="372" t="s">
        <v>106</v>
      </c>
      <c r="AH7" s="372"/>
      <c r="AI7" s="372"/>
      <c r="AJ7" s="372"/>
      <c r="AK7" s="368"/>
      <c r="AL7" s="368"/>
      <c r="AM7" s="368"/>
      <c r="AN7" s="368"/>
      <c r="AO7" s="368"/>
      <c r="AP7" s="368"/>
      <c r="AQ7" s="414"/>
    </row>
    <row r="8" spans="1:45" s="105" customFormat="1" ht="45.75" thickBot="1">
      <c r="A8" s="420"/>
      <c r="B8" s="267" t="s">
        <v>97</v>
      </c>
      <c r="C8" s="267" t="s">
        <v>98</v>
      </c>
      <c r="D8" s="267" t="s">
        <v>99</v>
      </c>
      <c r="E8" s="376"/>
      <c r="F8" s="376"/>
      <c r="G8" s="376"/>
      <c r="H8" s="421"/>
      <c r="I8" s="294" t="s">
        <v>6</v>
      </c>
      <c r="J8" s="267" t="s">
        <v>306</v>
      </c>
      <c r="K8" s="267" t="s">
        <v>8</v>
      </c>
      <c r="L8" s="267" t="s">
        <v>33</v>
      </c>
      <c r="M8" s="267" t="s">
        <v>5</v>
      </c>
      <c r="N8" s="267" t="s">
        <v>6</v>
      </c>
      <c r="O8" s="267" t="s">
        <v>7</v>
      </c>
      <c r="P8" s="267" t="s">
        <v>8</v>
      </c>
      <c r="Q8" s="267" t="s">
        <v>33</v>
      </c>
      <c r="R8" s="267" t="s">
        <v>5</v>
      </c>
      <c r="S8" s="267" t="s">
        <v>6</v>
      </c>
      <c r="T8" s="267" t="s">
        <v>7</v>
      </c>
      <c r="U8" s="267" t="s">
        <v>8</v>
      </c>
      <c r="V8" s="267" t="s">
        <v>33</v>
      </c>
      <c r="W8" s="267" t="s">
        <v>5</v>
      </c>
      <c r="X8" s="267" t="s">
        <v>6</v>
      </c>
      <c r="Y8" s="267" t="s">
        <v>7</v>
      </c>
      <c r="Z8" s="267" t="s">
        <v>8</v>
      </c>
      <c r="AA8" s="267" t="s">
        <v>33</v>
      </c>
      <c r="AB8" s="267" t="s">
        <v>5</v>
      </c>
      <c r="AC8" s="267" t="s">
        <v>6</v>
      </c>
      <c r="AD8" s="267" t="s">
        <v>7</v>
      </c>
      <c r="AE8" s="267" t="s">
        <v>8</v>
      </c>
      <c r="AF8" s="267" t="s">
        <v>33</v>
      </c>
      <c r="AG8" s="267" t="s">
        <v>5</v>
      </c>
      <c r="AH8" s="267" t="s">
        <v>6</v>
      </c>
      <c r="AI8" s="267" t="s">
        <v>7</v>
      </c>
      <c r="AJ8" s="267" t="s">
        <v>8</v>
      </c>
      <c r="AK8" s="376"/>
      <c r="AL8" s="376"/>
      <c r="AM8" s="376"/>
      <c r="AN8" s="376"/>
      <c r="AO8" s="376"/>
      <c r="AP8" s="376"/>
      <c r="AQ8" s="415"/>
    </row>
    <row r="9" spans="1:45" s="5" customFormat="1" ht="15">
      <c r="A9" s="402" t="s">
        <v>137</v>
      </c>
      <c r="B9" s="393">
        <v>1</v>
      </c>
      <c r="C9" s="410" t="s">
        <v>146</v>
      </c>
      <c r="D9" s="396" t="s">
        <v>141</v>
      </c>
      <c r="E9" s="396">
        <v>463</v>
      </c>
      <c r="F9" s="396">
        <v>177</v>
      </c>
      <c r="G9" s="113" t="s">
        <v>9</v>
      </c>
      <c r="H9" s="278">
        <v>100</v>
      </c>
      <c r="I9" s="295">
        <v>0</v>
      </c>
      <c r="J9" s="277"/>
      <c r="K9" s="278"/>
      <c r="L9" s="278"/>
      <c r="M9" s="277">
        <v>0</v>
      </c>
      <c r="N9" s="278"/>
      <c r="O9" s="278"/>
      <c r="P9" s="278"/>
      <c r="Q9" s="278"/>
      <c r="R9" s="278">
        <v>50</v>
      </c>
      <c r="S9" s="278"/>
      <c r="T9" s="278"/>
      <c r="U9" s="278"/>
      <c r="V9" s="278"/>
      <c r="W9" s="278">
        <v>50</v>
      </c>
      <c r="X9" s="278"/>
      <c r="Y9" s="278"/>
      <c r="Z9" s="278"/>
      <c r="AA9" s="278"/>
      <c r="AB9" s="277">
        <v>0</v>
      </c>
      <c r="AC9" s="37"/>
      <c r="AD9" s="37"/>
      <c r="AE9" s="37"/>
      <c r="AF9" s="37"/>
      <c r="AG9" s="32"/>
      <c r="AH9" s="32"/>
      <c r="AI9" s="269"/>
      <c r="AJ9" s="269"/>
      <c r="AK9" s="38"/>
      <c r="AL9" s="38"/>
      <c r="AM9" s="399"/>
      <c r="AN9" s="380"/>
      <c r="AO9" s="380"/>
      <c r="AP9" s="383"/>
      <c r="AQ9" s="377"/>
    </row>
    <row r="10" spans="1:45" s="5" customFormat="1" ht="15">
      <c r="A10" s="403"/>
      <c r="B10" s="394"/>
      <c r="C10" s="411"/>
      <c r="D10" s="397"/>
      <c r="E10" s="397"/>
      <c r="F10" s="397"/>
      <c r="G10" s="114" t="s">
        <v>10</v>
      </c>
      <c r="H10" s="260">
        <v>313800000</v>
      </c>
      <c r="I10" s="296"/>
      <c r="J10" s="260"/>
      <c r="K10" s="260"/>
      <c r="L10" s="260"/>
      <c r="M10" s="260"/>
      <c r="N10" s="260"/>
      <c r="O10" s="260"/>
      <c r="P10" s="260"/>
      <c r="Q10" s="260"/>
      <c r="R10" s="279">
        <v>159500000</v>
      </c>
      <c r="S10" s="260"/>
      <c r="T10" s="260"/>
      <c r="U10" s="260"/>
      <c r="V10" s="260"/>
      <c r="W10" s="279">
        <v>154800000</v>
      </c>
      <c r="X10" s="260"/>
      <c r="Y10" s="260"/>
      <c r="Z10" s="260"/>
      <c r="AA10" s="260"/>
      <c r="AB10" s="260"/>
      <c r="AC10" s="215"/>
      <c r="AD10" s="215"/>
      <c r="AE10" s="215"/>
      <c r="AF10" s="215"/>
      <c r="AG10" s="215"/>
      <c r="AH10" s="215"/>
      <c r="AI10" s="270"/>
      <c r="AJ10" s="270"/>
      <c r="AK10" s="34"/>
      <c r="AL10" s="34"/>
      <c r="AM10" s="400"/>
      <c r="AN10" s="381"/>
      <c r="AO10" s="381"/>
      <c r="AP10" s="384"/>
      <c r="AQ10" s="378"/>
    </row>
    <row r="11" spans="1:45" s="5" customFormat="1" ht="18">
      <c r="A11" s="403"/>
      <c r="B11" s="394"/>
      <c r="C11" s="411"/>
      <c r="D11" s="397"/>
      <c r="E11" s="397"/>
      <c r="F11" s="397"/>
      <c r="G11" s="114" t="s">
        <v>11</v>
      </c>
      <c r="H11" s="280"/>
      <c r="I11" s="297"/>
      <c r="J11" s="280"/>
      <c r="K11" s="280"/>
      <c r="L11" s="280"/>
      <c r="M11" s="280"/>
      <c r="N11" s="280"/>
      <c r="O11" s="280"/>
      <c r="P11" s="280"/>
      <c r="Q11" s="280"/>
      <c r="R11" s="280"/>
      <c r="S11" s="280"/>
      <c r="T11" s="280"/>
      <c r="U11" s="280"/>
      <c r="V11" s="280"/>
      <c r="W11" s="280"/>
      <c r="X11" s="280"/>
      <c r="Y11" s="280"/>
      <c r="Z11" s="280"/>
      <c r="AA11" s="280"/>
      <c r="AB11" s="280"/>
      <c r="AC11" s="39"/>
      <c r="AD11" s="39"/>
      <c r="AE11" s="39"/>
      <c r="AF11" s="39"/>
      <c r="AG11" s="40"/>
      <c r="AH11" s="40"/>
      <c r="AI11" s="270"/>
      <c r="AJ11" s="41"/>
      <c r="AK11" s="40"/>
      <c r="AL11" s="40"/>
      <c r="AM11" s="400"/>
      <c r="AN11" s="381"/>
      <c r="AO11" s="381"/>
      <c r="AP11" s="384"/>
      <c r="AQ11" s="378"/>
    </row>
    <row r="12" spans="1:45" s="5" customFormat="1" ht="18">
      <c r="A12" s="403"/>
      <c r="B12" s="394"/>
      <c r="C12" s="411"/>
      <c r="D12" s="397"/>
      <c r="E12" s="397"/>
      <c r="F12" s="397"/>
      <c r="G12" s="114" t="s">
        <v>12</v>
      </c>
      <c r="H12" s="280"/>
      <c r="I12" s="297"/>
      <c r="J12" s="280"/>
      <c r="K12" s="280"/>
      <c r="L12" s="280"/>
      <c r="M12" s="280"/>
      <c r="N12" s="280"/>
      <c r="O12" s="280"/>
      <c r="P12" s="280"/>
      <c r="Q12" s="280"/>
      <c r="R12" s="280"/>
      <c r="S12" s="280"/>
      <c r="T12" s="280"/>
      <c r="U12" s="280"/>
      <c r="V12" s="280"/>
      <c r="W12" s="280"/>
      <c r="X12" s="280"/>
      <c r="Y12" s="280"/>
      <c r="Z12" s="280"/>
      <c r="AA12" s="280"/>
      <c r="AB12" s="280"/>
      <c r="AC12" s="39"/>
      <c r="AD12" s="39"/>
      <c r="AE12" s="39"/>
      <c r="AF12" s="39"/>
      <c r="AG12" s="215"/>
      <c r="AH12" s="215"/>
      <c r="AI12" s="270"/>
      <c r="AJ12" s="40"/>
      <c r="AK12" s="34"/>
      <c r="AL12" s="40"/>
      <c r="AM12" s="400"/>
      <c r="AN12" s="381"/>
      <c r="AO12" s="381"/>
      <c r="AP12" s="384"/>
      <c r="AQ12" s="378"/>
    </row>
    <row r="13" spans="1:45" s="5" customFormat="1" ht="15">
      <c r="A13" s="403"/>
      <c r="B13" s="394"/>
      <c r="C13" s="411"/>
      <c r="D13" s="397"/>
      <c r="E13" s="397"/>
      <c r="F13" s="397"/>
      <c r="G13" s="114" t="s">
        <v>13</v>
      </c>
      <c r="H13" s="281">
        <v>100</v>
      </c>
      <c r="I13" s="288"/>
      <c r="J13" s="281"/>
      <c r="K13" s="281"/>
      <c r="L13" s="281"/>
      <c r="M13" s="281"/>
      <c r="N13" s="281"/>
      <c r="O13" s="281"/>
      <c r="P13" s="281"/>
      <c r="Q13" s="281"/>
      <c r="R13" s="281"/>
      <c r="S13" s="281"/>
      <c r="T13" s="281"/>
      <c r="U13" s="281"/>
      <c r="V13" s="281"/>
      <c r="W13" s="281"/>
      <c r="X13" s="281"/>
      <c r="Y13" s="281"/>
      <c r="Z13" s="281"/>
      <c r="AA13" s="281"/>
      <c r="AB13" s="281"/>
      <c r="AC13" s="42"/>
      <c r="AD13" s="42"/>
      <c r="AE13" s="42"/>
      <c r="AF13" s="42"/>
      <c r="AG13" s="40"/>
      <c r="AH13" s="40"/>
      <c r="AI13" s="270"/>
      <c r="AJ13" s="41"/>
      <c r="AK13" s="34"/>
      <c r="AL13" s="34"/>
      <c r="AM13" s="400"/>
      <c r="AN13" s="381"/>
      <c r="AO13" s="381"/>
      <c r="AP13" s="384"/>
      <c r="AQ13" s="378"/>
    </row>
    <row r="14" spans="1:45" s="5" customFormat="1" thickBot="1">
      <c r="A14" s="403"/>
      <c r="B14" s="395"/>
      <c r="C14" s="412"/>
      <c r="D14" s="398"/>
      <c r="E14" s="398"/>
      <c r="F14" s="398"/>
      <c r="G14" s="115" t="s">
        <v>14</v>
      </c>
      <c r="H14" s="283">
        <f>H10</f>
        <v>313800000</v>
      </c>
      <c r="I14" s="298">
        <v>0</v>
      </c>
      <c r="J14" s="282"/>
      <c r="K14" s="283"/>
      <c r="L14" s="283"/>
      <c r="M14" s="282">
        <v>0</v>
      </c>
      <c r="N14" s="283"/>
      <c r="O14" s="283"/>
      <c r="P14" s="283"/>
      <c r="Q14" s="283"/>
      <c r="R14" s="284">
        <f>R10</f>
        <v>159500000</v>
      </c>
      <c r="S14" s="283"/>
      <c r="T14" s="283"/>
      <c r="U14" s="283"/>
      <c r="V14" s="283"/>
      <c r="W14" s="284">
        <f>W10</f>
        <v>154800000</v>
      </c>
      <c r="X14" s="283"/>
      <c r="Y14" s="283"/>
      <c r="Z14" s="283"/>
      <c r="AA14" s="283"/>
      <c r="AB14" s="282">
        <v>0</v>
      </c>
      <c r="AC14" s="271"/>
      <c r="AD14" s="271"/>
      <c r="AE14" s="271"/>
      <c r="AF14" s="271"/>
      <c r="AG14" s="272"/>
      <c r="AH14" s="272"/>
      <c r="AI14" s="273"/>
      <c r="AJ14" s="141"/>
      <c r="AK14" s="44"/>
      <c r="AL14" s="44"/>
      <c r="AM14" s="401"/>
      <c r="AN14" s="382"/>
      <c r="AO14" s="382"/>
      <c r="AP14" s="385"/>
      <c r="AQ14" s="379"/>
    </row>
    <row r="15" spans="1:45" s="5" customFormat="1" ht="15">
      <c r="A15" s="403"/>
      <c r="B15" s="393">
        <v>2</v>
      </c>
      <c r="C15" s="407" t="s">
        <v>138</v>
      </c>
      <c r="D15" s="396" t="s">
        <v>141</v>
      </c>
      <c r="E15" s="396">
        <v>436</v>
      </c>
      <c r="F15" s="396">
        <v>177</v>
      </c>
      <c r="G15" s="113" t="s">
        <v>9</v>
      </c>
      <c r="H15" s="278">
        <v>100</v>
      </c>
      <c r="I15" s="277">
        <v>10</v>
      </c>
      <c r="J15" s="277"/>
      <c r="K15" s="277"/>
      <c r="L15" s="277"/>
      <c r="M15" s="277">
        <v>20</v>
      </c>
      <c r="N15" s="277"/>
      <c r="O15" s="277"/>
      <c r="P15" s="277"/>
      <c r="Q15" s="277"/>
      <c r="R15" s="277">
        <v>40</v>
      </c>
      <c r="S15" s="277"/>
      <c r="T15" s="277"/>
      <c r="U15" s="277"/>
      <c r="V15" s="277"/>
      <c r="W15" s="277">
        <v>20</v>
      </c>
      <c r="X15" s="277"/>
      <c r="Y15" s="277"/>
      <c r="Z15" s="277"/>
      <c r="AA15" s="277"/>
      <c r="AB15" s="277">
        <v>10</v>
      </c>
      <c r="AC15" s="37"/>
      <c r="AD15" s="37"/>
      <c r="AE15" s="37"/>
      <c r="AF15" s="37"/>
      <c r="AG15" s="32"/>
      <c r="AH15" s="32"/>
      <c r="AI15" s="269"/>
      <c r="AJ15" s="269"/>
      <c r="AK15" s="38"/>
      <c r="AL15" s="38"/>
      <c r="AM15" s="399"/>
      <c r="AN15" s="380"/>
      <c r="AO15" s="380"/>
      <c r="AP15" s="383"/>
      <c r="AQ15" s="377"/>
    </row>
    <row r="16" spans="1:45" s="5" customFormat="1" ht="15">
      <c r="A16" s="403"/>
      <c r="B16" s="394"/>
      <c r="C16" s="408"/>
      <c r="D16" s="397"/>
      <c r="E16" s="397"/>
      <c r="F16" s="397"/>
      <c r="G16" s="114" t="s">
        <v>10</v>
      </c>
      <c r="H16" s="329">
        <v>6416097204.9791946</v>
      </c>
      <c r="I16" s="302">
        <v>686407000</v>
      </c>
      <c r="J16" s="279"/>
      <c r="K16" s="260"/>
      <c r="L16" s="260"/>
      <c r="M16" s="279">
        <v>1786327250.1500001</v>
      </c>
      <c r="N16" s="260"/>
      <c r="O16" s="260"/>
      <c r="P16" s="260"/>
      <c r="Q16" s="260"/>
      <c r="R16" s="279">
        <v>1473493612.6574998</v>
      </c>
      <c r="S16" s="260"/>
      <c r="T16" s="260"/>
      <c r="U16" s="260"/>
      <c r="V16" s="260"/>
      <c r="W16" s="279">
        <v>1547168293.29038</v>
      </c>
      <c r="X16" s="260"/>
      <c r="Y16" s="260"/>
      <c r="Z16" s="260"/>
      <c r="AA16" s="260"/>
      <c r="AB16" s="279">
        <v>922701048.88131869</v>
      </c>
      <c r="AC16" s="215"/>
      <c r="AD16" s="215"/>
      <c r="AE16" s="215"/>
      <c r="AF16" s="215"/>
      <c r="AG16" s="215"/>
      <c r="AH16" s="215"/>
      <c r="AI16" s="270"/>
      <c r="AJ16" s="270"/>
      <c r="AK16" s="34"/>
      <c r="AL16" s="34"/>
      <c r="AM16" s="400"/>
      <c r="AN16" s="381"/>
      <c r="AO16" s="381"/>
      <c r="AP16" s="384"/>
      <c r="AQ16" s="378"/>
      <c r="AR16" s="187"/>
      <c r="AS16" s="159"/>
    </row>
    <row r="17" spans="1:44" s="5" customFormat="1" ht="18">
      <c r="A17" s="403"/>
      <c r="B17" s="394"/>
      <c r="C17" s="408"/>
      <c r="D17" s="397"/>
      <c r="E17" s="397"/>
      <c r="F17" s="397"/>
      <c r="G17" s="114" t="s">
        <v>11</v>
      </c>
      <c r="H17" s="280"/>
      <c r="I17" s="297"/>
      <c r="J17" s="280"/>
      <c r="K17" s="280"/>
      <c r="L17" s="280"/>
      <c r="M17" s="280"/>
      <c r="N17" s="280"/>
      <c r="O17" s="280"/>
      <c r="P17" s="280"/>
      <c r="Q17" s="280"/>
      <c r="R17" s="280"/>
      <c r="S17" s="280"/>
      <c r="T17" s="280"/>
      <c r="U17" s="280"/>
      <c r="V17" s="280"/>
      <c r="W17" s="280"/>
      <c r="X17" s="280"/>
      <c r="Y17" s="280"/>
      <c r="Z17" s="280"/>
      <c r="AA17" s="280"/>
      <c r="AB17" s="280"/>
      <c r="AC17" s="39"/>
      <c r="AD17" s="39"/>
      <c r="AE17" s="39"/>
      <c r="AF17" s="39"/>
      <c r="AG17" s="40"/>
      <c r="AH17" s="40"/>
      <c r="AI17" s="270"/>
      <c r="AJ17" s="40"/>
      <c r="AK17" s="34"/>
      <c r="AL17" s="34"/>
      <c r="AM17" s="400"/>
      <c r="AN17" s="381"/>
      <c r="AO17" s="381"/>
      <c r="AP17" s="384"/>
      <c r="AQ17" s="378"/>
    </row>
    <row r="18" spans="1:44" s="5" customFormat="1" ht="18">
      <c r="A18" s="403"/>
      <c r="B18" s="394"/>
      <c r="C18" s="408"/>
      <c r="D18" s="397"/>
      <c r="E18" s="397"/>
      <c r="F18" s="397"/>
      <c r="G18" s="114" t="s">
        <v>12</v>
      </c>
      <c r="H18" s="285"/>
      <c r="I18" s="297"/>
      <c r="J18" s="285"/>
      <c r="K18" s="285"/>
      <c r="L18" s="285"/>
      <c r="M18" s="285"/>
      <c r="N18" s="285"/>
      <c r="O18" s="285"/>
      <c r="P18" s="285"/>
      <c r="Q18" s="285"/>
      <c r="R18" s="285"/>
      <c r="S18" s="285"/>
      <c r="T18" s="285"/>
      <c r="U18" s="285"/>
      <c r="V18" s="285"/>
      <c r="W18" s="285"/>
      <c r="X18" s="285"/>
      <c r="Y18" s="285"/>
      <c r="Z18" s="285"/>
      <c r="AA18" s="285"/>
      <c r="AB18" s="285"/>
      <c r="AC18" s="43"/>
      <c r="AD18" s="43"/>
      <c r="AE18" s="43"/>
      <c r="AF18" s="43"/>
      <c r="AG18" s="215"/>
      <c r="AH18" s="215"/>
      <c r="AI18" s="215"/>
      <c r="AJ18" s="215"/>
      <c r="AK18" s="34"/>
      <c r="AL18" s="34"/>
      <c r="AM18" s="400"/>
      <c r="AN18" s="381"/>
      <c r="AO18" s="381"/>
      <c r="AP18" s="384"/>
      <c r="AQ18" s="378"/>
    </row>
    <row r="19" spans="1:44" s="5" customFormat="1" ht="15">
      <c r="A19" s="403"/>
      <c r="B19" s="394"/>
      <c r="C19" s="408"/>
      <c r="D19" s="397"/>
      <c r="E19" s="397"/>
      <c r="F19" s="397"/>
      <c r="G19" s="114" t="s">
        <v>13</v>
      </c>
      <c r="H19" s="281">
        <f>+H15+H17</f>
        <v>100</v>
      </c>
      <c r="I19" s="288">
        <f t="shared" ref="I19:AB19" si="0">+I15+I17</f>
        <v>10</v>
      </c>
      <c r="J19" s="281"/>
      <c r="K19" s="281"/>
      <c r="L19" s="281"/>
      <c r="M19" s="281">
        <f t="shared" si="0"/>
        <v>20</v>
      </c>
      <c r="N19" s="281">
        <f t="shared" si="0"/>
        <v>0</v>
      </c>
      <c r="O19" s="281">
        <f t="shared" si="0"/>
        <v>0</v>
      </c>
      <c r="P19" s="281">
        <f t="shared" si="0"/>
        <v>0</v>
      </c>
      <c r="Q19" s="281">
        <f t="shared" si="0"/>
        <v>0</v>
      </c>
      <c r="R19" s="281">
        <f t="shared" si="0"/>
        <v>40</v>
      </c>
      <c r="S19" s="281">
        <f t="shared" si="0"/>
        <v>0</v>
      </c>
      <c r="T19" s="281">
        <f t="shared" si="0"/>
        <v>0</v>
      </c>
      <c r="U19" s="281">
        <f t="shared" si="0"/>
        <v>0</v>
      </c>
      <c r="V19" s="281">
        <f t="shared" si="0"/>
        <v>0</v>
      </c>
      <c r="W19" s="281">
        <v>90</v>
      </c>
      <c r="X19" s="281"/>
      <c r="Y19" s="281">
        <f t="shared" si="0"/>
        <v>0</v>
      </c>
      <c r="Z19" s="281">
        <f t="shared" si="0"/>
        <v>0</v>
      </c>
      <c r="AA19" s="281">
        <f t="shared" si="0"/>
        <v>0</v>
      </c>
      <c r="AB19" s="281">
        <f t="shared" si="0"/>
        <v>10</v>
      </c>
      <c r="AC19" s="42"/>
      <c r="AD19" s="42"/>
      <c r="AE19" s="42"/>
      <c r="AF19" s="42"/>
      <c r="AG19" s="40"/>
      <c r="AH19" s="40"/>
      <c r="AI19" s="270"/>
      <c r="AJ19" s="270"/>
      <c r="AK19" s="34"/>
      <c r="AL19" s="34"/>
      <c r="AM19" s="400"/>
      <c r="AN19" s="381"/>
      <c r="AO19" s="381"/>
      <c r="AP19" s="384"/>
      <c r="AQ19" s="378"/>
    </row>
    <row r="20" spans="1:44" s="5" customFormat="1" thickBot="1">
      <c r="A20" s="404"/>
      <c r="B20" s="395"/>
      <c r="C20" s="409"/>
      <c r="D20" s="398"/>
      <c r="E20" s="398"/>
      <c r="F20" s="398"/>
      <c r="G20" s="115" t="s">
        <v>14</v>
      </c>
      <c r="H20" s="282">
        <f>H16</f>
        <v>6416097204.9791946</v>
      </c>
      <c r="I20" s="298">
        <f>I16</f>
        <v>686407000</v>
      </c>
      <c r="J20" s="282"/>
      <c r="K20" s="282"/>
      <c r="L20" s="282"/>
      <c r="M20" s="282">
        <f t="shared" ref="M20:AB20" si="1">M16</f>
        <v>1786327250.1500001</v>
      </c>
      <c r="N20" s="282">
        <f t="shared" si="1"/>
        <v>0</v>
      </c>
      <c r="O20" s="282">
        <f t="shared" si="1"/>
        <v>0</v>
      </c>
      <c r="P20" s="282">
        <f t="shared" si="1"/>
        <v>0</v>
      </c>
      <c r="Q20" s="282">
        <f t="shared" si="1"/>
        <v>0</v>
      </c>
      <c r="R20" s="282">
        <f t="shared" si="1"/>
        <v>1473493612.6574998</v>
      </c>
      <c r="S20" s="282">
        <f t="shared" si="1"/>
        <v>0</v>
      </c>
      <c r="T20" s="282">
        <f t="shared" si="1"/>
        <v>0</v>
      </c>
      <c r="U20" s="282">
        <f t="shared" si="1"/>
        <v>0</v>
      </c>
      <c r="V20" s="282">
        <f t="shared" si="1"/>
        <v>0</v>
      </c>
      <c r="W20" s="279">
        <f>W16</f>
        <v>1547168293.29038</v>
      </c>
      <c r="X20" s="282"/>
      <c r="Y20" s="282">
        <f t="shared" si="1"/>
        <v>0</v>
      </c>
      <c r="Z20" s="282">
        <f t="shared" si="1"/>
        <v>0</v>
      </c>
      <c r="AA20" s="282">
        <f t="shared" si="1"/>
        <v>0</v>
      </c>
      <c r="AB20" s="282">
        <f t="shared" si="1"/>
        <v>922701048.88131869</v>
      </c>
      <c r="AC20" s="272"/>
      <c r="AD20" s="272"/>
      <c r="AE20" s="272"/>
      <c r="AF20" s="272"/>
      <c r="AG20" s="272"/>
      <c r="AH20" s="272"/>
      <c r="AI20" s="273"/>
      <c r="AJ20" s="273"/>
      <c r="AK20" s="44"/>
      <c r="AL20" s="44"/>
      <c r="AM20" s="401"/>
      <c r="AN20" s="382"/>
      <c r="AO20" s="382"/>
      <c r="AP20" s="385"/>
      <c r="AQ20" s="379"/>
      <c r="AR20" s="159"/>
    </row>
    <row r="21" spans="1:44" s="5" customFormat="1" ht="15">
      <c r="A21" s="402" t="s">
        <v>147</v>
      </c>
      <c r="B21" s="393">
        <v>3</v>
      </c>
      <c r="C21" s="396" t="s">
        <v>205</v>
      </c>
      <c r="D21" s="396" t="s">
        <v>140</v>
      </c>
      <c r="E21" s="396">
        <v>462</v>
      </c>
      <c r="F21" s="396">
        <v>177</v>
      </c>
      <c r="G21" s="113" t="s">
        <v>9</v>
      </c>
      <c r="H21" s="281">
        <v>100</v>
      </c>
      <c r="I21" s="288">
        <v>2</v>
      </c>
      <c r="J21" s="286"/>
      <c r="K21" s="278"/>
      <c r="L21" s="278"/>
      <c r="M21" s="278">
        <v>33</v>
      </c>
      <c r="N21" s="278"/>
      <c r="O21" s="278"/>
      <c r="P21" s="278"/>
      <c r="Q21" s="278"/>
      <c r="R21" s="278">
        <v>74</v>
      </c>
      <c r="S21" s="278"/>
      <c r="T21" s="278"/>
      <c r="U21" s="278"/>
      <c r="V21" s="278"/>
      <c r="W21" s="278">
        <v>94</v>
      </c>
      <c r="X21" s="278"/>
      <c r="Y21" s="278"/>
      <c r="Z21" s="278"/>
      <c r="AA21" s="278"/>
      <c r="AB21" s="278">
        <v>100</v>
      </c>
      <c r="AC21" s="37"/>
      <c r="AD21" s="37"/>
      <c r="AE21" s="37"/>
      <c r="AF21" s="37"/>
      <c r="AG21" s="32"/>
      <c r="AH21" s="32"/>
      <c r="AI21" s="269"/>
      <c r="AJ21" s="269"/>
      <c r="AK21" s="38"/>
      <c r="AL21" s="38"/>
      <c r="AM21" s="399"/>
      <c r="AN21" s="380"/>
      <c r="AO21" s="380"/>
      <c r="AP21" s="383"/>
      <c r="AQ21" s="377"/>
    </row>
    <row r="22" spans="1:44" s="5" customFormat="1" ht="15">
      <c r="A22" s="403"/>
      <c r="B22" s="394"/>
      <c r="C22" s="397"/>
      <c r="D22" s="397"/>
      <c r="E22" s="397"/>
      <c r="F22" s="397"/>
      <c r="G22" s="114" t="s">
        <v>10</v>
      </c>
      <c r="H22" s="260">
        <v>3977194371.4475751</v>
      </c>
      <c r="I22" s="299">
        <v>279439153</v>
      </c>
      <c r="J22" s="279"/>
      <c r="K22" s="260"/>
      <c r="L22" s="260"/>
      <c r="M22" s="279">
        <v>3266079521.1999998</v>
      </c>
      <c r="N22" s="260"/>
      <c r="O22" s="260"/>
      <c r="P22" s="260"/>
      <c r="Q22" s="260"/>
      <c r="R22" s="279">
        <v>172883497.26000002</v>
      </c>
      <c r="S22" s="260"/>
      <c r="T22" s="260"/>
      <c r="U22" s="260"/>
      <c r="V22" s="260"/>
      <c r="W22" s="279">
        <v>180027672.12300003</v>
      </c>
      <c r="X22" s="260"/>
      <c r="Y22" s="260"/>
      <c r="Z22" s="260"/>
      <c r="AA22" s="260"/>
      <c r="AB22" s="279">
        <v>78764527.864574999</v>
      </c>
      <c r="AC22" s="215"/>
      <c r="AD22" s="215"/>
      <c r="AE22" s="215"/>
      <c r="AF22" s="215"/>
      <c r="AG22" s="215"/>
      <c r="AH22" s="215"/>
      <c r="AI22" s="270"/>
      <c r="AJ22" s="270"/>
      <c r="AK22" s="34"/>
      <c r="AL22" s="34"/>
      <c r="AM22" s="400"/>
      <c r="AN22" s="381"/>
      <c r="AO22" s="381"/>
      <c r="AP22" s="384"/>
      <c r="AQ22" s="378"/>
      <c r="AR22" s="158"/>
    </row>
    <row r="23" spans="1:44" s="5" customFormat="1" ht="18">
      <c r="A23" s="403"/>
      <c r="B23" s="394"/>
      <c r="C23" s="397"/>
      <c r="D23" s="397"/>
      <c r="E23" s="397"/>
      <c r="F23" s="397"/>
      <c r="G23" s="114" t="s">
        <v>11</v>
      </c>
      <c r="H23" s="280"/>
      <c r="I23" s="297"/>
      <c r="J23" s="280"/>
      <c r="K23" s="280"/>
      <c r="L23" s="280"/>
      <c r="M23" s="280"/>
      <c r="N23" s="280"/>
      <c r="O23" s="280"/>
      <c r="P23" s="280"/>
      <c r="Q23" s="280"/>
      <c r="R23" s="280"/>
      <c r="S23" s="280"/>
      <c r="T23" s="280"/>
      <c r="U23" s="280"/>
      <c r="V23" s="280"/>
      <c r="W23" s="280"/>
      <c r="X23" s="280"/>
      <c r="Y23" s="280"/>
      <c r="Z23" s="280"/>
      <c r="AA23" s="280"/>
      <c r="AB23" s="280"/>
      <c r="AC23" s="39"/>
      <c r="AD23" s="39"/>
      <c r="AE23" s="39"/>
      <c r="AF23" s="39"/>
      <c r="AG23" s="40"/>
      <c r="AH23" s="40"/>
      <c r="AI23" s="270"/>
      <c r="AJ23" s="40"/>
      <c r="AK23" s="34"/>
      <c r="AL23" s="34"/>
      <c r="AM23" s="400"/>
      <c r="AN23" s="381"/>
      <c r="AO23" s="381"/>
      <c r="AP23" s="384"/>
      <c r="AQ23" s="378"/>
    </row>
    <row r="24" spans="1:44" s="5" customFormat="1" ht="18">
      <c r="A24" s="403"/>
      <c r="B24" s="394"/>
      <c r="C24" s="397"/>
      <c r="D24" s="397"/>
      <c r="E24" s="397"/>
      <c r="F24" s="397"/>
      <c r="G24" s="114" t="s">
        <v>12</v>
      </c>
      <c r="H24" s="285"/>
      <c r="I24" s="297"/>
      <c r="J24" s="285"/>
      <c r="K24" s="285"/>
      <c r="L24" s="285"/>
      <c r="M24" s="285"/>
      <c r="N24" s="285"/>
      <c r="O24" s="285"/>
      <c r="P24" s="285"/>
      <c r="Q24" s="285"/>
      <c r="R24" s="285"/>
      <c r="S24" s="285"/>
      <c r="T24" s="285"/>
      <c r="U24" s="285"/>
      <c r="V24" s="285"/>
      <c r="W24" s="285"/>
      <c r="X24" s="285"/>
      <c r="Y24" s="285"/>
      <c r="Z24" s="285"/>
      <c r="AA24" s="285"/>
      <c r="AB24" s="285"/>
      <c r="AC24" s="43"/>
      <c r="AD24" s="43"/>
      <c r="AE24" s="43"/>
      <c r="AF24" s="43"/>
      <c r="AG24" s="215"/>
      <c r="AH24" s="215"/>
      <c r="AI24" s="215"/>
      <c r="AJ24" s="215"/>
      <c r="AK24" s="34"/>
      <c r="AL24" s="34"/>
      <c r="AM24" s="400"/>
      <c r="AN24" s="381"/>
      <c r="AO24" s="381"/>
      <c r="AP24" s="384"/>
      <c r="AQ24" s="378"/>
    </row>
    <row r="25" spans="1:44" s="5" customFormat="1" ht="15">
      <c r="A25" s="403"/>
      <c r="B25" s="394"/>
      <c r="C25" s="397"/>
      <c r="D25" s="397"/>
      <c r="E25" s="397"/>
      <c r="F25" s="397"/>
      <c r="G25" s="114" t="s">
        <v>13</v>
      </c>
      <c r="H25" s="281">
        <f>+H21+H23</f>
        <v>100</v>
      </c>
      <c r="I25" s="288">
        <f t="shared" ref="I25:AB25" si="2">+I21+I23</f>
        <v>2</v>
      </c>
      <c r="J25" s="281"/>
      <c r="K25" s="281"/>
      <c r="L25" s="281"/>
      <c r="M25" s="281">
        <f t="shared" si="2"/>
        <v>33</v>
      </c>
      <c r="N25" s="281">
        <f t="shared" si="2"/>
        <v>0</v>
      </c>
      <c r="O25" s="281">
        <f t="shared" si="2"/>
        <v>0</v>
      </c>
      <c r="P25" s="281">
        <f t="shared" si="2"/>
        <v>0</v>
      </c>
      <c r="Q25" s="281">
        <f t="shared" si="2"/>
        <v>0</v>
      </c>
      <c r="R25" s="281">
        <f t="shared" si="2"/>
        <v>74</v>
      </c>
      <c r="S25" s="281">
        <f t="shared" si="2"/>
        <v>0</v>
      </c>
      <c r="T25" s="281">
        <f t="shared" si="2"/>
        <v>0</v>
      </c>
      <c r="U25" s="281">
        <f t="shared" si="2"/>
        <v>0</v>
      </c>
      <c r="V25" s="281">
        <f t="shared" si="2"/>
        <v>0</v>
      </c>
      <c r="W25" s="281">
        <v>94</v>
      </c>
      <c r="X25" s="281"/>
      <c r="Y25" s="281">
        <f t="shared" si="2"/>
        <v>0</v>
      </c>
      <c r="Z25" s="281">
        <f t="shared" si="2"/>
        <v>0</v>
      </c>
      <c r="AA25" s="281">
        <f t="shared" si="2"/>
        <v>0</v>
      </c>
      <c r="AB25" s="281">
        <f t="shared" si="2"/>
        <v>100</v>
      </c>
      <c r="AC25" s="42"/>
      <c r="AD25" s="42"/>
      <c r="AE25" s="42"/>
      <c r="AF25" s="42"/>
      <c r="AG25" s="40"/>
      <c r="AH25" s="40"/>
      <c r="AI25" s="270"/>
      <c r="AJ25" s="270"/>
      <c r="AK25" s="34"/>
      <c r="AL25" s="34"/>
      <c r="AM25" s="400"/>
      <c r="AN25" s="381"/>
      <c r="AO25" s="381"/>
      <c r="AP25" s="384"/>
      <c r="AQ25" s="378"/>
    </row>
    <row r="26" spans="1:44" s="5" customFormat="1" thickBot="1">
      <c r="A26" s="403"/>
      <c r="B26" s="395"/>
      <c r="C26" s="398"/>
      <c r="D26" s="398"/>
      <c r="E26" s="398"/>
      <c r="F26" s="398"/>
      <c r="G26" s="115" t="s">
        <v>14</v>
      </c>
      <c r="H26" s="282">
        <f>H22</f>
        <v>3977194371.4475751</v>
      </c>
      <c r="I26" s="298">
        <f t="shared" ref="I26:AB26" si="3">I22</f>
        <v>279439153</v>
      </c>
      <c r="J26" s="282"/>
      <c r="K26" s="282"/>
      <c r="L26" s="282"/>
      <c r="M26" s="282">
        <f t="shared" si="3"/>
        <v>3266079521.1999998</v>
      </c>
      <c r="N26" s="282">
        <f t="shared" si="3"/>
        <v>0</v>
      </c>
      <c r="O26" s="282">
        <f t="shared" si="3"/>
        <v>0</v>
      </c>
      <c r="P26" s="282">
        <f t="shared" si="3"/>
        <v>0</v>
      </c>
      <c r="Q26" s="282">
        <f t="shared" si="3"/>
        <v>0</v>
      </c>
      <c r="R26" s="282">
        <f t="shared" si="3"/>
        <v>172883497.26000002</v>
      </c>
      <c r="S26" s="282">
        <f t="shared" si="3"/>
        <v>0</v>
      </c>
      <c r="T26" s="282">
        <f t="shared" si="3"/>
        <v>0</v>
      </c>
      <c r="U26" s="282">
        <f t="shared" si="3"/>
        <v>0</v>
      </c>
      <c r="V26" s="282">
        <f t="shared" si="3"/>
        <v>0</v>
      </c>
      <c r="W26" s="282">
        <f>W22</f>
        <v>180027672.12300003</v>
      </c>
      <c r="X26" s="282"/>
      <c r="Y26" s="282">
        <f t="shared" si="3"/>
        <v>0</v>
      </c>
      <c r="Z26" s="282">
        <f t="shared" si="3"/>
        <v>0</v>
      </c>
      <c r="AA26" s="282">
        <f t="shared" si="3"/>
        <v>0</v>
      </c>
      <c r="AB26" s="279">
        <f t="shared" si="3"/>
        <v>78764527.864574999</v>
      </c>
      <c r="AC26" s="272"/>
      <c r="AD26" s="272"/>
      <c r="AE26" s="272"/>
      <c r="AF26" s="272"/>
      <c r="AG26" s="272"/>
      <c r="AH26" s="272"/>
      <c r="AI26" s="273"/>
      <c r="AJ26" s="273"/>
      <c r="AK26" s="44"/>
      <c r="AL26" s="44"/>
      <c r="AM26" s="401"/>
      <c r="AN26" s="382"/>
      <c r="AO26" s="382"/>
      <c r="AP26" s="385"/>
      <c r="AQ26" s="379"/>
      <c r="AR26" s="159"/>
    </row>
    <row r="27" spans="1:44" s="5" customFormat="1" ht="15">
      <c r="A27" s="403"/>
      <c r="B27" s="393">
        <v>4</v>
      </c>
      <c r="C27" s="396" t="s">
        <v>204</v>
      </c>
      <c r="D27" s="396" t="s">
        <v>139</v>
      </c>
      <c r="E27" s="396">
        <v>462</v>
      </c>
      <c r="F27" s="396">
        <v>177</v>
      </c>
      <c r="G27" s="113" t="s">
        <v>9</v>
      </c>
      <c r="H27" s="278">
        <v>15</v>
      </c>
      <c r="I27" s="287">
        <v>15</v>
      </c>
      <c r="J27" s="278"/>
      <c r="K27" s="278"/>
      <c r="L27" s="278"/>
      <c r="M27" s="278">
        <v>15</v>
      </c>
      <c r="N27" s="278"/>
      <c r="O27" s="278"/>
      <c r="P27" s="278"/>
      <c r="Q27" s="278"/>
      <c r="R27" s="278">
        <v>15</v>
      </c>
      <c r="S27" s="278"/>
      <c r="T27" s="278"/>
      <c r="U27" s="278"/>
      <c r="V27" s="278"/>
      <c r="W27" s="278">
        <v>15</v>
      </c>
      <c r="X27" s="278"/>
      <c r="Y27" s="278"/>
      <c r="Z27" s="278"/>
      <c r="AA27" s="278"/>
      <c r="AB27" s="278">
        <v>15</v>
      </c>
      <c r="AC27" s="37"/>
      <c r="AD27" s="37"/>
      <c r="AE27" s="37"/>
      <c r="AF27" s="37"/>
      <c r="AG27" s="32"/>
      <c r="AH27" s="32"/>
      <c r="AI27" s="269"/>
      <c r="AJ27" s="269"/>
      <c r="AK27" s="38"/>
      <c r="AL27" s="38"/>
      <c r="AM27" s="399"/>
      <c r="AN27" s="380"/>
      <c r="AO27" s="380"/>
      <c r="AP27" s="383"/>
      <c r="AQ27" s="377"/>
    </row>
    <row r="28" spans="1:44" s="5" customFormat="1" thickBot="1">
      <c r="A28" s="403"/>
      <c r="B28" s="394"/>
      <c r="C28" s="397"/>
      <c r="D28" s="397"/>
      <c r="E28" s="397"/>
      <c r="F28" s="397"/>
      <c r="G28" s="114" t="s">
        <v>10</v>
      </c>
      <c r="H28" s="260">
        <v>29404346663.186337</v>
      </c>
      <c r="I28" s="299">
        <v>956012090</v>
      </c>
      <c r="J28" s="279"/>
      <c r="K28" s="260"/>
      <c r="L28" s="260"/>
      <c r="M28" s="279">
        <v>6484538167.9333334</v>
      </c>
      <c r="N28" s="260"/>
      <c r="O28" s="260"/>
      <c r="P28" s="260"/>
      <c r="Q28" s="260"/>
      <c r="R28" s="279">
        <v>12209008409.663334</v>
      </c>
      <c r="S28" s="260"/>
      <c r="T28" s="260"/>
      <c r="U28" s="260"/>
      <c r="V28" s="260"/>
      <c r="W28" s="282">
        <v>7569336830.4798336</v>
      </c>
      <c r="X28" s="260"/>
      <c r="Y28" s="260"/>
      <c r="Z28" s="260"/>
      <c r="AA28" s="260"/>
      <c r="AB28" s="282">
        <v>2185451164.9098315</v>
      </c>
      <c r="AC28" s="215"/>
      <c r="AD28" s="215"/>
      <c r="AE28" s="215"/>
      <c r="AF28" s="215"/>
      <c r="AG28" s="215"/>
      <c r="AH28" s="215"/>
      <c r="AI28" s="270"/>
      <c r="AJ28" s="270"/>
      <c r="AK28" s="34"/>
      <c r="AL28" s="34"/>
      <c r="AM28" s="400"/>
      <c r="AN28" s="381"/>
      <c r="AO28" s="381"/>
      <c r="AP28" s="384"/>
      <c r="AQ28" s="378"/>
      <c r="AR28" s="158"/>
    </row>
    <row r="29" spans="1:44" s="5" customFormat="1" ht="18">
      <c r="A29" s="403"/>
      <c r="B29" s="394"/>
      <c r="C29" s="397"/>
      <c r="D29" s="397"/>
      <c r="E29" s="397"/>
      <c r="F29" s="397"/>
      <c r="G29" s="114" t="s">
        <v>11</v>
      </c>
      <c r="H29" s="280"/>
      <c r="I29" s="297"/>
      <c r="J29" s="280"/>
      <c r="K29" s="280"/>
      <c r="L29" s="280"/>
      <c r="M29" s="280"/>
      <c r="N29" s="280"/>
      <c r="O29" s="280"/>
      <c r="P29" s="280"/>
      <c r="Q29" s="280"/>
      <c r="R29" s="280"/>
      <c r="S29" s="280"/>
      <c r="T29" s="280"/>
      <c r="U29" s="280"/>
      <c r="V29" s="280"/>
      <c r="W29" s="280"/>
      <c r="X29" s="280"/>
      <c r="Y29" s="280"/>
      <c r="Z29" s="280"/>
      <c r="AA29" s="280"/>
      <c r="AB29" s="280"/>
      <c r="AC29" s="39"/>
      <c r="AD29" s="39"/>
      <c r="AE29" s="39"/>
      <c r="AF29" s="39"/>
      <c r="AG29" s="40"/>
      <c r="AH29" s="40"/>
      <c r="AI29" s="270"/>
      <c r="AJ29" s="40"/>
      <c r="AK29" s="34"/>
      <c r="AL29" s="34"/>
      <c r="AM29" s="400"/>
      <c r="AN29" s="381"/>
      <c r="AO29" s="381"/>
      <c r="AP29" s="384"/>
      <c r="AQ29" s="378"/>
    </row>
    <row r="30" spans="1:44" s="5" customFormat="1" ht="18">
      <c r="A30" s="403"/>
      <c r="B30" s="394"/>
      <c r="C30" s="397"/>
      <c r="D30" s="397"/>
      <c r="E30" s="397"/>
      <c r="F30" s="397"/>
      <c r="G30" s="114" t="s">
        <v>12</v>
      </c>
      <c r="H30" s="285"/>
      <c r="I30" s="297"/>
      <c r="J30" s="285"/>
      <c r="K30" s="285"/>
      <c r="L30" s="285"/>
      <c r="M30" s="285"/>
      <c r="N30" s="285"/>
      <c r="O30" s="285"/>
      <c r="P30" s="285"/>
      <c r="Q30" s="285"/>
      <c r="R30" s="285"/>
      <c r="S30" s="285"/>
      <c r="T30" s="285"/>
      <c r="U30" s="285"/>
      <c r="V30" s="285"/>
      <c r="W30" s="285"/>
      <c r="X30" s="285"/>
      <c r="Y30" s="285"/>
      <c r="Z30" s="285"/>
      <c r="AA30" s="285"/>
      <c r="AB30" s="285"/>
      <c r="AC30" s="43"/>
      <c r="AD30" s="43"/>
      <c r="AE30" s="43"/>
      <c r="AF30" s="43"/>
      <c r="AG30" s="215"/>
      <c r="AH30" s="215"/>
      <c r="AI30" s="215"/>
      <c r="AJ30" s="215"/>
      <c r="AK30" s="34"/>
      <c r="AL30" s="34"/>
      <c r="AM30" s="400"/>
      <c r="AN30" s="381"/>
      <c r="AO30" s="381"/>
      <c r="AP30" s="384"/>
      <c r="AQ30" s="378"/>
    </row>
    <row r="31" spans="1:44" s="5" customFormat="1" ht="15">
      <c r="A31" s="403"/>
      <c r="B31" s="394"/>
      <c r="C31" s="397"/>
      <c r="D31" s="397"/>
      <c r="E31" s="397"/>
      <c r="F31" s="397"/>
      <c r="G31" s="114" t="s">
        <v>13</v>
      </c>
      <c r="H31" s="281">
        <f>+H27+H29</f>
        <v>15</v>
      </c>
      <c r="I31" s="288">
        <f>+I27+I29</f>
        <v>15</v>
      </c>
      <c r="J31" s="281"/>
      <c r="K31" s="281"/>
      <c r="L31" s="281"/>
      <c r="M31" s="281">
        <f>+M27+M29</f>
        <v>15</v>
      </c>
      <c r="N31" s="281"/>
      <c r="O31" s="281"/>
      <c r="P31" s="281"/>
      <c r="Q31" s="281"/>
      <c r="R31" s="281">
        <f>+R27+R29</f>
        <v>15</v>
      </c>
      <c r="S31" s="281"/>
      <c r="T31" s="281"/>
      <c r="U31" s="281"/>
      <c r="V31" s="281"/>
      <c r="W31" s="281">
        <v>15</v>
      </c>
      <c r="X31" s="281"/>
      <c r="Y31" s="281"/>
      <c r="Z31" s="281"/>
      <c r="AA31" s="281"/>
      <c r="AB31" s="281">
        <f>+AB27+AB29</f>
        <v>15</v>
      </c>
      <c r="AC31" s="42"/>
      <c r="AD31" s="42"/>
      <c r="AE31" s="42"/>
      <c r="AF31" s="42"/>
      <c r="AG31" s="40"/>
      <c r="AH31" s="40"/>
      <c r="AI31" s="270"/>
      <c r="AJ31" s="270"/>
      <c r="AK31" s="34"/>
      <c r="AL31" s="34"/>
      <c r="AM31" s="400"/>
      <c r="AN31" s="381"/>
      <c r="AO31" s="381"/>
      <c r="AP31" s="384"/>
      <c r="AQ31" s="378"/>
    </row>
    <row r="32" spans="1:44" s="5" customFormat="1" thickBot="1">
      <c r="A32" s="403"/>
      <c r="B32" s="395"/>
      <c r="C32" s="398"/>
      <c r="D32" s="398"/>
      <c r="E32" s="398"/>
      <c r="F32" s="398"/>
      <c r="G32" s="115" t="s">
        <v>14</v>
      </c>
      <c r="H32" s="282">
        <f>H28</f>
        <v>29404346663.186337</v>
      </c>
      <c r="I32" s="298">
        <f t="shared" ref="I32" si="4">I28</f>
        <v>956012090</v>
      </c>
      <c r="J32" s="282"/>
      <c r="K32" s="282"/>
      <c r="L32" s="282"/>
      <c r="M32" s="282">
        <f t="shared" ref="M32" si="5">M28</f>
        <v>6484538167.9333334</v>
      </c>
      <c r="N32" s="282"/>
      <c r="O32" s="282"/>
      <c r="P32" s="282"/>
      <c r="Q32" s="282"/>
      <c r="R32" s="282">
        <f t="shared" ref="R32:W32" si="6">R28</f>
        <v>12209008409.663334</v>
      </c>
      <c r="S32" s="282">
        <f t="shared" si="6"/>
        <v>0</v>
      </c>
      <c r="T32" s="282">
        <f t="shared" si="6"/>
        <v>0</v>
      </c>
      <c r="U32" s="282">
        <f t="shared" si="6"/>
        <v>0</v>
      </c>
      <c r="V32" s="282">
        <f t="shared" si="6"/>
        <v>0</v>
      </c>
      <c r="W32" s="282">
        <f t="shared" si="6"/>
        <v>7569336830.4798336</v>
      </c>
      <c r="X32" s="282"/>
      <c r="Y32" s="282"/>
      <c r="Z32" s="282"/>
      <c r="AA32" s="282"/>
      <c r="AB32" s="282">
        <f t="shared" ref="AB32" si="7">AB28</f>
        <v>2185451164.9098315</v>
      </c>
      <c r="AC32" s="272"/>
      <c r="AD32" s="272"/>
      <c r="AE32" s="272"/>
      <c r="AF32" s="272"/>
      <c r="AG32" s="272"/>
      <c r="AH32" s="272"/>
      <c r="AI32" s="273"/>
      <c r="AJ32" s="273"/>
      <c r="AK32" s="44"/>
      <c r="AL32" s="44"/>
      <c r="AM32" s="401"/>
      <c r="AN32" s="382"/>
      <c r="AO32" s="382"/>
      <c r="AP32" s="385"/>
      <c r="AQ32" s="379"/>
    </row>
    <row r="33" spans="1:44" s="5" customFormat="1" ht="15">
      <c r="A33" s="403"/>
      <c r="B33" s="393">
        <v>5</v>
      </c>
      <c r="C33" s="396" t="s">
        <v>148</v>
      </c>
      <c r="D33" s="396" t="s">
        <v>140</v>
      </c>
      <c r="E33" s="396">
        <v>464</v>
      </c>
      <c r="F33" s="396">
        <v>177</v>
      </c>
      <c r="G33" s="113" t="s">
        <v>9</v>
      </c>
      <c r="H33" s="278">
        <v>1</v>
      </c>
      <c r="I33" s="287">
        <v>0.2</v>
      </c>
      <c r="J33" s="287"/>
      <c r="K33" s="287"/>
      <c r="L33" s="278"/>
      <c r="M33" s="287">
        <v>0.9</v>
      </c>
      <c r="N33" s="278"/>
      <c r="O33" s="278"/>
      <c r="P33" s="278"/>
      <c r="Q33" s="278"/>
      <c r="R33" s="278">
        <v>1</v>
      </c>
      <c r="S33" s="278"/>
      <c r="T33" s="278"/>
      <c r="U33" s="278"/>
      <c r="V33" s="278"/>
      <c r="W33" s="278">
        <v>0</v>
      </c>
      <c r="X33" s="278"/>
      <c r="Y33" s="278"/>
      <c r="Z33" s="278"/>
      <c r="AA33" s="278"/>
      <c r="AB33" s="278">
        <v>0</v>
      </c>
      <c r="AC33" s="37"/>
      <c r="AD33" s="37"/>
      <c r="AE33" s="37"/>
      <c r="AF33" s="37"/>
      <c r="AG33" s="32"/>
      <c r="AH33" s="32"/>
      <c r="AI33" s="269"/>
      <c r="AJ33" s="269"/>
      <c r="AK33" s="38"/>
      <c r="AL33" s="38"/>
      <c r="AM33" s="399"/>
      <c r="AN33" s="380"/>
      <c r="AO33" s="380"/>
      <c r="AP33" s="383"/>
      <c r="AQ33" s="377"/>
    </row>
    <row r="34" spans="1:44" s="5" customFormat="1" ht="15">
      <c r="A34" s="403"/>
      <c r="B34" s="394"/>
      <c r="C34" s="397"/>
      <c r="D34" s="397"/>
      <c r="E34" s="397"/>
      <c r="F34" s="397"/>
      <c r="G34" s="114" t="s">
        <v>10</v>
      </c>
      <c r="H34" s="260">
        <v>7948635127.54</v>
      </c>
      <c r="I34" s="299">
        <v>293134159</v>
      </c>
      <c r="J34" s="279"/>
      <c r="K34" s="260"/>
      <c r="L34" s="260"/>
      <c r="M34" s="279">
        <v>5424634618.8000002</v>
      </c>
      <c r="N34" s="260"/>
      <c r="O34" s="260"/>
      <c r="P34" s="260"/>
      <c r="Q34" s="260"/>
      <c r="R34" s="279">
        <v>2230866349.7399998</v>
      </c>
      <c r="S34" s="260"/>
      <c r="T34" s="260"/>
      <c r="U34" s="260"/>
      <c r="V34" s="260"/>
      <c r="W34" s="279">
        <v>0</v>
      </c>
      <c r="X34" s="260"/>
      <c r="Y34" s="260"/>
      <c r="Z34" s="260"/>
      <c r="AA34" s="260"/>
      <c r="AB34" s="279">
        <v>0</v>
      </c>
      <c r="AC34" s="215"/>
      <c r="AD34" s="215"/>
      <c r="AE34" s="215"/>
      <c r="AF34" s="215"/>
      <c r="AG34" s="215"/>
      <c r="AH34" s="215"/>
      <c r="AI34" s="270"/>
      <c r="AJ34" s="270"/>
      <c r="AK34" s="34"/>
      <c r="AL34" s="34"/>
      <c r="AM34" s="400"/>
      <c r="AN34" s="381"/>
      <c r="AO34" s="381"/>
      <c r="AP34" s="384"/>
      <c r="AQ34" s="378"/>
      <c r="AR34" s="158"/>
    </row>
    <row r="35" spans="1:44" s="5" customFormat="1" ht="18">
      <c r="A35" s="403"/>
      <c r="B35" s="394"/>
      <c r="C35" s="397"/>
      <c r="D35" s="397"/>
      <c r="E35" s="397"/>
      <c r="F35" s="397"/>
      <c r="G35" s="114" t="s">
        <v>11</v>
      </c>
      <c r="H35" s="280"/>
      <c r="I35" s="297"/>
      <c r="J35" s="280"/>
      <c r="K35" s="280"/>
      <c r="L35" s="280"/>
      <c r="M35" s="280"/>
      <c r="N35" s="280"/>
      <c r="O35" s="280"/>
      <c r="P35" s="280"/>
      <c r="Q35" s="280"/>
      <c r="R35" s="280"/>
      <c r="S35" s="280"/>
      <c r="T35" s="280"/>
      <c r="U35" s="280"/>
      <c r="V35" s="280"/>
      <c r="W35" s="280"/>
      <c r="X35" s="280"/>
      <c r="Y35" s="280"/>
      <c r="Z35" s="280"/>
      <c r="AA35" s="280"/>
      <c r="AB35" s="280"/>
      <c r="AC35" s="39"/>
      <c r="AD35" s="39"/>
      <c r="AE35" s="39"/>
      <c r="AF35" s="39"/>
      <c r="AG35" s="40"/>
      <c r="AH35" s="40"/>
      <c r="AI35" s="270"/>
      <c r="AJ35" s="40"/>
      <c r="AK35" s="34"/>
      <c r="AL35" s="34"/>
      <c r="AM35" s="400"/>
      <c r="AN35" s="381"/>
      <c r="AO35" s="381"/>
      <c r="AP35" s="384"/>
      <c r="AQ35" s="378"/>
    </row>
    <row r="36" spans="1:44" s="5" customFormat="1" ht="18">
      <c r="A36" s="403"/>
      <c r="B36" s="394"/>
      <c r="C36" s="397"/>
      <c r="D36" s="397"/>
      <c r="E36" s="397"/>
      <c r="F36" s="397"/>
      <c r="G36" s="114" t="s">
        <v>12</v>
      </c>
      <c r="H36" s="285"/>
      <c r="I36" s="297"/>
      <c r="J36" s="285"/>
      <c r="K36" s="285"/>
      <c r="L36" s="285"/>
      <c r="M36" s="285"/>
      <c r="N36" s="285"/>
      <c r="O36" s="285"/>
      <c r="P36" s="285"/>
      <c r="Q36" s="285"/>
      <c r="R36" s="285"/>
      <c r="S36" s="285"/>
      <c r="T36" s="285"/>
      <c r="U36" s="285"/>
      <c r="V36" s="285"/>
      <c r="W36" s="285"/>
      <c r="X36" s="285"/>
      <c r="Y36" s="285"/>
      <c r="Z36" s="285"/>
      <c r="AA36" s="285"/>
      <c r="AB36" s="285"/>
      <c r="AC36" s="43"/>
      <c r="AD36" s="43"/>
      <c r="AE36" s="43"/>
      <c r="AF36" s="43"/>
      <c r="AG36" s="215"/>
      <c r="AH36" s="215"/>
      <c r="AI36" s="215"/>
      <c r="AJ36" s="215"/>
      <c r="AK36" s="34"/>
      <c r="AL36" s="34"/>
      <c r="AM36" s="400"/>
      <c r="AN36" s="381"/>
      <c r="AO36" s="381"/>
      <c r="AP36" s="384"/>
      <c r="AQ36" s="378"/>
    </row>
    <row r="37" spans="1:44" s="5" customFormat="1" ht="15">
      <c r="A37" s="403"/>
      <c r="B37" s="394"/>
      <c r="C37" s="397"/>
      <c r="D37" s="397"/>
      <c r="E37" s="397"/>
      <c r="F37" s="397"/>
      <c r="G37" s="114" t="s">
        <v>13</v>
      </c>
      <c r="H37" s="281">
        <f>+H33+H35</f>
        <v>1</v>
      </c>
      <c r="I37" s="288">
        <f t="shared" ref="I37:V37" si="8">+I33+I35</f>
        <v>0.2</v>
      </c>
      <c r="J37" s="288"/>
      <c r="K37" s="281"/>
      <c r="L37" s="281"/>
      <c r="M37" s="288">
        <f t="shared" si="8"/>
        <v>0.9</v>
      </c>
      <c r="N37" s="281">
        <f t="shared" si="8"/>
        <v>0</v>
      </c>
      <c r="O37" s="281">
        <f t="shared" si="8"/>
        <v>0</v>
      </c>
      <c r="P37" s="281">
        <f t="shared" si="8"/>
        <v>0</v>
      </c>
      <c r="Q37" s="281">
        <f t="shared" si="8"/>
        <v>0</v>
      </c>
      <c r="R37" s="281">
        <f t="shared" si="8"/>
        <v>1</v>
      </c>
      <c r="S37" s="281">
        <f t="shared" si="8"/>
        <v>0</v>
      </c>
      <c r="T37" s="281">
        <f t="shared" si="8"/>
        <v>0</v>
      </c>
      <c r="U37" s="281">
        <f t="shared" si="8"/>
        <v>0</v>
      </c>
      <c r="V37" s="281">
        <f t="shared" si="8"/>
        <v>0</v>
      </c>
      <c r="W37" s="289">
        <v>0</v>
      </c>
      <c r="X37" s="281"/>
      <c r="Y37" s="281"/>
      <c r="Z37" s="281"/>
      <c r="AA37" s="281"/>
      <c r="AB37" s="289">
        <v>0</v>
      </c>
      <c r="AC37" s="42"/>
      <c r="AD37" s="42"/>
      <c r="AE37" s="42"/>
      <c r="AF37" s="42"/>
      <c r="AG37" s="40"/>
      <c r="AH37" s="40"/>
      <c r="AI37" s="270"/>
      <c r="AJ37" s="270"/>
      <c r="AK37" s="34"/>
      <c r="AL37" s="34"/>
      <c r="AM37" s="400"/>
      <c r="AN37" s="381"/>
      <c r="AO37" s="381"/>
      <c r="AP37" s="384"/>
      <c r="AQ37" s="378"/>
    </row>
    <row r="38" spans="1:44" s="5" customFormat="1" thickBot="1">
      <c r="A38" s="403"/>
      <c r="B38" s="395"/>
      <c r="C38" s="398"/>
      <c r="D38" s="398"/>
      <c r="E38" s="398"/>
      <c r="F38" s="398"/>
      <c r="G38" s="115" t="s">
        <v>14</v>
      </c>
      <c r="H38" s="282">
        <f>H34</f>
        <v>7948635127.54</v>
      </c>
      <c r="I38" s="298">
        <f t="shared" ref="I38:V38" si="9">I34</f>
        <v>293134159</v>
      </c>
      <c r="J38" s="282"/>
      <c r="K38" s="282"/>
      <c r="L38" s="282"/>
      <c r="M38" s="282">
        <f t="shared" si="9"/>
        <v>5424634618.8000002</v>
      </c>
      <c r="N38" s="282">
        <f t="shared" si="9"/>
        <v>0</v>
      </c>
      <c r="O38" s="282">
        <f t="shared" si="9"/>
        <v>0</v>
      </c>
      <c r="P38" s="282">
        <f t="shared" si="9"/>
        <v>0</v>
      </c>
      <c r="Q38" s="282">
        <f t="shared" si="9"/>
        <v>0</v>
      </c>
      <c r="R38" s="282">
        <f t="shared" si="9"/>
        <v>2230866349.7399998</v>
      </c>
      <c r="S38" s="282">
        <f t="shared" si="9"/>
        <v>0</v>
      </c>
      <c r="T38" s="282">
        <f t="shared" si="9"/>
        <v>0</v>
      </c>
      <c r="U38" s="282">
        <f t="shared" si="9"/>
        <v>0</v>
      </c>
      <c r="V38" s="282">
        <f t="shared" si="9"/>
        <v>0</v>
      </c>
      <c r="W38" s="279">
        <v>0</v>
      </c>
      <c r="X38" s="282"/>
      <c r="Y38" s="282"/>
      <c r="Z38" s="282"/>
      <c r="AA38" s="282"/>
      <c r="AB38" s="279">
        <v>0</v>
      </c>
      <c r="AC38" s="272"/>
      <c r="AD38" s="272"/>
      <c r="AE38" s="272"/>
      <c r="AF38" s="272"/>
      <c r="AG38" s="272"/>
      <c r="AH38" s="272"/>
      <c r="AI38" s="273"/>
      <c r="AJ38" s="273"/>
      <c r="AK38" s="44"/>
      <c r="AL38" s="44"/>
      <c r="AM38" s="401"/>
      <c r="AN38" s="382"/>
      <c r="AO38" s="382"/>
      <c r="AP38" s="385"/>
      <c r="AQ38" s="379"/>
      <c r="AR38" s="159"/>
    </row>
    <row r="39" spans="1:44" s="5" customFormat="1" ht="15">
      <c r="A39" s="403"/>
      <c r="B39" s="393">
        <v>6</v>
      </c>
      <c r="C39" s="396" t="s">
        <v>149</v>
      </c>
      <c r="D39" s="396" t="s">
        <v>141</v>
      </c>
      <c r="E39" s="396">
        <v>464</v>
      </c>
      <c r="F39" s="396">
        <v>177</v>
      </c>
      <c r="G39" s="113" t="s">
        <v>9</v>
      </c>
      <c r="H39" s="278">
        <v>60</v>
      </c>
      <c r="I39" s="287">
        <v>4</v>
      </c>
      <c r="J39" s="278"/>
      <c r="K39" s="278"/>
      <c r="L39" s="278"/>
      <c r="M39" s="278">
        <v>15</v>
      </c>
      <c r="N39" s="278"/>
      <c r="O39" s="278"/>
      <c r="P39" s="278"/>
      <c r="Q39" s="278"/>
      <c r="R39" s="278">
        <v>15</v>
      </c>
      <c r="S39" s="278"/>
      <c r="T39" s="278"/>
      <c r="U39" s="278"/>
      <c r="V39" s="278"/>
      <c r="W39" s="278">
        <v>15</v>
      </c>
      <c r="X39" s="278"/>
      <c r="Y39" s="278"/>
      <c r="Z39" s="278"/>
      <c r="AA39" s="278"/>
      <c r="AB39" s="278">
        <v>11</v>
      </c>
      <c r="AC39" s="37"/>
      <c r="AD39" s="37"/>
      <c r="AE39" s="37"/>
      <c r="AF39" s="37"/>
      <c r="AG39" s="32"/>
      <c r="AH39" s="32"/>
      <c r="AI39" s="269"/>
      <c r="AJ39" s="269"/>
      <c r="AK39" s="38"/>
      <c r="AL39" s="38"/>
      <c r="AM39" s="399"/>
      <c r="AN39" s="380"/>
      <c r="AO39" s="380"/>
      <c r="AP39" s="383"/>
      <c r="AQ39" s="377"/>
    </row>
    <row r="40" spans="1:44" s="5" customFormat="1" thickBot="1">
      <c r="A40" s="403"/>
      <c r="B40" s="394"/>
      <c r="C40" s="405"/>
      <c r="D40" s="397"/>
      <c r="E40" s="397"/>
      <c r="F40" s="397"/>
      <c r="G40" s="114" t="s">
        <v>10</v>
      </c>
      <c r="H40" s="260">
        <v>16454663538.604952</v>
      </c>
      <c r="I40" s="299">
        <v>1684857126</v>
      </c>
      <c r="J40" s="279"/>
      <c r="K40" s="260"/>
      <c r="L40" s="260"/>
      <c r="M40" s="279">
        <v>4366881439.1999998</v>
      </c>
      <c r="N40" s="260"/>
      <c r="O40" s="260"/>
      <c r="P40" s="260"/>
      <c r="Q40" s="260"/>
      <c r="R40" s="279">
        <v>4585225511.1599998</v>
      </c>
      <c r="S40" s="260"/>
      <c r="T40" s="260"/>
      <c r="U40" s="260"/>
      <c r="V40" s="260"/>
      <c r="W40" s="279">
        <v>4814486786.7180004</v>
      </c>
      <c r="X40" s="260"/>
      <c r="Y40" s="260"/>
      <c r="Z40" s="260"/>
      <c r="AA40" s="260"/>
      <c r="AB40" s="282">
        <v>1003212675.52695</v>
      </c>
      <c r="AC40" s="215"/>
      <c r="AD40" s="215"/>
      <c r="AE40" s="215"/>
      <c r="AF40" s="215"/>
      <c r="AG40" s="215"/>
      <c r="AH40" s="215"/>
      <c r="AI40" s="270"/>
      <c r="AJ40" s="270"/>
      <c r="AK40" s="34"/>
      <c r="AL40" s="34"/>
      <c r="AM40" s="400"/>
      <c r="AN40" s="381"/>
      <c r="AO40" s="381"/>
      <c r="AP40" s="384"/>
      <c r="AQ40" s="378"/>
      <c r="AR40" s="158"/>
    </row>
    <row r="41" spans="1:44" s="5" customFormat="1" ht="18">
      <c r="A41" s="403"/>
      <c r="B41" s="394"/>
      <c r="C41" s="405"/>
      <c r="D41" s="397"/>
      <c r="E41" s="397"/>
      <c r="F41" s="397"/>
      <c r="G41" s="114" t="s">
        <v>11</v>
      </c>
      <c r="H41" s="280"/>
      <c r="I41" s="297"/>
      <c r="J41" s="280"/>
      <c r="K41" s="280"/>
      <c r="L41" s="280"/>
      <c r="M41" s="280"/>
      <c r="N41" s="280"/>
      <c r="O41" s="280"/>
      <c r="P41" s="280"/>
      <c r="Q41" s="280"/>
      <c r="R41" s="280"/>
      <c r="S41" s="280"/>
      <c r="T41" s="280"/>
      <c r="U41" s="280"/>
      <c r="V41" s="280"/>
      <c r="W41" s="280"/>
      <c r="X41" s="280"/>
      <c r="Y41" s="280"/>
      <c r="Z41" s="280"/>
      <c r="AA41" s="280"/>
      <c r="AB41" s="280"/>
      <c r="AC41" s="39"/>
      <c r="AD41" s="39"/>
      <c r="AE41" s="39"/>
      <c r="AF41" s="39"/>
      <c r="AG41" s="40"/>
      <c r="AH41" s="40"/>
      <c r="AI41" s="270"/>
      <c r="AJ41" s="40"/>
      <c r="AK41" s="34"/>
      <c r="AL41" s="34"/>
      <c r="AM41" s="400"/>
      <c r="AN41" s="381"/>
      <c r="AO41" s="381"/>
      <c r="AP41" s="384"/>
      <c r="AQ41" s="378"/>
    </row>
    <row r="42" spans="1:44" s="5" customFormat="1" ht="18">
      <c r="A42" s="403"/>
      <c r="B42" s="394"/>
      <c r="C42" s="405"/>
      <c r="D42" s="397"/>
      <c r="E42" s="397"/>
      <c r="F42" s="397"/>
      <c r="G42" s="114" t="s">
        <v>12</v>
      </c>
      <c r="H42" s="285"/>
      <c r="I42" s="297"/>
      <c r="J42" s="285"/>
      <c r="K42" s="285"/>
      <c r="L42" s="285"/>
      <c r="M42" s="285"/>
      <c r="N42" s="285"/>
      <c r="O42" s="285"/>
      <c r="P42" s="285"/>
      <c r="Q42" s="285"/>
      <c r="R42" s="285"/>
      <c r="S42" s="285"/>
      <c r="T42" s="285"/>
      <c r="U42" s="285"/>
      <c r="V42" s="285"/>
      <c r="W42" s="285"/>
      <c r="X42" s="285"/>
      <c r="Y42" s="285"/>
      <c r="Z42" s="285"/>
      <c r="AA42" s="285"/>
      <c r="AB42" s="285"/>
      <c r="AC42" s="43"/>
      <c r="AD42" s="43"/>
      <c r="AE42" s="43"/>
      <c r="AF42" s="43"/>
      <c r="AG42" s="215"/>
      <c r="AH42" s="215"/>
      <c r="AI42" s="215"/>
      <c r="AJ42" s="215"/>
      <c r="AK42" s="34"/>
      <c r="AL42" s="34"/>
      <c r="AM42" s="400"/>
      <c r="AN42" s="381"/>
      <c r="AO42" s="381"/>
      <c r="AP42" s="384"/>
      <c r="AQ42" s="378"/>
    </row>
    <row r="43" spans="1:44" s="5" customFormat="1" ht="15">
      <c r="A43" s="403"/>
      <c r="B43" s="394"/>
      <c r="C43" s="405"/>
      <c r="D43" s="397"/>
      <c r="E43" s="397"/>
      <c r="F43" s="397"/>
      <c r="G43" s="114" t="s">
        <v>13</v>
      </c>
      <c r="H43" s="281">
        <f>+H39+H41</f>
        <v>60</v>
      </c>
      <c r="I43" s="288">
        <f t="shared" ref="I43" si="10">+I39+I41</f>
        <v>4</v>
      </c>
      <c r="J43" s="281"/>
      <c r="K43" s="281"/>
      <c r="L43" s="281"/>
      <c r="M43" s="281">
        <f t="shared" ref="M43:AB43" si="11">+M39+M41</f>
        <v>15</v>
      </c>
      <c r="N43" s="281">
        <f t="shared" si="11"/>
        <v>0</v>
      </c>
      <c r="O43" s="281">
        <f t="shared" si="11"/>
        <v>0</v>
      </c>
      <c r="P43" s="281">
        <f t="shared" si="11"/>
        <v>0</v>
      </c>
      <c r="Q43" s="281">
        <f t="shared" si="11"/>
        <v>0</v>
      </c>
      <c r="R43" s="281">
        <f t="shared" si="11"/>
        <v>15</v>
      </c>
      <c r="S43" s="281">
        <f t="shared" si="11"/>
        <v>0</v>
      </c>
      <c r="T43" s="281">
        <f t="shared" si="11"/>
        <v>0</v>
      </c>
      <c r="U43" s="281">
        <f t="shared" si="11"/>
        <v>0</v>
      </c>
      <c r="V43" s="281">
        <f t="shared" si="11"/>
        <v>0</v>
      </c>
      <c r="W43" s="281">
        <v>15</v>
      </c>
      <c r="X43" s="281"/>
      <c r="Y43" s="281">
        <f t="shared" si="11"/>
        <v>0</v>
      </c>
      <c r="Z43" s="281">
        <f t="shared" si="11"/>
        <v>0</v>
      </c>
      <c r="AA43" s="281">
        <f t="shared" si="11"/>
        <v>0</v>
      </c>
      <c r="AB43" s="281">
        <f t="shared" si="11"/>
        <v>11</v>
      </c>
      <c r="AC43" s="42"/>
      <c r="AD43" s="42"/>
      <c r="AE43" s="42"/>
      <c r="AF43" s="42"/>
      <c r="AG43" s="40"/>
      <c r="AH43" s="40"/>
      <c r="AI43" s="270"/>
      <c r="AJ43" s="270"/>
      <c r="AK43" s="34"/>
      <c r="AL43" s="34"/>
      <c r="AM43" s="400"/>
      <c r="AN43" s="381"/>
      <c r="AO43" s="381"/>
      <c r="AP43" s="384"/>
      <c r="AQ43" s="378"/>
    </row>
    <row r="44" spans="1:44" s="5" customFormat="1" thickBot="1">
      <c r="A44" s="403"/>
      <c r="B44" s="395"/>
      <c r="C44" s="406"/>
      <c r="D44" s="398"/>
      <c r="E44" s="398"/>
      <c r="F44" s="398"/>
      <c r="G44" s="115" t="s">
        <v>14</v>
      </c>
      <c r="H44" s="282">
        <f>H40</f>
        <v>16454663538.604952</v>
      </c>
      <c r="I44" s="298">
        <f t="shared" ref="I44" si="12">I40</f>
        <v>1684857126</v>
      </c>
      <c r="J44" s="282"/>
      <c r="K44" s="282"/>
      <c r="L44" s="282"/>
      <c r="M44" s="282">
        <f t="shared" ref="M44:AB44" si="13">M40</f>
        <v>4366881439.1999998</v>
      </c>
      <c r="N44" s="282">
        <f t="shared" si="13"/>
        <v>0</v>
      </c>
      <c r="O44" s="282">
        <f t="shared" si="13"/>
        <v>0</v>
      </c>
      <c r="P44" s="282">
        <f t="shared" si="13"/>
        <v>0</v>
      </c>
      <c r="Q44" s="282">
        <f t="shared" si="13"/>
        <v>0</v>
      </c>
      <c r="R44" s="282">
        <f t="shared" si="13"/>
        <v>4585225511.1599998</v>
      </c>
      <c r="S44" s="282">
        <f t="shared" si="13"/>
        <v>0</v>
      </c>
      <c r="T44" s="282">
        <f t="shared" si="13"/>
        <v>0</v>
      </c>
      <c r="U44" s="282">
        <f t="shared" si="13"/>
        <v>0</v>
      </c>
      <c r="V44" s="282">
        <f t="shared" si="13"/>
        <v>0</v>
      </c>
      <c r="W44" s="282">
        <f t="shared" si="13"/>
        <v>4814486786.7180004</v>
      </c>
      <c r="X44" s="282"/>
      <c r="Y44" s="282">
        <f t="shared" si="13"/>
        <v>0</v>
      </c>
      <c r="Z44" s="282">
        <f t="shared" si="13"/>
        <v>0</v>
      </c>
      <c r="AA44" s="282">
        <f t="shared" si="13"/>
        <v>0</v>
      </c>
      <c r="AB44" s="282">
        <f t="shared" si="13"/>
        <v>1003212675.52695</v>
      </c>
      <c r="AC44" s="272"/>
      <c r="AD44" s="272"/>
      <c r="AE44" s="272"/>
      <c r="AF44" s="272"/>
      <c r="AG44" s="272"/>
      <c r="AH44" s="272"/>
      <c r="AI44" s="273"/>
      <c r="AJ44" s="273"/>
      <c r="AK44" s="44"/>
      <c r="AL44" s="44"/>
      <c r="AM44" s="401"/>
      <c r="AN44" s="382"/>
      <c r="AO44" s="382"/>
      <c r="AP44" s="385"/>
      <c r="AQ44" s="379"/>
    </row>
    <row r="45" spans="1:44" s="5" customFormat="1" ht="15">
      <c r="A45" s="403"/>
      <c r="B45" s="393">
        <v>7</v>
      </c>
      <c r="C45" s="396" t="s">
        <v>203</v>
      </c>
      <c r="D45" s="396" t="s">
        <v>140</v>
      </c>
      <c r="E45" s="396">
        <v>464</v>
      </c>
      <c r="F45" s="396">
        <v>177</v>
      </c>
      <c r="G45" s="113" t="s">
        <v>9</v>
      </c>
      <c r="H45" s="278">
        <v>800</v>
      </c>
      <c r="I45" s="287">
        <v>342</v>
      </c>
      <c r="J45" s="278"/>
      <c r="K45" s="278"/>
      <c r="L45" s="278"/>
      <c r="M45" s="278">
        <v>520</v>
      </c>
      <c r="N45" s="278"/>
      <c r="O45" s="278"/>
      <c r="P45" s="278"/>
      <c r="Q45" s="278"/>
      <c r="R45" s="278">
        <v>675</v>
      </c>
      <c r="S45" s="278"/>
      <c r="T45" s="278"/>
      <c r="U45" s="278"/>
      <c r="V45" s="278"/>
      <c r="W45" s="278">
        <v>775</v>
      </c>
      <c r="X45" s="278"/>
      <c r="Y45" s="278"/>
      <c r="Z45" s="278"/>
      <c r="AA45" s="278"/>
      <c r="AB45" s="278">
        <v>800</v>
      </c>
      <c r="AC45" s="37"/>
      <c r="AD45" s="37"/>
      <c r="AE45" s="37"/>
      <c r="AF45" s="37"/>
      <c r="AG45" s="32"/>
      <c r="AH45" s="32"/>
      <c r="AI45" s="269"/>
      <c r="AJ45" s="269"/>
      <c r="AK45" s="38"/>
      <c r="AL45" s="38"/>
      <c r="AM45" s="399"/>
      <c r="AN45" s="380"/>
      <c r="AO45" s="380"/>
      <c r="AP45" s="383"/>
      <c r="AQ45" s="377"/>
    </row>
    <row r="46" spans="1:44" s="5" customFormat="1" thickBot="1">
      <c r="A46" s="403"/>
      <c r="B46" s="394"/>
      <c r="C46" s="405"/>
      <c r="D46" s="397"/>
      <c r="E46" s="397"/>
      <c r="F46" s="397"/>
      <c r="G46" s="114" t="s">
        <v>10</v>
      </c>
      <c r="H46" s="260">
        <v>19992362035.388954</v>
      </c>
      <c r="I46" s="299">
        <v>1427329433</v>
      </c>
      <c r="J46" s="279"/>
      <c r="K46" s="260"/>
      <c r="L46" s="260"/>
      <c r="M46" s="279">
        <v>4812609183.1999998</v>
      </c>
      <c r="N46" s="260"/>
      <c r="O46" s="260"/>
      <c r="P46" s="260"/>
      <c r="Q46" s="260"/>
      <c r="R46" s="279">
        <v>4968239642.3600006</v>
      </c>
      <c r="S46" s="260"/>
      <c r="T46" s="260"/>
      <c r="U46" s="260"/>
      <c r="V46" s="260"/>
      <c r="W46" s="279">
        <v>5670346624.4780006</v>
      </c>
      <c r="X46" s="260"/>
      <c r="Y46" s="260"/>
      <c r="Z46" s="260"/>
      <c r="AA46" s="260"/>
      <c r="AB46" s="282">
        <v>3114237153</v>
      </c>
      <c r="AC46" s="215"/>
      <c r="AD46" s="215"/>
      <c r="AE46" s="215"/>
      <c r="AF46" s="215"/>
      <c r="AG46" s="215"/>
      <c r="AH46" s="215"/>
      <c r="AI46" s="270"/>
      <c r="AJ46" s="270"/>
      <c r="AK46" s="34"/>
      <c r="AL46" s="34"/>
      <c r="AM46" s="400"/>
      <c r="AN46" s="381"/>
      <c r="AO46" s="381"/>
      <c r="AP46" s="384"/>
      <c r="AQ46" s="378"/>
    </row>
    <row r="47" spans="1:44" s="5" customFormat="1" ht="18">
      <c r="A47" s="403"/>
      <c r="B47" s="394"/>
      <c r="C47" s="405"/>
      <c r="D47" s="397"/>
      <c r="E47" s="397"/>
      <c r="F47" s="397"/>
      <c r="G47" s="114" t="s">
        <v>11</v>
      </c>
      <c r="H47" s="280"/>
      <c r="I47" s="297"/>
      <c r="J47" s="280"/>
      <c r="K47" s="280"/>
      <c r="L47" s="280"/>
      <c r="M47" s="280"/>
      <c r="N47" s="280"/>
      <c r="O47" s="280"/>
      <c r="P47" s="280"/>
      <c r="Q47" s="280"/>
      <c r="R47" s="280"/>
      <c r="S47" s="280"/>
      <c r="T47" s="280"/>
      <c r="U47" s="280"/>
      <c r="V47" s="280"/>
      <c r="W47" s="280"/>
      <c r="X47" s="280"/>
      <c r="Y47" s="280"/>
      <c r="Z47" s="280"/>
      <c r="AA47" s="280"/>
      <c r="AB47" s="280"/>
      <c r="AC47" s="39"/>
      <c r="AD47" s="39"/>
      <c r="AE47" s="39"/>
      <c r="AF47" s="39"/>
      <c r="AG47" s="40"/>
      <c r="AH47" s="40"/>
      <c r="AI47" s="270"/>
      <c r="AJ47" s="40"/>
      <c r="AK47" s="34"/>
      <c r="AL47" s="34"/>
      <c r="AM47" s="400"/>
      <c r="AN47" s="381"/>
      <c r="AO47" s="381"/>
      <c r="AP47" s="384"/>
      <c r="AQ47" s="378"/>
    </row>
    <row r="48" spans="1:44" s="5" customFormat="1" ht="18">
      <c r="A48" s="403"/>
      <c r="B48" s="394"/>
      <c r="C48" s="405"/>
      <c r="D48" s="397"/>
      <c r="E48" s="397"/>
      <c r="F48" s="397"/>
      <c r="G48" s="114" t="s">
        <v>12</v>
      </c>
      <c r="H48" s="285"/>
      <c r="I48" s="297"/>
      <c r="J48" s="285"/>
      <c r="K48" s="285"/>
      <c r="L48" s="285"/>
      <c r="M48" s="285"/>
      <c r="N48" s="285"/>
      <c r="O48" s="285"/>
      <c r="P48" s="285"/>
      <c r="Q48" s="285"/>
      <c r="R48" s="285"/>
      <c r="S48" s="285"/>
      <c r="T48" s="285"/>
      <c r="U48" s="285"/>
      <c r="V48" s="285"/>
      <c r="W48" s="285"/>
      <c r="X48" s="285"/>
      <c r="Y48" s="285"/>
      <c r="Z48" s="285"/>
      <c r="AA48" s="285"/>
      <c r="AB48" s="285"/>
      <c r="AC48" s="43"/>
      <c r="AD48" s="43"/>
      <c r="AE48" s="43"/>
      <c r="AF48" s="43"/>
      <c r="AG48" s="215"/>
      <c r="AH48" s="215"/>
      <c r="AI48" s="215"/>
      <c r="AJ48" s="215"/>
      <c r="AK48" s="34"/>
      <c r="AL48" s="34"/>
      <c r="AM48" s="400"/>
      <c r="AN48" s="381"/>
      <c r="AO48" s="381"/>
      <c r="AP48" s="384"/>
      <c r="AQ48" s="378"/>
    </row>
    <row r="49" spans="1:43" s="5" customFormat="1" ht="15">
      <c r="A49" s="403"/>
      <c r="B49" s="394"/>
      <c r="C49" s="405"/>
      <c r="D49" s="397"/>
      <c r="E49" s="397"/>
      <c r="F49" s="397"/>
      <c r="G49" s="114" t="s">
        <v>13</v>
      </c>
      <c r="H49" s="281">
        <f>+H45+H47</f>
        <v>800</v>
      </c>
      <c r="I49" s="288">
        <f t="shared" ref="I49:AB49" si="14">+I45+I47</f>
        <v>342</v>
      </c>
      <c r="J49" s="281"/>
      <c r="K49" s="281"/>
      <c r="L49" s="281"/>
      <c r="M49" s="281">
        <f t="shared" si="14"/>
        <v>520</v>
      </c>
      <c r="N49" s="281">
        <f t="shared" si="14"/>
        <v>0</v>
      </c>
      <c r="O49" s="281">
        <f t="shared" si="14"/>
        <v>0</v>
      </c>
      <c r="P49" s="281">
        <f t="shared" si="14"/>
        <v>0</v>
      </c>
      <c r="Q49" s="281">
        <f t="shared" si="14"/>
        <v>0</v>
      </c>
      <c r="R49" s="281">
        <f t="shared" si="14"/>
        <v>675</v>
      </c>
      <c r="S49" s="281">
        <f t="shared" si="14"/>
        <v>0</v>
      </c>
      <c r="T49" s="281">
        <f t="shared" si="14"/>
        <v>0</v>
      </c>
      <c r="U49" s="281">
        <f t="shared" si="14"/>
        <v>0</v>
      </c>
      <c r="V49" s="281">
        <f t="shared" si="14"/>
        <v>0</v>
      </c>
      <c r="W49" s="281">
        <v>775</v>
      </c>
      <c r="X49" s="281"/>
      <c r="Y49" s="281">
        <f t="shared" si="14"/>
        <v>0</v>
      </c>
      <c r="Z49" s="281">
        <f t="shared" si="14"/>
        <v>0</v>
      </c>
      <c r="AA49" s="281">
        <f t="shared" si="14"/>
        <v>0</v>
      </c>
      <c r="AB49" s="281">
        <f t="shared" si="14"/>
        <v>800</v>
      </c>
      <c r="AC49" s="42"/>
      <c r="AD49" s="42"/>
      <c r="AE49" s="42"/>
      <c r="AF49" s="42"/>
      <c r="AG49" s="40"/>
      <c r="AH49" s="40"/>
      <c r="AI49" s="270"/>
      <c r="AJ49" s="270"/>
      <c r="AK49" s="34"/>
      <c r="AL49" s="34"/>
      <c r="AM49" s="400"/>
      <c r="AN49" s="381"/>
      <c r="AO49" s="381"/>
      <c r="AP49" s="384"/>
      <c r="AQ49" s="378"/>
    </row>
    <row r="50" spans="1:43" s="5" customFormat="1" thickBot="1">
      <c r="A50" s="403"/>
      <c r="B50" s="395"/>
      <c r="C50" s="406"/>
      <c r="D50" s="398"/>
      <c r="E50" s="398"/>
      <c r="F50" s="398"/>
      <c r="G50" s="115" t="s">
        <v>14</v>
      </c>
      <c r="H50" s="282">
        <f>H46</f>
        <v>19992362035.388954</v>
      </c>
      <c r="I50" s="298">
        <f t="shared" ref="I50:AB50" si="15">I46</f>
        <v>1427329433</v>
      </c>
      <c r="J50" s="282"/>
      <c r="K50" s="282"/>
      <c r="L50" s="282"/>
      <c r="M50" s="282">
        <f t="shared" si="15"/>
        <v>4812609183.1999998</v>
      </c>
      <c r="N50" s="282">
        <f t="shared" si="15"/>
        <v>0</v>
      </c>
      <c r="O50" s="282">
        <f t="shared" si="15"/>
        <v>0</v>
      </c>
      <c r="P50" s="282">
        <f t="shared" si="15"/>
        <v>0</v>
      </c>
      <c r="Q50" s="282">
        <f t="shared" si="15"/>
        <v>0</v>
      </c>
      <c r="R50" s="282">
        <f t="shared" si="15"/>
        <v>4968239642.3600006</v>
      </c>
      <c r="S50" s="282">
        <f t="shared" si="15"/>
        <v>0</v>
      </c>
      <c r="T50" s="282">
        <f t="shared" si="15"/>
        <v>0</v>
      </c>
      <c r="U50" s="282">
        <f t="shared" si="15"/>
        <v>0</v>
      </c>
      <c r="V50" s="282">
        <f t="shared" si="15"/>
        <v>0</v>
      </c>
      <c r="W50" s="282">
        <f t="shared" si="15"/>
        <v>5670346624.4780006</v>
      </c>
      <c r="X50" s="282"/>
      <c r="Y50" s="282">
        <f t="shared" si="15"/>
        <v>0</v>
      </c>
      <c r="Z50" s="282">
        <f t="shared" si="15"/>
        <v>0</v>
      </c>
      <c r="AA50" s="282">
        <f t="shared" si="15"/>
        <v>0</v>
      </c>
      <c r="AB50" s="282">
        <f t="shared" si="15"/>
        <v>3114237153</v>
      </c>
      <c r="AC50" s="272"/>
      <c r="AD50" s="272"/>
      <c r="AE50" s="272"/>
      <c r="AF50" s="272"/>
      <c r="AG50" s="272"/>
      <c r="AH50" s="272"/>
      <c r="AI50" s="273"/>
      <c r="AJ50" s="273"/>
      <c r="AK50" s="44"/>
      <c r="AL50" s="44"/>
      <c r="AM50" s="401"/>
      <c r="AN50" s="382"/>
      <c r="AO50" s="382"/>
      <c r="AP50" s="385"/>
      <c r="AQ50" s="379"/>
    </row>
    <row r="51" spans="1:43" s="5" customFormat="1" ht="15">
      <c r="A51" s="403"/>
      <c r="B51" s="393">
        <v>8</v>
      </c>
      <c r="C51" s="396" t="s">
        <v>150</v>
      </c>
      <c r="D51" s="396" t="s">
        <v>140</v>
      </c>
      <c r="E51" s="396">
        <v>438</v>
      </c>
      <c r="F51" s="396">
        <v>177</v>
      </c>
      <c r="G51" s="113" t="s">
        <v>9</v>
      </c>
      <c r="H51" s="278">
        <v>115</v>
      </c>
      <c r="I51" s="287">
        <v>10</v>
      </c>
      <c r="J51" s="278"/>
      <c r="K51" s="278"/>
      <c r="L51" s="278"/>
      <c r="M51" s="278">
        <v>30</v>
      </c>
      <c r="N51" s="278"/>
      <c r="O51" s="278"/>
      <c r="P51" s="278"/>
      <c r="Q51" s="278"/>
      <c r="R51" s="278">
        <v>65</v>
      </c>
      <c r="S51" s="278"/>
      <c r="T51" s="278"/>
      <c r="U51" s="278"/>
      <c r="V51" s="278"/>
      <c r="W51" s="278">
        <v>100</v>
      </c>
      <c r="X51" s="278"/>
      <c r="Y51" s="278"/>
      <c r="Z51" s="278"/>
      <c r="AA51" s="278"/>
      <c r="AB51" s="278">
        <v>115</v>
      </c>
      <c r="AC51" s="37"/>
      <c r="AD51" s="37"/>
      <c r="AE51" s="37"/>
      <c r="AF51" s="37"/>
      <c r="AG51" s="32"/>
      <c r="AH51" s="32"/>
      <c r="AI51" s="269"/>
      <c r="AJ51" s="269"/>
      <c r="AK51" s="38"/>
      <c r="AL51" s="38"/>
      <c r="AM51" s="399"/>
      <c r="AN51" s="380"/>
      <c r="AO51" s="380"/>
      <c r="AP51" s="383"/>
      <c r="AQ51" s="377"/>
    </row>
    <row r="52" spans="1:43" s="5" customFormat="1" ht="15">
      <c r="A52" s="403"/>
      <c r="B52" s="394"/>
      <c r="C52" s="397"/>
      <c r="D52" s="397"/>
      <c r="E52" s="397"/>
      <c r="F52" s="397"/>
      <c r="G52" s="114" t="s">
        <v>10</v>
      </c>
      <c r="H52" s="260">
        <v>14130267996.312551</v>
      </c>
      <c r="I52" s="299">
        <v>587994548.89999998</v>
      </c>
      <c r="J52" s="279"/>
      <c r="K52" s="260"/>
      <c r="L52" s="260"/>
      <c r="M52" s="279">
        <v>3028746840.8000002</v>
      </c>
      <c r="N52" s="260"/>
      <c r="O52" s="260"/>
      <c r="P52" s="260"/>
      <c r="Q52" s="260"/>
      <c r="R52" s="279">
        <v>3698184182.8400002</v>
      </c>
      <c r="S52" s="260"/>
      <c r="T52" s="260"/>
      <c r="U52" s="260"/>
      <c r="V52" s="260"/>
      <c r="W52" s="279">
        <v>3998093391.9819999</v>
      </c>
      <c r="X52" s="260"/>
      <c r="Y52" s="260"/>
      <c r="Z52" s="260"/>
      <c r="AA52" s="260"/>
      <c r="AB52" s="279">
        <v>2817249030.7905502</v>
      </c>
      <c r="AC52" s="215"/>
      <c r="AD52" s="215"/>
      <c r="AE52" s="215"/>
      <c r="AF52" s="215"/>
      <c r="AG52" s="215"/>
      <c r="AH52" s="215"/>
      <c r="AI52" s="270"/>
      <c r="AJ52" s="270"/>
      <c r="AK52" s="34"/>
      <c r="AL52" s="34"/>
      <c r="AM52" s="400"/>
      <c r="AN52" s="381"/>
      <c r="AO52" s="381"/>
      <c r="AP52" s="384"/>
      <c r="AQ52" s="378"/>
    </row>
    <row r="53" spans="1:43" s="5" customFormat="1" ht="18">
      <c r="A53" s="403"/>
      <c r="B53" s="394"/>
      <c r="C53" s="397"/>
      <c r="D53" s="397"/>
      <c r="E53" s="397"/>
      <c r="F53" s="397"/>
      <c r="G53" s="114" t="s">
        <v>11</v>
      </c>
      <c r="H53" s="280"/>
      <c r="I53" s="297"/>
      <c r="J53" s="280"/>
      <c r="K53" s="280"/>
      <c r="L53" s="280"/>
      <c r="M53" s="280"/>
      <c r="N53" s="280"/>
      <c r="O53" s="280"/>
      <c r="P53" s="280"/>
      <c r="Q53" s="280"/>
      <c r="R53" s="280"/>
      <c r="S53" s="280"/>
      <c r="T53" s="280"/>
      <c r="U53" s="280"/>
      <c r="V53" s="280"/>
      <c r="W53" s="280"/>
      <c r="X53" s="280"/>
      <c r="Y53" s="280"/>
      <c r="Z53" s="280"/>
      <c r="AA53" s="280"/>
      <c r="AB53" s="280"/>
      <c r="AC53" s="39"/>
      <c r="AD53" s="39"/>
      <c r="AE53" s="39"/>
      <c r="AF53" s="39"/>
      <c r="AG53" s="40"/>
      <c r="AH53" s="40"/>
      <c r="AI53" s="270"/>
      <c r="AJ53" s="40"/>
      <c r="AK53" s="34"/>
      <c r="AL53" s="34"/>
      <c r="AM53" s="400"/>
      <c r="AN53" s="381"/>
      <c r="AO53" s="381"/>
      <c r="AP53" s="384"/>
      <c r="AQ53" s="378"/>
    </row>
    <row r="54" spans="1:43" s="5" customFormat="1" ht="18">
      <c r="A54" s="403"/>
      <c r="B54" s="394"/>
      <c r="C54" s="397"/>
      <c r="D54" s="397"/>
      <c r="E54" s="397"/>
      <c r="F54" s="397"/>
      <c r="G54" s="114" t="s">
        <v>12</v>
      </c>
      <c r="H54" s="285"/>
      <c r="I54" s="297"/>
      <c r="J54" s="285"/>
      <c r="K54" s="285"/>
      <c r="L54" s="285"/>
      <c r="M54" s="285"/>
      <c r="N54" s="285"/>
      <c r="O54" s="285"/>
      <c r="P54" s="285"/>
      <c r="Q54" s="285"/>
      <c r="R54" s="285"/>
      <c r="S54" s="285"/>
      <c r="T54" s="285"/>
      <c r="U54" s="285"/>
      <c r="V54" s="285"/>
      <c r="W54" s="285"/>
      <c r="X54" s="285"/>
      <c r="Y54" s="285"/>
      <c r="Z54" s="285"/>
      <c r="AA54" s="285"/>
      <c r="AB54" s="285"/>
      <c r="AC54" s="43"/>
      <c r="AD54" s="43"/>
      <c r="AE54" s="43"/>
      <c r="AF54" s="43"/>
      <c r="AG54" s="215"/>
      <c r="AH54" s="215"/>
      <c r="AI54" s="215"/>
      <c r="AJ54" s="215"/>
      <c r="AK54" s="34"/>
      <c r="AL54" s="34"/>
      <c r="AM54" s="400"/>
      <c r="AN54" s="381"/>
      <c r="AO54" s="381"/>
      <c r="AP54" s="384"/>
      <c r="AQ54" s="378"/>
    </row>
    <row r="55" spans="1:43" s="5" customFormat="1" ht="15">
      <c r="A55" s="403"/>
      <c r="B55" s="394"/>
      <c r="C55" s="397"/>
      <c r="D55" s="397"/>
      <c r="E55" s="397"/>
      <c r="F55" s="397"/>
      <c r="G55" s="114" t="s">
        <v>13</v>
      </c>
      <c r="H55" s="281">
        <f>+H51+H53</f>
        <v>115</v>
      </c>
      <c r="I55" s="288">
        <f t="shared" ref="I55:AB56" si="16">+I51+I53</f>
        <v>10</v>
      </c>
      <c r="J55" s="281"/>
      <c r="K55" s="281"/>
      <c r="L55" s="281"/>
      <c r="M55" s="281">
        <f t="shared" si="16"/>
        <v>30</v>
      </c>
      <c r="N55" s="281">
        <f t="shared" si="16"/>
        <v>0</v>
      </c>
      <c r="O55" s="281">
        <f t="shared" si="16"/>
        <v>0</v>
      </c>
      <c r="P55" s="281">
        <f t="shared" si="16"/>
        <v>0</v>
      </c>
      <c r="Q55" s="281">
        <f t="shared" si="16"/>
        <v>0</v>
      </c>
      <c r="R55" s="281">
        <f t="shared" si="16"/>
        <v>65</v>
      </c>
      <c r="S55" s="281">
        <f t="shared" si="16"/>
        <v>0</v>
      </c>
      <c r="T55" s="281">
        <f t="shared" si="16"/>
        <v>0</v>
      </c>
      <c r="U55" s="281">
        <f t="shared" si="16"/>
        <v>0</v>
      </c>
      <c r="V55" s="281">
        <f t="shared" si="16"/>
        <v>0</v>
      </c>
      <c r="W55" s="281">
        <v>100</v>
      </c>
      <c r="X55" s="281"/>
      <c r="Y55" s="281">
        <f t="shared" si="16"/>
        <v>0</v>
      </c>
      <c r="Z55" s="281">
        <f t="shared" si="16"/>
        <v>0</v>
      </c>
      <c r="AA55" s="281">
        <f t="shared" si="16"/>
        <v>0</v>
      </c>
      <c r="AB55" s="281">
        <f t="shared" si="16"/>
        <v>115</v>
      </c>
      <c r="AC55" s="42"/>
      <c r="AD55" s="42"/>
      <c r="AE55" s="42"/>
      <c r="AF55" s="42"/>
      <c r="AG55" s="40"/>
      <c r="AH55" s="40"/>
      <c r="AI55" s="270"/>
      <c r="AJ55" s="270"/>
      <c r="AK55" s="34"/>
      <c r="AL55" s="34"/>
      <c r="AM55" s="400"/>
      <c r="AN55" s="381"/>
      <c r="AO55" s="381"/>
      <c r="AP55" s="384"/>
      <c r="AQ55" s="378"/>
    </row>
    <row r="56" spans="1:43" s="5" customFormat="1" thickBot="1">
      <c r="A56" s="403"/>
      <c r="B56" s="395"/>
      <c r="C56" s="398"/>
      <c r="D56" s="398"/>
      <c r="E56" s="398"/>
      <c r="F56" s="398"/>
      <c r="G56" s="115" t="s">
        <v>14</v>
      </c>
      <c r="H56" s="282">
        <f>H52</f>
        <v>14130267996.312551</v>
      </c>
      <c r="I56" s="298">
        <f>+I52+I54</f>
        <v>587994548.89999998</v>
      </c>
      <c r="J56" s="282"/>
      <c r="K56" s="282"/>
      <c r="L56" s="282"/>
      <c r="M56" s="282">
        <f t="shared" si="16"/>
        <v>3028746840.8000002</v>
      </c>
      <c r="N56" s="282">
        <f t="shared" si="16"/>
        <v>0</v>
      </c>
      <c r="O56" s="282">
        <f t="shared" si="16"/>
        <v>0</v>
      </c>
      <c r="P56" s="282">
        <f t="shared" si="16"/>
        <v>0</v>
      </c>
      <c r="Q56" s="282">
        <f t="shared" si="16"/>
        <v>0</v>
      </c>
      <c r="R56" s="282">
        <f t="shared" si="16"/>
        <v>3698184182.8400002</v>
      </c>
      <c r="S56" s="282">
        <f t="shared" si="16"/>
        <v>0</v>
      </c>
      <c r="T56" s="282">
        <f t="shared" si="16"/>
        <v>0</v>
      </c>
      <c r="U56" s="282">
        <f t="shared" si="16"/>
        <v>0</v>
      </c>
      <c r="V56" s="282">
        <f t="shared" si="16"/>
        <v>0</v>
      </c>
      <c r="W56" s="282">
        <f t="shared" si="16"/>
        <v>3998093391.9819999</v>
      </c>
      <c r="X56" s="282"/>
      <c r="Y56" s="282">
        <f t="shared" si="16"/>
        <v>0</v>
      </c>
      <c r="Z56" s="282">
        <f t="shared" si="16"/>
        <v>0</v>
      </c>
      <c r="AA56" s="282">
        <f t="shared" si="16"/>
        <v>0</v>
      </c>
      <c r="AB56" s="282">
        <f t="shared" si="16"/>
        <v>2817249030.7905502</v>
      </c>
      <c r="AC56" s="272"/>
      <c r="AD56" s="272"/>
      <c r="AE56" s="272"/>
      <c r="AF56" s="272"/>
      <c r="AG56" s="272"/>
      <c r="AH56" s="272"/>
      <c r="AI56" s="273"/>
      <c r="AJ56" s="273"/>
      <c r="AK56" s="44"/>
      <c r="AL56" s="44"/>
      <c r="AM56" s="401"/>
      <c r="AN56" s="382"/>
      <c r="AO56" s="382"/>
      <c r="AP56" s="385"/>
      <c r="AQ56" s="379"/>
    </row>
    <row r="57" spans="1:43" s="5" customFormat="1" ht="15">
      <c r="A57" s="403"/>
      <c r="B57" s="393">
        <v>9</v>
      </c>
      <c r="C57" s="396" t="s">
        <v>151</v>
      </c>
      <c r="D57" s="396" t="s">
        <v>141</v>
      </c>
      <c r="E57" s="396">
        <v>439</v>
      </c>
      <c r="F57" s="396">
        <v>177</v>
      </c>
      <c r="G57" s="113" t="s">
        <v>9</v>
      </c>
      <c r="H57" s="278">
        <v>200</v>
      </c>
      <c r="I57" s="287">
        <v>10</v>
      </c>
      <c r="J57" s="278"/>
      <c r="K57" s="278"/>
      <c r="L57" s="278"/>
      <c r="M57" s="278">
        <v>40</v>
      </c>
      <c r="N57" s="278"/>
      <c r="O57" s="278"/>
      <c r="P57" s="278"/>
      <c r="Q57" s="278"/>
      <c r="R57" s="278">
        <v>70</v>
      </c>
      <c r="S57" s="278"/>
      <c r="T57" s="278"/>
      <c r="U57" s="278"/>
      <c r="V57" s="278"/>
      <c r="W57" s="278">
        <v>70</v>
      </c>
      <c r="X57" s="278"/>
      <c r="Y57" s="278"/>
      <c r="Z57" s="278"/>
      <c r="AA57" s="278"/>
      <c r="AB57" s="278">
        <v>10</v>
      </c>
      <c r="AC57" s="37"/>
      <c r="AD57" s="37"/>
      <c r="AE57" s="37"/>
      <c r="AF57" s="37"/>
      <c r="AG57" s="32"/>
      <c r="AH57" s="32"/>
      <c r="AI57" s="269"/>
      <c r="AJ57" s="269"/>
      <c r="AK57" s="38"/>
      <c r="AL57" s="38"/>
      <c r="AM57" s="399"/>
      <c r="AN57" s="380"/>
      <c r="AO57" s="380"/>
      <c r="AP57" s="383"/>
      <c r="AQ57" s="377"/>
    </row>
    <row r="58" spans="1:43" s="5" customFormat="1" thickBot="1">
      <c r="A58" s="403"/>
      <c r="B58" s="394"/>
      <c r="C58" s="397"/>
      <c r="D58" s="397"/>
      <c r="E58" s="397"/>
      <c r="F58" s="397"/>
      <c r="G58" s="114" t="s">
        <v>10</v>
      </c>
      <c r="H58" s="260">
        <v>16648564193.838175</v>
      </c>
      <c r="I58" s="299">
        <v>1122604667</v>
      </c>
      <c r="J58" s="279"/>
      <c r="K58" s="260"/>
      <c r="L58" s="260"/>
      <c r="M58" s="279">
        <v>3370737290.8000002</v>
      </c>
      <c r="N58" s="260"/>
      <c r="O58" s="260"/>
      <c r="P58" s="260"/>
      <c r="Q58" s="260"/>
      <c r="R58" s="279">
        <v>5565489003.3400002</v>
      </c>
      <c r="S58" s="260"/>
      <c r="T58" s="260"/>
      <c r="U58" s="260"/>
      <c r="V58" s="260"/>
      <c r="W58" s="279">
        <v>5590486597.507</v>
      </c>
      <c r="X58" s="260"/>
      <c r="Y58" s="260"/>
      <c r="Z58" s="260"/>
      <c r="AA58" s="260"/>
      <c r="AB58" s="282">
        <v>999246635.69117498</v>
      </c>
      <c r="AC58" s="215"/>
      <c r="AD58" s="215"/>
      <c r="AE58" s="215"/>
      <c r="AF58" s="215"/>
      <c r="AG58" s="215"/>
      <c r="AH58" s="215"/>
      <c r="AI58" s="270"/>
      <c r="AJ58" s="270"/>
      <c r="AK58" s="34"/>
      <c r="AL58" s="34"/>
      <c r="AM58" s="400"/>
      <c r="AN58" s="381"/>
      <c r="AO58" s="381"/>
      <c r="AP58" s="384"/>
      <c r="AQ58" s="378"/>
    </row>
    <row r="59" spans="1:43" s="5" customFormat="1" ht="18">
      <c r="A59" s="403"/>
      <c r="B59" s="394"/>
      <c r="C59" s="397"/>
      <c r="D59" s="397"/>
      <c r="E59" s="397"/>
      <c r="F59" s="397"/>
      <c r="G59" s="114" t="s">
        <v>11</v>
      </c>
      <c r="H59" s="280"/>
      <c r="I59" s="297"/>
      <c r="J59" s="280"/>
      <c r="K59" s="280"/>
      <c r="L59" s="280"/>
      <c r="M59" s="280"/>
      <c r="N59" s="280"/>
      <c r="O59" s="280"/>
      <c r="P59" s="280"/>
      <c r="Q59" s="280"/>
      <c r="R59" s="280"/>
      <c r="S59" s="280"/>
      <c r="T59" s="280"/>
      <c r="U59" s="280"/>
      <c r="V59" s="280"/>
      <c r="W59" s="280"/>
      <c r="X59" s="280"/>
      <c r="Y59" s="280"/>
      <c r="Z59" s="280"/>
      <c r="AA59" s="280"/>
      <c r="AB59" s="280"/>
      <c r="AC59" s="39"/>
      <c r="AD59" s="39"/>
      <c r="AE59" s="39"/>
      <c r="AF59" s="39"/>
      <c r="AG59" s="40"/>
      <c r="AH59" s="40"/>
      <c r="AI59" s="270"/>
      <c r="AJ59" s="40"/>
      <c r="AK59" s="34"/>
      <c r="AL59" s="34"/>
      <c r="AM59" s="400"/>
      <c r="AN59" s="381"/>
      <c r="AO59" s="381"/>
      <c r="AP59" s="384"/>
      <c r="AQ59" s="378"/>
    </row>
    <row r="60" spans="1:43" s="5" customFormat="1" ht="18">
      <c r="A60" s="403"/>
      <c r="B60" s="394"/>
      <c r="C60" s="397"/>
      <c r="D60" s="397"/>
      <c r="E60" s="397"/>
      <c r="F60" s="397"/>
      <c r="G60" s="114" t="s">
        <v>12</v>
      </c>
      <c r="H60" s="285"/>
      <c r="I60" s="297"/>
      <c r="J60" s="285"/>
      <c r="K60" s="285"/>
      <c r="L60" s="285"/>
      <c r="M60" s="285"/>
      <c r="N60" s="285"/>
      <c r="O60" s="285"/>
      <c r="P60" s="285"/>
      <c r="Q60" s="285"/>
      <c r="R60" s="285"/>
      <c r="S60" s="285"/>
      <c r="T60" s="285"/>
      <c r="U60" s="285"/>
      <c r="V60" s="285"/>
      <c r="W60" s="285"/>
      <c r="X60" s="285"/>
      <c r="Y60" s="285"/>
      <c r="Z60" s="285"/>
      <c r="AA60" s="285"/>
      <c r="AB60" s="285"/>
      <c r="AC60" s="43"/>
      <c r="AD60" s="43"/>
      <c r="AE60" s="43"/>
      <c r="AF60" s="43"/>
      <c r="AG60" s="215"/>
      <c r="AH60" s="215"/>
      <c r="AI60" s="215"/>
      <c r="AJ60" s="215"/>
      <c r="AK60" s="34"/>
      <c r="AL60" s="34"/>
      <c r="AM60" s="400"/>
      <c r="AN60" s="381"/>
      <c r="AO60" s="381"/>
      <c r="AP60" s="384"/>
      <c r="AQ60" s="378"/>
    </row>
    <row r="61" spans="1:43" s="5" customFormat="1" ht="15">
      <c r="A61" s="403"/>
      <c r="B61" s="394"/>
      <c r="C61" s="397"/>
      <c r="D61" s="397"/>
      <c r="E61" s="397"/>
      <c r="F61" s="397"/>
      <c r="G61" s="114" t="s">
        <v>13</v>
      </c>
      <c r="H61" s="281">
        <f>+H57+H59</f>
        <v>200</v>
      </c>
      <c r="I61" s="288">
        <f t="shared" ref="I61" si="17">+I57+I59</f>
        <v>10</v>
      </c>
      <c r="J61" s="281"/>
      <c r="K61" s="281"/>
      <c r="L61" s="281"/>
      <c r="M61" s="281">
        <f t="shared" ref="M61:AB62" si="18">+M57+M59</f>
        <v>40</v>
      </c>
      <c r="N61" s="281">
        <f t="shared" si="18"/>
        <v>0</v>
      </c>
      <c r="O61" s="281">
        <f t="shared" si="18"/>
        <v>0</v>
      </c>
      <c r="P61" s="281">
        <f t="shared" si="18"/>
        <v>0</v>
      </c>
      <c r="Q61" s="281">
        <f t="shared" si="18"/>
        <v>0</v>
      </c>
      <c r="R61" s="281">
        <f t="shared" si="18"/>
        <v>70</v>
      </c>
      <c r="S61" s="281">
        <f t="shared" si="18"/>
        <v>0</v>
      </c>
      <c r="T61" s="281">
        <f t="shared" si="18"/>
        <v>0</v>
      </c>
      <c r="U61" s="281">
        <f t="shared" si="18"/>
        <v>0</v>
      </c>
      <c r="V61" s="281">
        <f t="shared" si="18"/>
        <v>0</v>
      </c>
      <c r="W61" s="281">
        <v>70</v>
      </c>
      <c r="X61" s="281"/>
      <c r="Y61" s="281">
        <f t="shared" si="18"/>
        <v>0</v>
      </c>
      <c r="Z61" s="281">
        <f t="shared" si="18"/>
        <v>0</v>
      </c>
      <c r="AA61" s="281">
        <f t="shared" si="18"/>
        <v>0</v>
      </c>
      <c r="AB61" s="281">
        <f t="shared" si="18"/>
        <v>10</v>
      </c>
      <c r="AC61" s="42"/>
      <c r="AD61" s="42"/>
      <c r="AE61" s="42"/>
      <c r="AF61" s="42"/>
      <c r="AG61" s="40"/>
      <c r="AH61" s="40"/>
      <c r="AI61" s="270"/>
      <c r="AJ61" s="270"/>
      <c r="AK61" s="34"/>
      <c r="AL61" s="34"/>
      <c r="AM61" s="400"/>
      <c r="AN61" s="381"/>
      <c r="AO61" s="381"/>
      <c r="AP61" s="384"/>
      <c r="AQ61" s="378"/>
    </row>
    <row r="62" spans="1:43" s="5" customFormat="1" thickBot="1">
      <c r="A62" s="403"/>
      <c r="B62" s="395"/>
      <c r="C62" s="398"/>
      <c r="D62" s="398"/>
      <c r="E62" s="398"/>
      <c r="F62" s="398"/>
      <c r="G62" s="115" t="s">
        <v>14</v>
      </c>
      <c r="H62" s="282">
        <f>H58</f>
        <v>16648564193.838175</v>
      </c>
      <c r="I62" s="298">
        <f>+I58+I60</f>
        <v>1122604667</v>
      </c>
      <c r="J62" s="282"/>
      <c r="K62" s="282"/>
      <c r="L62" s="282"/>
      <c r="M62" s="282">
        <f t="shared" si="18"/>
        <v>3370737290.8000002</v>
      </c>
      <c r="N62" s="282">
        <f t="shared" si="18"/>
        <v>0</v>
      </c>
      <c r="O62" s="282">
        <f t="shared" si="18"/>
        <v>0</v>
      </c>
      <c r="P62" s="282">
        <f t="shared" si="18"/>
        <v>0</v>
      </c>
      <c r="Q62" s="282">
        <f t="shared" si="18"/>
        <v>0</v>
      </c>
      <c r="R62" s="282">
        <f t="shared" si="18"/>
        <v>5565489003.3400002</v>
      </c>
      <c r="S62" s="282">
        <f t="shared" si="18"/>
        <v>0</v>
      </c>
      <c r="T62" s="282">
        <f t="shared" si="18"/>
        <v>0</v>
      </c>
      <c r="U62" s="282">
        <f t="shared" si="18"/>
        <v>0</v>
      </c>
      <c r="V62" s="282">
        <f t="shared" si="18"/>
        <v>0</v>
      </c>
      <c r="W62" s="282">
        <f t="shared" si="18"/>
        <v>5590486597.507</v>
      </c>
      <c r="X62" s="282"/>
      <c r="Y62" s="282">
        <f t="shared" si="18"/>
        <v>0</v>
      </c>
      <c r="Z62" s="282">
        <f t="shared" si="18"/>
        <v>0</v>
      </c>
      <c r="AA62" s="282">
        <f t="shared" si="18"/>
        <v>0</v>
      </c>
      <c r="AB62" s="282">
        <f t="shared" si="18"/>
        <v>999246635.69117498</v>
      </c>
      <c r="AC62" s="272"/>
      <c r="AD62" s="272"/>
      <c r="AE62" s="272"/>
      <c r="AF62" s="272"/>
      <c r="AG62" s="272"/>
      <c r="AH62" s="272"/>
      <c r="AI62" s="273"/>
      <c r="AJ62" s="273"/>
      <c r="AK62" s="44"/>
      <c r="AL62" s="44"/>
      <c r="AM62" s="401"/>
      <c r="AN62" s="382"/>
      <c r="AO62" s="382"/>
      <c r="AP62" s="385"/>
      <c r="AQ62" s="379"/>
    </row>
    <row r="63" spans="1:43" s="5" customFormat="1" ht="15">
      <c r="A63" s="403"/>
      <c r="B63" s="393">
        <v>10</v>
      </c>
      <c r="C63" s="396" t="s">
        <v>202</v>
      </c>
      <c r="D63" s="396" t="s">
        <v>141</v>
      </c>
      <c r="E63" s="396">
        <v>435</v>
      </c>
      <c r="F63" s="396">
        <v>177</v>
      </c>
      <c r="G63" s="113" t="s">
        <v>9</v>
      </c>
      <c r="H63" s="330">
        <v>1</v>
      </c>
      <c r="I63" s="287">
        <v>5</v>
      </c>
      <c r="J63" s="278"/>
      <c r="K63" s="278"/>
      <c r="L63" s="278"/>
      <c r="M63" s="278">
        <v>20</v>
      </c>
      <c r="N63" s="278"/>
      <c r="O63" s="278"/>
      <c r="P63" s="278"/>
      <c r="Q63" s="278"/>
      <c r="R63" s="278">
        <v>35</v>
      </c>
      <c r="S63" s="278"/>
      <c r="T63" s="278"/>
      <c r="U63" s="278"/>
      <c r="V63" s="278"/>
      <c r="W63" s="278">
        <v>35</v>
      </c>
      <c r="X63" s="278"/>
      <c r="Y63" s="278"/>
      <c r="Z63" s="278"/>
      <c r="AA63" s="278"/>
      <c r="AB63" s="278">
        <v>5</v>
      </c>
      <c r="AC63" s="37"/>
      <c r="AD63" s="37"/>
      <c r="AE63" s="37"/>
      <c r="AF63" s="37"/>
      <c r="AG63" s="32"/>
      <c r="AH63" s="32"/>
      <c r="AI63" s="269"/>
      <c r="AJ63" s="269"/>
      <c r="AK63" s="38"/>
      <c r="AL63" s="38"/>
      <c r="AM63" s="399"/>
      <c r="AN63" s="380"/>
      <c r="AO63" s="380"/>
      <c r="AP63" s="383"/>
      <c r="AQ63" s="377"/>
    </row>
    <row r="64" spans="1:43" s="5" customFormat="1" thickBot="1">
      <c r="A64" s="403"/>
      <c r="B64" s="394"/>
      <c r="C64" s="397"/>
      <c r="D64" s="397"/>
      <c r="E64" s="397"/>
      <c r="F64" s="397"/>
      <c r="G64" s="114" t="s">
        <v>10</v>
      </c>
      <c r="H64" s="260">
        <v>6450718638.9087372</v>
      </c>
      <c r="I64" s="299">
        <v>454522393</v>
      </c>
      <c r="J64" s="279"/>
      <c r="K64" s="260"/>
      <c r="L64" s="260"/>
      <c r="M64" s="279">
        <v>1551482479.8</v>
      </c>
      <c r="N64" s="260"/>
      <c r="O64" s="260"/>
      <c r="P64" s="260"/>
      <c r="Q64" s="260"/>
      <c r="R64" s="279">
        <v>1857226603.79</v>
      </c>
      <c r="S64" s="260"/>
      <c r="T64" s="260"/>
      <c r="U64" s="260"/>
      <c r="V64" s="260"/>
      <c r="W64" s="279">
        <v>1967740433.9795001</v>
      </c>
      <c r="X64" s="260"/>
      <c r="Y64" s="260"/>
      <c r="Z64" s="260"/>
      <c r="AA64" s="260"/>
      <c r="AB64" s="282">
        <v>619746727.83923805</v>
      </c>
      <c r="AC64" s="215"/>
      <c r="AD64" s="215"/>
      <c r="AE64" s="215"/>
      <c r="AF64" s="215"/>
      <c r="AG64" s="215"/>
      <c r="AH64" s="215"/>
      <c r="AI64" s="270"/>
      <c r="AJ64" s="270"/>
      <c r="AK64" s="34"/>
      <c r="AL64" s="34"/>
      <c r="AM64" s="400"/>
      <c r="AN64" s="381"/>
      <c r="AO64" s="381"/>
      <c r="AP64" s="384"/>
      <c r="AQ64" s="378"/>
    </row>
    <row r="65" spans="1:51" s="5" customFormat="1" ht="40.5" customHeight="1">
      <c r="A65" s="403"/>
      <c r="B65" s="394"/>
      <c r="C65" s="397"/>
      <c r="D65" s="397"/>
      <c r="E65" s="397"/>
      <c r="F65" s="397"/>
      <c r="G65" s="114" t="s">
        <v>11</v>
      </c>
      <c r="H65" s="280"/>
      <c r="I65" s="297"/>
      <c r="J65" s="280"/>
      <c r="K65" s="280"/>
      <c r="L65" s="280"/>
      <c r="M65" s="280"/>
      <c r="N65" s="280"/>
      <c r="O65" s="280"/>
      <c r="P65" s="280"/>
      <c r="Q65" s="280"/>
      <c r="R65" s="280"/>
      <c r="S65" s="280"/>
      <c r="T65" s="280"/>
      <c r="U65" s="280"/>
      <c r="V65" s="280"/>
      <c r="W65" s="280"/>
      <c r="X65" s="280"/>
      <c r="Y65" s="280"/>
      <c r="Z65" s="280"/>
      <c r="AA65" s="280"/>
      <c r="AB65" s="280"/>
      <c r="AC65" s="39"/>
      <c r="AD65" s="39"/>
      <c r="AE65" s="39"/>
      <c r="AF65" s="39"/>
      <c r="AG65" s="40"/>
      <c r="AH65" s="40"/>
      <c r="AI65" s="270"/>
      <c r="AJ65" s="40"/>
      <c r="AK65" s="34"/>
      <c r="AL65" s="34"/>
      <c r="AM65" s="400"/>
      <c r="AN65" s="381"/>
      <c r="AO65" s="381"/>
      <c r="AP65" s="384"/>
      <c r="AQ65" s="378"/>
    </row>
    <row r="66" spans="1:51" s="5" customFormat="1" ht="33" customHeight="1" thickBot="1">
      <c r="A66" s="403"/>
      <c r="B66" s="394"/>
      <c r="C66" s="397"/>
      <c r="D66" s="397"/>
      <c r="E66" s="397"/>
      <c r="F66" s="397"/>
      <c r="G66" s="114" t="s">
        <v>12</v>
      </c>
      <c r="H66" s="285"/>
      <c r="I66" s="297"/>
      <c r="J66" s="285"/>
      <c r="K66" s="285"/>
      <c r="L66" s="285"/>
      <c r="M66" s="285"/>
      <c r="N66" s="285"/>
      <c r="O66" s="285"/>
      <c r="P66" s="285"/>
      <c r="Q66" s="285"/>
      <c r="R66" s="285"/>
      <c r="S66" s="285"/>
      <c r="T66" s="285"/>
      <c r="U66" s="285"/>
      <c r="V66" s="285"/>
      <c r="W66" s="285"/>
      <c r="X66" s="285"/>
      <c r="Y66" s="285"/>
      <c r="Z66" s="285"/>
      <c r="AA66" s="285"/>
      <c r="AB66" s="285"/>
      <c r="AC66" s="43"/>
      <c r="AD66" s="43"/>
      <c r="AE66" s="43"/>
      <c r="AF66" s="43"/>
      <c r="AG66" s="215"/>
      <c r="AH66" s="215"/>
      <c r="AI66" s="215"/>
      <c r="AJ66" s="215"/>
      <c r="AK66" s="34"/>
      <c r="AL66" s="34"/>
      <c r="AM66" s="400"/>
      <c r="AN66" s="381"/>
      <c r="AO66" s="381"/>
      <c r="AP66" s="384"/>
      <c r="AQ66" s="378"/>
    </row>
    <row r="67" spans="1:51" s="5" customFormat="1" ht="36" customHeight="1">
      <c r="A67" s="403"/>
      <c r="B67" s="394"/>
      <c r="C67" s="397"/>
      <c r="D67" s="397"/>
      <c r="E67" s="397"/>
      <c r="F67" s="397"/>
      <c r="G67" s="114" t="s">
        <v>13</v>
      </c>
      <c r="H67" s="330">
        <v>1</v>
      </c>
      <c r="I67" s="288">
        <f t="shared" ref="I67:AB67" si="19">+I63+I65</f>
        <v>5</v>
      </c>
      <c r="J67" s="281"/>
      <c r="K67" s="281"/>
      <c r="L67" s="281"/>
      <c r="M67" s="281">
        <f t="shared" si="19"/>
        <v>20</v>
      </c>
      <c r="N67" s="281">
        <f t="shared" si="19"/>
        <v>0</v>
      </c>
      <c r="O67" s="281">
        <f t="shared" si="19"/>
        <v>0</v>
      </c>
      <c r="P67" s="281">
        <f t="shared" si="19"/>
        <v>0</v>
      </c>
      <c r="Q67" s="281">
        <f t="shared" si="19"/>
        <v>0</v>
      </c>
      <c r="R67" s="281">
        <f t="shared" si="19"/>
        <v>35</v>
      </c>
      <c r="S67" s="281">
        <f t="shared" si="19"/>
        <v>0</v>
      </c>
      <c r="T67" s="281">
        <f t="shared" si="19"/>
        <v>0</v>
      </c>
      <c r="U67" s="281">
        <f t="shared" si="19"/>
        <v>0</v>
      </c>
      <c r="V67" s="281">
        <f t="shared" si="19"/>
        <v>0</v>
      </c>
      <c r="W67" s="281">
        <v>35</v>
      </c>
      <c r="X67" s="281"/>
      <c r="Y67" s="281">
        <f t="shared" si="19"/>
        <v>0</v>
      </c>
      <c r="Z67" s="281">
        <f t="shared" si="19"/>
        <v>0</v>
      </c>
      <c r="AA67" s="281">
        <f t="shared" si="19"/>
        <v>0</v>
      </c>
      <c r="AB67" s="281">
        <f t="shared" si="19"/>
        <v>5</v>
      </c>
      <c r="AC67" s="42"/>
      <c r="AD67" s="42"/>
      <c r="AE67" s="42"/>
      <c r="AF67" s="42"/>
      <c r="AG67" s="40"/>
      <c r="AH67" s="40"/>
      <c r="AI67" s="270"/>
      <c r="AJ67" s="270"/>
      <c r="AK67" s="34"/>
      <c r="AL67" s="34"/>
      <c r="AM67" s="400"/>
      <c r="AN67" s="381"/>
      <c r="AO67" s="381"/>
      <c r="AP67" s="384"/>
      <c r="AQ67" s="378"/>
    </row>
    <row r="68" spans="1:51" s="5" customFormat="1" ht="49.5" customHeight="1" thickBot="1">
      <c r="A68" s="403"/>
      <c r="B68" s="395"/>
      <c r="C68" s="398"/>
      <c r="D68" s="398"/>
      <c r="E68" s="398"/>
      <c r="F68" s="398"/>
      <c r="G68" s="115" t="s">
        <v>14</v>
      </c>
      <c r="H68" s="282">
        <f>H64</f>
        <v>6450718638.9087372</v>
      </c>
      <c r="I68" s="298">
        <f>I64</f>
        <v>454522393</v>
      </c>
      <c r="J68" s="282"/>
      <c r="K68" s="282"/>
      <c r="L68" s="282"/>
      <c r="M68" s="282">
        <f t="shared" ref="M68:AB68" si="20">M64</f>
        <v>1551482479.8</v>
      </c>
      <c r="N68" s="282">
        <f t="shared" si="20"/>
        <v>0</v>
      </c>
      <c r="O68" s="282">
        <f t="shared" si="20"/>
        <v>0</v>
      </c>
      <c r="P68" s="282">
        <f t="shared" si="20"/>
        <v>0</v>
      </c>
      <c r="Q68" s="282">
        <f t="shared" si="20"/>
        <v>0</v>
      </c>
      <c r="R68" s="282">
        <f t="shared" si="20"/>
        <v>1857226603.79</v>
      </c>
      <c r="S68" s="282">
        <f t="shared" si="20"/>
        <v>0</v>
      </c>
      <c r="T68" s="282">
        <f t="shared" si="20"/>
        <v>0</v>
      </c>
      <c r="U68" s="282">
        <f t="shared" si="20"/>
        <v>0</v>
      </c>
      <c r="V68" s="282">
        <f t="shared" si="20"/>
        <v>0</v>
      </c>
      <c r="W68" s="282">
        <f t="shared" si="20"/>
        <v>1967740433.9795001</v>
      </c>
      <c r="X68" s="282"/>
      <c r="Y68" s="282">
        <f t="shared" si="20"/>
        <v>0</v>
      </c>
      <c r="Z68" s="282">
        <f t="shared" si="20"/>
        <v>0</v>
      </c>
      <c r="AA68" s="282">
        <f t="shared" si="20"/>
        <v>0</v>
      </c>
      <c r="AB68" s="282">
        <f t="shared" si="20"/>
        <v>619746727.83923805</v>
      </c>
      <c r="AC68" s="272"/>
      <c r="AD68" s="272"/>
      <c r="AE68" s="272"/>
      <c r="AF68" s="272"/>
      <c r="AG68" s="272"/>
      <c r="AH68" s="272"/>
      <c r="AI68" s="273"/>
      <c r="AJ68" s="273"/>
      <c r="AK68" s="44"/>
      <c r="AL68" s="44"/>
      <c r="AM68" s="401"/>
      <c r="AN68" s="382"/>
      <c r="AO68" s="382"/>
      <c r="AP68" s="385"/>
      <c r="AQ68" s="379"/>
    </row>
    <row r="69" spans="1:51" s="5" customFormat="1" ht="45" customHeight="1">
      <c r="A69" s="403"/>
      <c r="B69" s="393">
        <v>11</v>
      </c>
      <c r="C69" s="396" t="s">
        <v>152</v>
      </c>
      <c r="D69" s="396" t="s">
        <v>140</v>
      </c>
      <c r="E69" s="396">
        <v>435</v>
      </c>
      <c r="F69" s="396">
        <v>177</v>
      </c>
      <c r="G69" s="113" t="s">
        <v>9</v>
      </c>
      <c r="H69" s="278">
        <v>4</v>
      </c>
      <c r="I69" s="287">
        <v>0.5</v>
      </c>
      <c r="J69" s="287"/>
      <c r="K69" s="278"/>
      <c r="L69" s="278"/>
      <c r="M69" s="278">
        <v>1</v>
      </c>
      <c r="N69" s="278"/>
      <c r="O69" s="278"/>
      <c r="P69" s="278"/>
      <c r="Q69" s="278"/>
      <c r="R69" s="278">
        <v>2</v>
      </c>
      <c r="S69" s="278"/>
      <c r="T69" s="278"/>
      <c r="U69" s="278"/>
      <c r="V69" s="278"/>
      <c r="W69" s="278">
        <v>3</v>
      </c>
      <c r="X69" s="278"/>
      <c r="Y69" s="278"/>
      <c r="Z69" s="278"/>
      <c r="AA69" s="278"/>
      <c r="AB69" s="278">
        <v>4</v>
      </c>
      <c r="AC69" s="37"/>
      <c r="AD69" s="37"/>
      <c r="AE69" s="37"/>
      <c r="AF69" s="37"/>
      <c r="AG69" s="32"/>
      <c r="AH69" s="32"/>
      <c r="AI69" s="269"/>
      <c r="AJ69" s="269"/>
      <c r="AK69" s="38"/>
      <c r="AL69" s="38"/>
      <c r="AM69" s="399"/>
      <c r="AN69" s="380"/>
      <c r="AO69" s="380"/>
      <c r="AP69" s="383"/>
      <c r="AQ69" s="377"/>
    </row>
    <row r="70" spans="1:51" s="5" customFormat="1" ht="36" customHeight="1">
      <c r="A70" s="403"/>
      <c r="B70" s="394"/>
      <c r="C70" s="397"/>
      <c r="D70" s="397"/>
      <c r="E70" s="397"/>
      <c r="F70" s="397"/>
      <c r="G70" s="114" t="s">
        <v>10</v>
      </c>
      <c r="H70" s="260">
        <v>3906135884.6286254</v>
      </c>
      <c r="I70" s="299">
        <v>291706430</v>
      </c>
      <c r="J70" s="279"/>
      <c r="K70" s="260"/>
      <c r="L70" s="260"/>
      <c r="M70" s="279">
        <v>1003802458</v>
      </c>
      <c r="N70" s="260"/>
      <c r="O70" s="260"/>
      <c r="P70" s="260"/>
      <c r="Q70" s="260"/>
      <c r="R70" s="279">
        <v>974489430.89999998</v>
      </c>
      <c r="S70" s="260"/>
      <c r="T70" s="260"/>
      <c r="U70" s="260"/>
      <c r="V70" s="260"/>
      <c r="W70" s="279">
        <v>1044100502.4450001</v>
      </c>
      <c r="X70" s="260"/>
      <c r="Y70" s="260"/>
      <c r="Z70" s="260"/>
      <c r="AA70" s="260"/>
      <c r="AB70" s="279">
        <v>592037063.78362501</v>
      </c>
      <c r="AC70" s="215"/>
      <c r="AD70" s="215"/>
      <c r="AE70" s="215"/>
      <c r="AF70" s="215"/>
      <c r="AG70" s="215"/>
      <c r="AH70" s="215"/>
      <c r="AI70" s="270"/>
      <c r="AJ70" s="270"/>
      <c r="AK70" s="34"/>
      <c r="AL70" s="34"/>
      <c r="AM70" s="400"/>
      <c r="AN70" s="381"/>
      <c r="AO70" s="381"/>
      <c r="AP70" s="384"/>
      <c r="AQ70" s="378"/>
    </row>
    <row r="71" spans="1:51" s="5" customFormat="1" ht="40.5" customHeight="1">
      <c r="A71" s="403"/>
      <c r="B71" s="394"/>
      <c r="C71" s="397"/>
      <c r="D71" s="397"/>
      <c r="E71" s="397"/>
      <c r="F71" s="397"/>
      <c r="G71" s="114" t="s">
        <v>11</v>
      </c>
      <c r="H71" s="280"/>
      <c r="I71" s="297"/>
      <c r="J71" s="280"/>
      <c r="K71" s="280"/>
      <c r="L71" s="280"/>
      <c r="M71" s="280"/>
      <c r="N71" s="280"/>
      <c r="O71" s="280"/>
      <c r="P71" s="280"/>
      <c r="Q71" s="280"/>
      <c r="R71" s="280"/>
      <c r="S71" s="280"/>
      <c r="T71" s="280"/>
      <c r="U71" s="280"/>
      <c r="V71" s="280"/>
      <c r="W71" s="280"/>
      <c r="X71" s="280"/>
      <c r="Y71" s="280"/>
      <c r="Z71" s="280"/>
      <c r="AA71" s="280"/>
      <c r="AB71" s="280"/>
      <c r="AC71" s="39"/>
      <c r="AD71" s="39"/>
      <c r="AE71" s="39"/>
      <c r="AF71" s="39"/>
      <c r="AG71" s="40"/>
      <c r="AH71" s="40"/>
      <c r="AI71" s="270"/>
      <c r="AJ71" s="40"/>
      <c r="AK71" s="34"/>
      <c r="AL71" s="34"/>
      <c r="AM71" s="400"/>
      <c r="AN71" s="381"/>
      <c r="AO71" s="381"/>
      <c r="AP71" s="384"/>
      <c r="AQ71" s="378"/>
    </row>
    <row r="72" spans="1:51" s="5" customFormat="1" ht="33" customHeight="1">
      <c r="A72" s="403"/>
      <c r="B72" s="394"/>
      <c r="C72" s="397"/>
      <c r="D72" s="397"/>
      <c r="E72" s="397"/>
      <c r="F72" s="397"/>
      <c r="G72" s="114" t="s">
        <v>12</v>
      </c>
      <c r="H72" s="285"/>
      <c r="I72" s="297"/>
      <c r="J72" s="285"/>
      <c r="K72" s="285"/>
      <c r="L72" s="285"/>
      <c r="M72" s="285"/>
      <c r="N72" s="285"/>
      <c r="O72" s="285"/>
      <c r="P72" s="285"/>
      <c r="Q72" s="285"/>
      <c r="R72" s="285"/>
      <c r="S72" s="285"/>
      <c r="T72" s="285"/>
      <c r="U72" s="285"/>
      <c r="V72" s="285"/>
      <c r="W72" s="285"/>
      <c r="X72" s="285"/>
      <c r="Y72" s="285"/>
      <c r="Z72" s="285"/>
      <c r="AA72" s="285"/>
      <c r="AB72" s="285"/>
      <c r="AC72" s="43"/>
      <c r="AD72" s="43"/>
      <c r="AE72" s="43"/>
      <c r="AF72" s="43"/>
      <c r="AG72" s="215"/>
      <c r="AH72" s="215"/>
      <c r="AI72" s="215"/>
      <c r="AJ72" s="215"/>
      <c r="AK72" s="34"/>
      <c r="AL72" s="34"/>
      <c r="AM72" s="400"/>
      <c r="AN72" s="381"/>
      <c r="AO72" s="381"/>
      <c r="AP72" s="384"/>
      <c r="AQ72" s="378"/>
    </row>
    <row r="73" spans="1:51" s="5" customFormat="1" ht="36" customHeight="1">
      <c r="A73" s="403"/>
      <c r="B73" s="394"/>
      <c r="C73" s="397"/>
      <c r="D73" s="397"/>
      <c r="E73" s="397"/>
      <c r="F73" s="397"/>
      <c r="G73" s="114" t="s">
        <v>13</v>
      </c>
      <c r="H73" s="281">
        <f>+H69+H71</f>
        <v>4</v>
      </c>
      <c r="I73" s="288">
        <f t="shared" ref="I73:AB73" si="21">+I69+I71</f>
        <v>0.5</v>
      </c>
      <c r="J73" s="288"/>
      <c r="K73" s="281"/>
      <c r="L73" s="281"/>
      <c r="M73" s="281">
        <f t="shared" si="21"/>
        <v>1</v>
      </c>
      <c r="N73" s="281">
        <f t="shared" si="21"/>
        <v>0</v>
      </c>
      <c r="O73" s="281">
        <f t="shared" si="21"/>
        <v>0</v>
      </c>
      <c r="P73" s="281">
        <f t="shared" si="21"/>
        <v>0</v>
      </c>
      <c r="Q73" s="281">
        <f t="shared" si="21"/>
        <v>0</v>
      </c>
      <c r="R73" s="281">
        <f t="shared" si="21"/>
        <v>2</v>
      </c>
      <c r="S73" s="281">
        <f t="shared" si="21"/>
        <v>0</v>
      </c>
      <c r="T73" s="281">
        <f t="shared" si="21"/>
        <v>0</v>
      </c>
      <c r="U73" s="281">
        <f t="shared" si="21"/>
        <v>0</v>
      </c>
      <c r="V73" s="281">
        <f t="shared" si="21"/>
        <v>0</v>
      </c>
      <c r="W73" s="281">
        <v>3</v>
      </c>
      <c r="X73" s="281"/>
      <c r="Y73" s="281">
        <f t="shared" si="21"/>
        <v>0</v>
      </c>
      <c r="Z73" s="281">
        <f t="shared" si="21"/>
        <v>0</v>
      </c>
      <c r="AA73" s="281">
        <f t="shared" si="21"/>
        <v>0</v>
      </c>
      <c r="AB73" s="281">
        <f t="shared" si="21"/>
        <v>4</v>
      </c>
      <c r="AC73" s="42"/>
      <c r="AD73" s="42"/>
      <c r="AE73" s="42"/>
      <c r="AF73" s="42"/>
      <c r="AG73" s="40"/>
      <c r="AH73" s="40"/>
      <c r="AI73" s="270"/>
      <c r="AJ73" s="270"/>
      <c r="AK73" s="34"/>
      <c r="AL73" s="34"/>
      <c r="AM73" s="400"/>
      <c r="AN73" s="381"/>
      <c r="AO73" s="381"/>
      <c r="AP73" s="384"/>
      <c r="AQ73" s="378"/>
      <c r="AR73" s="159"/>
    </row>
    <row r="74" spans="1:51" s="5" customFormat="1" ht="49.5" customHeight="1" thickBot="1">
      <c r="A74" s="404"/>
      <c r="B74" s="395"/>
      <c r="C74" s="398"/>
      <c r="D74" s="398"/>
      <c r="E74" s="398"/>
      <c r="F74" s="398"/>
      <c r="G74" s="115" t="s">
        <v>14</v>
      </c>
      <c r="H74" s="282">
        <f>H70</f>
        <v>3906135884.6286254</v>
      </c>
      <c r="I74" s="298">
        <f t="shared" ref="I74:AB74" si="22">I70</f>
        <v>291706430</v>
      </c>
      <c r="J74" s="282"/>
      <c r="K74" s="282"/>
      <c r="L74" s="282"/>
      <c r="M74" s="282">
        <f t="shared" si="22"/>
        <v>1003802458</v>
      </c>
      <c r="N74" s="282">
        <f t="shared" si="22"/>
        <v>0</v>
      </c>
      <c r="O74" s="282">
        <f t="shared" si="22"/>
        <v>0</v>
      </c>
      <c r="P74" s="282">
        <f t="shared" si="22"/>
        <v>0</v>
      </c>
      <c r="Q74" s="282">
        <f t="shared" si="22"/>
        <v>0</v>
      </c>
      <c r="R74" s="282">
        <f t="shared" si="22"/>
        <v>974489430.89999998</v>
      </c>
      <c r="S74" s="282">
        <f t="shared" si="22"/>
        <v>0</v>
      </c>
      <c r="T74" s="282">
        <f t="shared" si="22"/>
        <v>0</v>
      </c>
      <c r="U74" s="282">
        <f t="shared" si="22"/>
        <v>0</v>
      </c>
      <c r="V74" s="282">
        <f t="shared" si="22"/>
        <v>0</v>
      </c>
      <c r="W74" s="282">
        <f t="shared" si="22"/>
        <v>1044100502.4450001</v>
      </c>
      <c r="X74" s="282"/>
      <c r="Y74" s="282">
        <f t="shared" si="22"/>
        <v>0</v>
      </c>
      <c r="Z74" s="282">
        <f t="shared" si="22"/>
        <v>0</v>
      </c>
      <c r="AA74" s="282">
        <f t="shared" si="22"/>
        <v>0</v>
      </c>
      <c r="AB74" s="282">
        <f t="shared" si="22"/>
        <v>592037063.78362501</v>
      </c>
      <c r="AC74" s="272"/>
      <c r="AD74" s="272"/>
      <c r="AE74" s="272"/>
      <c r="AF74" s="272"/>
      <c r="AG74" s="272"/>
      <c r="AH74" s="272"/>
      <c r="AI74" s="273"/>
      <c r="AJ74" s="273"/>
      <c r="AK74" s="44"/>
      <c r="AL74" s="44"/>
      <c r="AM74" s="401"/>
      <c r="AN74" s="382"/>
      <c r="AO74" s="382"/>
      <c r="AP74" s="385"/>
      <c r="AQ74" s="379"/>
      <c r="AR74" s="159"/>
    </row>
    <row r="75" spans="1:51" s="5" customFormat="1" ht="45" customHeight="1">
      <c r="A75" s="402" t="s">
        <v>153</v>
      </c>
      <c r="B75" s="393">
        <v>12</v>
      </c>
      <c r="C75" s="396" t="s">
        <v>154</v>
      </c>
      <c r="D75" s="396" t="s">
        <v>140</v>
      </c>
      <c r="E75" s="396">
        <v>439</v>
      </c>
      <c r="F75" s="396">
        <v>177</v>
      </c>
      <c r="G75" s="113" t="s">
        <v>9</v>
      </c>
      <c r="H75" s="278">
        <v>200</v>
      </c>
      <c r="I75" s="287">
        <v>55</v>
      </c>
      <c r="J75" s="278"/>
      <c r="K75" s="278"/>
      <c r="L75" s="278"/>
      <c r="M75" s="287">
        <v>117.5</v>
      </c>
      <c r="N75" s="278"/>
      <c r="O75" s="278"/>
      <c r="P75" s="278"/>
      <c r="Q75" s="278"/>
      <c r="R75" s="278">
        <v>180</v>
      </c>
      <c r="S75" s="278"/>
      <c r="T75" s="278"/>
      <c r="U75" s="278"/>
      <c r="V75" s="278"/>
      <c r="W75" s="278">
        <v>195</v>
      </c>
      <c r="X75" s="278"/>
      <c r="Y75" s="278"/>
      <c r="Z75" s="278"/>
      <c r="AA75" s="278"/>
      <c r="AB75" s="278">
        <v>200</v>
      </c>
      <c r="AC75" s="37"/>
      <c r="AD75" s="37"/>
      <c r="AE75" s="37"/>
      <c r="AF75" s="37"/>
      <c r="AG75" s="32"/>
      <c r="AH75" s="32"/>
      <c r="AI75" s="269"/>
      <c r="AJ75" s="269"/>
      <c r="AK75" s="38"/>
      <c r="AL75" s="38"/>
      <c r="AM75" s="399"/>
      <c r="AN75" s="380"/>
      <c r="AO75" s="380"/>
      <c r="AP75" s="383"/>
      <c r="AQ75" s="377"/>
    </row>
    <row r="76" spans="1:51" s="5" customFormat="1" ht="36" customHeight="1">
      <c r="A76" s="403"/>
      <c r="B76" s="394"/>
      <c r="C76" s="397"/>
      <c r="D76" s="397"/>
      <c r="E76" s="397"/>
      <c r="F76" s="397"/>
      <c r="G76" s="114" t="s">
        <v>10</v>
      </c>
      <c r="H76" s="260">
        <v>3795581175.8258748</v>
      </c>
      <c r="I76" s="299">
        <v>279700000</v>
      </c>
      <c r="J76" s="279"/>
      <c r="K76" s="260"/>
      <c r="L76" s="260"/>
      <c r="M76" s="260">
        <v>1116990714</v>
      </c>
      <c r="N76" s="260"/>
      <c r="O76" s="260"/>
      <c r="P76" s="260"/>
      <c r="Q76" s="260"/>
      <c r="R76" s="279">
        <v>1189991312.2</v>
      </c>
      <c r="S76" s="260"/>
      <c r="T76" s="260"/>
      <c r="U76" s="260"/>
      <c r="V76" s="260"/>
      <c r="W76" s="279">
        <v>790919978.71000004</v>
      </c>
      <c r="X76" s="260"/>
      <c r="Y76" s="260"/>
      <c r="Z76" s="260"/>
      <c r="AA76" s="260"/>
      <c r="AB76" s="279">
        <v>417979170.91587502</v>
      </c>
      <c r="AC76" s="215"/>
      <c r="AD76" s="215"/>
      <c r="AE76" s="215"/>
      <c r="AF76" s="215"/>
      <c r="AG76" s="215"/>
      <c r="AH76" s="215"/>
      <c r="AI76" s="270"/>
      <c r="AJ76" s="270"/>
      <c r="AK76" s="34"/>
      <c r="AL76" s="34"/>
      <c r="AM76" s="400"/>
      <c r="AN76" s="381"/>
      <c r="AO76" s="381"/>
      <c r="AP76" s="384"/>
      <c r="AQ76" s="378"/>
    </row>
    <row r="77" spans="1:51" s="5" customFormat="1" ht="40.5" customHeight="1">
      <c r="A77" s="403"/>
      <c r="B77" s="394"/>
      <c r="C77" s="397"/>
      <c r="D77" s="397"/>
      <c r="E77" s="397"/>
      <c r="F77" s="397"/>
      <c r="G77" s="114" t="s">
        <v>11</v>
      </c>
      <c r="H77" s="280"/>
      <c r="I77" s="297"/>
      <c r="J77" s="280"/>
      <c r="K77" s="280"/>
      <c r="L77" s="280"/>
      <c r="M77" s="280"/>
      <c r="N77" s="280"/>
      <c r="O77" s="280"/>
      <c r="P77" s="280"/>
      <c r="Q77" s="280"/>
      <c r="R77" s="280"/>
      <c r="S77" s="280"/>
      <c r="T77" s="280"/>
      <c r="U77" s="280"/>
      <c r="V77" s="280"/>
      <c r="W77" s="280"/>
      <c r="X77" s="280"/>
      <c r="Y77" s="280"/>
      <c r="Z77" s="280"/>
      <c r="AA77" s="280"/>
      <c r="AB77" s="280"/>
      <c r="AC77" s="39"/>
      <c r="AD77" s="39"/>
      <c r="AE77" s="39"/>
      <c r="AF77" s="39"/>
      <c r="AG77" s="40"/>
      <c r="AH77" s="40"/>
      <c r="AI77" s="270"/>
      <c r="AJ77" s="40"/>
      <c r="AK77" s="34"/>
      <c r="AL77" s="34"/>
      <c r="AM77" s="400"/>
      <c r="AN77" s="381"/>
      <c r="AO77" s="381"/>
      <c r="AP77" s="384"/>
      <c r="AQ77" s="378"/>
    </row>
    <row r="78" spans="1:51" s="5" customFormat="1" ht="33" customHeight="1">
      <c r="A78" s="403"/>
      <c r="B78" s="394"/>
      <c r="C78" s="397"/>
      <c r="D78" s="397"/>
      <c r="E78" s="397"/>
      <c r="F78" s="397"/>
      <c r="G78" s="114" t="s">
        <v>12</v>
      </c>
      <c r="H78" s="285"/>
      <c r="I78" s="297"/>
      <c r="J78" s="285"/>
      <c r="K78" s="285"/>
      <c r="L78" s="285"/>
      <c r="M78" s="285"/>
      <c r="N78" s="285"/>
      <c r="O78" s="285"/>
      <c r="P78" s="285"/>
      <c r="Q78" s="285"/>
      <c r="R78" s="285"/>
      <c r="S78" s="285"/>
      <c r="T78" s="285"/>
      <c r="U78" s="285"/>
      <c r="V78" s="285"/>
      <c r="W78" s="285"/>
      <c r="X78" s="285"/>
      <c r="Y78" s="285"/>
      <c r="Z78" s="285"/>
      <c r="AA78" s="285"/>
      <c r="AB78" s="285"/>
      <c r="AC78" s="43"/>
      <c r="AD78" s="43"/>
      <c r="AE78" s="43"/>
      <c r="AF78" s="43"/>
      <c r="AG78" s="215"/>
      <c r="AH78" s="215"/>
      <c r="AI78" s="215"/>
      <c r="AJ78" s="215"/>
      <c r="AK78" s="34"/>
      <c r="AL78" s="34"/>
      <c r="AM78" s="400"/>
      <c r="AN78" s="381"/>
      <c r="AO78" s="381"/>
      <c r="AP78" s="384"/>
      <c r="AQ78" s="378"/>
      <c r="AT78" s="156"/>
      <c r="AU78" s="156"/>
      <c r="AV78" s="156"/>
      <c r="AW78" s="156"/>
      <c r="AX78" s="156"/>
      <c r="AY78" s="156"/>
    </row>
    <row r="79" spans="1:51" s="5" customFormat="1" ht="36" customHeight="1">
      <c r="A79" s="403"/>
      <c r="B79" s="394"/>
      <c r="C79" s="397"/>
      <c r="D79" s="397"/>
      <c r="E79" s="397"/>
      <c r="F79" s="397"/>
      <c r="G79" s="114" t="s">
        <v>13</v>
      </c>
      <c r="H79" s="281">
        <f>+H75+H77</f>
        <v>200</v>
      </c>
      <c r="I79" s="288">
        <f t="shared" ref="I79:AB79" si="23">+I75+I77</f>
        <v>55</v>
      </c>
      <c r="J79" s="281"/>
      <c r="K79" s="281"/>
      <c r="L79" s="281"/>
      <c r="M79" s="288">
        <f t="shared" si="23"/>
        <v>117.5</v>
      </c>
      <c r="N79" s="281">
        <f t="shared" si="23"/>
        <v>0</v>
      </c>
      <c r="O79" s="281">
        <f t="shared" si="23"/>
        <v>0</v>
      </c>
      <c r="P79" s="281">
        <f t="shared" si="23"/>
        <v>0</v>
      </c>
      <c r="Q79" s="281">
        <f t="shared" si="23"/>
        <v>0</v>
      </c>
      <c r="R79" s="281">
        <f t="shared" si="23"/>
        <v>180</v>
      </c>
      <c r="S79" s="281">
        <f t="shared" si="23"/>
        <v>0</v>
      </c>
      <c r="T79" s="281">
        <f t="shared" si="23"/>
        <v>0</v>
      </c>
      <c r="U79" s="281">
        <f t="shared" si="23"/>
        <v>0</v>
      </c>
      <c r="V79" s="281">
        <f t="shared" si="23"/>
        <v>0</v>
      </c>
      <c r="W79" s="281">
        <v>195</v>
      </c>
      <c r="X79" s="281"/>
      <c r="Y79" s="281">
        <f t="shared" si="23"/>
        <v>0</v>
      </c>
      <c r="Z79" s="281">
        <f t="shared" si="23"/>
        <v>0</v>
      </c>
      <c r="AA79" s="281">
        <f t="shared" si="23"/>
        <v>0</v>
      </c>
      <c r="AB79" s="281">
        <f t="shared" si="23"/>
        <v>200</v>
      </c>
      <c r="AC79" s="42"/>
      <c r="AD79" s="42"/>
      <c r="AE79" s="42"/>
      <c r="AF79" s="42"/>
      <c r="AG79" s="40"/>
      <c r="AH79" s="40"/>
      <c r="AI79" s="270"/>
      <c r="AJ79" s="270"/>
      <c r="AK79" s="34"/>
      <c r="AL79" s="34"/>
      <c r="AM79" s="400"/>
      <c r="AN79" s="381"/>
      <c r="AO79" s="381"/>
      <c r="AP79" s="384"/>
      <c r="AQ79" s="378"/>
      <c r="AT79" s="157"/>
      <c r="AU79" s="157"/>
      <c r="AV79" s="157"/>
      <c r="AW79" s="157"/>
      <c r="AX79" s="157"/>
      <c r="AY79" s="156"/>
    </row>
    <row r="80" spans="1:51" s="5" customFormat="1" ht="49.5" customHeight="1" thickBot="1">
      <c r="A80" s="404"/>
      <c r="B80" s="395"/>
      <c r="C80" s="398"/>
      <c r="D80" s="398"/>
      <c r="E80" s="398"/>
      <c r="F80" s="398"/>
      <c r="G80" s="115" t="s">
        <v>14</v>
      </c>
      <c r="H80" s="282">
        <f>H76</f>
        <v>3795581175.8258748</v>
      </c>
      <c r="I80" s="298">
        <f t="shared" ref="I80:AB80" si="24">I76</f>
        <v>279700000</v>
      </c>
      <c r="J80" s="282"/>
      <c r="K80" s="282"/>
      <c r="L80" s="282"/>
      <c r="M80" s="282">
        <f t="shared" si="24"/>
        <v>1116990714</v>
      </c>
      <c r="N80" s="282">
        <f t="shared" si="24"/>
        <v>0</v>
      </c>
      <c r="O80" s="282">
        <f t="shared" si="24"/>
        <v>0</v>
      </c>
      <c r="P80" s="282">
        <f t="shared" si="24"/>
        <v>0</v>
      </c>
      <c r="Q80" s="282">
        <f t="shared" si="24"/>
        <v>0</v>
      </c>
      <c r="R80" s="282">
        <f t="shared" si="24"/>
        <v>1189991312.2</v>
      </c>
      <c r="S80" s="282">
        <f t="shared" si="24"/>
        <v>0</v>
      </c>
      <c r="T80" s="282">
        <f t="shared" si="24"/>
        <v>0</v>
      </c>
      <c r="U80" s="282">
        <f t="shared" si="24"/>
        <v>0</v>
      </c>
      <c r="V80" s="282">
        <f t="shared" si="24"/>
        <v>0</v>
      </c>
      <c r="W80" s="282">
        <f t="shared" si="24"/>
        <v>790919978.71000004</v>
      </c>
      <c r="X80" s="282"/>
      <c r="Y80" s="282">
        <f t="shared" si="24"/>
        <v>0</v>
      </c>
      <c r="Z80" s="282">
        <f t="shared" si="24"/>
        <v>0</v>
      </c>
      <c r="AA80" s="282">
        <f t="shared" si="24"/>
        <v>0</v>
      </c>
      <c r="AB80" s="282">
        <f t="shared" si="24"/>
        <v>417979170.91587502</v>
      </c>
      <c r="AC80" s="272"/>
      <c r="AD80" s="272"/>
      <c r="AE80" s="272"/>
      <c r="AF80" s="272"/>
      <c r="AG80" s="272"/>
      <c r="AH80" s="272"/>
      <c r="AI80" s="273"/>
      <c r="AJ80" s="273"/>
      <c r="AK80" s="44"/>
      <c r="AL80" s="44"/>
      <c r="AM80" s="401"/>
      <c r="AN80" s="382"/>
      <c r="AO80" s="382"/>
      <c r="AP80" s="385"/>
      <c r="AQ80" s="379"/>
      <c r="AR80" s="159"/>
      <c r="AT80" s="156"/>
      <c r="AU80" s="156"/>
      <c r="AV80" s="156"/>
      <c r="AW80" s="156"/>
      <c r="AX80" s="156"/>
      <c r="AY80" s="156"/>
    </row>
    <row r="81" spans="1:45" s="5" customFormat="1" ht="15">
      <c r="A81" s="402" t="s">
        <v>155</v>
      </c>
      <c r="B81" s="393">
        <v>13</v>
      </c>
      <c r="C81" s="396" t="s">
        <v>156</v>
      </c>
      <c r="D81" s="396" t="s">
        <v>141</v>
      </c>
      <c r="E81" s="396">
        <v>440</v>
      </c>
      <c r="F81" s="396">
        <v>177</v>
      </c>
      <c r="G81" s="113" t="s">
        <v>9</v>
      </c>
      <c r="H81" s="278">
        <v>500</v>
      </c>
      <c r="I81" s="287">
        <v>56</v>
      </c>
      <c r="J81" s="278"/>
      <c r="K81" s="278"/>
      <c r="L81" s="278"/>
      <c r="M81" s="278">
        <v>125</v>
      </c>
      <c r="N81" s="278"/>
      <c r="O81" s="278"/>
      <c r="P81" s="278"/>
      <c r="Q81" s="278"/>
      <c r="R81" s="278">
        <v>125</v>
      </c>
      <c r="S81" s="278"/>
      <c r="T81" s="278"/>
      <c r="U81" s="278"/>
      <c r="V81" s="278"/>
      <c r="W81" s="278">
        <v>125</v>
      </c>
      <c r="X81" s="278"/>
      <c r="Y81" s="278"/>
      <c r="Z81" s="278"/>
      <c r="AA81" s="278"/>
      <c r="AB81" s="278">
        <v>69</v>
      </c>
      <c r="AC81" s="37"/>
      <c r="AD81" s="37"/>
      <c r="AE81" s="37"/>
      <c r="AF81" s="37"/>
      <c r="AG81" s="32"/>
      <c r="AH81" s="32"/>
      <c r="AI81" s="269"/>
      <c r="AJ81" s="269"/>
      <c r="AK81" s="38"/>
      <c r="AL81" s="38"/>
      <c r="AM81" s="399"/>
      <c r="AN81" s="380"/>
      <c r="AO81" s="380"/>
      <c r="AP81" s="383"/>
      <c r="AQ81" s="377"/>
    </row>
    <row r="82" spans="1:45" s="5" customFormat="1" ht="15">
      <c r="A82" s="403"/>
      <c r="B82" s="394"/>
      <c r="C82" s="397"/>
      <c r="D82" s="397"/>
      <c r="E82" s="397"/>
      <c r="F82" s="397"/>
      <c r="G82" s="114" t="s">
        <v>10</v>
      </c>
      <c r="H82" s="260">
        <v>4941753061.0304623</v>
      </c>
      <c r="I82" s="299">
        <v>627036384</v>
      </c>
      <c r="J82" s="279"/>
      <c r="K82" s="260"/>
      <c r="L82" s="260"/>
      <c r="M82" s="279">
        <v>1179600707.4000001</v>
      </c>
      <c r="N82" s="260"/>
      <c r="O82" s="260"/>
      <c r="P82" s="260"/>
      <c r="Q82" s="260"/>
      <c r="R82" s="279">
        <v>1219830742.77</v>
      </c>
      <c r="S82" s="260"/>
      <c r="T82" s="260"/>
      <c r="U82" s="260"/>
      <c r="V82" s="260"/>
      <c r="W82" s="279">
        <v>1262072279.9085</v>
      </c>
      <c r="X82" s="260"/>
      <c r="Y82" s="260"/>
      <c r="Z82" s="260"/>
      <c r="AA82" s="260"/>
      <c r="AB82" s="279">
        <v>653212946.95196199</v>
      </c>
      <c r="AC82" s="215"/>
      <c r="AD82" s="215"/>
      <c r="AE82" s="215"/>
      <c r="AF82" s="215"/>
      <c r="AG82" s="215"/>
      <c r="AH82" s="215"/>
      <c r="AI82" s="270"/>
      <c r="AJ82" s="270"/>
      <c r="AK82" s="34"/>
      <c r="AL82" s="34"/>
      <c r="AM82" s="400"/>
      <c r="AN82" s="381"/>
      <c r="AO82" s="381"/>
      <c r="AP82" s="384"/>
      <c r="AQ82" s="378"/>
    </row>
    <row r="83" spans="1:45" s="5" customFormat="1" ht="18">
      <c r="A83" s="403"/>
      <c r="B83" s="394"/>
      <c r="C83" s="397"/>
      <c r="D83" s="397"/>
      <c r="E83" s="397"/>
      <c r="F83" s="397"/>
      <c r="G83" s="114" t="s">
        <v>11</v>
      </c>
      <c r="H83" s="280"/>
      <c r="I83" s="297"/>
      <c r="J83" s="280"/>
      <c r="K83" s="280"/>
      <c r="L83" s="280"/>
      <c r="M83" s="280"/>
      <c r="N83" s="280"/>
      <c r="O83" s="280"/>
      <c r="P83" s="280"/>
      <c r="Q83" s="280"/>
      <c r="R83" s="280"/>
      <c r="S83" s="280"/>
      <c r="T83" s="280"/>
      <c r="U83" s="280"/>
      <c r="V83" s="280"/>
      <c r="W83" s="280"/>
      <c r="X83" s="280"/>
      <c r="Y83" s="280"/>
      <c r="Z83" s="280"/>
      <c r="AA83" s="280"/>
      <c r="AB83" s="280"/>
      <c r="AC83" s="39"/>
      <c r="AD83" s="39"/>
      <c r="AE83" s="39"/>
      <c r="AF83" s="39"/>
      <c r="AG83" s="40"/>
      <c r="AH83" s="40"/>
      <c r="AI83" s="270"/>
      <c r="AJ83" s="40"/>
      <c r="AK83" s="34"/>
      <c r="AL83" s="34"/>
      <c r="AM83" s="400"/>
      <c r="AN83" s="381"/>
      <c r="AO83" s="381"/>
      <c r="AP83" s="384"/>
      <c r="AQ83" s="378"/>
    </row>
    <row r="84" spans="1:45" s="5" customFormat="1" ht="18">
      <c r="A84" s="403"/>
      <c r="B84" s="394"/>
      <c r="C84" s="397"/>
      <c r="D84" s="397"/>
      <c r="E84" s="397"/>
      <c r="F84" s="397"/>
      <c r="G84" s="114" t="s">
        <v>12</v>
      </c>
      <c r="H84" s="285"/>
      <c r="I84" s="297"/>
      <c r="J84" s="285"/>
      <c r="K84" s="285"/>
      <c r="L84" s="285"/>
      <c r="M84" s="285"/>
      <c r="N84" s="285"/>
      <c r="O84" s="285"/>
      <c r="P84" s="285"/>
      <c r="Q84" s="285"/>
      <c r="R84" s="285"/>
      <c r="S84" s="285"/>
      <c r="T84" s="285"/>
      <c r="U84" s="285"/>
      <c r="V84" s="285"/>
      <c r="W84" s="285"/>
      <c r="X84" s="285"/>
      <c r="Y84" s="285"/>
      <c r="Z84" s="285"/>
      <c r="AA84" s="285"/>
      <c r="AB84" s="285"/>
      <c r="AC84" s="43"/>
      <c r="AD84" s="43"/>
      <c r="AE84" s="43"/>
      <c r="AF84" s="43"/>
      <c r="AG84" s="215"/>
      <c r="AH84" s="215"/>
      <c r="AI84" s="215"/>
      <c r="AJ84" s="215"/>
      <c r="AK84" s="34"/>
      <c r="AL84" s="34"/>
      <c r="AM84" s="400"/>
      <c r="AN84" s="381"/>
      <c r="AO84" s="381"/>
      <c r="AP84" s="384"/>
      <c r="AQ84" s="378"/>
    </row>
    <row r="85" spans="1:45" s="5" customFormat="1" ht="15">
      <c r="A85" s="403"/>
      <c r="B85" s="394"/>
      <c r="C85" s="397"/>
      <c r="D85" s="397"/>
      <c r="E85" s="397"/>
      <c r="F85" s="397"/>
      <c r="G85" s="114" t="s">
        <v>13</v>
      </c>
      <c r="H85" s="281">
        <f>+H81+H83</f>
        <v>500</v>
      </c>
      <c r="I85" s="288">
        <f t="shared" ref="I85:AA85" si="25">+I81+I83</f>
        <v>56</v>
      </c>
      <c r="J85" s="281"/>
      <c r="K85" s="281"/>
      <c r="L85" s="281"/>
      <c r="M85" s="281">
        <f t="shared" si="25"/>
        <v>125</v>
      </c>
      <c r="N85" s="281">
        <f t="shared" si="25"/>
        <v>0</v>
      </c>
      <c r="O85" s="281">
        <f t="shared" si="25"/>
        <v>0</v>
      </c>
      <c r="P85" s="281">
        <f t="shared" si="25"/>
        <v>0</v>
      </c>
      <c r="Q85" s="281">
        <f t="shared" si="25"/>
        <v>0</v>
      </c>
      <c r="R85" s="281">
        <f t="shared" si="25"/>
        <v>125</v>
      </c>
      <c r="S85" s="281">
        <f t="shared" si="25"/>
        <v>0</v>
      </c>
      <c r="T85" s="281">
        <f t="shared" si="25"/>
        <v>0</v>
      </c>
      <c r="U85" s="281">
        <f t="shared" si="25"/>
        <v>0</v>
      </c>
      <c r="V85" s="281">
        <f t="shared" si="25"/>
        <v>0</v>
      </c>
      <c r="W85" s="281">
        <v>125</v>
      </c>
      <c r="X85" s="281"/>
      <c r="Y85" s="281">
        <f t="shared" si="25"/>
        <v>0</v>
      </c>
      <c r="Z85" s="281">
        <f t="shared" si="25"/>
        <v>0</v>
      </c>
      <c r="AA85" s="281">
        <f t="shared" si="25"/>
        <v>0</v>
      </c>
      <c r="AB85" s="281">
        <v>69</v>
      </c>
      <c r="AC85" s="42"/>
      <c r="AD85" s="42"/>
      <c r="AE85" s="42"/>
      <c r="AF85" s="42"/>
      <c r="AG85" s="40"/>
      <c r="AH85" s="40"/>
      <c r="AI85" s="270"/>
      <c r="AJ85" s="270"/>
      <c r="AK85" s="34"/>
      <c r="AL85" s="34"/>
      <c r="AM85" s="400"/>
      <c r="AN85" s="381"/>
      <c r="AO85" s="381"/>
      <c r="AP85" s="384"/>
      <c r="AQ85" s="378"/>
      <c r="AS85" s="178"/>
    </row>
    <row r="86" spans="1:45" s="5" customFormat="1" thickBot="1">
      <c r="A86" s="403"/>
      <c r="B86" s="395"/>
      <c r="C86" s="398"/>
      <c r="D86" s="398"/>
      <c r="E86" s="398"/>
      <c r="F86" s="398"/>
      <c r="G86" s="115" t="s">
        <v>14</v>
      </c>
      <c r="H86" s="282">
        <f>H82</f>
        <v>4941753061.0304623</v>
      </c>
      <c r="I86" s="298">
        <f>I82</f>
        <v>627036384</v>
      </c>
      <c r="J86" s="282"/>
      <c r="K86" s="282"/>
      <c r="L86" s="282"/>
      <c r="M86" s="282">
        <f t="shared" ref="M86:AB86" si="26">M82</f>
        <v>1179600707.4000001</v>
      </c>
      <c r="N86" s="282">
        <f t="shared" si="26"/>
        <v>0</v>
      </c>
      <c r="O86" s="282">
        <f t="shared" si="26"/>
        <v>0</v>
      </c>
      <c r="P86" s="282">
        <f t="shared" si="26"/>
        <v>0</v>
      </c>
      <c r="Q86" s="282">
        <f t="shared" si="26"/>
        <v>0</v>
      </c>
      <c r="R86" s="282">
        <f t="shared" si="26"/>
        <v>1219830742.77</v>
      </c>
      <c r="S86" s="282">
        <f t="shared" si="26"/>
        <v>0</v>
      </c>
      <c r="T86" s="282">
        <f t="shared" si="26"/>
        <v>0</v>
      </c>
      <c r="U86" s="282">
        <f t="shared" si="26"/>
        <v>0</v>
      </c>
      <c r="V86" s="282">
        <f t="shared" si="26"/>
        <v>0</v>
      </c>
      <c r="W86" s="282">
        <f>W82</f>
        <v>1262072279.9085</v>
      </c>
      <c r="X86" s="282"/>
      <c r="Y86" s="282">
        <f t="shared" si="26"/>
        <v>0</v>
      </c>
      <c r="Z86" s="282">
        <f t="shared" si="26"/>
        <v>0</v>
      </c>
      <c r="AA86" s="282">
        <f t="shared" si="26"/>
        <v>0</v>
      </c>
      <c r="AB86" s="282">
        <f t="shared" si="26"/>
        <v>653212946.95196199</v>
      </c>
      <c r="AC86" s="272"/>
      <c r="AD86" s="272"/>
      <c r="AE86" s="272"/>
      <c r="AF86" s="272"/>
      <c r="AG86" s="272"/>
      <c r="AH86" s="272"/>
      <c r="AI86" s="273"/>
      <c r="AJ86" s="273"/>
      <c r="AK86" s="44"/>
      <c r="AL86" s="44"/>
      <c r="AM86" s="401"/>
      <c r="AN86" s="382"/>
      <c r="AO86" s="382"/>
      <c r="AP86" s="385"/>
      <c r="AQ86" s="379"/>
      <c r="AR86" s="159"/>
    </row>
    <row r="87" spans="1:45" s="5" customFormat="1" ht="15">
      <c r="A87" s="403"/>
      <c r="B87" s="393">
        <v>14</v>
      </c>
      <c r="C87" s="396" t="s">
        <v>157</v>
      </c>
      <c r="D87" s="396" t="s">
        <v>140</v>
      </c>
      <c r="E87" s="396">
        <v>440</v>
      </c>
      <c r="F87" s="396">
        <v>177</v>
      </c>
      <c r="G87" s="113" t="s">
        <v>9</v>
      </c>
      <c r="H87" s="278">
        <v>2</v>
      </c>
      <c r="I87" s="287">
        <v>0.5</v>
      </c>
      <c r="J87" s="287"/>
      <c r="K87" s="278"/>
      <c r="L87" s="278"/>
      <c r="M87" s="288">
        <v>1</v>
      </c>
      <c r="N87" s="290"/>
      <c r="O87" s="290"/>
      <c r="P87" s="290"/>
      <c r="Q87" s="290"/>
      <c r="R87" s="281">
        <v>1.5</v>
      </c>
      <c r="S87" s="290"/>
      <c r="T87" s="290"/>
      <c r="U87" s="290"/>
      <c r="V87" s="290"/>
      <c r="W87" s="281">
        <v>1.7</v>
      </c>
      <c r="X87" s="290"/>
      <c r="Y87" s="290"/>
      <c r="Z87" s="290"/>
      <c r="AA87" s="290"/>
      <c r="AB87" s="281">
        <v>2</v>
      </c>
      <c r="AC87" s="37"/>
      <c r="AD87" s="37"/>
      <c r="AE87" s="37"/>
      <c r="AF87" s="37"/>
      <c r="AG87" s="32"/>
      <c r="AH87" s="32"/>
      <c r="AI87" s="269"/>
      <c r="AJ87" s="269"/>
      <c r="AK87" s="38"/>
      <c r="AL87" s="38"/>
      <c r="AM87" s="399"/>
      <c r="AN87" s="380"/>
      <c r="AO87" s="380"/>
      <c r="AP87" s="383"/>
      <c r="AQ87" s="377"/>
    </row>
    <row r="88" spans="1:45" s="5" customFormat="1" ht="15">
      <c r="A88" s="403"/>
      <c r="B88" s="394"/>
      <c r="C88" s="397"/>
      <c r="D88" s="397"/>
      <c r="E88" s="397"/>
      <c r="F88" s="397"/>
      <c r="G88" s="114" t="s">
        <v>10</v>
      </c>
      <c r="H88" s="260">
        <v>3042825395.7413502</v>
      </c>
      <c r="I88" s="299">
        <v>94398882</v>
      </c>
      <c r="J88" s="279"/>
      <c r="K88" s="260"/>
      <c r="L88" s="260"/>
      <c r="M88" s="279">
        <v>793626341.60000002</v>
      </c>
      <c r="N88" s="260"/>
      <c r="O88" s="260"/>
      <c r="P88" s="260"/>
      <c r="Q88" s="260"/>
      <c r="R88" s="279">
        <v>831107658.67999995</v>
      </c>
      <c r="S88" s="260"/>
      <c r="T88" s="260"/>
      <c r="U88" s="260"/>
      <c r="V88" s="260"/>
      <c r="W88" s="279">
        <v>868918041.61399996</v>
      </c>
      <c r="X88" s="260"/>
      <c r="Y88" s="260"/>
      <c r="Z88" s="260"/>
      <c r="AA88" s="260"/>
      <c r="AB88" s="279">
        <v>455074471.84735</v>
      </c>
      <c r="AC88" s="215"/>
      <c r="AD88" s="215"/>
      <c r="AE88" s="215"/>
      <c r="AF88" s="215"/>
      <c r="AG88" s="215"/>
      <c r="AH88" s="215"/>
      <c r="AI88" s="270"/>
      <c r="AJ88" s="270"/>
      <c r="AK88" s="34"/>
      <c r="AL88" s="34"/>
      <c r="AM88" s="400"/>
      <c r="AN88" s="381"/>
      <c r="AO88" s="381"/>
      <c r="AP88" s="384"/>
      <c r="AQ88" s="378"/>
    </row>
    <row r="89" spans="1:45" s="5" customFormat="1" ht="18">
      <c r="A89" s="403"/>
      <c r="B89" s="394"/>
      <c r="C89" s="397"/>
      <c r="D89" s="397"/>
      <c r="E89" s="397"/>
      <c r="F89" s="397"/>
      <c r="G89" s="114" t="s">
        <v>11</v>
      </c>
      <c r="H89" s="280"/>
      <c r="I89" s="297"/>
      <c r="J89" s="280"/>
      <c r="K89" s="280"/>
      <c r="L89" s="280"/>
      <c r="M89" s="280"/>
      <c r="N89" s="280"/>
      <c r="O89" s="280"/>
      <c r="P89" s="280"/>
      <c r="Q89" s="280"/>
      <c r="R89" s="280"/>
      <c r="S89" s="280"/>
      <c r="T89" s="280"/>
      <c r="U89" s="280"/>
      <c r="V89" s="280"/>
      <c r="W89" s="280"/>
      <c r="X89" s="280"/>
      <c r="Y89" s="280"/>
      <c r="Z89" s="280"/>
      <c r="AA89" s="280"/>
      <c r="AB89" s="280"/>
      <c r="AC89" s="39"/>
      <c r="AD89" s="39"/>
      <c r="AE89" s="39"/>
      <c r="AF89" s="39"/>
      <c r="AG89" s="40"/>
      <c r="AH89" s="40"/>
      <c r="AI89" s="270"/>
      <c r="AJ89" s="40"/>
      <c r="AK89" s="34"/>
      <c r="AL89" s="34"/>
      <c r="AM89" s="400"/>
      <c r="AN89" s="381"/>
      <c r="AO89" s="381"/>
      <c r="AP89" s="384"/>
      <c r="AQ89" s="378"/>
    </row>
    <row r="90" spans="1:45" s="5" customFormat="1" ht="18">
      <c r="A90" s="403"/>
      <c r="B90" s="394"/>
      <c r="C90" s="397"/>
      <c r="D90" s="397"/>
      <c r="E90" s="397"/>
      <c r="F90" s="397"/>
      <c r="G90" s="114" t="s">
        <v>12</v>
      </c>
      <c r="H90" s="285"/>
      <c r="I90" s="297"/>
      <c r="J90" s="285"/>
      <c r="K90" s="285"/>
      <c r="L90" s="285"/>
      <c r="M90" s="285"/>
      <c r="N90" s="285"/>
      <c r="O90" s="285"/>
      <c r="P90" s="285"/>
      <c r="Q90" s="285"/>
      <c r="R90" s="285"/>
      <c r="S90" s="285"/>
      <c r="T90" s="285"/>
      <c r="U90" s="285"/>
      <c r="V90" s="285"/>
      <c r="W90" s="285"/>
      <c r="X90" s="285"/>
      <c r="Y90" s="285"/>
      <c r="Z90" s="285"/>
      <c r="AA90" s="285"/>
      <c r="AB90" s="285"/>
      <c r="AC90" s="43"/>
      <c r="AD90" s="43"/>
      <c r="AE90" s="43"/>
      <c r="AF90" s="43"/>
      <c r="AG90" s="215"/>
      <c r="AH90" s="215"/>
      <c r="AI90" s="215"/>
      <c r="AJ90" s="215"/>
      <c r="AK90" s="34"/>
      <c r="AL90" s="34"/>
      <c r="AM90" s="400"/>
      <c r="AN90" s="381"/>
      <c r="AO90" s="381"/>
      <c r="AP90" s="384"/>
      <c r="AQ90" s="378"/>
    </row>
    <row r="91" spans="1:45" s="5" customFormat="1" ht="15">
      <c r="A91" s="403"/>
      <c r="B91" s="394"/>
      <c r="C91" s="397"/>
      <c r="D91" s="397"/>
      <c r="E91" s="397"/>
      <c r="F91" s="397"/>
      <c r="G91" s="114" t="s">
        <v>13</v>
      </c>
      <c r="H91" s="281">
        <f>+H87+H89</f>
        <v>2</v>
      </c>
      <c r="I91" s="288">
        <f t="shared" ref="I91:AB91" si="27">+I87+I89</f>
        <v>0.5</v>
      </c>
      <c r="J91" s="288"/>
      <c r="K91" s="288"/>
      <c r="L91" s="288"/>
      <c r="M91" s="288">
        <f t="shared" si="27"/>
        <v>1</v>
      </c>
      <c r="N91" s="288">
        <f t="shared" si="27"/>
        <v>0</v>
      </c>
      <c r="O91" s="288">
        <f t="shared" si="27"/>
        <v>0</v>
      </c>
      <c r="P91" s="288">
        <f t="shared" si="27"/>
        <v>0</v>
      </c>
      <c r="Q91" s="288">
        <f t="shared" si="27"/>
        <v>0</v>
      </c>
      <c r="R91" s="288">
        <f t="shared" si="27"/>
        <v>1.5</v>
      </c>
      <c r="S91" s="288">
        <f t="shared" si="27"/>
        <v>0</v>
      </c>
      <c r="T91" s="288">
        <f t="shared" si="27"/>
        <v>0</v>
      </c>
      <c r="U91" s="288">
        <f t="shared" si="27"/>
        <v>0</v>
      </c>
      <c r="V91" s="288">
        <f t="shared" si="27"/>
        <v>0</v>
      </c>
      <c r="W91" s="288">
        <v>1.7</v>
      </c>
      <c r="X91" s="288"/>
      <c r="Y91" s="288">
        <f t="shared" si="27"/>
        <v>0</v>
      </c>
      <c r="Z91" s="288">
        <f t="shared" si="27"/>
        <v>0</v>
      </c>
      <c r="AA91" s="288">
        <f t="shared" si="27"/>
        <v>0</v>
      </c>
      <c r="AB91" s="288">
        <f t="shared" si="27"/>
        <v>2</v>
      </c>
      <c r="AC91" s="42"/>
      <c r="AD91" s="42"/>
      <c r="AE91" s="42"/>
      <c r="AF91" s="42"/>
      <c r="AG91" s="40"/>
      <c r="AH91" s="40"/>
      <c r="AI91" s="270"/>
      <c r="AJ91" s="270"/>
      <c r="AK91" s="34"/>
      <c r="AL91" s="34"/>
      <c r="AM91" s="400"/>
      <c r="AN91" s="381"/>
      <c r="AO91" s="381"/>
      <c r="AP91" s="384"/>
      <c r="AQ91" s="378"/>
    </row>
    <row r="92" spans="1:45" s="5" customFormat="1" thickBot="1">
      <c r="A92" s="403"/>
      <c r="B92" s="395"/>
      <c r="C92" s="398"/>
      <c r="D92" s="398"/>
      <c r="E92" s="398"/>
      <c r="F92" s="398"/>
      <c r="G92" s="115" t="s">
        <v>14</v>
      </c>
      <c r="H92" s="282">
        <f>H88</f>
        <v>3042825395.7413502</v>
      </c>
      <c r="I92" s="298">
        <f t="shared" ref="I92:AB92" si="28">I88</f>
        <v>94398882</v>
      </c>
      <c r="J92" s="282"/>
      <c r="K92" s="282"/>
      <c r="L92" s="282"/>
      <c r="M92" s="282">
        <f t="shared" si="28"/>
        <v>793626341.60000002</v>
      </c>
      <c r="N92" s="282">
        <f t="shared" si="28"/>
        <v>0</v>
      </c>
      <c r="O92" s="282">
        <f t="shared" si="28"/>
        <v>0</v>
      </c>
      <c r="P92" s="282">
        <f t="shared" si="28"/>
        <v>0</v>
      </c>
      <c r="Q92" s="282">
        <f t="shared" si="28"/>
        <v>0</v>
      </c>
      <c r="R92" s="279">
        <f t="shared" si="28"/>
        <v>831107658.67999995</v>
      </c>
      <c r="S92" s="282">
        <f t="shared" si="28"/>
        <v>0</v>
      </c>
      <c r="T92" s="282">
        <f t="shared" si="28"/>
        <v>0</v>
      </c>
      <c r="U92" s="282">
        <f t="shared" si="28"/>
        <v>0</v>
      </c>
      <c r="V92" s="282">
        <f t="shared" si="28"/>
        <v>0</v>
      </c>
      <c r="W92" s="279">
        <f t="shared" si="28"/>
        <v>868918041.61399996</v>
      </c>
      <c r="X92" s="282"/>
      <c r="Y92" s="282">
        <f t="shared" si="28"/>
        <v>0</v>
      </c>
      <c r="Z92" s="282">
        <f t="shared" si="28"/>
        <v>0</v>
      </c>
      <c r="AA92" s="282">
        <f t="shared" si="28"/>
        <v>0</v>
      </c>
      <c r="AB92" s="279">
        <f t="shared" si="28"/>
        <v>455074471.84735</v>
      </c>
      <c r="AC92" s="272"/>
      <c r="AD92" s="272"/>
      <c r="AE92" s="272"/>
      <c r="AF92" s="272"/>
      <c r="AG92" s="272"/>
      <c r="AH92" s="272"/>
      <c r="AI92" s="273"/>
      <c r="AJ92" s="273"/>
      <c r="AK92" s="44"/>
      <c r="AL92" s="44"/>
      <c r="AM92" s="401"/>
      <c r="AN92" s="382"/>
      <c r="AO92" s="382"/>
      <c r="AP92" s="385"/>
      <c r="AQ92" s="379"/>
    </row>
    <row r="93" spans="1:45" s="5" customFormat="1" ht="15">
      <c r="A93" s="403"/>
      <c r="B93" s="393">
        <v>15</v>
      </c>
      <c r="C93" s="396" t="s">
        <v>158</v>
      </c>
      <c r="D93" s="396" t="s">
        <v>139</v>
      </c>
      <c r="E93" s="396">
        <v>440</v>
      </c>
      <c r="F93" s="396">
        <v>177</v>
      </c>
      <c r="G93" s="113" t="s">
        <v>9</v>
      </c>
      <c r="H93" s="278">
        <v>4</v>
      </c>
      <c r="I93" s="287">
        <v>4</v>
      </c>
      <c r="J93" s="278"/>
      <c r="K93" s="278"/>
      <c r="L93" s="278"/>
      <c r="M93" s="278">
        <v>4</v>
      </c>
      <c r="N93" s="278"/>
      <c r="O93" s="278"/>
      <c r="P93" s="278"/>
      <c r="Q93" s="278"/>
      <c r="R93" s="278">
        <v>4</v>
      </c>
      <c r="S93" s="278"/>
      <c r="T93" s="278"/>
      <c r="U93" s="278"/>
      <c r="V93" s="278"/>
      <c r="W93" s="278">
        <v>4</v>
      </c>
      <c r="X93" s="278"/>
      <c r="Y93" s="278"/>
      <c r="Z93" s="278"/>
      <c r="AA93" s="278"/>
      <c r="AB93" s="278">
        <v>4</v>
      </c>
      <c r="AC93" s="37"/>
      <c r="AD93" s="37"/>
      <c r="AE93" s="37"/>
      <c r="AF93" s="37"/>
      <c r="AG93" s="32"/>
      <c r="AH93" s="32"/>
      <c r="AI93" s="269"/>
      <c r="AJ93" s="269"/>
      <c r="AK93" s="38"/>
      <c r="AL93" s="38"/>
      <c r="AM93" s="399"/>
      <c r="AN93" s="380"/>
      <c r="AO93" s="380"/>
      <c r="AP93" s="383"/>
      <c r="AQ93" s="377"/>
    </row>
    <row r="94" spans="1:45" s="5" customFormat="1" ht="15">
      <c r="A94" s="403"/>
      <c r="B94" s="394"/>
      <c r="C94" s="397"/>
      <c r="D94" s="397"/>
      <c r="E94" s="397"/>
      <c r="F94" s="397"/>
      <c r="G94" s="114" t="s">
        <v>10</v>
      </c>
      <c r="H94" s="260">
        <v>3403736077.1770124</v>
      </c>
      <c r="I94" s="299">
        <v>417445330</v>
      </c>
      <c r="J94" s="279"/>
      <c r="K94" s="260"/>
      <c r="L94" s="260"/>
      <c r="M94" s="279">
        <v>790585193</v>
      </c>
      <c r="N94" s="260"/>
      <c r="O94" s="260"/>
      <c r="P94" s="260"/>
      <c r="Q94" s="260"/>
      <c r="R94" s="279">
        <v>836026952.64999998</v>
      </c>
      <c r="S94" s="260"/>
      <c r="T94" s="260"/>
      <c r="U94" s="260"/>
      <c r="V94" s="260"/>
      <c r="W94" s="279">
        <v>885040800.28250003</v>
      </c>
      <c r="X94" s="260"/>
      <c r="Y94" s="260"/>
      <c r="Z94" s="260"/>
      <c r="AA94" s="260"/>
      <c r="AB94" s="279">
        <v>474637801.24451202</v>
      </c>
      <c r="AC94" s="215"/>
      <c r="AD94" s="215"/>
      <c r="AE94" s="215"/>
      <c r="AF94" s="215"/>
      <c r="AG94" s="215"/>
      <c r="AH94" s="215"/>
      <c r="AI94" s="270"/>
      <c r="AJ94" s="270"/>
      <c r="AK94" s="34"/>
      <c r="AL94" s="34"/>
      <c r="AM94" s="400"/>
      <c r="AN94" s="381"/>
      <c r="AO94" s="381"/>
      <c r="AP94" s="384"/>
      <c r="AQ94" s="378"/>
    </row>
    <row r="95" spans="1:45" s="5" customFormat="1" ht="18">
      <c r="A95" s="403"/>
      <c r="B95" s="394"/>
      <c r="C95" s="397"/>
      <c r="D95" s="397"/>
      <c r="E95" s="397"/>
      <c r="F95" s="397"/>
      <c r="G95" s="114" t="s">
        <v>11</v>
      </c>
      <c r="H95" s="280"/>
      <c r="I95" s="297"/>
      <c r="J95" s="280"/>
      <c r="K95" s="280"/>
      <c r="L95" s="280"/>
      <c r="M95" s="280"/>
      <c r="N95" s="280"/>
      <c r="O95" s="280"/>
      <c r="P95" s="280"/>
      <c r="Q95" s="280"/>
      <c r="R95" s="280"/>
      <c r="S95" s="280"/>
      <c r="T95" s="280"/>
      <c r="U95" s="280"/>
      <c r="V95" s="280"/>
      <c r="W95" s="280"/>
      <c r="X95" s="280"/>
      <c r="Y95" s="280"/>
      <c r="Z95" s="280"/>
      <c r="AA95" s="280"/>
      <c r="AB95" s="280"/>
      <c r="AC95" s="39"/>
      <c r="AD95" s="39"/>
      <c r="AE95" s="39"/>
      <c r="AF95" s="39"/>
      <c r="AG95" s="40"/>
      <c r="AH95" s="40"/>
      <c r="AI95" s="270"/>
      <c r="AJ95" s="40"/>
      <c r="AK95" s="34"/>
      <c r="AL95" s="34"/>
      <c r="AM95" s="400"/>
      <c r="AN95" s="381"/>
      <c r="AO95" s="381"/>
      <c r="AP95" s="384"/>
      <c r="AQ95" s="378"/>
    </row>
    <row r="96" spans="1:45" s="5" customFormat="1" ht="18">
      <c r="A96" s="403"/>
      <c r="B96" s="394"/>
      <c r="C96" s="397"/>
      <c r="D96" s="397"/>
      <c r="E96" s="397"/>
      <c r="F96" s="397"/>
      <c r="G96" s="114" t="s">
        <v>12</v>
      </c>
      <c r="H96" s="285"/>
      <c r="I96" s="297"/>
      <c r="J96" s="285"/>
      <c r="K96" s="285"/>
      <c r="L96" s="285"/>
      <c r="M96" s="285"/>
      <c r="N96" s="285"/>
      <c r="O96" s="285"/>
      <c r="P96" s="285"/>
      <c r="Q96" s="285"/>
      <c r="R96" s="285"/>
      <c r="S96" s="285"/>
      <c r="T96" s="285"/>
      <c r="U96" s="285"/>
      <c r="V96" s="285"/>
      <c r="W96" s="285"/>
      <c r="X96" s="285"/>
      <c r="Y96" s="285"/>
      <c r="Z96" s="285"/>
      <c r="AA96" s="285"/>
      <c r="AB96" s="285"/>
      <c r="AC96" s="43"/>
      <c r="AD96" s="43"/>
      <c r="AE96" s="43"/>
      <c r="AF96" s="43"/>
      <c r="AG96" s="215"/>
      <c r="AH96" s="215"/>
      <c r="AI96" s="215"/>
      <c r="AJ96" s="215"/>
      <c r="AK96" s="34"/>
      <c r="AL96" s="34"/>
      <c r="AM96" s="400"/>
      <c r="AN96" s="381"/>
      <c r="AO96" s="381"/>
      <c r="AP96" s="384"/>
      <c r="AQ96" s="378"/>
    </row>
    <row r="97" spans="1:47" s="5" customFormat="1" ht="15">
      <c r="A97" s="403"/>
      <c r="B97" s="394"/>
      <c r="C97" s="397"/>
      <c r="D97" s="397"/>
      <c r="E97" s="397"/>
      <c r="F97" s="397"/>
      <c r="G97" s="114" t="s">
        <v>13</v>
      </c>
      <c r="H97" s="281">
        <f>+H93+H95</f>
        <v>4</v>
      </c>
      <c r="I97" s="288">
        <f>+I93+I95</f>
        <v>4</v>
      </c>
      <c r="J97" s="281"/>
      <c r="K97" s="281"/>
      <c r="L97" s="281"/>
      <c r="M97" s="281">
        <f t="shared" ref="M97:AB97" si="29">+M93+M95</f>
        <v>4</v>
      </c>
      <c r="N97" s="281">
        <f t="shared" si="29"/>
        <v>0</v>
      </c>
      <c r="O97" s="281">
        <f t="shared" si="29"/>
        <v>0</v>
      </c>
      <c r="P97" s="281">
        <f t="shared" si="29"/>
        <v>0</v>
      </c>
      <c r="Q97" s="281">
        <f t="shared" si="29"/>
        <v>0</v>
      </c>
      <c r="R97" s="281">
        <f t="shared" si="29"/>
        <v>4</v>
      </c>
      <c r="S97" s="281">
        <f t="shared" si="29"/>
        <v>0</v>
      </c>
      <c r="T97" s="281">
        <f t="shared" si="29"/>
        <v>0</v>
      </c>
      <c r="U97" s="281">
        <f t="shared" si="29"/>
        <v>0</v>
      </c>
      <c r="V97" s="281">
        <f t="shared" si="29"/>
        <v>0</v>
      </c>
      <c r="W97" s="281">
        <v>4</v>
      </c>
      <c r="X97" s="281"/>
      <c r="Y97" s="281">
        <f t="shared" si="29"/>
        <v>0</v>
      </c>
      <c r="Z97" s="281">
        <f t="shared" si="29"/>
        <v>0</v>
      </c>
      <c r="AA97" s="281">
        <f t="shared" si="29"/>
        <v>0</v>
      </c>
      <c r="AB97" s="281">
        <f t="shared" si="29"/>
        <v>4</v>
      </c>
      <c r="AC97" s="42"/>
      <c r="AD97" s="42"/>
      <c r="AE97" s="42"/>
      <c r="AF97" s="42"/>
      <c r="AG97" s="40"/>
      <c r="AH97" s="40"/>
      <c r="AI97" s="270"/>
      <c r="AJ97" s="270"/>
      <c r="AK97" s="34"/>
      <c r="AL97" s="34"/>
      <c r="AM97" s="400"/>
      <c r="AN97" s="381"/>
      <c r="AO97" s="381"/>
      <c r="AP97" s="384"/>
      <c r="AQ97" s="378"/>
      <c r="AR97" s="159"/>
    </row>
    <row r="98" spans="1:47" s="5" customFormat="1" thickBot="1">
      <c r="A98" s="404"/>
      <c r="B98" s="395"/>
      <c r="C98" s="398"/>
      <c r="D98" s="398"/>
      <c r="E98" s="398"/>
      <c r="F98" s="398"/>
      <c r="G98" s="115" t="s">
        <v>14</v>
      </c>
      <c r="H98" s="282">
        <f>H94</f>
        <v>3403736077.1770124</v>
      </c>
      <c r="I98" s="298">
        <f>I94</f>
        <v>417445330</v>
      </c>
      <c r="J98" s="282"/>
      <c r="K98" s="282"/>
      <c r="L98" s="282"/>
      <c r="M98" s="282">
        <f t="shared" ref="M98:AB98" si="30">M94</f>
        <v>790585193</v>
      </c>
      <c r="N98" s="282">
        <f t="shared" si="30"/>
        <v>0</v>
      </c>
      <c r="O98" s="282">
        <f t="shared" si="30"/>
        <v>0</v>
      </c>
      <c r="P98" s="282">
        <f t="shared" si="30"/>
        <v>0</v>
      </c>
      <c r="Q98" s="282">
        <f t="shared" si="30"/>
        <v>0</v>
      </c>
      <c r="R98" s="282">
        <f t="shared" si="30"/>
        <v>836026952.64999998</v>
      </c>
      <c r="S98" s="282">
        <f t="shared" si="30"/>
        <v>0</v>
      </c>
      <c r="T98" s="282">
        <f t="shared" si="30"/>
        <v>0</v>
      </c>
      <c r="U98" s="282">
        <f t="shared" si="30"/>
        <v>0</v>
      </c>
      <c r="V98" s="282">
        <f t="shared" si="30"/>
        <v>0</v>
      </c>
      <c r="W98" s="282">
        <f t="shared" si="30"/>
        <v>885040800.28250003</v>
      </c>
      <c r="X98" s="282"/>
      <c r="Y98" s="282">
        <f t="shared" si="30"/>
        <v>0</v>
      </c>
      <c r="Z98" s="282">
        <f t="shared" si="30"/>
        <v>0</v>
      </c>
      <c r="AA98" s="282">
        <f t="shared" si="30"/>
        <v>0</v>
      </c>
      <c r="AB98" s="282">
        <f t="shared" si="30"/>
        <v>474637801.24451202</v>
      </c>
      <c r="AC98" s="272"/>
      <c r="AD98" s="272"/>
      <c r="AE98" s="272"/>
      <c r="AF98" s="272"/>
      <c r="AG98" s="272"/>
      <c r="AH98" s="272"/>
      <c r="AI98" s="273"/>
      <c r="AJ98" s="273"/>
      <c r="AK98" s="44"/>
      <c r="AL98" s="44"/>
      <c r="AM98" s="401"/>
      <c r="AN98" s="382"/>
      <c r="AO98" s="382"/>
      <c r="AP98" s="385"/>
      <c r="AQ98" s="379"/>
      <c r="AR98" s="159"/>
    </row>
    <row r="99" spans="1:47" thickBot="1">
      <c r="A99" s="386" t="s">
        <v>15</v>
      </c>
      <c r="B99" s="387"/>
      <c r="C99" s="387"/>
      <c r="D99" s="387"/>
      <c r="E99" s="387"/>
      <c r="F99" s="388"/>
      <c r="G99" s="116" t="s">
        <v>10</v>
      </c>
      <c r="H99" s="292">
        <f>+H10+H16+H22+H28+H34+H40+H46+H52+H58+H64+H70+H76+H82+H88+H94</f>
        <v>140826681364.6098</v>
      </c>
      <c r="I99" s="300">
        <f>+I10+I16+I22+I28+I34+I40+I46+I52+I58+I64+I70+I76+I82+I88+I94</f>
        <v>9202587595.8999996</v>
      </c>
      <c r="J99" s="291"/>
      <c r="K99" s="286"/>
      <c r="L99" s="286"/>
      <c r="M99" s="286">
        <f t="shared" ref="M99:AB99" si="31">+M10+M16+M22+M28+M34+M40+M46+M52+M58+M64+M70+M76+M82+M88+M94</f>
        <v>38976642205.883331</v>
      </c>
      <c r="N99" s="286">
        <f t="shared" si="31"/>
        <v>0</v>
      </c>
      <c r="O99" s="286">
        <f t="shared" si="31"/>
        <v>0</v>
      </c>
      <c r="P99" s="286">
        <f t="shared" si="31"/>
        <v>0</v>
      </c>
      <c r="Q99" s="286">
        <f t="shared" si="31"/>
        <v>0</v>
      </c>
      <c r="R99" s="286">
        <f t="shared" si="31"/>
        <v>41971562910.010834</v>
      </c>
      <c r="S99" s="286">
        <f t="shared" si="31"/>
        <v>0</v>
      </c>
      <c r="T99" s="286">
        <f t="shared" si="31"/>
        <v>0</v>
      </c>
      <c r="U99" s="286">
        <f t="shared" si="31"/>
        <v>0</v>
      </c>
      <c r="V99" s="286">
        <f t="shared" si="31"/>
        <v>0</v>
      </c>
      <c r="W99" s="286">
        <f t="shared" si="31"/>
        <v>36343538233.517708</v>
      </c>
      <c r="X99" s="286">
        <f t="shared" si="31"/>
        <v>0</v>
      </c>
      <c r="Y99" s="286">
        <f t="shared" si="31"/>
        <v>0</v>
      </c>
      <c r="Z99" s="286">
        <f t="shared" si="31"/>
        <v>0</v>
      </c>
      <c r="AA99" s="286">
        <f t="shared" si="31"/>
        <v>0</v>
      </c>
      <c r="AB99" s="286">
        <f t="shared" si="31"/>
        <v>14333550419.24696</v>
      </c>
      <c r="AC99" s="45"/>
      <c r="AD99" s="45"/>
      <c r="AE99" s="45"/>
      <c r="AF99" s="45"/>
      <c r="AG99" s="46"/>
      <c r="AH99" s="46"/>
      <c r="AI99" s="33"/>
      <c r="AJ99" s="33"/>
      <c r="AK99" s="117"/>
      <c r="AL99" s="118"/>
      <c r="AM99" s="119"/>
      <c r="AN99" s="119"/>
      <c r="AO99" s="119"/>
      <c r="AP99" s="119"/>
      <c r="AQ99" s="120"/>
    </row>
    <row r="100" spans="1:47" ht="18">
      <c r="A100" s="386"/>
      <c r="B100" s="387"/>
      <c r="C100" s="387"/>
      <c r="D100" s="387"/>
      <c r="E100" s="387"/>
      <c r="F100" s="388"/>
      <c r="G100" s="114" t="s">
        <v>12</v>
      </c>
      <c r="H100" s="280"/>
      <c r="I100" s="297"/>
      <c r="J100" s="280"/>
      <c r="K100" s="280"/>
      <c r="L100" s="280"/>
      <c r="M100" s="280"/>
      <c r="N100" s="280"/>
      <c r="O100" s="280"/>
      <c r="P100" s="280"/>
      <c r="Q100" s="280"/>
      <c r="R100" s="280"/>
      <c r="S100" s="280"/>
      <c r="T100" s="280"/>
      <c r="U100" s="280"/>
      <c r="V100" s="280"/>
      <c r="W100" s="280"/>
      <c r="X100" s="280"/>
      <c r="Y100" s="280"/>
      <c r="Z100" s="280"/>
      <c r="AA100" s="280"/>
      <c r="AB100" s="280"/>
      <c r="AC100" s="39"/>
      <c r="AD100" s="39"/>
      <c r="AE100" s="39"/>
      <c r="AF100" s="39"/>
      <c r="AG100" s="47"/>
      <c r="AH100" s="47"/>
      <c r="AI100" s="52"/>
      <c r="AJ100" s="48"/>
      <c r="AK100" s="118"/>
      <c r="AL100" s="118"/>
      <c r="AM100" s="119"/>
      <c r="AN100" s="119"/>
      <c r="AO100" s="119"/>
      <c r="AP100" s="119"/>
      <c r="AQ100" s="120"/>
    </row>
    <row r="101" spans="1:47" ht="16.5" thickBot="1">
      <c r="A101" s="389"/>
      <c r="B101" s="390"/>
      <c r="C101" s="390"/>
      <c r="D101" s="390"/>
      <c r="E101" s="390"/>
      <c r="F101" s="391"/>
      <c r="G101" s="115" t="s">
        <v>15</v>
      </c>
      <c r="H101" s="292">
        <f>H98+H92+H86+H80+H74+H68+H62+H56+H50+H44+H38+H32+H26+H20+H14</f>
        <v>140826681364.6098</v>
      </c>
      <c r="I101" s="301">
        <f>I98+I92+I86+I80+I74+I68+I62+I56+I50+I44+I38+I32+I26+I20+I14</f>
        <v>9202587595.8999996</v>
      </c>
      <c r="J101" s="292"/>
      <c r="K101" s="292"/>
      <c r="L101" s="292"/>
      <c r="M101" s="292">
        <f>+M99</f>
        <v>38976642205.883331</v>
      </c>
      <c r="N101" s="292">
        <f t="shared" ref="N101:AB101" si="32">+N99</f>
        <v>0</v>
      </c>
      <c r="O101" s="292">
        <f t="shared" si="32"/>
        <v>0</v>
      </c>
      <c r="P101" s="292">
        <f t="shared" si="32"/>
        <v>0</v>
      </c>
      <c r="Q101" s="292">
        <f t="shared" si="32"/>
        <v>0</v>
      </c>
      <c r="R101" s="292">
        <f t="shared" si="32"/>
        <v>41971562910.010834</v>
      </c>
      <c r="S101" s="292">
        <f t="shared" si="32"/>
        <v>0</v>
      </c>
      <c r="T101" s="292">
        <f t="shared" si="32"/>
        <v>0</v>
      </c>
      <c r="U101" s="292">
        <f t="shared" si="32"/>
        <v>0</v>
      </c>
      <c r="V101" s="292">
        <f t="shared" si="32"/>
        <v>0</v>
      </c>
      <c r="W101" s="292">
        <f t="shared" si="32"/>
        <v>36343538233.517708</v>
      </c>
      <c r="X101" s="292">
        <f t="shared" si="32"/>
        <v>0</v>
      </c>
      <c r="Y101" s="292">
        <f t="shared" si="32"/>
        <v>0</v>
      </c>
      <c r="Z101" s="292">
        <f t="shared" si="32"/>
        <v>0</v>
      </c>
      <c r="AA101" s="292">
        <f t="shared" si="32"/>
        <v>0</v>
      </c>
      <c r="AB101" s="292">
        <f t="shared" si="32"/>
        <v>14333550419.24696</v>
      </c>
      <c r="AC101" s="121"/>
      <c r="AD101" s="121"/>
      <c r="AE101" s="121"/>
      <c r="AF101" s="121"/>
      <c r="AG101" s="122"/>
      <c r="AH101" s="122"/>
      <c r="AI101" s="123"/>
      <c r="AJ101" s="123"/>
      <c r="AK101" s="124"/>
      <c r="AL101" s="124"/>
      <c r="AM101" s="125"/>
      <c r="AN101" s="125"/>
      <c r="AO101" s="125"/>
      <c r="AP101" s="125"/>
      <c r="AQ101" s="126"/>
      <c r="AR101" s="6"/>
      <c r="AS101" s="6"/>
      <c r="AT101" s="6"/>
      <c r="AU101" s="6"/>
    </row>
    <row r="102" spans="1:47" ht="52.5" customHeight="1">
      <c r="A102" s="392" t="s">
        <v>136</v>
      </c>
      <c r="B102" s="392"/>
      <c r="C102" s="392"/>
      <c r="D102" s="392"/>
      <c r="E102" s="392"/>
      <c r="F102" s="392"/>
      <c r="G102" s="392"/>
      <c r="H102" s="392"/>
      <c r="I102" s="392"/>
      <c r="J102" s="392"/>
      <c r="K102" s="392"/>
      <c r="L102" s="392"/>
      <c r="M102" s="392"/>
      <c r="N102" s="392"/>
      <c r="O102" s="392"/>
      <c r="P102" s="392"/>
      <c r="Q102" s="392"/>
      <c r="R102" s="392"/>
      <c r="S102" s="392"/>
      <c r="T102" s="392"/>
      <c r="U102" s="392"/>
      <c r="V102" s="392"/>
      <c r="W102" s="392"/>
      <c r="X102" s="392"/>
      <c r="Y102" s="392"/>
      <c r="Z102" s="392"/>
      <c r="AA102" s="392"/>
      <c r="AB102" s="392"/>
      <c r="AC102" s="392"/>
      <c r="AD102" s="392"/>
      <c r="AE102" s="392"/>
      <c r="AF102" s="392"/>
      <c r="AG102" s="392"/>
      <c r="AH102" s="392"/>
      <c r="AI102" s="392"/>
      <c r="AJ102" s="392"/>
      <c r="AK102" s="392"/>
      <c r="AL102" s="392"/>
      <c r="AM102" s="392"/>
      <c r="AN102" s="392"/>
      <c r="AO102" s="392"/>
      <c r="AP102" s="392"/>
      <c r="AQ102" s="392"/>
    </row>
  </sheetData>
  <mergeCells count="184">
    <mergeCell ref="F6:F8"/>
    <mergeCell ref="G6:G8"/>
    <mergeCell ref="H6:H8"/>
    <mergeCell ref="A1:E4"/>
    <mergeCell ref="F1:AQ1"/>
    <mergeCell ref="F2:AQ2"/>
    <mergeCell ref="F3:O3"/>
    <mergeCell ref="P3:AQ3"/>
    <mergeCell ref="F4:O4"/>
    <mergeCell ref="P4:AQ4"/>
    <mergeCell ref="A9:A20"/>
    <mergeCell ref="B9:B14"/>
    <mergeCell ref="C9:C14"/>
    <mergeCell ref="D9:D14"/>
    <mergeCell ref="E9:E14"/>
    <mergeCell ref="F9:F14"/>
    <mergeCell ref="AO6:AO8"/>
    <mergeCell ref="AP6:AP8"/>
    <mergeCell ref="AQ6:AQ8"/>
    <mergeCell ref="I7:L7"/>
    <mergeCell ref="M7:Q7"/>
    <mergeCell ref="R7:V7"/>
    <mergeCell ref="W7:AA7"/>
    <mergeCell ref="AB7:AF7"/>
    <mergeCell ref="AG7:AJ7"/>
    <mergeCell ref="I6:AF6"/>
    <mergeCell ref="AG6:AJ6"/>
    <mergeCell ref="AK6:AK8"/>
    <mergeCell ref="AL6:AL8"/>
    <mergeCell ref="AM6:AM8"/>
    <mergeCell ref="AN6:AN8"/>
    <mergeCell ref="A6:A8"/>
    <mergeCell ref="B6:D7"/>
    <mergeCell ref="E6:E8"/>
    <mergeCell ref="AM9:AM14"/>
    <mergeCell ref="AN9:AN14"/>
    <mergeCell ref="AO9:AO14"/>
    <mergeCell ref="AP9:AP14"/>
    <mergeCell ref="AQ9:AQ14"/>
    <mergeCell ref="B15:B20"/>
    <mergeCell ref="C15:C20"/>
    <mergeCell ref="D15:D20"/>
    <mergeCell ref="E15:E20"/>
    <mergeCell ref="F15:F20"/>
    <mergeCell ref="AM21:AM26"/>
    <mergeCell ref="AN21:AN26"/>
    <mergeCell ref="AO21:AO26"/>
    <mergeCell ref="AP21:AP26"/>
    <mergeCell ref="AQ21:AQ26"/>
    <mergeCell ref="AM15:AM20"/>
    <mergeCell ref="AN15:AN20"/>
    <mergeCell ref="AO15:AO20"/>
    <mergeCell ref="AP15:AP20"/>
    <mergeCell ref="AQ15:AQ20"/>
    <mergeCell ref="AN27:AN32"/>
    <mergeCell ref="AO27:AO32"/>
    <mergeCell ref="AP27:AP32"/>
    <mergeCell ref="AQ27:AQ32"/>
    <mergeCell ref="B33:B38"/>
    <mergeCell ref="C33:C38"/>
    <mergeCell ref="D33:D38"/>
    <mergeCell ref="E33:E38"/>
    <mergeCell ref="F33:F38"/>
    <mergeCell ref="AM33:AM38"/>
    <mergeCell ref="B27:B32"/>
    <mergeCell ref="C27:C32"/>
    <mergeCell ref="D27:D32"/>
    <mergeCell ref="E27:E32"/>
    <mergeCell ref="F27:F32"/>
    <mergeCell ref="AM27:AM32"/>
    <mergeCell ref="AN33:AN38"/>
    <mergeCell ref="AO33:AO38"/>
    <mergeCell ref="AP33:AP38"/>
    <mergeCell ref="AQ33:AQ38"/>
    <mergeCell ref="AP51:AP56"/>
    <mergeCell ref="AQ39:AQ44"/>
    <mergeCell ref="B45:B50"/>
    <mergeCell ref="C45:C50"/>
    <mergeCell ref="D45:D50"/>
    <mergeCell ref="E45:E50"/>
    <mergeCell ref="F45:F50"/>
    <mergeCell ref="AM45:AM50"/>
    <mergeCell ref="AN45:AN50"/>
    <mergeCell ref="AO45:AO50"/>
    <mergeCell ref="AP45:AP50"/>
    <mergeCell ref="AQ45:AQ50"/>
    <mergeCell ref="B39:B44"/>
    <mergeCell ref="C39:C44"/>
    <mergeCell ref="D39:D44"/>
    <mergeCell ref="E39:E44"/>
    <mergeCell ref="F39:F44"/>
    <mergeCell ref="AM39:AM44"/>
    <mergeCell ref="AN39:AN44"/>
    <mergeCell ref="AO39:AO44"/>
    <mergeCell ref="AP39:AP44"/>
    <mergeCell ref="AP75:AP80"/>
    <mergeCell ref="AM63:AM68"/>
    <mergeCell ref="AN63:AN68"/>
    <mergeCell ref="AO63:AO68"/>
    <mergeCell ref="AP63:AP68"/>
    <mergeCell ref="AQ51:AQ56"/>
    <mergeCell ref="B57:B62"/>
    <mergeCell ref="C57:C62"/>
    <mergeCell ref="D57:D62"/>
    <mergeCell ref="E57:E62"/>
    <mergeCell ref="F57:F62"/>
    <mergeCell ref="AM57:AM62"/>
    <mergeCell ref="AN57:AN62"/>
    <mergeCell ref="AO57:AO62"/>
    <mergeCell ref="AP57:AP62"/>
    <mergeCell ref="AQ57:AQ62"/>
    <mergeCell ref="B51:B56"/>
    <mergeCell ref="C51:C56"/>
    <mergeCell ref="D51:D56"/>
    <mergeCell ref="E51:E56"/>
    <mergeCell ref="F51:F56"/>
    <mergeCell ref="AM51:AM56"/>
    <mergeCell ref="AN51:AN56"/>
    <mergeCell ref="AO51:AO56"/>
    <mergeCell ref="B81:B86"/>
    <mergeCell ref="AQ63:AQ68"/>
    <mergeCell ref="B69:B74"/>
    <mergeCell ref="C69:C74"/>
    <mergeCell ref="D69:D74"/>
    <mergeCell ref="E69:E74"/>
    <mergeCell ref="F69:F74"/>
    <mergeCell ref="AM69:AM74"/>
    <mergeCell ref="C81:C86"/>
    <mergeCell ref="D81:D86"/>
    <mergeCell ref="E81:E86"/>
    <mergeCell ref="AN69:AN74"/>
    <mergeCell ref="AO69:AO74"/>
    <mergeCell ref="AP69:AP74"/>
    <mergeCell ref="AQ69:AQ74"/>
    <mergeCell ref="F81:F86"/>
    <mergeCell ref="AM81:AM86"/>
    <mergeCell ref="AN81:AN86"/>
    <mergeCell ref="AO81:AO86"/>
    <mergeCell ref="AP81:AP86"/>
    <mergeCell ref="AQ81:AQ86"/>
    <mergeCell ref="AM75:AM80"/>
    <mergeCell ref="AN75:AN80"/>
    <mergeCell ref="AO75:AO80"/>
    <mergeCell ref="A75:A80"/>
    <mergeCell ref="B75:B80"/>
    <mergeCell ref="C75:C80"/>
    <mergeCell ref="D75:D80"/>
    <mergeCell ref="E75:E80"/>
    <mergeCell ref="F75:F80"/>
    <mergeCell ref="A21:A74"/>
    <mergeCell ref="B21:B26"/>
    <mergeCell ref="C21:C26"/>
    <mergeCell ref="D21:D26"/>
    <mergeCell ref="E21:E26"/>
    <mergeCell ref="B63:B68"/>
    <mergeCell ref="C63:C68"/>
    <mergeCell ref="D63:D68"/>
    <mergeCell ref="E63:E68"/>
    <mergeCell ref="F63:F68"/>
    <mergeCell ref="F21:F26"/>
    <mergeCell ref="AQ75:AQ80"/>
    <mergeCell ref="AN93:AN98"/>
    <mergeCell ref="AO93:AO98"/>
    <mergeCell ref="AP93:AP98"/>
    <mergeCell ref="AQ93:AQ98"/>
    <mergeCell ref="A99:F101"/>
    <mergeCell ref="A102:AQ102"/>
    <mergeCell ref="AN87:AN92"/>
    <mergeCell ref="AO87:AO92"/>
    <mergeCell ref="AP87:AP92"/>
    <mergeCell ref="AQ87:AQ92"/>
    <mergeCell ref="B93:B98"/>
    <mergeCell ref="C93:C98"/>
    <mergeCell ref="D93:D98"/>
    <mergeCell ref="E93:E98"/>
    <mergeCell ref="F93:F98"/>
    <mergeCell ref="AM93:AM98"/>
    <mergeCell ref="B87:B92"/>
    <mergeCell ref="C87:C92"/>
    <mergeCell ref="D87:D92"/>
    <mergeCell ref="E87:E92"/>
    <mergeCell ref="F87:F92"/>
    <mergeCell ref="AM87:AM92"/>
    <mergeCell ref="A81:A9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'F:\Documents\Documents\PLAN DE ACCION\[Copia de Plan de accion EEP 08_07_2016 REVISADO_SPMV_12_07-Definitivo.xlsx]GESTIÓN'!#REF!</xm:f>
          </x14:formula1>
          <xm:sqref>D9:D98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61"/>
  <sheetViews>
    <sheetView view="pageBreakPreview" topLeftCell="A4" zoomScale="89" zoomScaleNormal="50" zoomScaleSheetLayoutView="89" workbookViewId="0">
      <pane xSplit="5" ySplit="14" topLeftCell="F81" activePane="bottomRight" state="frozen"/>
      <selection activeCell="A4" sqref="A4"/>
      <selection pane="topRight" activeCell="F4" sqref="F4"/>
      <selection pane="bottomLeft" activeCell="A18" sqref="A18"/>
      <selection pane="bottomRight" activeCell="F24" sqref="F24"/>
    </sheetView>
  </sheetViews>
  <sheetFormatPr baseColWidth="10" defaultColWidth="11.42578125" defaultRowHeight="12.75"/>
  <cols>
    <col min="1" max="1" width="12.28515625" style="9" customWidth="1"/>
    <col min="2" max="2" width="15.28515625" style="9" customWidth="1"/>
    <col min="3" max="3" width="27.5703125" style="26" customWidth="1"/>
    <col min="4" max="4" width="6.28515625" style="9" customWidth="1"/>
    <col min="5" max="5" width="7.7109375" style="9" customWidth="1"/>
    <col min="6" max="6" width="9.42578125" style="9" customWidth="1"/>
    <col min="7" max="7" width="7" style="9" customWidth="1"/>
    <col min="8" max="8" width="6.7109375" style="9" customWidth="1"/>
    <col min="9" max="13" width="7" style="9" customWidth="1"/>
    <col min="14" max="14" width="7" style="10" customWidth="1"/>
    <col min="15" max="16" width="9.5703125" style="10" customWidth="1"/>
    <col min="17" max="18" width="9.5703125" style="147" customWidth="1"/>
    <col min="19" max="19" width="11.7109375" style="10" customWidth="1"/>
    <col min="20" max="21" width="8.7109375" style="10" customWidth="1"/>
    <col min="22" max="22" width="81.28515625" style="14" customWidth="1"/>
    <col min="23" max="23" width="15.7109375" style="14" customWidth="1"/>
    <col min="24" max="60" width="11.42578125" style="14"/>
    <col min="61" max="16384" width="11.42578125" style="9"/>
  </cols>
  <sheetData>
    <row r="1" spans="1:22" s="11" customFormat="1" ht="33" customHeight="1">
      <c r="A1" s="538"/>
      <c r="B1" s="539"/>
      <c r="C1" s="544" t="s">
        <v>0</v>
      </c>
      <c r="D1" s="544"/>
      <c r="E1" s="544"/>
      <c r="F1" s="544"/>
      <c r="G1" s="544"/>
      <c r="H1" s="544"/>
      <c r="I1" s="544"/>
      <c r="J1" s="544"/>
      <c r="K1" s="544"/>
      <c r="L1" s="544"/>
      <c r="M1" s="544"/>
      <c r="N1" s="544"/>
      <c r="O1" s="544"/>
      <c r="P1" s="544"/>
      <c r="Q1" s="544"/>
      <c r="R1" s="544"/>
      <c r="S1" s="544"/>
      <c r="T1" s="544"/>
      <c r="U1" s="544"/>
      <c r="V1" s="545"/>
    </row>
    <row r="2" spans="1:22" s="11" customFormat="1" ht="30" customHeight="1">
      <c r="A2" s="540"/>
      <c r="B2" s="541"/>
      <c r="C2" s="546" t="s">
        <v>132</v>
      </c>
      <c r="D2" s="546"/>
      <c r="E2" s="546"/>
      <c r="F2" s="546"/>
      <c r="G2" s="546"/>
      <c r="H2" s="546"/>
      <c r="I2" s="546"/>
      <c r="J2" s="546"/>
      <c r="K2" s="546"/>
      <c r="L2" s="546"/>
      <c r="M2" s="546"/>
      <c r="N2" s="546"/>
      <c r="O2" s="546"/>
      <c r="P2" s="546"/>
      <c r="Q2" s="546"/>
      <c r="R2" s="546"/>
      <c r="S2" s="546"/>
      <c r="T2" s="546"/>
      <c r="U2" s="546"/>
      <c r="V2" s="547"/>
    </row>
    <row r="3" spans="1:22" s="11" customFormat="1" ht="27.75" customHeight="1">
      <c r="A3" s="540"/>
      <c r="B3" s="541"/>
      <c r="C3" s="49" t="s">
        <v>1</v>
      </c>
      <c r="D3" s="548" t="s">
        <v>185</v>
      </c>
      <c r="E3" s="548"/>
      <c r="F3" s="548"/>
      <c r="G3" s="548"/>
      <c r="H3" s="548"/>
      <c r="I3" s="548"/>
      <c r="J3" s="548"/>
      <c r="K3" s="548"/>
      <c r="L3" s="548"/>
      <c r="M3" s="548"/>
      <c r="N3" s="548"/>
      <c r="O3" s="548"/>
      <c r="P3" s="548"/>
      <c r="Q3" s="548"/>
      <c r="R3" s="548"/>
      <c r="S3" s="548"/>
      <c r="T3" s="548"/>
      <c r="U3" s="548"/>
      <c r="V3" s="549"/>
    </row>
    <row r="4" spans="1:22" s="11" customFormat="1" ht="33" customHeight="1" thickBot="1">
      <c r="A4" s="542"/>
      <c r="B4" s="543"/>
      <c r="C4" s="127" t="s">
        <v>16</v>
      </c>
      <c r="D4" s="550" t="s">
        <v>184</v>
      </c>
      <c r="E4" s="550"/>
      <c r="F4" s="550"/>
      <c r="G4" s="550"/>
      <c r="H4" s="550"/>
      <c r="I4" s="550"/>
      <c r="J4" s="550"/>
      <c r="K4" s="550"/>
      <c r="L4" s="550"/>
      <c r="M4" s="550"/>
      <c r="N4" s="550"/>
      <c r="O4" s="550"/>
      <c r="P4" s="550"/>
      <c r="Q4" s="550"/>
      <c r="R4" s="550"/>
      <c r="S4" s="550"/>
      <c r="T4" s="550"/>
      <c r="U4" s="550"/>
      <c r="V4" s="551"/>
    </row>
    <row r="5" spans="1:22" s="11" customFormat="1" ht="13.5" thickBot="1">
      <c r="A5" s="12"/>
      <c r="B5" s="9"/>
      <c r="C5" s="23"/>
      <c r="D5" s="9"/>
      <c r="E5" s="9"/>
      <c r="F5" s="9"/>
      <c r="G5" s="9"/>
      <c r="H5" s="9"/>
      <c r="I5" s="9"/>
      <c r="J5" s="9"/>
      <c r="K5" s="9"/>
      <c r="L5" s="9"/>
      <c r="M5" s="9"/>
      <c r="N5" s="10"/>
      <c r="O5" s="10"/>
      <c r="P5" s="10"/>
      <c r="Q5" s="147"/>
      <c r="R5" s="147"/>
      <c r="S5" s="10"/>
      <c r="T5" s="10"/>
      <c r="U5" s="10"/>
    </row>
    <row r="6" spans="1:22" s="13" customFormat="1" ht="42.75" customHeight="1">
      <c r="A6" s="558" t="s">
        <v>85</v>
      </c>
      <c r="B6" s="537" t="s">
        <v>86</v>
      </c>
      <c r="C6" s="554" t="s">
        <v>87</v>
      </c>
      <c r="D6" s="556" t="s">
        <v>88</v>
      </c>
      <c r="E6" s="557"/>
      <c r="F6" s="537" t="s">
        <v>195</v>
      </c>
      <c r="G6" s="537"/>
      <c r="H6" s="537"/>
      <c r="I6" s="537"/>
      <c r="J6" s="537"/>
      <c r="K6" s="537"/>
      <c r="L6" s="537"/>
      <c r="M6" s="537"/>
      <c r="N6" s="537"/>
      <c r="O6" s="537"/>
      <c r="P6" s="537"/>
      <c r="Q6" s="537"/>
      <c r="R6" s="537"/>
      <c r="S6" s="537"/>
      <c r="T6" s="537" t="s">
        <v>92</v>
      </c>
      <c r="U6" s="537"/>
      <c r="V6" s="552" t="s">
        <v>95</v>
      </c>
    </row>
    <row r="7" spans="1:22" s="13" customFormat="1" ht="44.25" customHeight="1" thickBot="1">
      <c r="A7" s="559"/>
      <c r="B7" s="560"/>
      <c r="C7" s="555"/>
      <c r="D7" s="128" t="s">
        <v>89</v>
      </c>
      <c r="E7" s="128" t="s">
        <v>90</v>
      </c>
      <c r="F7" s="128" t="s">
        <v>91</v>
      </c>
      <c r="G7" s="129" t="s">
        <v>17</v>
      </c>
      <c r="H7" s="129" t="s">
        <v>18</v>
      </c>
      <c r="I7" s="129" t="s">
        <v>19</v>
      </c>
      <c r="J7" s="129" t="s">
        <v>20</v>
      </c>
      <c r="K7" s="129" t="s">
        <v>21</v>
      </c>
      <c r="L7" s="129" t="s">
        <v>22</v>
      </c>
      <c r="M7" s="129" t="s">
        <v>23</v>
      </c>
      <c r="N7" s="129" t="s">
        <v>24</v>
      </c>
      <c r="O7" s="129" t="s">
        <v>25</v>
      </c>
      <c r="P7" s="129" t="s">
        <v>26</v>
      </c>
      <c r="Q7" s="129" t="s">
        <v>27</v>
      </c>
      <c r="R7" s="129" t="s">
        <v>28</v>
      </c>
      <c r="S7" s="130" t="s">
        <v>29</v>
      </c>
      <c r="T7" s="130" t="s">
        <v>93</v>
      </c>
      <c r="U7" s="130" t="s">
        <v>94</v>
      </c>
      <c r="V7" s="553"/>
    </row>
    <row r="8" spans="1:22" s="14" customFormat="1" ht="30" hidden="1" customHeight="1">
      <c r="A8" s="449" t="s">
        <v>173</v>
      </c>
      <c r="B8" s="473" t="s">
        <v>161</v>
      </c>
      <c r="C8" s="471"/>
      <c r="D8" s="472"/>
      <c r="E8" s="472"/>
      <c r="F8" s="50" t="s">
        <v>30</v>
      </c>
      <c r="G8" s="29"/>
      <c r="H8" s="29"/>
      <c r="I8" s="29"/>
      <c r="J8" s="29"/>
      <c r="K8" s="29"/>
      <c r="L8" s="142"/>
      <c r="M8" s="29"/>
      <c r="N8" s="29"/>
      <c r="O8" s="29"/>
      <c r="P8" s="29"/>
      <c r="Q8" s="148"/>
      <c r="R8" s="148"/>
      <c r="S8" s="50">
        <f>SUM(G8:R8)</f>
        <v>0</v>
      </c>
      <c r="T8" s="566"/>
      <c r="U8" s="570"/>
      <c r="V8" s="447"/>
    </row>
    <row r="9" spans="1:22" s="14" customFormat="1" ht="23.25" hidden="1" customHeight="1" thickBot="1">
      <c r="A9" s="450"/>
      <c r="B9" s="474"/>
      <c r="C9" s="466"/>
      <c r="D9" s="438"/>
      <c r="E9" s="438"/>
      <c r="F9" s="51" t="s">
        <v>31</v>
      </c>
      <c r="G9" s="30"/>
      <c r="H9" s="30"/>
      <c r="I9" s="30"/>
      <c r="J9" s="30"/>
      <c r="K9" s="30"/>
      <c r="L9" s="30"/>
      <c r="M9" s="30"/>
      <c r="N9" s="30"/>
      <c r="O9" s="30"/>
      <c r="P9" s="30"/>
      <c r="Q9" s="149"/>
      <c r="R9" s="149"/>
      <c r="S9" s="51">
        <f>SUM(G9:R9)</f>
        <v>0</v>
      </c>
      <c r="T9" s="567"/>
      <c r="U9" s="571"/>
      <c r="V9" s="448"/>
    </row>
    <row r="10" spans="1:22" s="14" customFormat="1" ht="27" hidden="1" customHeight="1">
      <c r="A10" s="450"/>
      <c r="B10" s="474"/>
      <c r="C10" s="466"/>
      <c r="D10" s="438"/>
      <c r="E10" s="438"/>
      <c r="F10" s="50" t="s">
        <v>30</v>
      </c>
      <c r="G10" s="30"/>
      <c r="H10" s="30"/>
      <c r="I10" s="30"/>
      <c r="J10" s="30"/>
      <c r="K10" s="30"/>
      <c r="L10" s="30"/>
      <c r="M10" s="30"/>
      <c r="N10" s="30"/>
      <c r="O10" s="30"/>
      <c r="P10" s="30"/>
      <c r="Q10" s="149"/>
      <c r="R10" s="149"/>
      <c r="S10" s="50">
        <f>SUM(G12:R12)</f>
        <v>0</v>
      </c>
      <c r="T10" s="567"/>
      <c r="U10" s="571"/>
      <c r="V10" s="443"/>
    </row>
    <row r="11" spans="1:22" s="14" customFormat="1" ht="27" hidden="1" customHeight="1" thickBot="1">
      <c r="A11" s="450"/>
      <c r="B11" s="474"/>
      <c r="C11" s="466"/>
      <c r="D11" s="438"/>
      <c r="E11" s="438"/>
      <c r="F11" s="51" t="s">
        <v>31</v>
      </c>
      <c r="G11" s="30"/>
      <c r="H11" s="30"/>
      <c r="I11" s="30"/>
      <c r="J11" s="30"/>
      <c r="K11" s="30"/>
      <c r="L11" s="30"/>
      <c r="M11" s="30"/>
      <c r="N11" s="30"/>
      <c r="O11" s="30"/>
      <c r="P11" s="30"/>
      <c r="Q11" s="149"/>
      <c r="R11" s="149"/>
      <c r="S11" s="51">
        <f>SUM(G11:R11)</f>
        <v>0</v>
      </c>
      <c r="T11" s="567"/>
      <c r="U11" s="571"/>
      <c r="V11" s="444"/>
    </row>
    <row r="12" spans="1:22" s="14" customFormat="1" ht="26.25" hidden="1" customHeight="1">
      <c r="A12" s="450"/>
      <c r="B12" s="474"/>
      <c r="C12" s="466"/>
      <c r="D12" s="438"/>
      <c r="E12" s="438"/>
      <c r="F12" s="50" t="s">
        <v>30</v>
      </c>
      <c r="G12" s="30"/>
      <c r="H12" s="30"/>
      <c r="I12" s="30"/>
      <c r="J12" s="30"/>
      <c r="K12" s="30"/>
      <c r="L12" s="30"/>
      <c r="M12" s="30"/>
      <c r="N12" s="30"/>
      <c r="O12" s="30"/>
      <c r="P12" s="30"/>
      <c r="Q12" s="149"/>
      <c r="R12" s="149"/>
      <c r="S12" s="50">
        <f>SUM(G16:R16)</f>
        <v>0</v>
      </c>
      <c r="T12" s="567"/>
      <c r="U12" s="571"/>
      <c r="V12" s="443"/>
    </row>
    <row r="13" spans="1:22" s="14" customFormat="1" ht="26.25" hidden="1" customHeight="1" thickBot="1">
      <c r="A13" s="450"/>
      <c r="B13" s="474"/>
      <c r="C13" s="466"/>
      <c r="D13" s="438"/>
      <c r="E13" s="438"/>
      <c r="F13" s="51" t="s">
        <v>31</v>
      </c>
      <c r="G13" s="31"/>
      <c r="H13" s="30"/>
      <c r="I13" s="30"/>
      <c r="J13" s="30"/>
      <c r="K13" s="30"/>
      <c r="L13" s="30"/>
      <c r="M13" s="30"/>
      <c r="N13" s="30"/>
      <c r="O13" s="30"/>
      <c r="P13" s="30"/>
      <c r="Q13" s="149"/>
      <c r="R13" s="149"/>
      <c r="S13" s="51">
        <f>SUM(G13:R13)</f>
        <v>0</v>
      </c>
      <c r="T13" s="567"/>
      <c r="U13" s="571"/>
      <c r="V13" s="444"/>
    </row>
    <row r="14" spans="1:22" s="14" customFormat="1" ht="33" hidden="1" customHeight="1">
      <c r="A14" s="450"/>
      <c r="B14" s="474"/>
      <c r="C14" s="466"/>
      <c r="D14" s="438"/>
      <c r="E14" s="438"/>
      <c r="F14" s="50" t="s">
        <v>30</v>
      </c>
      <c r="G14" s="30"/>
      <c r="H14" s="30"/>
      <c r="I14" s="30"/>
      <c r="J14" s="30"/>
      <c r="K14" s="30"/>
      <c r="L14" s="30"/>
      <c r="M14" s="30"/>
      <c r="N14" s="30"/>
      <c r="O14" s="30"/>
      <c r="P14" s="30"/>
      <c r="Q14" s="149"/>
      <c r="R14" s="149"/>
      <c r="S14" s="50">
        <f>SUM(G14:R14)</f>
        <v>0</v>
      </c>
      <c r="T14" s="567"/>
      <c r="U14" s="571"/>
      <c r="V14" s="443"/>
    </row>
    <row r="15" spans="1:22" s="14" customFormat="1" ht="33" hidden="1" customHeight="1" thickBot="1">
      <c r="A15" s="450"/>
      <c r="B15" s="474"/>
      <c r="C15" s="466"/>
      <c r="D15" s="438"/>
      <c r="E15" s="438"/>
      <c r="F15" s="51" t="s">
        <v>31</v>
      </c>
      <c r="G15" s="31"/>
      <c r="H15" s="30"/>
      <c r="I15" s="30"/>
      <c r="J15" s="30"/>
      <c r="K15" s="30"/>
      <c r="L15" s="30"/>
      <c r="M15" s="30"/>
      <c r="N15" s="30"/>
      <c r="O15" s="30"/>
      <c r="P15" s="30"/>
      <c r="Q15" s="149"/>
      <c r="R15" s="149"/>
      <c r="S15" s="51">
        <f>SUM(G15:R15)</f>
        <v>0</v>
      </c>
      <c r="T15" s="567"/>
      <c r="U15" s="571"/>
      <c r="V15" s="575"/>
    </row>
    <row r="16" spans="1:22" s="14" customFormat="1" ht="25.5" hidden="1" customHeight="1">
      <c r="A16" s="450"/>
      <c r="B16" s="474"/>
      <c r="C16" s="466"/>
      <c r="D16" s="438"/>
      <c r="E16" s="438"/>
      <c r="F16" s="50" t="s">
        <v>30</v>
      </c>
      <c r="G16" s="30"/>
      <c r="H16" s="30"/>
      <c r="I16" s="30"/>
      <c r="J16" s="30"/>
      <c r="K16" s="30"/>
      <c r="L16" s="30"/>
      <c r="M16" s="30"/>
      <c r="N16" s="30"/>
      <c r="O16" s="30"/>
      <c r="P16" s="30"/>
      <c r="Q16" s="149"/>
      <c r="R16" s="149"/>
      <c r="S16" s="50">
        <f>SUM(G16:R16)</f>
        <v>0</v>
      </c>
      <c r="T16" s="567"/>
      <c r="U16" s="571"/>
      <c r="V16" s="443"/>
    </row>
    <row r="17" spans="1:22" s="14" customFormat="1" ht="25.5" hidden="1" customHeight="1" thickBot="1">
      <c r="A17" s="450"/>
      <c r="B17" s="475"/>
      <c r="C17" s="562"/>
      <c r="D17" s="487"/>
      <c r="E17" s="487"/>
      <c r="F17" s="164" t="s">
        <v>31</v>
      </c>
      <c r="G17" s="189"/>
      <c r="H17" s="189"/>
      <c r="I17" s="190"/>
      <c r="J17" s="190"/>
      <c r="K17" s="190"/>
      <c r="L17" s="190"/>
      <c r="M17" s="189"/>
      <c r="N17" s="189"/>
      <c r="O17" s="190"/>
      <c r="P17" s="189"/>
      <c r="Q17" s="189"/>
      <c r="R17" s="189"/>
      <c r="S17" s="164">
        <f>SUM(G17:R17)</f>
        <v>0</v>
      </c>
      <c r="T17" s="568"/>
      <c r="U17" s="572"/>
      <c r="V17" s="569"/>
    </row>
    <row r="18" spans="1:22" s="14" customFormat="1" ht="36" customHeight="1">
      <c r="A18" s="580" t="s">
        <v>173</v>
      </c>
      <c r="B18" s="451" t="s">
        <v>229</v>
      </c>
      <c r="C18" s="535" t="s">
        <v>210</v>
      </c>
      <c r="D18" s="458" t="s">
        <v>188</v>
      </c>
      <c r="E18" s="460"/>
      <c r="F18" s="50" t="s">
        <v>30</v>
      </c>
      <c r="G18" s="29"/>
      <c r="H18" s="29"/>
      <c r="I18" s="29"/>
      <c r="J18" s="29"/>
      <c r="K18" s="29"/>
      <c r="L18" s="29"/>
      <c r="M18" s="29">
        <v>0.05</v>
      </c>
      <c r="N18" s="29">
        <v>0.05</v>
      </c>
      <c r="O18" s="29">
        <v>0.2</v>
      </c>
      <c r="P18" s="29">
        <v>0.25</v>
      </c>
      <c r="Q18" s="148">
        <v>0.25</v>
      </c>
      <c r="R18" s="148">
        <v>0.2</v>
      </c>
      <c r="S18" s="50">
        <f t="shared" ref="S18:S20" si="0">SUM(G18:R18)</f>
        <v>1</v>
      </c>
      <c r="T18" s="526">
        <v>0.05</v>
      </c>
      <c r="U18" s="481">
        <v>2.5000000000000001E-2</v>
      </c>
      <c r="V18" s="561"/>
    </row>
    <row r="19" spans="1:22" s="14" customFormat="1" ht="48" customHeight="1">
      <c r="A19" s="581"/>
      <c r="B19" s="452"/>
      <c r="C19" s="536"/>
      <c r="D19" s="459"/>
      <c r="E19" s="461"/>
      <c r="F19" s="51" t="s">
        <v>31</v>
      </c>
      <c r="G19" s="30"/>
      <c r="H19" s="30"/>
      <c r="I19" s="30"/>
      <c r="J19" s="30"/>
      <c r="K19" s="30"/>
      <c r="L19" s="30"/>
      <c r="M19" s="30"/>
      <c r="N19" s="30"/>
      <c r="O19" s="30"/>
      <c r="P19" s="30"/>
      <c r="Q19" s="149"/>
      <c r="R19" s="149"/>
      <c r="S19" s="51">
        <f t="shared" si="0"/>
        <v>0</v>
      </c>
      <c r="T19" s="527"/>
      <c r="U19" s="482"/>
      <c r="V19" s="444"/>
    </row>
    <row r="20" spans="1:22" s="14" customFormat="1" ht="31.5" customHeight="1">
      <c r="A20" s="581"/>
      <c r="B20" s="452"/>
      <c r="C20" s="484" t="s">
        <v>206</v>
      </c>
      <c r="D20" s="485" t="s">
        <v>188</v>
      </c>
      <c r="E20" s="487"/>
      <c r="F20" s="160" t="s">
        <v>30</v>
      </c>
      <c r="G20" s="154"/>
      <c r="H20" s="154"/>
      <c r="I20" s="154"/>
      <c r="J20" s="154"/>
      <c r="K20" s="154"/>
      <c r="L20" s="154"/>
      <c r="M20" s="154">
        <v>0.05</v>
      </c>
      <c r="N20" s="154">
        <v>0.05</v>
      </c>
      <c r="O20" s="154">
        <v>0.2</v>
      </c>
      <c r="P20" s="154">
        <v>0.25</v>
      </c>
      <c r="Q20" s="155">
        <v>0.25</v>
      </c>
      <c r="R20" s="155">
        <v>0.2</v>
      </c>
      <c r="S20" s="160">
        <f t="shared" si="0"/>
        <v>1</v>
      </c>
      <c r="T20" s="527"/>
      <c r="U20" s="493">
        <v>2.5000000000000001E-2</v>
      </c>
      <c r="V20" s="564"/>
    </row>
    <row r="21" spans="1:22" s="14" customFormat="1" ht="39.75" customHeight="1" thickBot="1">
      <c r="A21" s="582"/>
      <c r="B21" s="453"/>
      <c r="C21" s="457"/>
      <c r="D21" s="577"/>
      <c r="E21" s="578"/>
      <c r="F21" s="143" t="s">
        <v>31</v>
      </c>
      <c r="G21" s="168"/>
      <c r="H21" s="168"/>
      <c r="I21" s="168"/>
      <c r="J21" s="168"/>
      <c r="K21" s="168"/>
      <c r="L21" s="168"/>
      <c r="M21" s="168"/>
      <c r="N21" s="168"/>
      <c r="O21" s="168"/>
      <c r="P21" s="168"/>
      <c r="Q21" s="169"/>
      <c r="R21" s="169"/>
      <c r="S21" s="143">
        <f>G21+H21+I21+J21+K21+L21</f>
        <v>0</v>
      </c>
      <c r="T21" s="528"/>
      <c r="U21" s="565"/>
      <c r="V21" s="506"/>
    </row>
    <row r="22" spans="1:22" s="14" customFormat="1" ht="24.75" customHeight="1">
      <c r="A22" s="451" t="s">
        <v>172</v>
      </c>
      <c r="B22" s="451" t="s">
        <v>162</v>
      </c>
      <c r="C22" s="456" t="s">
        <v>207</v>
      </c>
      <c r="D22" s="458" t="s">
        <v>188</v>
      </c>
      <c r="E22" s="460"/>
      <c r="F22" s="50" t="s">
        <v>30</v>
      </c>
      <c r="G22" s="29"/>
      <c r="H22" s="29"/>
      <c r="I22" s="29"/>
      <c r="J22" s="29"/>
      <c r="K22" s="29"/>
      <c r="L22" s="29"/>
      <c r="M22" s="29">
        <v>0.01</v>
      </c>
      <c r="N22" s="29">
        <v>0.04</v>
      </c>
      <c r="O22" s="29">
        <v>0.1</v>
      </c>
      <c r="P22" s="29">
        <v>0.3</v>
      </c>
      <c r="Q22" s="148">
        <v>0.3</v>
      </c>
      <c r="R22" s="148">
        <v>0.25</v>
      </c>
      <c r="S22" s="50">
        <f t="shared" ref="S22:S24" si="1">SUM(G22:R22)</f>
        <v>1</v>
      </c>
      <c r="T22" s="526">
        <v>0.05</v>
      </c>
      <c r="U22" s="481">
        <v>2.5000000000000001E-2</v>
      </c>
      <c r="V22" s="576"/>
    </row>
    <row r="23" spans="1:22" s="14" customFormat="1" ht="24.75" customHeight="1" thickBot="1">
      <c r="A23" s="452"/>
      <c r="B23" s="452"/>
      <c r="C23" s="457"/>
      <c r="D23" s="459"/>
      <c r="E23" s="461"/>
      <c r="F23" s="51" t="s">
        <v>31</v>
      </c>
      <c r="G23" s="30"/>
      <c r="H23" s="30"/>
      <c r="I23" s="30"/>
      <c r="J23" s="30"/>
      <c r="K23" s="30"/>
      <c r="L23" s="30"/>
      <c r="M23" s="30"/>
      <c r="N23" s="30"/>
      <c r="O23" s="30"/>
      <c r="P23" s="30"/>
      <c r="Q23" s="149"/>
      <c r="R23" s="149"/>
      <c r="S23" s="51">
        <f t="shared" si="1"/>
        <v>0</v>
      </c>
      <c r="T23" s="527"/>
      <c r="U23" s="482"/>
      <c r="V23" s="444"/>
    </row>
    <row r="24" spans="1:22" s="14" customFormat="1" ht="31.5" customHeight="1">
      <c r="A24" s="452"/>
      <c r="B24" s="452"/>
      <c r="C24" s="483" t="s">
        <v>191</v>
      </c>
      <c r="D24" s="485" t="s">
        <v>188</v>
      </c>
      <c r="E24" s="487"/>
      <c r="F24" s="160" t="s">
        <v>30</v>
      </c>
      <c r="G24" s="30"/>
      <c r="H24" s="30"/>
      <c r="I24" s="30"/>
      <c r="J24" s="30"/>
      <c r="K24" s="30"/>
      <c r="L24" s="30"/>
      <c r="M24" s="30">
        <v>0.05</v>
      </c>
      <c r="N24" s="30">
        <v>0.15</v>
      </c>
      <c r="O24" s="30">
        <v>0.2</v>
      </c>
      <c r="P24" s="30">
        <v>0.2</v>
      </c>
      <c r="Q24" s="149">
        <v>0.2</v>
      </c>
      <c r="R24" s="149">
        <v>0.2</v>
      </c>
      <c r="S24" s="50">
        <f t="shared" si="1"/>
        <v>1</v>
      </c>
      <c r="T24" s="527"/>
      <c r="U24" s="493">
        <v>2.5000000000000001E-2</v>
      </c>
      <c r="V24" s="443"/>
    </row>
    <row r="25" spans="1:22" s="14" customFormat="1" ht="24" customHeight="1" thickBot="1">
      <c r="A25" s="452"/>
      <c r="B25" s="452"/>
      <c r="C25" s="484"/>
      <c r="D25" s="486"/>
      <c r="E25" s="488"/>
      <c r="F25" s="164" t="s">
        <v>31</v>
      </c>
      <c r="G25" s="165"/>
      <c r="H25" s="165"/>
      <c r="I25" s="165"/>
      <c r="J25" s="165"/>
      <c r="K25" s="165"/>
      <c r="L25" s="165"/>
      <c r="M25" s="165"/>
      <c r="N25" s="165"/>
      <c r="O25" s="165"/>
      <c r="P25" s="165"/>
      <c r="Q25" s="166"/>
      <c r="R25" s="166"/>
      <c r="S25" s="164">
        <f>G25+H25+I25+J25+K25+L25</f>
        <v>0</v>
      </c>
      <c r="T25" s="527"/>
      <c r="U25" s="573"/>
      <c r="V25" s="574"/>
    </row>
    <row r="26" spans="1:22" s="14" customFormat="1" ht="30" customHeight="1">
      <c r="A26" s="455"/>
      <c r="B26" s="464" t="s">
        <v>163</v>
      </c>
      <c r="C26" s="505" t="s">
        <v>223</v>
      </c>
      <c r="D26" s="472" t="s">
        <v>188</v>
      </c>
      <c r="E26" s="490"/>
      <c r="F26" s="50" t="s">
        <v>30</v>
      </c>
      <c r="G26" s="29"/>
      <c r="H26" s="29"/>
      <c r="I26" s="29"/>
      <c r="J26" s="29"/>
      <c r="K26" s="29"/>
      <c r="L26" s="142"/>
      <c r="M26" s="29">
        <v>0.05</v>
      </c>
      <c r="N26" s="29">
        <v>0.1</v>
      </c>
      <c r="O26" s="29">
        <v>0.25</v>
      </c>
      <c r="P26" s="29">
        <v>0.35</v>
      </c>
      <c r="Q26" s="148">
        <v>0.15</v>
      </c>
      <c r="R26" s="148">
        <v>0.1</v>
      </c>
      <c r="S26" s="50">
        <f>SUM(G26:R26)</f>
        <v>1</v>
      </c>
      <c r="T26" s="491">
        <v>0.12</v>
      </c>
      <c r="U26" s="446">
        <v>0.02</v>
      </c>
      <c r="V26" s="563"/>
    </row>
    <row r="27" spans="1:22" s="14" customFormat="1" ht="23.25" customHeight="1">
      <c r="A27" s="455"/>
      <c r="B27" s="502"/>
      <c r="C27" s="437"/>
      <c r="D27" s="438"/>
      <c r="E27" s="438"/>
      <c r="F27" s="51" t="s">
        <v>31</v>
      </c>
      <c r="G27" s="30"/>
      <c r="H27" s="30"/>
      <c r="I27" s="30"/>
      <c r="J27" s="30"/>
      <c r="K27" s="30"/>
      <c r="L27" s="30"/>
      <c r="M27" s="30"/>
      <c r="N27" s="30"/>
      <c r="O27" s="30"/>
      <c r="P27" s="30"/>
      <c r="Q27" s="149"/>
      <c r="R27" s="149"/>
      <c r="S27" s="51">
        <f>SUM(G27:R27)</f>
        <v>0</v>
      </c>
      <c r="T27" s="500"/>
      <c r="U27" s="440"/>
      <c r="V27" s="516"/>
    </row>
    <row r="28" spans="1:22" s="14" customFormat="1" ht="27" customHeight="1">
      <c r="A28" s="455"/>
      <c r="B28" s="502"/>
      <c r="C28" s="437" t="s">
        <v>208</v>
      </c>
      <c r="D28" s="438" t="s">
        <v>188</v>
      </c>
      <c r="E28" s="439"/>
      <c r="F28" s="162" t="s">
        <v>30</v>
      </c>
      <c r="G28" s="30"/>
      <c r="H28" s="30"/>
      <c r="I28" s="30"/>
      <c r="J28" s="30"/>
      <c r="K28" s="30"/>
      <c r="L28" s="30"/>
      <c r="M28" s="30">
        <v>0.05</v>
      </c>
      <c r="N28" s="30">
        <v>0.15</v>
      </c>
      <c r="O28" s="30">
        <v>0.2</v>
      </c>
      <c r="P28" s="30">
        <v>0.2</v>
      </c>
      <c r="Q28" s="149">
        <v>0.2</v>
      </c>
      <c r="R28" s="149">
        <v>0.2</v>
      </c>
      <c r="S28" s="162">
        <f>SUM(G28:R28)</f>
        <v>1</v>
      </c>
      <c r="T28" s="500"/>
      <c r="U28" s="440">
        <v>0.02</v>
      </c>
      <c r="V28" s="441"/>
    </row>
    <row r="29" spans="1:22" s="14" customFormat="1" ht="27" customHeight="1">
      <c r="A29" s="455"/>
      <c r="B29" s="502"/>
      <c r="C29" s="437"/>
      <c r="D29" s="438"/>
      <c r="E29" s="438"/>
      <c r="F29" s="51" t="s">
        <v>31</v>
      </c>
      <c r="G29" s="30"/>
      <c r="H29" s="30"/>
      <c r="I29" s="30"/>
      <c r="J29" s="30"/>
      <c r="K29" s="30"/>
      <c r="L29" s="30"/>
      <c r="M29" s="30"/>
      <c r="N29" s="30"/>
      <c r="O29" s="30"/>
      <c r="P29" s="30"/>
      <c r="Q29" s="149"/>
      <c r="R29" s="149"/>
      <c r="S29" s="51">
        <f>SUM(G29:R29)</f>
        <v>0</v>
      </c>
      <c r="T29" s="500"/>
      <c r="U29" s="440"/>
      <c r="V29" s="441"/>
    </row>
    <row r="30" spans="1:22" s="14" customFormat="1" ht="27" customHeight="1">
      <c r="A30" s="455"/>
      <c r="B30" s="502"/>
      <c r="C30" s="437" t="s">
        <v>227</v>
      </c>
      <c r="D30" s="438" t="s">
        <v>188</v>
      </c>
      <c r="E30" s="439"/>
      <c r="F30" s="162" t="s">
        <v>30</v>
      </c>
      <c r="G30" s="30"/>
      <c r="H30" s="30"/>
      <c r="I30" s="30"/>
      <c r="J30" s="30"/>
      <c r="K30" s="30"/>
      <c r="L30" s="30"/>
      <c r="M30" s="30">
        <v>0.05</v>
      </c>
      <c r="N30" s="30">
        <v>0.1</v>
      </c>
      <c r="O30" s="30">
        <v>0.1</v>
      </c>
      <c r="P30" s="30">
        <v>0.25</v>
      </c>
      <c r="Q30" s="149">
        <v>0.25</v>
      </c>
      <c r="R30" s="149">
        <v>0.25</v>
      </c>
      <c r="S30" s="162">
        <f>SUM(G30:R30)</f>
        <v>1</v>
      </c>
      <c r="T30" s="500"/>
      <c r="U30" s="440">
        <v>0.02</v>
      </c>
      <c r="V30" s="268"/>
    </row>
    <row r="31" spans="1:22" s="14" customFormat="1" ht="27" customHeight="1">
      <c r="A31" s="455"/>
      <c r="B31" s="502"/>
      <c r="C31" s="437"/>
      <c r="D31" s="438"/>
      <c r="E31" s="439"/>
      <c r="F31" s="51" t="s">
        <v>31</v>
      </c>
      <c r="G31" s="30"/>
      <c r="H31" s="30"/>
      <c r="I31" s="30"/>
      <c r="J31" s="30"/>
      <c r="K31" s="30"/>
      <c r="L31" s="30"/>
      <c r="M31" s="30"/>
      <c r="N31" s="30"/>
      <c r="O31" s="30"/>
      <c r="P31" s="30"/>
      <c r="Q31" s="149"/>
      <c r="R31" s="149"/>
      <c r="S31" s="51"/>
      <c r="T31" s="500"/>
      <c r="U31" s="440"/>
      <c r="V31" s="268"/>
    </row>
    <row r="32" spans="1:22" s="14" customFormat="1" ht="26.25" customHeight="1">
      <c r="A32" s="455"/>
      <c r="B32" s="502"/>
      <c r="C32" s="437" t="s">
        <v>209</v>
      </c>
      <c r="D32" s="438" t="s">
        <v>188</v>
      </c>
      <c r="E32" s="439"/>
      <c r="F32" s="162" t="s">
        <v>30</v>
      </c>
      <c r="G32" s="30"/>
      <c r="H32" s="30"/>
      <c r="I32" s="30"/>
      <c r="J32" s="30"/>
      <c r="K32" s="30"/>
      <c r="L32" s="30"/>
      <c r="M32" s="30">
        <v>0.01</v>
      </c>
      <c r="N32" s="30">
        <v>0.14000000000000001</v>
      </c>
      <c r="O32" s="30">
        <v>0.25</v>
      </c>
      <c r="P32" s="30">
        <v>0.25</v>
      </c>
      <c r="Q32" s="149">
        <v>0.2</v>
      </c>
      <c r="R32" s="149">
        <v>0.15</v>
      </c>
      <c r="S32" s="162">
        <f>SUM(G32:R32)</f>
        <v>1</v>
      </c>
      <c r="T32" s="500"/>
      <c r="U32" s="440">
        <v>0.04</v>
      </c>
      <c r="V32" s="441"/>
    </row>
    <row r="33" spans="1:22" s="14" customFormat="1" ht="33.75" customHeight="1">
      <c r="A33" s="455"/>
      <c r="B33" s="502"/>
      <c r="C33" s="437"/>
      <c r="D33" s="438"/>
      <c r="E33" s="438"/>
      <c r="F33" s="51" t="s">
        <v>31</v>
      </c>
      <c r="G33" s="31"/>
      <c r="H33" s="30"/>
      <c r="I33" s="30"/>
      <c r="J33" s="30"/>
      <c r="K33" s="30"/>
      <c r="L33" s="30"/>
      <c r="M33" s="30"/>
      <c r="N33" s="30"/>
      <c r="O33" s="30"/>
      <c r="P33" s="30"/>
      <c r="Q33" s="149"/>
      <c r="R33" s="149"/>
      <c r="S33" s="51">
        <f t="shared" ref="S33" si="2">SUM(G33:R33)</f>
        <v>0</v>
      </c>
      <c r="T33" s="500"/>
      <c r="U33" s="440"/>
      <c r="V33" s="441"/>
    </row>
    <row r="34" spans="1:22" s="14" customFormat="1" ht="26.25" customHeight="1">
      <c r="A34" s="455"/>
      <c r="B34" s="502"/>
      <c r="C34" s="583" t="s">
        <v>336</v>
      </c>
      <c r="D34" s="438" t="s">
        <v>188</v>
      </c>
      <c r="E34" s="439"/>
      <c r="F34" s="162" t="s">
        <v>30</v>
      </c>
      <c r="G34" s="30"/>
      <c r="H34" s="30"/>
      <c r="I34" s="30"/>
      <c r="J34" s="30"/>
      <c r="K34" s="30"/>
      <c r="L34" s="30"/>
      <c r="M34" s="30"/>
      <c r="N34" s="30"/>
      <c r="O34" s="30">
        <v>0.25</v>
      </c>
      <c r="P34" s="30">
        <v>0.25</v>
      </c>
      <c r="Q34" s="149">
        <v>0.25</v>
      </c>
      <c r="R34" s="149">
        <v>0.25</v>
      </c>
      <c r="S34" s="162">
        <f>SUM(G34:R34)</f>
        <v>1</v>
      </c>
      <c r="T34" s="500"/>
      <c r="U34" s="440">
        <v>0.02</v>
      </c>
      <c r="V34" s="441"/>
    </row>
    <row r="35" spans="1:22" s="14" customFormat="1" ht="33.75" customHeight="1" thickBot="1">
      <c r="A35" s="455"/>
      <c r="B35" s="465"/>
      <c r="C35" s="584"/>
      <c r="D35" s="470"/>
      <c r="E35" s="470"/>
      <c r="F35" s="143" t="s">
        <v>31</v>
      </c>
      <c r="G35" s="167"/>
      <c r="H35" s="168"/>
      <c r="I35" s="168"/>
      <c r="J35" s="168"/>
      <c r="K35" s="168"/>
      <c r="L35" s="168"/>
      <c r="M35" s="168"/>
      <c r="N35" s="168"/>
      <c r="O35" s="168"/>
      <c r="P35" s="168"/>
      <c r="Q35" s="169"/>
      <c r="R35" s="169"/>
      <c r="S35" s="143">
        <f t="shared" ref="S35:S39" si="3">SUM(G35:R35)</f>
        <v>0</v>
      </c>
      <c r="T35" s="515"/>
      <c r="U35" s="497"/>
      <c r="V35" s="532"/>
    </row>
    <row r="36" spans="1:22" s="14" customFormat="1" ht="27" customHeight="1">
      <c r="A36" s="452"/>
      <c r="B36" s="501" t="s">
        <v>164</v>
      </c>
      <c r="C36" s="457" t="s">
        <v>220</v>
      </c>
      <c r="D36" s="181" t="s">
        <v>188</v>
      </c>
      <c r="E36" s="188"/>
      <c r="F36" s="152"/>
      <c r="G36" s="153"/>
      <c r="H36" s="154"/>
      <c r="I36" s="154"/>
      <c r="J36" s="154"/>
      <c r="K36" s="154"/>
      <c r="L36" s="154"/>
      <c r="M36" s="154">
        <v>0.05</v>
      </c>
      <c r="N36" s="154">
        <v>0.15</v>
      </c>
      <c r="O36" s="154">
        <v>0.3</v>
      </c>
      <c r="P36" s="154">
        <v>0.2</v>
      </c>
      <c r="Q36" s="155">
        <v>0.2</v>
      </c>
      <c r="R36" s="155">
        <v>0.1</v>
      </c>
      <c r="S36" s="152">
        <f>SUM(G36:R36)</f>
        <v>0.99999999999999989</v>
      </c>
      <c r="T36" s="518">
        <v>0.05</v>
      </c>
      <c r="U36" s="482">
        <v>2.5000000000000001E-2</v>
      </c>
      <c r="V36" s="182"/>
    </row>
    <row r="37" spans="1:22" s="14" customFormat="1" ht="48.75" customHeight="1">
      <c r="A37" s="452"/>
      <c r="B37" s="502"/>
      <c r="C37" s="437"/>
      <c r="D37" s="180" t="s">
        <v>188</v>
      </c>
      <c r="E37" s="180"/>
      <c r="F37" s="51"/>
      <c r="G37" s="31"/>
      <c r="H37" s="30"/>
      <c r="I37" s="30"/>
      <c r="J37" s="30"/>
      <c r="K37" s="30"/>
      <c r="L37" s="30"/>
      <c r="M37" s="30"/>
      <c r="N37" s="30"/>
      <c r="O37" s="30"/>
      <c r="P37" s="30"/>
      <c r="Q37" s="149"/>
      <c r="R37" s="149"/>
      <c r="S37" s="51"/>
      <c r="T37" s="500"/>
      <c r="U37" s="440"/>
      <c r="V37" s="191"/>
    </row>
    <row r="38" spans="1:22" s="14" customFormat="1" ht="27" customHeight="1">
      <c r="A38" s="452"/>
      <c r="B38" s="502"/>
      <c r="C38" s="437" t="s">
        <v>221</v>
      </c>
      <c r="D38" s="438" t="s">
        <v>188</v>
      </c>
      <c r="E38" s="439"/>
      <c r="F38" s="162" t="s">
        <v>30</v>
      </c>
      <c r="G38" s="30"/>
      <c r="H38" s="30"/>
      <c r="I38" s="30"/>
      <c r="J38" s="30"/>
      <c r="K38" s="30"/>
      <c r="L38" s="163"/>
      <c r="M38" s="30">
        <v>0.05</v>
      </c>
      <c r="N38" s="30">
        <v>0.1</v>
      </c>
      <c r="O38" s="30">
        <v>0.1</v>
      </c>
      <c r="P38" s="30">
        <v>0.25</v>
      </c>
      <c r="Q38" s="149">
        <v>0.25</v>
      </c>
      <c r="R38" s="149">
        <v>0.25</v>
      </c>
      <c r="S38" s="162">
        <f t="shared" si="3"/>
        <v>1</v>
      </c>
      <c r="T38" s="500"/>
      <c r="U38" s="440">
        <v>2.5000000000000001E-2</v>
      </c>
      <c r="V38" s="516"/>
    </row>
    <row r="39" spans="1:22" s="14" customFormat="1" ht="39.75" customHeight="1" thickBot="1">
      <c r="A39" s="452"/>
      <c r="B39" s="465"/>
      <c r="C39" s="483"/>
      <c r="D39" s="487"/>
      <c r="E39" s="487"/>
      <c r="F39" s="164" t="s">
        <v>31</v>
      </c>
      <c r="G39" s="165"/>
      <c r="H39" s="165"/>
      <c r="I39" s="165"/>
      <c r="J39" s="165"/>
      <c r="K39" s="165"/>
      <c r="L39" s="165"/>
      <c r="M39" s="165"/>
      <c r="N39" s="165"/>
      <c r="O39" s="165"/>
      <c r="P39" s="165"/>
      <c r="Q39" s="166"/>
      <c r="R39" s="166"/>
      <c r="S39" s="164">
        <f t="shared" si="3"/>
        <v>0</v>
      </c>
      <c r="T39" s="492"/>
      <c r="U39" s="493"/>
      <c r="V39" s="517"/>
    </row>
    <row r="40" spans="1:22" s="14" customFormat="1" ht="36.75" customHeight="1">
      <c r="A40" s="452"/>
      <c r="B40" s="464" t="s">
        <v>165</v>
      </c>
      <c r="C40" s="505" t="s">
        <v>192</v>
      </c>
      <c r="D40" s="472" t="s">
        <v>188</v>
      </c>
      <c r="E40" s="490"/>
      <c r="F40" s="50" t="s">
        <v>30</v>
      </c>
      <c r="G40" s="29"/>
      <c r="H40" s="29"/>
      <c r="I40" s="29"/>
      <c r="J40" s="29"/>
      <c r="K40" s="29"/>
      <c r="L40" s="142"/>
      <c r="M40" s="29">
        <v>0.02</v>
      </c>
      <c r="N40" s="29">
        <v>0.08</v>
      </c>
      <c r="O40" s="29">
        <v>0.2</v>
      </c>
      <c r="P40" s="29">
        <v>0.2</v>
      </c>
      <c r="Q40" s="148">
        <v>0.25</v>
      </c>
      <c r="R40" s="148">
        <v>0.25</v>
      </c>
      <c r="S40" s="164">
        <f t="shared" ref="S40:S41" si="4">SUM(G40:R40)</f>
        <v>1</v>
      </c>
      <c r="T40" s="491">
        <v>0.05</v>
      </c>
      <c r="U40" s="446">
        <v>0.05</v>
      </c>
      <c r="V40" s="447"/>
    </row>
    <row r="41" spans="1:22" s="14" customFormat="1" ht="36.75" customHeight="1" thickBot="1">
      <c r="A41" s="452"/>
      <c r="B41" s="465"/>
      <c r="C41" s="507"/>
      <c r="D41" s="470"/>
      <c r="E41" s="470"/>
      <c r="F41" s="143" t="s">
        <v>31</v>
      </c>
      <c r="G41" s="168"/>
      <c r="H41" s="168"/>
      <c r="I41" s="168"/>
      <c r="J41" s="168"/>
      <c r="K41" s="168"/>
      <c r="L41" s="168"/>
      <c r="M41" s="168"/>
      <c r="N41" s="168"/>
      <c r="O41" s="168"/>
      <c r="P41" s="168"/>
      <c r="Q41" s="169"/>
      <c r="R41" s="169"/>
      <c r="S41" s="143">
        <f t="shared" si="4"/>
        <v>0</v>
      </c>
      <c r="T41" s="515"/>
      <c r="U41" s="497"/>
      <c r="V41" s="525"/>
    </row>
    <row r="42" spans="1:22" s="14" customFormat="1" ht="45" customHeight="1">
      <c r="A42" s="452"/>
      <c r="B42" s="451" t="s">
        <v>166</v>
      </c>
      <c r="C42" s="505" t="s">
        <v>211</v>
      </c>
      <c r="D42" s="445" t="s">
        <v>188</v>
      </c>
      <c r="E42" s="490"/>
      <c r="F42" s="50" t="s">
        <v>30</v>
      </c>
      <c r="G42" s="29"/>
      <c r="H42" s="29"/>
      <c r="I42" s="29"/>
      <c r="J42" s="29"/>
      <c r="K42" s="29"/>
      <c r="L42" s="142"/>
      <c r="M42" s="29">
        <v>0.05</v>
      </c>
      <c r="N42" s="29">
        <v>0.15</v>
      </c>
      <c r="O42" s="29">
        <v>0.2</v>
      </c>
      <c r="P42" s="29">
        <v>0.2</v>
      </c>
      <c r="Q42" s="148">
        <v>0.2</v>
      </c>
      <c r="R42" s="148">
        <v>0.2</v>
      </c>
      <c r="S42" s="50">
        <f t="shared" ref="S42:S43" si="5">SUM(G42:R42)</f>
        <v>1</v>
      </c>
      <c r="T42" s="526">
        <v>0.13</v>
      </c>
      <c r="U42" s="529">
        <v>0.09</v>
      </c>
      <c r="V42" s="530"/>
    </row>
    <row r="43" spans="1:22" s="14" customFormat="1" ht="66" customHeight="1" thickBot="1">
      <c r="A43" s="452"/>
      <c r="B43" s="452"/>
      <c r="C43" s="437"/>
      <c r="D43" s="442"/>
      <c r="E43" s="438"/>
      <c r="F43" s="51" t="s">
        <v>31</v>
      </c>
      <c r="G43" s="30"/>
      <c r="H43" s="30"/>
      <c r="I43" s="30"/>
      <c r="J43" s="30"/>
      <c r="K43" s="30"/>
      <c r="L43" s="30"/>
      <c r="M43" s="30"/>
      <c r="N43" s="30"/>
      <c r="O43" s="30"/>
      <c r="P43" s="30"/>
      <c r="Q43" s="149"/>
      <c r="R43" s="149"/>
      <c r="S43" s="51">
        <f t="shared" si="5"/>
        <v>0</v>
      </c>
      <c r="T43" s="527"/>
      <c r="U43" s="519"/>
      <c r="V43" s="531"/>
    </row>
    <row r="44" spans="1:22" s="14" customFormat="1" ht="27" customHeight="1">
      <c r="A44" s="452"/>
      <c r="B44" s="452"/>
      <c r="C44" s="437" t="s">
        <v>222</v>
      </c>
      <c r="D44" s="442" t="s">
        <v>188</v>
      </c>
      <c r="E44" s="439"/>
      <c r="F44" s="50" t="s">
        <v>30</v>
      </c>
      <c r="G44" s="30"/>
      <c r="H44" s="30"/>
      <c r="I44" s="30"/>
      <c r="J44" s="30"/>
      <c r="K44" s="30"/>
      <c r="L44" s="30"/>
      <c r="M44" s="30">
        <v>0.02</v>
      </c>
      <c r="N44" s="30">
        <v>0.08</v>
      </c>
      <c r="O44" s="30">
        <v>0.15</v>
      </c>
      <c r="P44" s="30">
        <v>0.2</v>
      </c>
      <c r="Q44" s="149">
        <v>0.3</v>
      </c>
      <c r="R44" s="149">
        <v>0.25</v>
      </c>
      <c r="S44" s="50">
        <f>SUM(M44:R44)</f>
        <v>1</v>
      </c>
      <c r="T44" s="527"/>
      <c r="U44" s="519">
        <v>0.03</v>
      </c>
      <c r="V44" s="533"/>
    </row>
    <row r="45" spans="1:22" s="14" customFormat="1" ht="51.75" customHeight="1">
      <c r="A45" s="452"/>
      <c r="B45" s="452"/>
      <c r="C45" s="437"/>
      <c r="D45" s="442"/>
      <c r="E45" s="438"/>
      <c r="F45" s="51" t="s">
        <v>31</v>
      </c>
      <c r="G45" s="30"/>
      <c r="H45" s="30"/>
      <c r="I45" s="30"/>
      <c r="J45" s="30"/>
      <c r="K45" s="30"/>
      <c r="L45" s="30"/>
      <c r="M45" s="30"/>
      <c r="N45" s="30"/>
      <c r="O45" s="30"/>
      <c r="P45" s="30"/>
      <c r="Q45" s="149"/>
      <c r="R45" s="149"/>
      <c r="S45" s="51">
        <f>SUM(G45:R45)</f>
        <v>0</v>
      </c>
      <c r="T45" s="527"/>
      <c r="U45" s="519"/>
      <c r="V45" s="534"/>
    </row>
    <row r="46" spans="1:22" s="14" customFormat="1" ht="26.25" customHeight="1">
      <c r="A46" s="452"/>
      <c r="B46" s="452"/>
      <c r="C46" s="477" t="s">
        <v>212</v>
      </c>
      <c r="D46" s="442" t="s">
        <v>188</v>
      </c>
      <c r="E46" s="439"/>
      <c r="F46" s="160" t="s">
        <v>30</v>
      </c>
      <c r="G46" s="154"/>
      <c r="H46" s="154"/>
      <c r="I46" s="154"/>
      <c r="J46" s="154"/>
      <c r="K46" s="154"/>
      <c r="L46" s="154"/>
      <c r="M46" s="154">
        <v>0.05</v>
      </c>
      <c r="N46" s="154">
        <v>0.05</v>
      </c>
      <c r="O46" s="154">
        <v>0.25</v>
      </c>
      <c r="P46" s="154">
        <v>0.3</v>
      </c>
      <c r="Q46" s="154">
        <v>0.3</v>
      </c>
      <c r="R46" s="155">
        <v>0.05</v>
      </c>
      <c r="S46" s="160">
        <f>SUM(M46:R46)</f>
        <v>1</v>
      </c>
      <c r="T46" s="527"/>
      <c r="U46" s="519">
        <v>0.01</v>
      </c>
      <c r="V46" s="522"/>
    </row>
    <row r="47" spans="1:22" s="14" customFormat="1" ht="26.25" customHeight="1">
      <c r="A47" s="452"/>
      <c r="B47" s="452"/>
      <c r="C47" s="478"/>
      <c r="D47" s="489"/>
      <c r="E47" s="476"/>
      <c r="F47" s="303"/>
      <c r="G47" s="275"/>
      <c r="H47" s="275"/>
      <c r="I47" s="275"/>
      <c r="J47" s="275"/>
      <c r="K47" s="275"/>
      <c r="L47" s="275"/>
      <c r="M47" s="307"/>
      <c r="N47" s="307"/>
      <c r="O47" s="307"/>
      <c r="P47" s="307"/>
      <c r="Q47" s="307"/>
      <c r="R47" s="307"/>
      <c r="S47" s="303"/>
      <c r="T47" s="527"/>
      <c r="U47" s="520"/>
      <c r="V47" s="523"/>
    </row>
    <row r="48" spans="1:22" s="14" customFormat="1" ht="26.25" customHeight="1">
      <c r="A48" s="452"/>
      <c r="B48" s="452"/>
      <c r="C48" s="479"/>
      <c r="D48" s="489"/>
      <c r="E48" s="476"/>
      <c r="F48" s="303"/>
      <c r="G48" s="275"/>
      <c r="H48" s="275"/>
      <c r="I48" s="275"/>
      <c r="J48" s="275"/>
      <c r="K48" s="275"/>
      <c r="L48" s="275"/>
      <c r="M48" s="308"/>
      <c r="N48" s="308"/>
      <c r="O48" s="308"/>
      <c r="P48" s="308"/>
      <c r="Q48" s="308"/>
      <c r="R48" s="308"/>
      <c r="S48" s="303"/>
      <c r="T48" s="527"/>
      <c r="U48" s="520"/>
      <c r="V48" s="523"/>
    </row>
    <row r="49" spans="1:22" s="14" customFormat="1" ht="26.25" customHeight="1" thickBot="1">
      <c r="A49" s="452"/>
      <c r="B49" s="453"/>
      <c r="C49" s="480"/>
      <c r="D49" s="467"/>
      <c r="E49" s="470"/>
      <c r="F49" s="143" t="s">
        <v>31</v>
      </c>
      <c r="G49" s="167"/>
      <c r="H49" s="168"/>
      <c r="I49" s="168"/>
      <c r="J49" s="168"/>
      <c r="K49" s="168"/>
      <c r="L49" s="168"/>
      <c r="M49" s="309"/>
      <c r="N49" s="309"/>
      <c r="O49" s="309"/>
      <c r="P49" s="309"/>
      <c r="Q49" s="310"/>
      <c r="R49" s="310"/>
      <c r="S49" s="143">
        <f t="shared" ref="S49" si="6">SUM(G49:R49)</f>
        <v>0</v>
      </c>
      <c r="T49" s="528"/>
      <c r="U49" s="521"/>
      <c r="V49" s="524"/>
    </row>
    <row r="50" spans="1:22" s="14" customFormat="1" ht="30" customHeight="1">
      <c r="A50" s="452"/>
      <c r="B50" s="451" t="s">
        <v>167</v>
      </c>
      <c r="C50" s="505" t="s">
        <v>213</v>
      </c>
      <c r="D50" s="512" t="s">
        <v>188</v>
      </c>
      <c r="E50" s="514"/>
      <c r="F50" s="50" t="s">
        <v>30</v>
      </c>
      <c r="G50" s="192"/>
      <c r="H50" s="192"/>
      <c r="I50" s="192"/>
      <c r="J50" s="192"/>
      <c r="K50" s="192"/>
      <c r="L50" s="193"/>
      <c r="M50" s="304" t="s">
        <v>193</v>
      </c>
      <c r="N50" s="304" t="s">
        <v>193</v>
      </c>
      <c r="O50" s="305">
        <v>0.15</v>
      </c>
      <c r="P50" s="305">
        <v>0.25</v>
      </c>
      <c r="Q50" s="306" t="s">
        <v>194</v>
      </c>
      <c r="R50" s="306" t="s">
        <v>194</v>
      </c>
      <c r="S50" s="50">
        <v>1</v>
      </c>
      <c r="T50" s="491">
        <v>0.09</v>
      </c>
      <c r="U50" s="446">
        <v>0.05</v>
      </c>
      <c r="V50" s="447"/>
    </row>
    <row r="51" spans="1:22" s="14" customFormat="1" ht="23.25" customHeight="1" thickBot="1">
      <c r="A51" s="452"/>
      <c r="B51" s="452"/>
      <c r="C51" s="437"/>
      <c r="D51" s="513"/>
      <c r="E51" s="469"/>
      <c r="F51" s="198" t="s">
        <v>31</v>
      </c>
      <c r="G51" s="171"/>
      <c r="H51" s="171"/>
      <c r="I51" s="171"/>
      <c r="J51" s="171"/>
      <c r="K51" s="171"/>
      <c r="L51" s="171"/>
      <c r="M51" s="171"/>
      <c r="N51" s="171"/>
      <c r="O51" s="171"/>
      <c r="P51" s="171"/>
      <c r="Q51" s="173"/>
      <c r="R51" s="173"/>
      <c r="S51" s="51">
        <f>SUM(M51:R51)</f>
        <v>0</v>
      </c>
      <c r="T51" s="500"/>
      <c r="U51" s="440"/>
      <c r="V51" s="448"/>
    </row>
    <row r="52" spans="1:22" s="14" customFormat="1" ht="27" customHeight="1">
      <c r="A52" s="452"/>
      <c r="B52" s="452"/>
      <c r="C52" s="508" t="s">
        <v>214</v>
      </c>
      <c r="D52" s="509" t="s">
        <v>188</v>
      </c>
      <c r="E52" s="511"/>
      <c r="F52" s="160" t="s">
        <v>30</v>
      </c>
      <c r="G52" s="171"/>
      <c r="H52" s="171"/>
      <c r="I52" s="171"/>
      <c r="J52" s="171"/>
      <c r="K52" s="171"/>
      <c r="L52" s="171"/>
      <c r="M52" s="170" t="s">
        <v>193</v>
      </c>
      <c r="N52" s="170" t="s">
        <v>193</v>
      </c>
      <c r="O52" s="171">
        <v>0.15</v>
      </c>
      <c r="P52" s="171">
        <v>0.25</v>
      </c>
      <c r="Q52" s="172" t="s">
        <v>194</v>
      </c>
      <c r="R52" s="172" t="s">
        <v>194</v>
      </c>
      <c r="S52" s="50">
        <v>1</v>
      </c>
      <c r="T52" s="500"/>
      <c r="U52" s="440">
        <v>0.04</v>
      </c>
      <c r="V52" s="443"/>
    </row>
    <row r="53" spans="1:22" s="14" customFormat="1" ht="27" customHeight="1" thickBot="1">
      <c r="A53" s="452"/>
      <c r="B53" s="453"/>
      <c r="C53" s="508"/>
      <c r="D53" s="510"/>
      <c r="E53" s="469"/>
      <c r="F53" s="51" t="s">
        <v>31</v>
      </c>
      <c r="G53" s="196"/>
      <c r="H53" s="196"/>
      <c r="I53" s="196"/>
      <c r="J53" s="196"/>
      <c r="K53" s="196"/>
      <c r="L53" s="196"/>
      <c r="M53" s="196"/>
      <c r="N53" s="196"/>
      <c r="O53" s="196"/>
      <c r="P53" s="196"/>
      <c r="Q53" s="197"/>
      <c r="R53" s="197"/>
      <c r="S53" s="51">
        <f t="shared" ref="S53" si="7">SUM(G53:R53)</f>
        <v>0</v>
      </c>
      <c r="T53" s="500"/>
      <c r="U53" s="440"/>
      <c r="V53" s="444"/>
    </row>
    <row r="54" spans="1:22" s="14" customFormat="1" ht="40.5" customHeight="1">
      <c r="A54" s="452"/>
      <c r="B54" s="451" t="s">
        <v>168</v>
      </c>
      <c r="C54" s="457" t="s">
        <v>215</v>
      </c>
      <c r="D54" s="494" t="s">
        <v>188</v>
      </c>
      <c r="E54" s="589"/>
      <c r="F54" s="160" t="s">
        <v>30</v>
      </c>
      <c r="G54" s="154"/>
      <c r="H54" s="154"/>
      <c r="I54" s="154"/>
      <c r="J54" s="154"/>
      <c r="K54" s="154"/>
      <c r="L54" s="161"/>
      <c r="M54" s="154">
        <v>0.05</v>
      </c>
      <c r="N54" s="154">
        <v>0.25</v>
      </c>
      <c r="O54" s="154">
        <v>0.25</v>
      </c>
      <c r="P54" s="154">
        <v>0.25</v>
      </c>
      <c r="Q54" s="155">
        <v>0.15</v>
      </c>
      <c r="R54" s="155">
        <v>0.05</v>
      </c>
      <c r="S54" s="160">
        <f t="shared" ref="S54:S56" si="8">SUM(G54:R54)</f>
        <v>1</v>
      </c>
      <c r="T54" s="518">
        <f>SUM(U54+U56)</f>
        <v>0.1</v>
      </c>
      <c r="U54" s="482">
        <v>0.02</v>
      </c>
      <c r="V54" s="503"/>
    </row>
    <row r="55" spans="1:22" s="14" customFormat="1" ht="41.25" customHeight="1" thickBot="1">
      <c r="A55" s="452"/>
      <c r="B55" s="452"/>
      <c r="C55" s="437"/>
      <c r="D55" s="442"/>
      <c r="E55" s="438"/>
      <c r="F55" s="51" t="s">
        <v>31</v>
      </c>
      <c r="G55" s="30"/>
      <c r="H55" s="30"/>
      <c r="I55" s="30"/>
      <c r="J55" s="30"/>
      <c r="K55" s="30"/>
      <c r="L55" s="30"/>
      <c r="M55" s="30"/>
      <c r="N55" s="30"/>
      <c r="O55" s="30"/>
      <c r="P55" s="30"/>
      <c r="Q55" s="149"/>
      <c r="R55" s="149"/>
      <c r="S55" s="51">
        <f t="shared" si="8"/>
        <v>0</v>
      </c>
      <c r="T55" s="500"/>
      <c r="U55" s="440"/>
      <c r="V55" s="448"/>
    </row>
    <row r="56" spans="1:22" s="14" customFormat="1" ht="38.25" customHeight="1">
      <c r="A56" s="452"/>
      <c r="B56" s="452"/>
      <c r="C56" s="505" t="s">
        <v>216</v>
      </c>
      <c r="D56" s="442" t="s">
        <v>188</v>
      </c>
      <c r="E56" s="439"/>
      <c r="F56" s="50" t="s">
        <v>30</v>
      </c>
      <c r="G56" s="30"/>
      <c r="H56" s="30"/>
      <c r="I56" s="30"/>
      <c r="J56" s="30"/>
      <c r="K56" s="30"/>
      <c r="L56" s="30"/>
      <c r="M56" s="30">
        <v>0.01</v>
      </c>
      <c r="N56" s="30">
        <v>0.05</v>
      </c>
      <c r="O56" s="30">
        <v>0.25</v>
      </c>
      <c r="P56" s="30">
        <v>0.25</v>
      </c>
      <c r="Q56" s="149">
        <v>0.25</v>
      </c>
      <c r="R56" s="149">
        <v>0.19</v>
      </c>
      <c r="S56" s="50">
        <f t="shared" si="8"/>
        <v>1</v>
      </c>
      <c r="T56" s="500"/>
      <c r="U56" s="440">
        <v>0.08</v>
      </c>
      <c r="V56" s="443"/>
    </row>
    <row r="57" spans="1:22" s="14" customFormat="1" ht="101.25" customHeight="1" thickBot="1">
      <c r="A57" s="452"/>
      <c r="B57" s="453"/>
      <c r="C57" s="507"/>
      <c r="D57" s="467"/>
      <c r="E57" s="470"/>
      <c r="F57" s="164" t="s">
        <v>31</v>
      </c>
      <c r="G57" s="165"/>
      <c r="H57" s="165"/>
      <c r="I57" s="165"/>
      <c r="J57" s="165"/>
      <c r="K57" s="165"/>
      <c r="L57" s="165"/>
      <c r="M57" s="165"/>
      <c r="N57" s="165"/>
      <c r="O57" s="165"/>
      <c r="P57" s="165"/>
      <c r="Q57" s="166"/>
      <c r="R57" s="166"/>
      <c r="S57" s="164">
        <f>SUM(G57:R57)</f>
        <v>0</v>
      </c>
      <c r="T57" s="515"/>
      <c r="U57" s="497"/>
      <c r="V57" s="506"/>
    </row>
    <row r="58" spans="1:22" s="14" customFormat="1" ht="36.75" customHeight="1">
      <c r="A58" s="452"/>
      <c r="B58" s="498" t="s">
        <v>169</v>
      </c>
      <c r="C58" s="437" t="s">
        <v>230</v>
      </c>
      <c r="D58" s="445" t="s">
        <v>188</v>
      </c>
      <c r="E58" s="472"/>
      <c r="F58" s="162" t="s">
        <v>30</v>
      </c>
      <c r="G58" s="30"/>
      <c r="H58" s="30"/>
      <c r="I58" s="30"/>
      <c r="J58" s="30"/>
      <c r="K58" s="30"/>
      <c r="L58" s="163"/>
      <c r="M58" s="30">
        <v>0.05</v>
      </c>
      <c r="N58" s="30">
        <v>0.05</v>
      </c>
      <c r="O58" s="30">
        <v>0.25</v>
      </c>
      <c r="P58" s="30">
        <v>0.25</v>
      </c>
      <c r="Q58" s="149">
        <v>0.25</v>
      </c>
      <c r="R58" s="149">
        <v>0.15</v>
      </c>
      <c r="S58" s="51">
        <f t="shared" ref="S58:S59" si="9">SUM(G58:R58)</f>
        <v>1</v>
      </c>
      <c r="T58" s="491">
        <v>0.06</v>
      </c>
      <c r="U58" s="446">
        <v>0.02</v>
      </c>
      <c r="V58" s="447"/>
    </row>
    <row r="59" spans="1:22" s="14" customFormat="1" ht="36.75" customHeight="1">
      <c r="A59" s="452"/>
      <c r="B59" s="463"/>
      <c r="C59" s="437"/>
      <c r="D59" s="442"/>
      <c r="E59" s="438"/>
      <c r="F59" s="51" t="s">
        <v>31</v>
      </c>
      <c r="G59" s="30"/>
      <c r="H59" s="30"/>
      <c r="I59" s="30"/>
      <c r="J59" s="30"/>
      <c r="K59" s="30"/>
      <c r="L59" s="30"/>
      <c r="M59" s="30"/>
      <c r="N59" s="30"/>
      <c r="O59" s="30"/>
      <c r="P59" s="30"/>
      <c r="Q59" s="149"/>
      <c r="R59" s="149"/>
      <c r="S59" s="51">
        <f t="shared" si="9"/>
        <v>0</v>
      </c>
      <c r="T59" s="500"/>
      <c r="U59" s="440"/>
      <c r="V59" s="448"/>
    </row>
    <row r="60" spans="1:22" s="14" customFormat="1" ht="27" customHeight="1">
      <c r="A60" s="452"/>
      <c r="B60" s="463"/>
      <c r="C60" s="437" t="s">
        <v>218</v>
      </c>
      <c r="D60" s="442" t="s">
        <v>188</v>
      </c>
      <c r="E60" s="438"/>
      <c r="F60" s="162" t="s">
        <v>30</v>
      </c>
      <c r="G60" s="30"/>
      <c r="H60" s="30"/>
      <c r="I60" s="30"/>
      <c r="J60" s="30"/>
      <c r="K60" s="30"/>
      <c r="L60" s="30"/>
      <c r="M60" s="30">
        <v>0.05</v>
      </c>
      <c r="N60" s="30">
        <v>0.05</v>
      </c>
      <c r="O60" s="30">
        <v>0.25</v>
      </c>
      <c r="P60" s="30">
        <v>0.25</v>
      </c>
      <c r="Q60" s="149">
        <v>0.25</v>
      </c>
      <c r="R60" s="149">
        <v>0.15</v>
      </c>
      <c r="S60" s="51">
        <f>SUM(G62:R62)</f>
        <v>1</v>
      </c>
      <c r="T60" s="500"/>
      <c r="U60" s="440">
        <v>0.02</v>
      </c>
      <c r="V60" s="443"/>
    </row>
    <row r="61" spans="1:22" s="14" customFormat="1" ht="27" customHeight="1">
      <c r="A61" s="452"/>
      <c r="B61" s="463"/>
      <c r="C61" s="437"/>
      <c r="D61" s="442"/>
      <c r="E61" s="438"/>
      <c r="F61" s="51" t="s">
        <v>31</v>
      </c>
      <c r="G61" s="30"/>
      <c r="H61" s="30"/>
      <c r="I61" s="30"/>
      <c r="J61" s="30"/>
      <c r="K61" s="30"/>
      <c r="L61" s="30"/>
      <c r="M61" s="30"/>
      <c r="N61" s="30"/>
      <c r="O61" s="30"/>
      <c r="P61" s="30"/>
      <c r="Q61" s="149"/>
      <c r="R61" s="149"/>
      <c r="S61" s="51">
        <f>SUM(G61:R61)</f>
        <v>0</v>
      </c>
      <c r="T61" s="500"/>
      <c r="U61" s="440"/>
      <c r="V61" s="444"/>
    </row>
    <row r="62" spans="1:22" s="14" customFormat="1" ht="26.25" customHeight="1">
      <c r="A62" s="452"/>
      <c r="B62" s="463"/>
      <c r="C62" s="437" t="s">
        <v>217</v>
      </c>
      <c r="D62" s="442" t="s">
        <v>188</v>
      </c>
      <c r="E62" s="438"/>
      <c r="F62" s="162" t="s">
        <v>30</v>
      </c>
      <c r="G62" s="30"/>
      <c r="H62" s="30"/>
      <c r="I62" s="30"/>
      <c r="J62" s="30"/>
      <c r="K62" s="30"/>
      <c r="L62" s="30"/>
      <c r="M62" s="30">
        <v>0.05</v>
      </c>
      <c r="N62" s="30">
        <v>0.05</v>
      </c>
      <c r="O62" s="30">
        <v>0.25</v>
      </c>
      <c r="P62" s="30">
        <v>0.25</v>
      </c>
      <c r="Q62" s="149">
        <v>0.25</v>
      </c>
      <c r="R62" s="149">
        <v>0.15</v>
      </c>
      <c r="S62" s="51">
        <f>SUM(G62:R62)</f>
        <v>1</v>
      </c>
      <c r="T62" s="500"/>
      <c r="U62" s="440">
        <v>0.02</v>
      </c>
      <c r="V62" s="443"/>
    </row>
    <row r="63" spans="1:22" s="14" customFormat="1" ht="26.25" customHeight="1" thickBot="1">
      <c r="A63" s="452"/>
      <c r="B63" s="499"/>
      <c r="C63" s="507"/>
      <c r="D63" s="467"/>
      <c r="E63" s="470"/>
      <c r="F63" s="143" t="s">
        <v>31</v>
      </c>
      <c r="G63" s="167"/>
      <c r="H63" s="168"/>
      <c r="I63" s="168"/>
      <c r="J63" s="168"/>
      <c r="K63" s="168"/>
      <c r="L63" s="168"/>
      <c r="M63" s="168"/>
      <c r="N63" s="168"/>
      <c r="O63" s="168"/>
      <c r="P63" s="168"/>
      <c r="Q63" s="169"/>
      <c r="R63" s="169"/>
      <c r="S63" s="194">
        <f t="shared" ref="S63:S65" si="10">SUM(G63:R63)</f>
        <v>0</v>
      </c>
      <c r="T63" s="515"/>
      <c r="U63" s="497"/>
      <c r="V63" s="506"/>
    </row>
    <row r="64" spans="1:22" s="14" customFormat="1" ht="47.65" customHeight="1">
      <c r="A64" s="452"/>
      <c r="B64" s="498" t="s">
        <v>170</v>
      </c>
      <c r="C64" s="505" t="s">
        <v>199</v>
      </c>
      <c r="D64" s="445" t="s">
        <v>188</v>
      </c>
      <c r="E64" s="490"/>
      <c r="F64" s="50" t="s">
        <v>30</v>
      </c>
      <c r="G64" s="29"/>
      <c r="H64" s="29"/>
      <c r="I64" s="29"/>
      <c r="J64" s="29"/>
      <c r="K64" s="29"/>
      <c r="L64" s="142"/>
      <c r="M64" s="29">
        <v>0.05</v>
      </c>
      <c r="N64" s="29">
        <v>0.25</v>
      </c>
      <c r="O64" s="29">
        <v>0.25</v>
      </c>
      <c r="P64" s="29">
        <v>0.25</v>
      </c>
      <c r="Q64" s="148">
        <v>0.15</v>
      </c>
      <c r="R64" s="148">
        <v>0.05</v>
      </c>
      <c r="S64" s="195">
        <f t="shared" si="10"/>
        <v>1</v>
      </c>
      <c r="T64" s="491">
        <v>0.05</v>
      </c>
      <c r="U64" s="446">
        <v>0.05</v>
      </c>
      <c r="V64" s="447"/>
    </row>
    <row r="65" spans="1:22" s="14" customFormat="1" ht="47.65" customHeight="1" thickBot="1">
      <c r="A65" s="453"/>
      <c r="B65" s="504"/>
      <c r="C65" s="483"/>
      <c r="D65" s="489"/>
      <c r="E65" s="487"/>
      <c r="F65" s="274" t="s">
        <v>31</v>
      </c>
      <c r="G65" s="275"/>
      <c r="H65" s="275"/>
      <c r="I65" s="275"/>
      <c r="J65" s="275"/>
      <c r="K65" s="275"/>
      <c r="L65" s="275"/>
      <c r="M65" s="275"/>
      <c r="N65" s="275"/>
      <c r="O65" s="275"/>
      <c r="P65" s="275"/>
      <c r="Q65" s="276"/>
      <c r="R65" s="276"/>
      <c r="S65" s="274">
        <f t="shared" si="10"/>
        <v>0</v>
      </c>
      <c r="T65" s="492"/>
      <c r="U65" s="493"/>
      <c r="V65" s="503"/>
    </row>
    <row r="66" spans="1:22" s="14" customFormat="1" ht="30" customHeight="1">
      <c r="A66" s="454" t="s">
        <v>175</v>
      </c>
      <c r="B66" s="498" t="s">
        <v>186</v>
      </c>
      <c r="C66" s="505" t="s">
        <v>187</v>
      </c>
      <c r="D66" s="472" t="s">
        <v>188</v>
      </c>
      <c r="E66" s="490"/>
      <c r="F66" s="50" t="s">
        <v>30</v>
      </c>
      <c r="G66" s="29"/>
      <c r="H66" s="29"/>
      <c r="I66" s="29"/>
      <c r="J66" s="29"/>
      <c r="K66" s="29"/>
      <c r="L66" s="142"/>
      <c r="M66" s="29">
        <v>0.05</v>
      </c>
      <c r="N66" s="29">
        <v>0.15</v>
      </c>
      <c r="O66" s="29">
        <v>0.2</v>
      </c>
      <c r="P66" s="29">
        <v>0.2</v>
      </c>
      <c r="Q66" s="148">
        <v>0.2</v>
      </c>
      <c r="R66" s="148">
        <v>0.2</v>
      </c>
      <c r="S66" s="195">
        <f t="shared" ref="S66:S70" si="11">SUM(G66:R66)</f>
        <v>1</v>
      </c>
      <c r="T66" s="491">
        <v>0.1</v>
      </c>
      <c r="U66" s="446">
        <v>0.04</v>
      </c>
      <c r="V66" s="563"/>
    </row>
    <row r="67" spans="1:22" s="14" customFormat="1" ht="23.25" customHeight="1">
      <c r="A67" s="455"/>
      <c r="B67" s="463"/>
      <c r="C67" s="437"/>
      <c r="D67" s="438"/>
      <c r="E67" s="438"/>
      <c r="F67" s="51" t="s">
        <v>31</v>
      </c>
      <c r="G67" s="30"/>
      <c r="H67" s="30"/>
      <c r="I67" s="30"/>
      <c r="J67" s="30"/>
      <c r="K67" s="30"/>
      <c r="L67" s="30"/>
      <c r="M67" s="30"/>
      <c r="N67" s="30"/>
      <c r="O67" s="30"/>
      <c r="P67" s="30"/>
      <c r="Q67" s="149"/>
      <c r="R67" s="149"/>
      <c r="S67" s="51">
        <f t="shared" si="11"/>
        <v>0</v>
      </c>
      <c r="T67" s="500"/>
      <c r="U67" s="440"/>
      <c r="V67" s="516"/>
    </row>
    <row r="68" spans="1:22" s="14" customFormat="1" ht="27" customHeight="1">
      <c r="A68" s="455"/>
      <c r="B68" s="463"/>
      <c r="C68" s="437" t="s">
        <v>224</v>
      </c>
      <c r="D68" s="438" t="s">
        <v>188</v>
      </c>
      <c r="E68" s="439"/>
      <c r="F68" s="162" t="s">
        <v>30</v>
      </c>
      <c r="G68" s="30"/>
      <c r="H68" s="30"/>
      <c r="I68" s="30"/>
      <c r="J68" s="30"/>
      <c r="K68" s="30"/>
      <c r="L68" s="30"/>
      <c r="M68" s="30">
        <v>0.02</v>
      </c>
      <c r="N68" s="30">
        <v>0.05</v>
      </c>
      <c r="O68" s="30">
        <v>0.08</v>
      </c>
      <c r="P68" s="30">
        <v>0.15</v>
      </c>
      <c r="Q68" s="149">
        <v>0.3</v>
      </c>
      <c r="R68" s="149">
        <v>0.4</v>
      </c>
      <c r="S68" s="51">
        <f t="shared" ref="S68" si="12">SUM(G68:R68)</f>
        <v>1</v>
      </c>
      <c r="T68" s="500"/>
      <c r="U68" s="440">
        <v>0.03</v>
      </c>
      <c r="V68" s="441"/>
    </row>
    <row r="69" spans="1:22" s="14" customFormat="1" ht="54.75" customHeight="1">
      <c r="A69" s="455"/>
      <c r="B69" s="463"/>
      <c r="C69" s="437"/>
      <c r="D69" s="438"/>
      <c r="E69" s="438"/>
      <c r="F69" s="51" t="s">
        <v>31</v>
      </c>
      <c r="G69" s="30"/>
      <c r="H69" s="30"/>
      <c r="I69" s="30"/>
      <c r="J69" s="30"/>
      <c r="K69" s="30"/>
      <c r="L69" s="30"/>
      <c r="M69" s="30"/>
      <c r="N69" s="30"/>
      <c r="O69" s="30"/>
      <c r="P69" s="30"/>
      <c r="Q69" s="149"/>
      <c r="R69" s="149"/>
      <c r="S69" s="51">
        <f>SUM(G69:R69)</f>
        <v>0</v>
      </c>
      <c r="T69" s="500"/>
      <c r="U69" s="440"/>
      <c r="V69" s="441"/>
    </row>
    <row r="70" spans="1:22" s="14" customFormat="1" ht="27" customHeight="1">
      <c r="A70" s="455"/>
      <c r="B70" s="463"/>
      <c r="C70" s="495" t="s">
        <v>337</v>
      </c>
      <c r="D70" s="438" t="s">
        <v>188</v>
      </c>
      <c r="E70" s="439"/>
      <c r="F70" s="162" t="s">
        <v>30</v>
      </c>
      <c r="G70" s="30"/>
      <c r="H70" s="30"/>
      <c r="I70" s="30"/>
      <c r="J70" s="30"/>
      <c r="K70" s="30"/>
      <c r="L70" s="30"/>
      <c r="M70" s="30"/>
      <c r="N70" s="30"/>
      <c r="O70" s="30">
        <v>0.25</v>
      </c>
      <c r="P70" s="30">
        <v>0.25</v>
      </c>
      <c r="Q70" s="149">
        <v>0.25</v>
      </c>
      <c r="R70" s="149">
        <v>0.25</v>
      </c>
      <c r="S70" s="51">
        <f t="shared" si="11"/>
        <v>1</v>
      </c>
      <c r="T70" s="500"/>
      <c r="U70" s="440">
        <v>0.03</v>
      </c>
      <c r="V70" s="441"/>
    </row>
    <row r="71" spans="1:22" s="14" customFormat="1" ht="30" customHeight="1" thickBot="1">
      <c r="A71" s="455"/>
      <c r="B71" s="499"/>
      <c r="C71" s="496"/>
      <c r="D71" s="470"/>
      <c r="E71" s="470"/>
      <c r="F71" s="143" t="s">
        <v>31</v>
      </c>
      <c r="G71" s="168"/>
      <c r="H71" s="168"/>
      <c r="I71" s="168"/>
      <c r="J71" s="168"/>
      <c r="K71" s="168"/>
      <c r="L71" s="168"/>
      <c r="M71" s="168"/>
      <c r="N71" s="168"/>
      <c r="O71" s="168"/>
      <c r="P71" s="168"/>
      <c r="Q71" s="169"/>
      <c r="R71" s="169"/>
      <c r="S71" s="143">
        <f>SUM(G71:R71)</f>
        <v>0</v>
      </c>
      <c r="T71" s="515"/>
      <c r="U71" s="497"/>
      <c r="V71" s="532"/>
    </row>
    <row r="72" spans="1:22" s="14" customFormat="1" ht="36" customHeight="1">
      <c r="A72" s="451" t="s">
        <v>174</v>
      </c>
      <c r="B72" s="462" t="s">
        <v>338</v>
      </c>
      <c r="C72" s="457" t="s">
        <v>189</v>
      </c>
      <c r="D72" s="494" t="s">
        <v>188</v>
      </c>
      <c r="E72" s="589"/>
      <c r="F72" s="160" t="s">
        <v>30</v>
      </c>
      <c r="G72" s="154"/>
      <c r="H72" s="154"/>
      <c r="I72" s="154"/>
      <c r="J72" s="154"/>
      <c r="K72" s="154"/>
      <c r="L72" s="161"/>
      <c r="M72" s="154">
        <v>0.02</v>
      </c>
      <c r="N72" s="154">
        <v>7.0000000000000007E-2</v>
      </c>
      <c r="O72" s="154">
        <v>0.11</v>
      </c>
      <c r="P72" s="154">
        <v>0.3</v>
      </c>
      <c r="Q72" s="155">
        <v>0.25</v>
      </c>
      <c r="R72" s="155">
        <v>0.25</v>
      </c>
      <c r="S72" s="160">
        <f t="shared" ref="S72:S73" si="13">SUM(G72:R72)</f>
        <v>1</v>
      </c>
      <c r="T72" s="518">
        <v>0.1</v>
      </c>
      <c r="U72" s="482">
        <v>0.03</v>
      </c>
      <c r="V72" s="503"/>
    </row>
    <row r="73" spans="1:22" s="14" customFormat="1" ht="36" customHeight="1">
      <c r="A73" s="452"/>
      <c r="B73" s="463"/>
      <c r="C73" s="437"/>
      <c r="D73" s="442"/>
      <c r="E73" s="438"/>
      <c r="F73" s="51" t="s">
        <v>31</v>
      </c>
      <c r="G73" s="30"/>
      <c r="H73" s="30"/>
      <c r="I73" s="30"/>
      <c r="J73" s="30"/>
      <c r="K73" s="30"/>
      <c r="L73" s="30"/>
      <c r="M73" s="30"/>
      <c r="N73" s="30"/>
      <c r="O73" s="30"/>
      <c r="P73" s="30"/>
      <c r="Q73" s="149"/>
      <c r="R73" s="149"/>
      <c r="S73" s="51">
        <f t="shared" si="13"/>
        <v>0</v>
      </c>
      <c r="T73" s="500"/>
      <c r="U73" s="440"/>
      <c r="V73" s="448"/>
    </row>
    <row r="74" spans="1:22" s="14" customFormat="1" ht="27" customHeight="1">
      <c r="A74" s="452"/>
      <c r="B74" s="463"/>
      <c r="C74" s="437" t="s">
        <v>219</v>
      </c>
      <c r="D74" s="442" t="s">
        <v>188</v>
      </c>
      <c r="E74" s="439"/>
      <c r="F74" s="160" t="s">
        <v>30</v>
      </c>
      <c r="G74" s="154"/>
      <c r="H74" s="154"/>
      <c r="I74" s="154"/>
      <c r="J74" s="154"/>
      <c r="K74" s="154"/>
      <c r="L74" s="154"/>
      <c r="M74" s="154">
        <v>0.02</v>
      </c>
      <c r="N74" s="154">
        <v>0.02</v>
      </c>
      <c r="O74" s="154">
        <v>0.16</v>
      </c>
      <c r="P74" s="154">
        <v>0.3</v>
      </c>
      <c r="Q74" s="155">
        <v>0.25</v>
      </c>
      <c r="R74" s="155">
        <v>0.25</v>
      </c>
      <c r="S74" s="160">
        <f>SUM(M74:R74)</f>
        <v>1</v>
      </c>
      <c r="T74" s="500"/>
      <c r="U74" s="440">
        <v>0.04</v>
      </c>
      <c r="V74" s="443"/>
    </row>
    <row r="75" spans="1:22" s="14" customFormat="1" ht="27" customHeight="1">
      <c r="A75" s="452"/>
      <c r="B75" s="463"/>
      <c r="C75" s="437"/>
      <c r="D75" s="442"/>
      <c r="E75" s="438"/>
      <c r="F75" s="51" t="s">
        <v>31</v>
      </c>
      <c r="G75" s="30"/>
      <c r="H75" s="30"/>
      <c r="I75" s="30"/>
      <c r="J75" s="30"/>
      <c r="K75" s="30"/>
      <c r="L75" s="30"/>
      <c r="M75" s="30"/>
      <c r="N75" s="30"/>
      <c r="O75" s="30"/>
      <c r="P75" s="30"/>
      <c r="Q75" s="149"/>
      <c r="R75" s="149"/>
      <c r="S75" s="51">
        <f>SUM(G75:R75)</f>
        <v>0</v>
      </c>
      <c r="T75" s="500"/>
      <c r="U75" s="440"/>
      <c r="V75" s="444"/>
    </row>
    <row r="76" spans="1:22" s="14" customFormat="1" ht="26.25" customHeight="1">
      <c r="A76" s="452"/>
      <c r="B76" s="463"/>
      <c r="C76" s="437" t="s">
        <v>190</v>
      </c>
      <c r="D76" s="442" t="s">
        <v>188</v>
      </c>
      <c r="E76" s="439"/>
      <c r="F76" s="160" t="s">
        <v>30</v>
      </c>
      <c r="G76" s="154"/>
      <c r="H76" s="154"/>
      <c r="I76" s="154"/>
      <c r="J76" s="154"/>
      <c r="K76" s="154"/>
      <c r="L76" s="154"/>
      <c r="M76" s="154">
        <v>0.02</v>
      </c>
      <c r="N76" s="154">
        <v>0.02</v>
      </c>
      <c r="O76" s="154">
        <v>0.16</v>
      </c>
      <c r="P76" s="154">
        <v>0.3</v>
      </c>
      <c r="Q76" s="155">
        <v>0.25</v>
      </c>
      <c r="R76" s="155">
        <v>0.25</v>
      </c>
      <c r="S76" s="160">
        <f t="shared" ref="S76:S77" si="14">SUM(G76:R76)</f>
        <v>1</v>
      </c>
      <c r="T76" s="500"/>
      <c r="U76" s="440">
        <v>0.03</v>
      </c>
      <c r="V76" s="443"/>
    </row>
    <row r="77" spans="1:22" s="14" customFormat="1" ht="26.25" customHeight="1" thickBot="1">
      <c r="A77" s="452"/>
      <c r="B77" s="463"/>
      <c r="C77" s="437"/>
      <c r="D77" s="442"/>
      <c r="E77" s="438"/>
      <c r="F77" s="51" t="s">
        <v>31</v>
      </c>
      <c r="G77" s="31"/>
      <c r="H77" s="30"/>
      <c r="I77" s="30"/>
      <c r="J77" s="30"/>
      <c r="K77" s="30"/>
      <c r="L77" s="30"/>
      <c r="M77" s="30"/>
      <c r="N77" s="30"/>
      <c r="O77" s="30"/>
      <c r="P77" s="30"/>
      <c r="Q77" s="149"/>
      <c r="R77" s="149"/>
      <c r="S77" s="51">
        <f t="shared" si="14"/>
        <v>0</v>
      </c>
      <c r="T77" s="500"/>
      <c r="U77" s="440"/>
      <c r="V77" s="444"/>
    </row>
    <row r="78" spans="1:22" s="14" customFormat="1" ht="30" customHeight="1">
      <c r="A78" s="452"/>
      <c r="B78" s="498" t="s">
        <v>181</v>
      </c>
      <c r="C78" s="505" t="s">
        <v>225</v>
      </c>
      <c r="D78" s="445" t="s">
        <v>188</v>
      </c>
      <c r="E78" s="439"/>
      <c r="F78" s="50" t="s">
        <v>30</v>
      </c>
      <c r="G78" s="29"/>
      <c r="H78" s="29"/>
      <c r="I78" s="29"/>
      <c r="J78" s="29"/>
      <c r="K78" s="29"/>
      <c r="L78" s="142"/>
      <c r="M78" s="29">
        <v>0.05</v>
      </c>
      <c r="N78" s="29">
        <v>0.15</v>
      </c>
      <c r="O78" s="29">
        <v>0.2</v>
      </c>
      <c r="P78" s="29">
        <v>0.2</v>
      </c>
      <c r="Q78" s="148">
        <v>0.2</v>
      </c>
      <c r="R78" s="148">
        <v>0.2</v>
      </c>
      <c r="S78" s="50">
        <f t="shared" ref="S78:S79" si="15">SUM(G78:R78)</f>
        <v>1</v>
      </c>
      <c r="T78" s="491">
        <v>0.02</v>
      </c>
      <c r="U78" s="446">
        <v>0.01</v>
      </c>
      <c r="V78" s="447"/>
    </row>
    <row r="79" spans="1:22" s="14" customFormat="1" ht="23.25" customHeight="1">
      <c r="A79" s="452"/>
      <c r="B79" s="463"/>
      <c r="C79" s="437"/>
      <c r="D79" s="442"/>
      <c r="E79" s="438"/>
      <c r="F79" s="51" t="s">
        <v>31</v>
      </c>
      <c r="G79" s="30"/>
      <c r="H79" s="30"/>
      <c r="I79" s="30"/>
      <c r="J79" s="30"/>
      <c r="K79" s="30"/>
      <c r="L79" s="30"/>
      <c r="M79" s="30"/>
      <c r="N79" s="30"/>
      <c r="O79" s="30"/>
      <c r="P79" s="30"/>
      <c r="Q79" s="149"/>
      <c r="R79" s="149"/>
      <c r="S79" s="51">
        <f t="shared" si="15"/>
        <v>0</v>
      </c>
      <c r="T79" s="500"/>
      <c r="U79" s="440"/>
      <c r="V79" s="448"/>
    </row>
    <row r="80" spans="1:22" s="14" customFormat="1" ht="27" customHeight="1">
      <c r="A80" s="452"/>
      <c r="B80" s="463"/>
      <c r="C80" s="437" t="s">
        <v>226</v>
      </c>
      <c r="D80" s="442" t="s">
        <v>188</v>
      </c>
      <c r="E80" s="439"/>
      <c r="F80" s="160" t="s">
        <v>30</v>
      </c>
      <c r="G80" s="154"/>
      <c r="H80" s="154"/>
      <c r="I80" s="154"/>
      <c r="J80" s="154"/>
      <c r="K80" s="154"/>
      <c r="L80" s="154"/>
      <c r="M80" s="154">
        <v>0.05</v>
      </c>
      <c r="N80" s="154">
        <v>0.15</v>
      </c>
      <c r="O80" s="154">
        <v>0.2</v>
      </c>
      <c r="P80" s="154">
        <v>0.2</v>
      </c>
      <c r="Q80" s="155">
        <v>0.2</v>
      </c>
      <c r="R80" s="155">
        <v>0.2</v>
      </c>
      <c r="S80" s="160">
        <f>SUM(M80:R80)</f>
        <v>1</v>
      </c>
      <c r="T80" s="500"/>
      <c r="U80" s="440">
        <v>0.01</v>
      </c>
      <c r="V80" s="443"/>
    </row>
    <row r="81" spans="1:60" s="14" customFormat="1" ht="27" customHeight="1" thickBot="1">
      <c r="A81" s="452"/>
      <c r="B81" s="499"/>
      <c r="C81" s="437"/>
      <c r="D81" s="442"/>
      <c r="E81" s="438"/>
      <c r="F81" s="51" t="s">
        <v>31</v>
      </c>
      <c r="G81" s="30"/>
      <c r="H81" s="30"/>
      <c r="I81" s="30"/>
      <c r="J81" s="30"/>
      <c r="K81" s="30"/>
      <c r="L81" s="30"/>
      <c r="M81" s="30"/>
      <c r="N81" s="30"/>
      <c r="O81" s="30"/>
      <c r="P81" s="30"/>
      <c r="Q81" s="149"/>
      <c r="R81" s="149"/>
      <c r="S81" s="51">
        <f>SUM(G81:R81)</f>
        <v>0</v>
      </c>
      <c r="T81" s="500"/>
      <c r="U81" s="440"/>
      <c r="V81" s="444"/>
    </row>
    <row r="82" spans="1:60" s="14" customFormat="1" ht="30" customHeight="1">
      <c r="A82" s="452"/>
      <c r="B82" s="451" t="s">
        <v>171</v>
      </c>
      <c r="C82" s="585" t="s">
        <v>196</v>
      </c>
      <c r="D82" s="587" t="s">
        <v>188</v>
      </c>
      <c r="E82" s="468"/>
      <c r="F82" s="162" t="s">
        <v>30</v>
      </c>
      <c r="G82" s="174"/>
      <c r="H82" s="174"/>
      <c r="I82" s="174"/>
      <c r="J82" s="174"/>
      <c r="K82" s="174"/>
      <c r="L82" s="175"/>
      <c r="M82" s="174">
        <v>0.1</v>
      </c>
      <c r="N82" s="174">
        <v>0.18</v>
      </c>
      <c r="O82" s="174">
        <v>0.18</v>
      </c>
      <c r="P82" s="174">
        <v>0.18</v>
      </c>
      <c r="Q82" s="176">
        <v>0.18</v>
      </c>
      <c r="R82" s="176">
        <v>0.18</v>
      </c>
      <c r="S82" s="162">
        <f t="shared" ref="S82:S83" si="16">SUM(G82:R82)</f>
        <v>1</v>
      </c>
      <c r="T82" s="500">
        <v>0.03</v>
      </c>
      <c r="U82" s="440">
        <v>0.01</v>
      </c>
      <c r="V82" s="516"/>
    </row>
    <row r="83" spans="1:60" s="14" customFormat="1" ht="23.25" customHeight="1">
      <c r="A83" s="452"/>
      <c r="B83" s="452"/>
      <c r="C83" s="586"/>
      <c r="D83" s="588"/>
      <c r="E83" s="469"/>
      <c r="F83" s="51" t="s">
        <v>31</v>
      </c>
      <c r="G83" s="174"/>
      <c r="H83" s="174"/>
      <c r="I83" s="174"/>
      <c r="J83" s="174"/>
      <c r="K83" s="174"/>
      <c r="L83" s="174"/>
      <c r="M83" s="174"/>
      <c r="N83" s="174"/>
      <c r="O83" s="174"/>
      <c r="P83" s="174"/>
      <c r="Q83" s="176"/>
      <c r="R83" s="176"/>
      <c r="S83" s="51">
        <f t="shared" si="16"/>
        <v>0</v>
      </c>
      <c r="T83" s="500"/>
      <c r="U83" s="440"/>
      <c r="V83" s="516"/>
    </row>
    <row r="84" spans="1:60" s="14" customFormat="1" ht="27" customHeight="1">
      <c r="A84" s="452"/>
      <c r="B84" s="452"/>
      <c r="C84" s="437" t="s">
        <v>197</v>
      </c>
      <c r="D84" s="442" t="s">
        <v>188</v>
      </c>
      <c r="E84" s="439"/>
      <c r="F84" s="162" t="s">
        <v>30</v>
      </c>
      <c r="G84" s="30"/>
      <c r="H84" s="30"/>
      <c r="I84" s="30"/>
      <c r="J84" s="30"/>
      <c r="K84" s="30"/>
      <c r="L84" s="30"/>
      <c r="M84" s="174">
        <v>0.02</v>
      </c>
      <c r="N84" s="174">
        <v>0.08</v>
      </c>
      <c r="O84" s="174">
        <v>0.15</v>
      </c>
      <c r="P84" s="176">
        <v>0.25</v>
      </c>
      <c r="Q84" s="176">
        <v>0.25</v>
      </c>
      <c r="R84" s="149">
        <v>0.25</v>
      </c>
      <c r="S84" s="162">
        <f>SUM(M84:R84)</f>
        <v>1</v>
      </c>
      <c r="T84" s="500"/>
      <c r="U84" s="440">
        <v>0.01</v>
      </c>
      <c r="V84" s="441"/>
    </row>
    <row r="85" spans="1:60" s="14" customFormat="1" ht="27" customHeight="1">
      <c r="A85" s="452"/>
      <c r="B85" s="452"/>
      <c r="C85" s="437"/>
      <c r="D85" s="442"/>
      <c r="E85" s="438"/>
      <c r="F85" s="51" t="s">
        <v>31</v>
      </c>
      <c r="G85" s="30"/>
      <c r="H85" s="30"/>
      <c r="I85" s="30"/>
      <c r="J85" s="30"/>
      <c r="K85" s="30"/>
      <c r="L85" s="30"/>
      <c r="M85" s="30"/>
      <c r="N85" s="30"/>
      <c r="O85" s="30"/>
      <c r="P85" s="30"/>
      <c r="Q85" s="149"/>
      <c r="R85" s="149"/>
      <c r="S85" s="51">
        <f>SUM(G85:R85)</f>
        <v>0</v>
      </c>
      <c r="T85" s="500"/>
      <c r="U85" s="440"/>
      <c r="V85" s="441"/>
    </row>
    <row r="86" spans="1:60" s="14" customFormat="1" ht="26.25" customHeight="1">
      <c r="A86" s="452"/>
      <c r="B86" s="452"/>
      <c r="C86" s="437" t="s">
        <v>198</v>
      </c>
      <c r="D86" s="442" t="s">
        <v>188</v>
      </c>
      <c r="E86" s="439"/>
      <c r="F86" s="162" t="s">
        <v>30</v>
      </c>
      <c r="G86" s="30"/>
      <c r="H86" s="30"/>
      <c r="I86" s="30"/>
      <c r="J86" s="30"/>
      <c r="K86" s="30"/>
      <c r="L86" s="30"/>
      <c r="M86" s="174">
        <v>0.1</v>
      </c>
      <c r="N86" s="174">
        <v>0.18</v>
      </c>
      <c r="O86" s="174">
        <v>0.18</v>
      </c>
      <c r="P86" s="176">
        <v>0.18</v>
      </c>
      <c r="Q86" s="176">
        <v>0.18</v>
      </c>
      <c r="R86" s="149">
        <v>0.18</v>
      </c>
      <c r="S86" s="162">
        <f>SUM(M86:R86)</f>
        <v>1</v>
      </c>
      <c r="T86" s="500"/>
      <c r="U86" s="440">
        <v>0.01</v>
      </c>
      <c r="V86" s="441"/>
    </row>
    <row r="87" spans="1:60" s="14" customFormat="1" ht="26.25" customHeight="1" thickBot="1">
      <c r="A87" s="453"/>
      <c r="B87" s="453"/>
      <c r="C87" s="507"/>
      <c r="D87" s="467"/>
      <c r="E87" s="470"/>
      <c r="F87" s="143" t="s">
        <v>31</v>
      </c>
      <c r="G87" s="167"/>
      <c r="H87" s="168"/>
      <c r="I87" s="168"/>
      <c r="J87" s="168"/>
      <c r="K87" s="168"/>
      <c r="L87" s="168"/>
      <c r="M87" s="168"/>
      <c r="N87" s="168"/>
      <c r="O87" s="168"/>
      <c r="P87" s="168"/>
      <c r="Q87" s="169"/>
      <c r="R87" s="169"/>
      <c r="S87" s="143">
        <f>SUM(G87:R87)</f>
        <v>0</v>
      </c>
      <c r="T87" s="515"/>
      <c r="U87" s="497"/>
      <c r="V87" s="532"/>
    </row>
    <row r="88" spans="1:60" s="16" customFormat="1" ht="18.75" customHeight="1" thickBot="1">
      <c r="A88" s="579" t="s">
        <v>32</v>
      </c>
      <c r="B88" s="555"/>
      <c r="C88" s="555"/>
      <c r="D88" s="555"/>
      <c r="E88" s="555"/>
      <c r="F88" s="555"/>
      <c r="G88" s="555"/>
      <c r="H88" s="555"/>
      <c r="I88" s="555"/>
      <c r="J88" s="555"/>
      <c r="K88" s="555"/>
      <c r="L88" s="555"/>
      <c r="M88" s="555"/>
      <c r="N88" s="555"/>
      <c r="O88" s="555"/>
      <c r="P88" s="555"/>
      <c r="Q88" s="555"/>
      <c r="R88" s="555"/>
      <c r="S88" s="555"/>
      <c r="T88" s="140">
        <f>SUM(T8:T87)</f>
        <v>1</v>
      </c>
      <c r="U88" s="140">
        <f>SUM(U8:U87)</f>
        <v>1.0000000000000004</v>
      </c>
      <c r="V88" s="144"/>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row>
    <row r="89" spans="1:60" s="16" customFormat="1" ht="30.75" customHeight="1">
      <c r="A89" s="17"/>
      <c r="B89" s="17"/>
      <c r="C89" s="24"/>
      <c r="D89" s="17"/>
      <c r="E89" s="17"/>
      <c r="F89" s="17"/>
      <c r="G89" s="18"/>
      <c r="H89" s="18"/>
      <c r="I89" s="18"/>
      <c r="J89" s="18"/>
      <c r="K89" s="18"/>
      <c r="L89" s="18"/>
      <c r="M89" s="18"/>
      <c r="N89" s="18"/>
      <c r="O89" s="18"/>
      <c r="P89" s="18"/>
      <c r="Q89" s="150"/>
      <c r="R89" s="150"/>
      <c r="S89" s="18"/>
      <c r="T89" s="19"/>
      <c r="U89" s="19"/>
      <c r="V89" s="138" t="s">
        <v>136</v>
      </c>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row>
    <row r="90" spans="1:60" ht="29.25" customHeight="1">
      <c r="A90" s="14"/>
      <c r="B90" s="14"/>
      <c r="C90" s="25"/>
      <c r="D90" s="14"/>
      <c r="E90" s="14"/>
      <c r="F90" s="14"/>
      <c r="G90" s="14"/>
      <c r="H90" s="14"/>
      <c r="I90" s="14"/>
      <c r="J90" s="14"/>
      <c r="K90" s="14"/>
      <c r="L90" s="14"/>
      <c r="M90" s="14"/>
      <c r="N90" s="20"/>
      <c r="O90" s="20"/>
      <c r="P90" s="20"/>
      <c r="Q90" s="151"/>
      <c r="R90" s="151"/>
      <c r="S90" s="20"/>
      <c r="T90" s="20"/>
      <c r="U90" s="20"/>
    </row>
    <row r="91" spans="1:60">
      <c r="A91" s="14"/>
      <c r="B91" s="14"/>
      <c r="C91" s="25"/>
      <c r="D91" s="14"/>
      <c r="E91" s="14"/>
      <c r="F91" s="14"/>
      <c r="G91" s="14"/>
      <c r="H91" s="14"/>
      <c r="I91" s="14"/>
      <c r="J91" s="14"/>
      <c r="K91" s="14"/>
      <c r="L91" s="14"/>
      <c r="M91" s="14"/>
      <c r="N91" s="20"/>
      <c r="O91" s="20"/>
      <c r="P91" s="20"/>
      <c r="Q91" s="151"/>
      <c r="R91" s="151"/>
      <c r="S91" s="20"/>
      <c r="T91" s="20"/>
      <c r="U91" s="20"/>
    </row>
    <row r="92" spans="1:60">
      <c r="A92" s="14"/>
      <c r="B92" s="14"/>
      <c r="C92" s="25"/>
      <c r="D92" s="14"/>
      <c r="E92" s="14"/>
      <c r="F92" s="14"/>
      <c r="G92" s="14"/>
      <c r="H92" s="14"/>
      <c r="I92" s="14"/>
      <c r="J92" s="14"/>
      <c r="K92" s="14"/>
      <c r="L92" s="14"/>
      <c r="M92" s="14"/>
      <c r="N92" s="20"/>
      <c r="O92" s="20"/>
      <c r="P92" s="20"/>
      <c r="Q92" s="151"/>
      <c r="R92" s="151"/>
      <c r="S92" s="20"/>
      <c r="T92" s="20"/>
      <c r="U92" s="20"/>
    </row>
    <row r="93" spans="1:60">
      <c r="A93" s="14"/>
      <c r="B93" s="14"/>
      <c r="C93" s="25"/>
      <c r="D93" s="14"/>
      <c r="E93" s="14"/>
      <c r="F93" s="14"/>
      <c r="G93" s="14"/>
      <c r="H93" s="14"/>
      <c r="I93" s="14"/>
      <c r="J93" s="14"/>
      <c r="K93" s="14"/>
      <c r="L93" s="14"/>
      <c r="M93" s="14"/>
      <c r="N93" s="20"/>
      <c r="O93" s="20"/>
      <c r="P93" s="20"/>
      <c r="Q93" s="151"/>
      <c r="R93" s="151"/>
      <c r="S93" s="20"/>
      <c r="T93" s="20"/>
      <c r="U93" s="20"/>
    </row>
    <row r="94" spans="1:60">
      <c r="A94" s="14"/>
      <c r="B94" s="14"/>
      <c r="C94" s="25"/>
      <c r="D94" s="14"/>
      <c r="E94" s="14"/>
      <c r="F94" s="14"/>
      <c r="G94" s="14"/>
      <c r="H94" s="14"/>
      <c r="I94" s="14"/>
      <c r="J94" s="14"/>
      <c r="K94" s="14"/>
      <c r="L94" s="14"/>
      <c r="M94" s="14"/>
      <c r="N94" s="20"/>
      <c r="O94" s="20"/>
      <c r="P94" s="20"/>
      <c r="Q94" s="151"/>
      <c r="R94" s="151"/>
      <c r="S94" s="20"/>
      <c r="T94" s="20"/>
      <c r="U94" s="20"/>
    </row>
    <row r="95" spans="1:60">
      <c r="A95" s="14"/>
      <c r="B95" s="14"/>
      <c r="C95" s="25"/>
      <c r="D95" s="14"/>
      <c r="E95" s="14"/>
      <c r="F95" s="14"/>
      <c r="G95" s="14"/>
      <c r="H95" s="14"/>
      <c r="I95" s="14"/>
      <c r="J95" s="14"/>
      <c r="K95" s="14"/>
      <c r="L95" s="14"/>
      <c r="M95" s="14"/>
      <c r="N95" s="20"/>
      <c r="O95" s="20"/>
      <c r="P95" s="20"/>
      <c r="Q95" s="151"/>
      <c r="R95" s="151"/>
      <c r="S95" s="20"/>
      <c r="T95" s="20"/>
      <c r="U95" s="20"/>
    </row>
    <row r="96" spans="1:60">
      <c r="A96" s="14"/>
      <c r="B96" s="14"/>
      <c r="C96" s="25"/>
      <c r="D96" s="14"/>
      <c r="E96" s="14"/>
      <c r="F96" s="14"/>
      <c r="G96" s="14"/>
      <c r="H96" s="14"/>
      <c r="I96" s="14"/>
      <c r="J96" s="14"/>
      <c r="K96" s="14"/>
      <c r="L96" s="14"/>
      <c r="M96" s="14"/>
      <c r="N96" s="20"/>
      <c r="O96" s="20"/>
      <c r="P96" s="20"/>
      <c r="Q96" s="151"/>
      <c r="R96" s="151"/>
      <c r="S96" s="20"/>
      <c r="T96" s="20"/>
      <c r="U96" s="20"/>
    </row>
    <row r="97" spans="1:21">
      <c r="A97" s="14"/>
      <c r="B97" s="14"/>
      <c r="C97" s="25"/>
      <c r="D97" s="14"/>
      <c r="E97" s="14"/>
      <c r="F97" s="14"/>
      <c r="G97" s="14"/>
      <c r="H97" s="14"/>
      <c r="I97" s="14"/>
      <c r="J97" s="14"/>
      <c r="K97" s="14"/>
      <c r="L97" s="14"/>
      <c r="M97" s="14"/>
      <c r="N97" s="20"/>
      <c r="O97" s="20"/>
      <c r="P97" s="20"/>
      <c r="Q97" s="151"/>
      <c r="R97" s="151"/>
      <c r="S97" s="20"/>
      <c r="T97" s="20"/>
      <c r="U97" s="20"/>
    </row>
    <row r="98" spans="1:21">
      <c r="A98" s="14"/>
      <c r="B98" s="14"/>
      <c r="C98" s="25"/>
      <c r="D98" s="14"/>
      <c r="E98" s="14"/>
      <c r="F98" s="14"/>
      <c r="G98" s="14"/>
      <c r="H98" s="14"/>
      <c r="I98" s="14"/>
      <c r="J98" s="14"/>
      <c r="K98" s="14"/>
      <c r="L98" s="14"/>
      <c r="M98" s="14"/>
      <c r="N98" s="20"/>
      <c r="O98" s="20"/>
      <c r="P98" s="20"/>
      <c r="Q98" s="151"/>
      <c r="R98" s="151"/>
      <c r="S98" s="20"/>
      <c r="T98" s="20"/>
      <c r="U98" s="20"/>
    </row>
    <row r="99" spans="1:21">
      <c r="A99" s="14"/>
      <c r="B99" s="14"/>
      <c r="C99" s="25"/>
      <c r="D99" s="14"/>
      <c r="E99" s="14"/>
      <c r="F99" s="14"/>
      <c r="G99" s="14"/>
      <c r="H99" s="14"/>
      <c r="I99" s="14"/>
      <c r="J99" s="14"/>
      <c r="K99" s="14"/>
      <c r="L99" s="14"/>
      <c r="M99" s="14"/>
      <c r="N99" s="20"/>
      <c r="O99" s="20"/>
      <c r="P99" s="20"/>
      <c r="Q99" s="151"/>
      <c r="R99" s="151"/>
      <c r="S99" s="20"/>
      <c r="T99" s="20"/>
      <c r="U99" s="20"/>
    </row>
    <row r="100" spans="1:21">
      <c r="A100" s="14"/>
      <c r="B100" s="14"/>
      <c r="C100" s="25"/>
      <c r="D100" s="14"/>
      <c r="E100" s="14"/>
      <c r="F100" s="14"/>
      <c r="G100" s="14"/>
      <c r="H100" s="14"/>
      <c r="I100" s="14"/>
      <c r="J100" s="14"/>
      <c r="K100" s="14"/>
      <c r="L100" s="14"/>
      <c r="M100" s="14"/>
      <c r="N100" s="20"/>
      <c r="O100" s="20"/>
      <c r="P100" s="20"/>
      <c r="Q100" s="151"/>
      <c r="R100" s="151"/>
      <c r="S100" s="20"/>
      <c r="T100" s="20"/>
      <c r="U100" s="20"/>
    </row>
    <row r="101" spans="1:21">
      <c r="A101" s="14"/>
      <c r="B101" s="14"/>
      <c r="C101" s="25"/>
      <c r="D101" s="14"/>
      <c r="E101" s="14"/>
      <c r="F101" s="14"/>
      <c r="G101" s="14"/>
      <c r="H101" s="14"/>
      <c r="I101" s="14"/>
      <c r="J101" s="14"/>
      <c r="K101" s="14"/>
      <c r="L101" s="14"/>
      <c r="M101" s="14"/>
      <c r="N101" s="20"/>
      <c r="O101" s="20"/>
      <c r="P101" s="20"/>
      <c r="Q101" s="151"/>
      <c r="R101" s="151"/>
      <c r="S101" s="20"/>
      <c r="T101" s="20"/>
      <c r="U101" s="20"/>
    </row>
    <row r="102" spans="1:21">
      <c r="A102" s="14"/>
      <c r="B102" s="14"/>
      <c r="C102" s="25"/>
      <c r="D102" s="14"/>
      <c r="E102" s="14"/>
      <c r="F102" s="14"/>
      <c r="G102" s="14"/>
      <c r="H102" s="14"/>
      <c r="I102" s="14"/>
      <c r="J102" s="14"/>
      <c r="K102" s="14"/>
      <c r="L102" s="14"/>
      <c r="M102" s="14"/>
      <c r="N102" s="20"/>
      <c r="O102" s="20"/>
      <c r="P102" s="20"/>
      <c r="Q102" s="151"/>
      <c r="R102" s="151"/>
      <c r="S102" s="20"/>
      <c r="T102" s="20"/>
      <c r="U102" s="20"/>
    </row>
    <row r="103" spans="1:21">
      <c r="A103" s="14"/>
      <c r="B103" s="14"/>
      <c r="C103" s="25"/>
      <c r="D103" s="14"/>
      <c r="E103" s="14"/>
      <c r="F103" s="14"/>
      <c r="G103" s="14"/>
      <c r="H103" s="14"/>
      <c r="I103" s="14"/>
      <c r="J103" s="14"/>
      <c r="K103" s="14"/>
      <c r="L103" s="14"/>
      <c r="M103" s="14"/>
      <c r="N103" s="20"/>
      <c r="O103" s="20"/>
      <c r="P103" s="20"/>
      <c r="Q103" s="151"/>
      <c r="R103" s="151"/>
      <c r="S103" s="20"/>
      <c r="T103" s="20"/>
      <c r="U103" s="20"/>
    </row>
    <row r="104" spans="1:21">
      <c r="A104" s="14"/>
      <c r="B104" s="14"/>
      <c r="C104" s="25"/>
      <c r="D104" s="14"/>
      <c r="E104" s="14"/>
      <c r="F104" s="14"/>
      <c r="G104" s="14"/>
      <c r="H104" s="14"/>
      <c r="I104" s="14"/>
      <c r="J104" s="14"/>
      <c r="K104" s="14"/>
      <c r="L104" s="14"/>
      <c r="M104" s="14"/>
      <c r="N104" s="20"/>
      <c r="O104" s="20"/>
      <c r="P104" s="20"/>
      <c r="Q104" s="151"/>
      <c r="R104" s="151"/>
      <c r="S104" s="20"/>
      <c r="T104" s="20"/>
      <c r="U104" s="20"/>
    </row>
    <row r="105" spans="1:21">
      <c r="A105" s="14"/>
      <c r="B105" s="14"/>
      <c r="C105" s="25"/>
      <c r="D105" s="14"/>
      <c r="E105" s="14"/>
      <c r="F105" s="14"/>
      <c r="G105" s="14"/>
      <c r="H105" s="14"/>
      <c r="I105" s="14"/>
      <c r="J105" s="14"/>
      <c r="K105" s="14"/>
      <c r="L105" s="14"/>
      <c r="M105" s="14"/>
      <c r="N105" s="20"/>
      <c r="O105" s="20"/>
      <c r="P105" s="20"/>
      <c r="Q105" s="151"/>
      <c r="R105" s="151"/>
      <c r="S105" s="20"/>
      <c r="T105" s="20"/>
      <c r="U105" s="20"/>
    </row>
    <row r="106" spans="1:21">
      <c r="A106" s="14"/>
      <c r="B106" s="14"/>
      <c r="C106" s="25"/>
      <c r="D106" s="14"/>
      <c r="E106" s="14"/>
      <c r="F106" s="14"/>
      <c r="G106" s="14"/>
      <c r="H106" s="14"/>
      <c r="I106" s="14"/>
      <c r="J106" s="14"/>
      <c r="K106" s="14"/>
      <c r="L106" s="14"/>
      <c r="M106" s="14"/>
      <c r="N106" s="20"/>
      <c r="O106" s="20"/>
      <c r="P106" s="20"/>
      <c r="Q106" s="151"/>
      <c r="R106" s="151"/>
      <c r="S106" s="20"/>
      <c r="T106" s="20"/>
      <c r="U106" s="20"/>
    </row>
    <row r="107" spans="1:21">
      <c r="A107" s="14"/>
      <c r="B107" s="14"/>
      <c r="C107" s="25"/>
      <c r="D107" s="14"/>
      <c r="E107" s="14"/>
      <c r="F107" s="14"/>
      <c r="G107" s="14"/>
      <c r="H107" s="14"/>
      <c r="I107" s="14"/>
      <c r="J107" s="14"/>
      <c r="K107" s="14"/>
      <c r="L107" s="14"/>
      <c r="M107" s="14"/>
      <c r="N107" s="20"/>
      <c r="O107" s="20"/>
      <c r="P107" s="20"/>
      <c r="Q107" s="151"/>
      <c r="R107" s="151"/>
      <c r="S107" s="20"/>
      <c r="T107" s="20"/>
      <c r="U107" s="20"/>
    </row>
    <row r="108" spans="1:21">
      <c r="A108" s="14"/>
      <c r="B108" s="14"/>
      <c r="C108" s="25"/>
      <c r="D108" s="14"/>
      <c r="E108" s="14"/>
      <c r="F108" s="14"/>
      <c r="G108" s="14"/>
      <c r="H108" s="14"/>
      <c r="I108" s="14"/>
      <c r="J108" s="14"/>
      <c r="K108" s="14"/>
      <c r="L108" s="14"/>
      <c r="M108" s="14"/>
      <c r="N108" s="20"/>
      <c r="O108" s="20"/>
      <c r="P108" s="20"/>
      <c r="Q108" s="151"/>
      <c r="R108" s="151"/>
      <c r="S108" s="20"/>
      <c r="T108" s="20"/>
      <c r="U108" s="20"/>
    </row>
    <row r="109" spans="1:21">
      <c r="A109" s="14"/>
      <c r="B109" s="14"/>
      <c r="C109" s="25"/>
      <c r="D109" s="14"/>
      <c r="E109" s="14"/>
      <c r="F109" s="14"/>
      <c r="G109" s="14"/>
      <c r="H109" s="14"/>
      <c r="I109" s="14"/>
      <c r="J109" s="14"/>
      <c r="K109" s="14"/>
      <c r="L109" s="14"/>
      <c r="M109" s="14"/>
      <c r="N109" s="20"/>
      <c r="O109" s="20"/>
      <c r="P109" s="20"/>
      <c r="Q109" s="151"/>
      <c r="R109" s="151"/>
      <c r="S109" s="20"/>
      <c r="T109" s="20"/>
      <c r="U109" s="20"/>
    </row>
    <row r="110" spans="1:21">
      <c r="A110" s="14"/>
      <c r="B110" s="14"/>
      <c r="C110" s="25"/>
      <c r="D110" s="14"/>
      <c r="E110" s="14"/>
      <c r="F110" s="14"/>
      <c r="G110" s="14"/>
      <c r="H110" s="14"/>
      <c r="I110" s="14"/>
      <c r="J110" s="14"/>
      <c r="K110" s="14"/>
      <c r="L110" s="14"/>
      <c r="M110" s="14"/>
      <c r="N110" s="20"/>
      <c r="O110" s="20"/>
      <c r="P110" s="20"/>
      <c r="Q110" s="151"/>
      <c r="R110" s="151"/>
      <c r="S110" s="20"/>
      <c r="T110" s="20"/>
      <c r="U110" s="20"/>
    </row>
    <row r="111" spans="1:21">
      <c r="A111" s="14"/>
      <c r="B111" s="14"/>
      <c r="C111" s="25"/>
      <c r="D111" s="14"/>
      <c r="E111" s="14"/>
      <c r="F111" s="14"/>
      <c r="G111" s="14"/>
      <c r="H111" s="14"/>
      <c r="I111" s="14"/>
      <c r="J111" s="14"/>
      <c r="K111" s="14"/>
      <c r="L111" s="14"/>
      <c r="M111" s="14"/>
      <c r="N111" s="20"/>
      <c r="O111" s="20"/>
      <c r="P111" s="20"/>
      <c r="Q111" s="151"/>
      <c r="R111" s="151"/>
      <c r="S111" s="20"/>
      <c r="T111" s="20"/>
      <c r="U111" s="20"/>
    </row>
    <row r="112" spans="1:21">
      <c r="A112" s="14"/>
      <c r="B112" s="14"/>
      <c r="C112" s="25"/>
      <c r="D112" s="14"/>
      <c r="E112" s="14"/>
      <c r="F112" s="14"/>
      <c r="G112" s="14"/>
      <c r="H112" s="14"/>
      <c r="I112" s="14"/>
      <c r="J112" s="14"/>
      <c r="K112" s="14"/>
      <c r="L112" s="14"/>
      <c r="M112" s="14"/>
      <c r="N112" s="20"/>
      <c r="O112" s="20"/>
      <c r="P112" s="20"/>
      <c r="Q112" s="151"/>
      <c r="R112" s="151"/>
      <c r="S112" s="20"/>
      <c r="T112" s="20"/>
      <c r="U112" s="20"/>
    </row>
    <row r="113" spans="1:21">
      <c r="A113" s="14"/>
      <c r="B113" s="14"/>
      <c r="C113" s="25"/>
      <c r="D113" s="14"/>
      <c r="E113" s="14"/>
      <c r="F113" s="14"/>
      <c r="G113" s="14"/>
      <c r="H113" s="14"/>
      <c r="I113" s="14"/>
      <c r="J113" s="14"/>
      <c r="K113" s="14"/>
      <c r="L113" s="14"/>
      <c r="M113" s="14"/>
      <c r="N113" s="20"/>
      <c r="O113" s="20"/>
      <c r="P113" s="20"/>
      <c r="Q113" s="151"/>
      <c r="R113" s="151"/>
      <c r="S113" s="20"/>
      <c r="T113" s="20"/>
      <c r="U113" s="20"/>
    </row>
    <row r="114" spans="1:21">
      <c r="A114" s="14"/>
      <c r="B114" s="14"/>
      <c r="C114" s="25"/>
      <c r="D114" s="14"/>
      <c r="E114" s="14"/>
      <c r="F114" s="14"/>
      <c r="G114" s="14"/>
      <c r="H114" s="14"/>
      <c r="I114" s="14"/>
      <c r="J114" s="14"/>
      <c r="K114" s="14"/>
      <c r="L114" s="14"/>
      <c r="M114" s="14"/>
      <c r="N114" s="20"/>
      <c r="O114" s="20"/>
      <c r="P114" s="20"/>
      <c r="Q114" s="151"/>
      <c r="R114" s="151"/>
      <c r="S114" s="20"/>
      <c r="T114" s="20"/>
      <c r="U114" s="20"/>
    </row>
    <row r="115" spans="1:21">
      <c r="A115" s="14"/>
      <c r="B115" s="14"/>
      <c r="C115" s="25"/>
      <c r="D115" s="14"/>
      <c r="E115" s="14"/>
      <c r="F115" s="14"/>
      <c r="G115" s="14"/>
      <c r="H115" s="14"/>
      <c r="I115" s="14"/>
      <c r="J115" s="14"/>
      <c r="K115" s="14"/>
      <c r="L115" s="14"/>
      <c r="M115" s="14"/>
      <c r="N115" s="20"/>
      <c r="O115" s="20"/>
      <c r="P115" s="20"/>
      <c r="Q115" s="151"/>
      <c r="R115" s="151"/>
      <c r="S115" s="20"/>
      <c r="T115" s="20"/>
      <c r="U115" s="20"/>
    </row>
    <row r="116" spans="1:21">
      <c r="A116" s="14"/>
      <c r="B116" s="14"/>
      <c r="C116" s="25"/>
      <c r="D116" s="14"/>
      <c r="E116" s="14"/>
      <c r="F116" s="14"/>
      <c r="G116" s="14"/>
      <c r="H116" s="14"/>
      <c r="I116" s="14"/>
      <c r="J116" s="14"/>
      <c r="K116" s="14"/>
      <c r="L116" s="14"/>
      <c r="M116" s="14"/>
      <c r="N116" s="20"/>
      <c r="O116" s="20"/>
      <c r="P116" s="20"/>
      <c r="Q116" s="151"/>
      <c r="R116" s="151"/>
      <c r="S116" s="20"/>
      <c r="T116" s="20"/>
      <c r="U116" s="20"/>
    </row>
    <row r="117" spans="1:21">
      <c r="A117" s="14"/>
      <c r="B117" s="14"/>
      <c r="C117" s="25"/>
      <c r="D117" s="14"/>
      <c r="E117" s="14"/>
      <c r="F117" s="14"/>
      <c r="G117" s="14"/>
      <c r="H117" s="14"/>
      <c r="I117" s="14"/>
      <c r="J117" s="14"/>
      <c r="K117" s="14"/>
      <c r="L117" s="14"/>
      <c r="M117" s="14"/>
      <c r="N117" s="20"/>
      <c r="O117" s="20"/>
      <c r="P117" s="20"/>
      <c r="Q117" s="151"/>
      <c r="R117" s="151"/>
      <c r="S117" s="20"/>
      <c r="T117" s="20"/>
      <c r="U117" s="20"/>
    </row>
    <row r="118" spans="1:21">
      <c r="A118" s="14"/>
      <c r="B118" s="14"/>
      <c r="C118" s="25"/>
      <c r="D118" s="14"/>
      <c r="E118" s="14"/>
      <c r="F118" s="14"/>
      <c r="G118" s="14"/>
      <c r="H118" s="14"/>
      <c r="I118" s="14"/>
      <c r="J118" s="14"/>
      <c r="K118" s="14"/>
      <c r="L118" s="14"/>
      <c r="M118" s="14"/>
      <c r="N118" s="20"/>
      <c r="O118" s="20"/>
      <c r="P118" s="20"/>
      <c r="Q118" s="151"/>
      <c r="R118" s="151"/>
      <c r="S118" s="20"/>
      <c r="T118" s="20"/>
      <c r="U118" s="20"/>
    </row>
    <row r="119" spans="1:21">
      <c r="A119" s="14"/>
      <c r="B119" s="14"/>
      <c r="C119" s="25"/>
      <c r="D119" s="14"/>
      <c r="E119" s="14"/>
      <c r="F119" s="14"/>
      <c r="G119" s="14"/>
      <c r="H119" s="14"/>
      <c r="I119" s="14"/>
      <c r="J119" s="14"/>
      <c r="K119" s="14"/>
      <c r="L119" s="14"/>
      <c r="M119" s="14"/>
      <c r="N119" s="20"/>
      <c r="O119" s="20"/>
      <c r="P119" s="20"/>
      <c r="Q119" s="151"/>
      <c r="R119" s="151"/>
      <c r="S119" s="20"/>
      <c r="T119" s="20"/>
      <c r="U119" s="20"/>
    </row>
    <row r="120" spans="1:21">
      <c r="A120" s="14"/>
      <c r="B120" s="14"/>
      <c r="C120" s="25"/>
      <c r="D120" s="14"/>
      <c r="E120" s="14"/>
      <c r="F120" s="14"/>
      <c r="G120" s="14"/>
      <c r="H120" s="14"/>
      <c r="I120" s="14"/>
      <c r="J120" s="14"/>
      <c r="K120" s="14"/>
      <c r="L120" s="14"/>
      <c r="M120" s="14"/>
      <c r="N120" s="20"/>
      <c r="O120" s="20"/>
      <c r="P120" s="20"/>
      <c r="Q120" s="151"/>
      <c r="R120" s="151"/>
      <c r="S120" s="20"/>
      <c r="T120" s="20"/>
      <c r="U120" s="20"/>
    </row>
    <row r="121" spans="1:21">
      <c r="A121" s="14"/>
      <c r="B121" s="14"/>
      <c r="C121" s="25"/>
      <c r="D121" s="14"/>
      <c r="E121" s="14"/>
      <c r="F121" s="14"/>
      <c r="G121" s="14"/>
      <c r="H121" s="14"/>
      <c r="I121" s="14"/>
      <c r="J121" s="14"/>
      <c r="K121" s="14"/>
      <c r="L121" s="14"/>
      <c r="M121" s="14"/>
      <c r="N121" s="20"/>
      <c r="O121" s="20"/>
      <c r="P121" s="20"/>
      <c r="Q121" s="151"/>
      <c r="R121" s="151"/>
      <c r="S121" s="20"/>
      <c r="T121" s="20"/>
      <c r="U121" s="20"/>
    </row>
    <row r="122" spans="1:21">
      <c r="A122" s="14"/>
      <c r="B122" s="14"/>
      <c r="C122" s="25"/>
      <c r="D122" s="14"/>
      <c r="E122" s="14"/>
      <c r="F122" s="14"/>
      <c r="G122" s="14"/>
      <c r="H122" s="14"/>
      <c r="I122" s="14"/>
      <c r="J122" s="14"/>
      <c r="K122" s="14"/>
      <c r="L122" s="14"/>
      <c r="M122" s="14"/>
      <c r="N122" s="20"/>
      <c r="O122" s="20"/>
      <c r="P122" s="20"/>
      <c r="Q122" s="151"/>
      <c r="R122" s="151"/>
      <c r="S122" s="20"/>
      <c r="T122" s="20"/>
      <c r="U122" s="20"/>
    </row>
    <row r="123" spans="1:21">
      <c r="A123" s="14"/>
      <c r="B123" s="14"/>
      <c r="C123" s="25"/>
      <c r="D123" s="14"/>
      <c r="E123" s="14"/>
      <c r="F123" s="14"/>
      <c r="G123" s="14"/>
      <c r="H123" s="14"/>
      <c r="I123" s="14"/>
      <c r="J123" s="14"/>
      <c r="K123" s="14"/>
      <c r="L123" s="14"/>
      <c r="M123" s="14"/>
      <c r="N123" s="20"/>
      <c r="O123" s="20"/>
      <c r="P123" s="20"/>
      <c r="Q123" s="151"/>
      <c r="R123" s="151"/>
      <c r="S123" s="20"/>
      <c r="T123" s="20"/>
      <c r="U123" s="20"/>
    </row>
    <row r="124" spans="1:21">
      <c r="A124" s="14"/>
      <c r="B124" s="14"/>
      <c r="C124" s="25"/>
      <c r="D124" s="14"/>
      <c r="E124" s="14"/>
      <c r="F124" s="14"/>
      <c r="G124" s="14"/>
      <c r="H124" s="14"/>
      <c r="I124" s="14"/>
      <c r="J124" s="14"/>
      <c r="K124" s="14"/>
      <c r="L124" s="14"/>
      <c r="M124" s="14"/>
      <c r="N124" s="20"/>
      <c r="O124" s="20"/>
      <c r="P124" s="20"/>
      <c r="Q124" s="151"/>
      <c r="R124" s="151"/>
      <c r="S124" s="20"/>
      <c r="T124" s="20"/>
      <c r="U124" s="20"/>
    </row>
    <row r="125" spans="1:21">
      <c r="A125" s="14"/>
      <c r="B125" s="14"/>
      <c r="C125" s="25"/>
      <c r="D125" s="14"/>
      <c r="E125" s="14"/>
      <c r="F125" s="14"/>
      <c r="G125" s="14"/>
      <c r="H125" s="14"/>
      <c r="I125" s="14"/>
      <c r="J125" s="14"/>
      <c r="K125" s="14"/>
      <c r="L125" s="14"/>
      <c r="M125" s="14"/>
      <c r="N125" s="20"/>
      <c r="O125" s="20"/>
      <c r="P125" s="20"/>
      <c r="Q125" s="151"/>
      <c r="R125" s="151"/>
      <c r="S125" s="20"/>
      <c r="T125" s="20"/>
      <c r="U125" s="20"/>
    </row>
    <row r="126" spans="1:21">
      <c r="A126" s="14"/>
      <c r="B126" s="14"/>
      <c r="C126" s="25"/>
      <c r="D126" s="14"/>
      <c r="E126" s="14"/>
      <c r="F126" s="14"/>
      <c r="G126" s="14"/>
      <c r="H126" s="14"/>
      <c r="I126" s="14"/>
      <c r="J126" s="14"/>
      <c r="K126" s="14"/>
      <c r="L126" s="14"/>
      <c r="M126" s="14"/>
      <c r="N126" s="20"/>
      <c r="O126" s="20"/>
      <c r="P126" s="20"/>
      <c r="Q126" s="151"/>
      <c r="R126" s="151"/>
      <c r="S126" s="20"/>
      <c r="T126" s="20"/>
      <c r="U126" s="20"/>
    </row>
    <row r="127" spans="1:21">
      <c r="A127" s="14"/>
      <c r="B127" s="14"/>
      <c r="C127" s="25"/>
      <c r="D127" s="14"/>
      <c r="E127" s="14"/>
      <c r="F127" s="14"/>
      <c r="G127" s="14"/>
      <c r="H127" s="14"/>
      <c r="I127" s="14"/>
      <c r="J127" s="14"/>
      <c r="K127" s="14"/>
      <c r="L127" s="14"/>
      <c r="M127" s="14"/>
      <c r="N127" s="20"/>
      <c r="O127" s="20"/>
      <c r="P127" s="20"/>
      <c r="Q127" s="151"/>
      <c r="R127" s="151"/>
      <c r="S127" s="20"/>
      <c r="T127" s="20"/>
      <c r="U127" s="20"/>
    </row>
    <row r="128" spans="1:21">
      <c r="A128" s="14"/>
      <c r="B128" s="14"/>
      <c r="C128" s="25"/>
      <c r="D128" s="14"/>
      <c r="E128" s="14"/>
      <c r="F128" s="14"/>
      <c r="G128" s="14"/>
      <c r="H128" s="14"/>
      <c r="I128" s="14"/>
      <c r="J128" s="14"/>
      <c r="K128" s="14"/>
      <c r="L128" s="14"/>
      <c r="M128" s="14"/>
      <c r="N128" s="20"/>
      <c r="O128" s="20"/>
      <c r="P128" s="20"/>
      <c r="Q128" s="151"/>
      <c r="R128" s="151"/>
      <c r="S128" s="20"/>
      <c r="T128" s="20"/>
      <c r="U128" s="20"/>
    </row>
    <row r="129" spans="1:21">
      <c r="A129" s="14"/>
      <c r="B129" s="14"/>
      <c r="C129" s="25"/>
      <c r="D129" s="14"/>
      <c r="E129" s="14"/>
      <c r="F129" s="14"/>
      <c r="G129" s="14"/>
      <c r="H129" s="14"/>
      <c r="I129" s="14"/>
      <c r="J129" s="14"/>
      <c r="K129" s="14"/>
      <c r="L129" s="14"/>
      <c r="M129" s="14"/>
      <c r="N129" s="20"/>
      <c r="O129" s="20"/>
      <c r="P129" s="20"/>
      <c r="Q129" s="151"/>
      <c r="R129" s="151"/>
      <c r="S129" s="20"/>
      <c r="T129" s="20"/>
      <c r="U129" s="20"/>
    </row>
    <row r="130" spans="1:21">
      <c r="A130" s="14"/>
      <c r="B130" s="14"/>
      <c r="C130" s="25"/>
      <c r="D130" s="14"/>
      <c r="E130" s="14"/>
      <c r="F130" s="14"/>
      <c r="G130" s="14"/>
      <c r="H130" s="14"/>
      <c r="I130" s="14"/>
      <c r="J130" s="14"/>
      <c r="K130" s="14"/>
      <c r="L130" s="14"/>
      <c r="M130" s="14"/>
      <c r="N130" s="20"/>
      <c r="O130" s="20"/>
      <c r="P130" s="20"/>
      <c r="Q130" s="151"/>
      <c r="R130" s="151"/>
      <c r="S130" s="20"/>
      <c r="T130" s="20"/>
      <c r="U130" s="20"/>
    </row>
    <row r="131" spans="1:21">
      <c r="A131" s="14"/>
      <c r="B131" s="14"/>
      <c r="C131" s="25"/>
      <c r="D131" s="14"/>
      <c r="E131" s="14"/>
      <c r="F131" s="14"/>
      <c r="G131" s="14"/>
      <c r="H131" s="14"/>
      <c r="I131" s="14"/>
      <c r="J131" s="14"/>
      <c r="K131" s="14"/>
      <c r="L131" s="14"/>
      <c r="M131" s="14"/>
      <c r="N131" s="20"/>
      <c r="O131" s="20"/>
      <c r="P131" s="20"/>
      <c r="Q131" s="151"/>
      <c r="R131" s="151"/>
      <c r="S131" s="20"/>
      <c r="T131" s="20"/>
      <c r="U131" s="20"/>
    </row>
    <row r="132" spans="1:21">
      <c r="A132" s="14"/>
      <c r="B132" s="14"/>
      <c r="C132" s="25"/>
      <c r="D132" s="14"/>
      <c r="E132" s="14"/>
      <c r="F132" s="14"/>
      <c r="G132" s="14"/>
      <c r="H132" s="14"/>
      <c r="I132" s="14"/>
      <c r="J132" s="14"/>
      <c r="K132" s="14"/>
      <c r="L132" s="14"/>
      <c r="M132" s="14"/>
      <c r="N132" s="20"/>
      <c r="O132" s="20"/>
      <c r="P132" s="20"/>
      <c r="Q132" s="151"/>
      <c r="R132" s="151"/>
      <c r="S132" s="20"/>
      <c r="T132" s="20"/>
      <c r="U132" s="20"/>
    </row>
    <row r="133" spans="1:21">
      <c r="A133" s="14"/>
      <c r="B133" s="14"/>
      <c r="C133" s="25"/>
      <c r="D133" s="14"/>
      <c r="E133" s="14"/>
      <c r="F133" s="14"/>
      <c r="G133" s="14"/>
      <c r="H133" s="14"/>
      <c r="I133" s="14"/>
      <c r="J133" s="14"/>
      <c r="K133" s="14"/>
      <c r="L133" s="14"/>
      <c r="M133" s="14"/>
      <c r="N133" s="20"/>
      <c r="O133" s="20"/>
      <c r="P133" s="20"/>
      <c r="Q133" s="151"/>
      <c r="R133" s="151"/>
      <c r="S133" s="20"/>
      <c r="T133" s="20"/>
      <c r="U133" s="20"/>
    </row>
    <row r="134" spans="1:21">
      <c r="A134" s="14"/>
      <c r="B134" s="14"/>
      <c r="C134" s="25"/>
      <c r="D134" s="14"/>
      <c r="E134" s="14"/>
      <c r="F134" s="14"/>
      <c r="G134" s="14"/>
      <c r="H134" s="14"/>
      <c r="I134" s="14"/>
      <c r="J134" s="14"/>
      <c r="K134" s="14"/>
      <c r="L134" s="14"/>
      <c r="M134" s="14"/>
      <c r="N134" s="20"/>
      <c r="O134" s="20"/>
      <c r="P134" s="20"/>
      <c r="Q134" s="151"/>
      <c r="R134" s="151"/>
      <c r="S134" s="20"/>
      <c r="T134" s="20"/>
      <c r="U134" s="20"/>
    </row>
    <row r="135" spans="1:21">
      <c r="A135" s="14"/>
      <c r="B135" s="14"/>
      <c r="C135" s="25"/>
      <c r="D135" s="14"/>
      <c r="E135" s="14"/>
      <c r="F135" s="14"/>
      <c r="G135" s="14"/>
      <c r="H135" s="14"/>
      <c r="I135" s="14"/>
      <c r="J135" s="14"/>
      <c r="K135" s="14"/>
      <c r="L135" s="14"/>
      <c r="M135" s="14"/>
      <c r="N135" s="20"/>
      <c r="O135" s="20"/>
      <c r="P135" s="20"/>
      <c r="Q135" s="151"/>
      <c r="R135" s="151"/>
      <c r="S135" s="20"/>
      <c r="T135" s="20"/>
      <c r="U135" s="20"/>
    </row>
    <row r="136" spans="1:21">
      <c r="A136" s="14"/>
      <c r="B136" s="14"/>
      <c r="C136" s="25"/>
      <c r="D136" s="14"/>
      <c r="E136" s="14"/>
      <c r="F136" s="14"/>
      <c r="G136" s="14"/>
      <c r="H136" s="14"/>
      <c r="I136" s="14"/>
      <c r="J136" s="14"/>
      <c r="K136" s="14"/>
      <c r="L136" s="14"/>
      <c r="M136" s="14"/>
      <c r="N136" s="20"/>
      <c r="O136" s="20"/>
      <c r="P136" s="20"/>
      <c r="Q136" s="151"/>
      <c r="R136" s="151"/>
      <c r="S136" s="20"/>
      <c r="T136" s="20"/>
      <c r="U136" s="20"/>
    </row>
    <row r="137" spans="1:21">
      <c r="A137" s="14"/>
      <c r="B137" s="14"/>
      <c r="C137" s="25"/>
      <c r="D137" s="14"/>
      <c r="E137" s="14"/>
      <c r="F137" s="14"/>
      <c r="G137" s="14"/>
      <c r="H137" s="14"/>
      <c r="I137" s="14"/>
      <c r="J137" s="14"/>
      <c r="K137" s="14"/>
      <c r="L137" s="14"/>
      <c r="M137" s="14"/>
      <c r="N137" s="20"/>
      <c r="O137" s="20"/>
      <c r="P137" s="20"/>
      <c r="Q137" s="151"/>
      <c r="R137" s="151"/>
      <c r="S137" s="20"/>
      <c r="T137" s="20"/>
      <c r="U137" s="20"/>
    </row>
    <row r="138" spans="1:21">
      <c r="A138" s="14"/>
      <c r="B138" s="14"/>
      <c r="C138" s="25"/>
      <c r="D138" s="14"/>
      <c r="E138" s="14"/>
      <c r="F138" s="14"/>
      <c r="G138" s="14"/>
      <c r="H138" s="14"/>
      <c r="I138" s="14"/>
      <c r="J138" s="14"/>
      <c r="K138" s="14"/>
      <c r="L138" s="14"/>
      <c r="M138" s="14"/>
      <c r="N138" s="20"/>
      <c r="O138" s="20"/>
      <c r="P138" s="20"/>
      <c r="Q138" s="151"/>
      <c r="R138" s="151"/>
      <c r="S138" s="20"/>
      <c r="T138" s="20"/>
      <c r="U138" s="20"/>
    </row>
    <row r="139" spans="1:21">
      <c r="A139" s="14"/>
      <c r="B139" s="14"/>
      <c r="C139" s="25"/>
      <c r="D139" s="14"/>
      <c r="E139" s="14"/>
      <c r="F139" s="14"/>
      <c r="G139" s="14"/>
      <c r="H139" s="14"/>
      <c r="I139" s="14"/>
      <c r="J139" s="14"/>
      <c r="K139" s="14"/>
      <c r="L139" s="14"/>
      <c r="M139" s="14"/>
      <c r="N139" s="20"/>
      <c r="O139" s="20"/>
      <c r="P139" s="20"/>
      <c r="Q139" s="151"/>
      <c r="R139" s="151"/>
      <c r="S139" s="20"/>
      <c r="T139" s="20"/>
      <c r="U139" s="20"/>
    </row>
    <row r="140" spans="1:21">
      <c r="A140" s="14"/>
      <c r="B140" s="14"/>
      <c r="C140" s="25"/>
      <c r="D140" s="14"/>
      <c r="E140" s="14"/>
      <c r="F140" s="14"/>
      <c r="G140" s="14"/>
      <c r="H140" s="14"/>
      <c r="I140" s="14"/>
      <c r="J140" s="14"/>
      <c r="K140" s="14"/>
      <c r="L140" s="14"/>
      <c r="M140" s="14"/>
      <c r="N140" s="20"/>
      <c r="O140" s="20"/>
      <c r="P140" s="20"/>
      <c r="Q140" s="151"/>
      <c r="R140" s="151"/>
      <c r="S140" s="20"/>
      <c r="T140" s="20"/>
      <c r="U140" s="20"/>
    </row>
    <row r="141" spans="1:21">
      <c r="A141" s="14"/>
      <c r="B141" s="14"/>
      <c r="C141" s="25"/>
      <c r="D141" s="14"/>
      <c r="E141" s="14"/>
      <c r="F141" s="14"/>
      <c r="G141" s="14"/>
      <c r="H141" s="14"/>
      <c r="I141" s="14"/>
      <c r="J141" s="14"/>
      <c r="K141" s="14"/>
      <c r="L141" s="14"/>
      <c r="M141" s="14"/>
      <c r="N141" s="20"/>
      <c r="O141" s="20"/>
      <c r="P141" s="20"/>
      <c r="Q141" s="151"/>
      <c r="R141" s="151"/>
      <c r="S141" s="20"/>
      <c r="T141" s="20"/>
      <c r="U141" s="20"/>
    </row>
    <row r="142" spans="1:21">
      <c r="A142" s="14"/>
      <c r="B142" s="14"/>
      <c r="C142" s="25"/>
      <c r="D142" s="14"/>
      <c r="E142" s="14"/>
      <c r="F142" s="14"/>
      <c r="G142" s="14"/>
      <c r="H142" s="14"/>
      <c r="I142" s="14"/>
      <c r="J142" s="14"/>
      <c r="K142" s="14"/>
      <c r="L142" s="14"/>
      <c r="M142" s="14"/>
      <c r="N142" s="20"/>
      <c r="O142" s="20"/>
      <c r="P142" s="20"/>
      <c r="Q142" s="151"/>
      <c r="R142" s="151"/>
      <c r="S142" s="20"/>
      <c r="T142" s="20"/>
      <c r="U142" s="20"/>
    </row>
    <row r="143" spans="1:21">
      <c r="A143" s="14"/>
      <c r="B143" s="14"/>
      <c r="C143" s="25"/>
      <c r="D143" s="14"/>
      <c r="E143" s="14"/>
      <c r="F143" s="14"/>
      <c r="G143" s="14"/>
      <c r="H143" s="14"/>
      <c r="I143" s="14"/>
      <c r="J143" s="14"/>
      <c r="K143" s="14"/>
      <c r="L143" s="14"/>
      <c r="M143" s="14"/>
      <c r="N143" s="20"/>
      <c r="O143" s="20"/>
      <c r="P143" s="20"/>
      <c r="Q143" s="151"/>
      <c r="R143" s="151"/>
      <c r="S143" s="20"/>
      <c r="T143" s="20"/>
      <c r="U143" s="20"/>
    </row>
    <row r="144" spans="1:21">
      <c r="A144" s="14"/>
      <c r="B144" s="14"/>
      <c r="C144" s="25"/>
      <c r="D144" s="14"/>
      <c r="E144" s="14"/>
      <c r="F144" s="14"/>
      <c r="G144" s="14"/>
      <c r="H144" s="14"/>
      <c r="I144" s="14"/>
      <c r="J144" s="14"/>
      <c r="K144" s="14"/>
      <c r="L144" s="14"/>
      <c r="M144" s="14"/>
      <c r="N144" s="20"/>
      <c r="O144" s="20"/>
      <c r="P144" s="20"/>
      <c r="Q144" s="151"/>
      <c r="R144" s="151"/>
      <c r="S144" s="20"/>
      <c r="T144" s="20"/>
      <c r="U144" s="20"/>
    </row>
    <row r="145" spans="1:21">
      <c r="A145" s="14"/>
      <c r="B145" s="14"/>
      <c r="C145" s="25"/>
      <c r="D145" s="14"/>
      <c r="E145" s="14"/>
      <c r="F145" s="14"/>
      <c r="G145" s="14"/>
      <c r="H145" s="14"/>
      <c r="I145" s="14"/>
      <c r="J145" s="14"/>
      <c r="K145" s="14"/>
      <c r="L145" s="14"/>
      <c r="M145" s="14"/>
      <c r="N145" s="20"/>
      <c r="O145" s="20"/>
      <c r="P145" s="20"/>
      <c r="Q145" s="151"/>
      <c r="R145" s="151"/>
      <c r="S145" s="20"/>
      <c r="T145" s="20"/>
      <c r="U145" s="20"/>
    </row>
    <row r="146" spans="1:21">
      <c r="A146" s="14"/>
      <c r="B146" s="14"/>
      <c r="C146" s="25"/>
      <c r="D146" s="14"/>
      <c r="E146" s="14"/>
      <c r="F146" s="14"/>
      <c r="G146" s="14"/>
      <c r="H146" s="14"/>
      <c r="I146" s="14"/>
      <c r="J146" s="14"/>
      <c r="K146" s="14"/>
      <c r="L146" s="14"/>
      <c r="M146" s="14"/>
      <c r="N146" s="20"/>
      <c r="O146" s="20"/>
      <c r="P146" s="20"/>
      <c r="Q146" s="151"/>
      <c r="R146" s="151"/>
      <c r="S146" s="20"/>
      <c r="T146" s="20"/>
      <c r="U146" s="20"/>
    </row>
    <row r="147" spans="1:21">
      <c r="A147" s="14"/>
      <c r="B147" s="14"/>
      <c r="C147" s="25"/>
      <c r="D147" s="14"/>
      <c r="E147" s="14"/>
      <c r="F147" s="14"/>
      <c r="G147" s="14"/>
      <c r="H147" s="14"/>
      <c r="I147" s="14"/>
      <c r="J147" s="14"/>
      <c r="K147" s="14"/>
      <c r="L147" s="14"/>
      <c r="M147" s="14"/>
      <c r="N147" s="20"/>
      <c r="O147" s="20"/>
      <c r="P147" s="20"/>
      <c r="Q147" s="151"/>
      <c r="R147" s="151"/>
      <c r="S147" s="20"/>
      <c r="T147" s="20"/>
      <c r="U147" s="20"/>
    </row>
    <row r="148" spans="1:21">
      <c r="A148" s="14"/>
      <c r="B148" s="14"/>
      <c r="C148" s="25"/>
      <c r="D148" s="14"/>
      <c r="E148" s="14"/>
      <c r="F148" s="14"/>
      <c r="G148" s="14"/>
      <c r="H148" s="14"/>
      <c r="I148" s="14"/>
      <c r="J148" s="14"/>
      <c r="K148" s="14"/>
      <c r="L148" s="14"/>
      <c r="M148" s="14"/>
      <c r="N148" s="20"/>
      <c r="O148" s="20"/>
      <c r="P148" s="20"/>
      <c r="Q148" s="151"/>
      <c r="R148" s="151"/>
      <c r="S148" s="20"/>
      <c r="T148" s="20"/>
      <c r="U148" s="20"/>
    </row>
    <row r="149" spans="1:21">
      <c r="A149" s="14"/>
      <c r="B149" s="14"/>
      <c r="C149" s="25"/>
      <c r="D149" s="14"/>
      <c r="E149" s="14"/>
      <c r="F149" s="14"/>
      <c r="G149" s="14"/>
      <c r="H149" s="14"/>
      <c r="I149" s="14"/>
      <c r="J149" s="14"/>
      <c r="K149" s="14"/>
      <c r="L149" s="14"/>
      <c r="M149" s="14"/>
      <c r="N149" s="20"/>
      <c r="O149" s="20"/>
      <c r="P149" s="20"/>
      <c r="Q149" s="151"/>
      <c r="R149" s="151"/>
      <c r="S149" s="20"/>
      <c r="T149" s="20"/>
      <c r="U149" s="20"/>
    </row>
    <row r="150" spans="1:21">
      <c r="A150" s="14"/>
      <c r="B150" s="14"/>
      <c r="C150" s="25"/>
      <c r="D150" s="14"/>
      <c r="E150" s="14"/>
      <c r="F150" s="14"/>
      <c r="G150" s="14"/>
      <c r="H150" s="14"/>
      <c r="I150" s="14"/>
      <c r="J150" s="14"/>
      <c r="K150" s="14"/>
      <c r="L150" s="14"/>
      <c r="M150" s="14"/>
      <c r="N150" s="20"/>
      <c r="O150" s="20"/>
      <c r="P150" s="20"/>
      <c r="Q150" s="151"/>
      <c r="R150" s="151"/>
      <c r="S150" s="20"/>
      <c r="T150" s="20"/>
      <c r="U150" s="20"/>
    </row>
    <row r="151" spans="1:21">
      <c r="A151" s="14"/>
      <c r="B151" s="14"/>
      <c r="C151" s="25"/>
      <c r="D151" s="14"/>
      <c r="E151" s="14"/>
      <c r="F151" s="14"/>
      <c r="G151" s="14"/>
      <c r="H151" s="14"/>
      <c r="I151" s="14"/>
      <c r="J151" s="14"/>
      <c r="K151" s="14"/>
      <c r="L151" s="14"/>
      <c r="M151" s="14"/>
      <c r="N151" s="20"/>
      <c r="O151" s="20"/>
      <c r="P151" s="20"/>
      <c r="Q151" s="151"/>
      <c r="R151" s="151"/>
      <c r="S151" s="20"/>
      <c r="T151" s="20"/>
      <c r="U151" s="20"/>
    </row>
    <row r="152" spans="1:21">
      <c r="A152" s="14"/>
      <c r="B152" s="14"/>
      <c r="C152" s="25"/>
      <c r="D152" s="14"/>
      <c r="E152" s="14"/>
      <c r="F152" s="14"/>
      <c r="G152" s="14"/>
      <c r="H152" s="14"/>
      <c r="I152" s="14"/>
      <c r="J152" s="14"/>
      <c r="K152" s="14"/>
      <c r="L152" s="14"/>
      <c r="M152" s="14"/>
      <c r="N152" s="20"/>
      <c r="O152" s="20"/>
      <c r="P152" s="20"/>
      <c r="Q152" s="151"/>
      <c r="R152" s="151"/>
      <c r="S152" s="20"/>
      <c r="T152" s="20"/>
      <c r="U152" s="20"/>
    </row>
    <row r="153" spans="1:21">
      <c r="A153" s="14"/>
      <c r="B153" s="14"/>
      <c r="C153" s="25"/>
      <c r="D153" s="14"/>
      <c r="E153" s="14"/>
      <c r="F153" s="14"/>
      <c r="G153" s="14"/>
      <c r="H153" s="14"/>
      <c r="I153" s="14"/>
      <c r="J153" s="14"/>
      <c r="K153" s="14"/>
      <c r="L153" s="14"/>
      <c r="M153" s="14"/>
      <c r="N153" s="20"/>
      <c r="O153" s="20"/>
      <c r="P153" s="20"/>
      <c r="Q153" s="151"/>
      <c r="R153" s="151"/>
      <c r="S153" s="20"/>
      <c r="T153" s="20"/>
      <c r="U153" s="20"/>
    </row>
    <row r="154" spans="1:21">
      <c r="A154" s="14"/>
      <c r="B154" s="14"/>
      <c r="C154" s="25"/>
      <c r="D154" s="14"/>
      <c r="E154" s="14"/>
      <c r="F154" s="14"/>
      <c r="G154" s="14"/>
      <c r="H154" s="14"/>
      <c r="I154" s="14"/>
      <c r="J154" s="14"/>
      <c r="K154" s="14"/>
      <c r="L154" s="14"/>
      <c r="M154" s="14"/>
      <c r="N154" s="20"/>
      <c r="O154" s="20"/>
      <c r="P154" s="20"/>
      <c r="Q154" s="151"/>
      <c r="R154" s="151"/>
      <c r="S154" s="20"/>
      <c r="T154" s="20"/>
      <c r="U154" s="20"/>
    </row>
    <row r="155" spans="1:21">
      <c r="A155" s="14"/>
      <c r="B155" s="14"/>
      <c r="C155" s="25"/>
      <c r="D155" s="14"/>
      <c r="E155" s="14"/>
      <c r="F155" s="14"/>
      <c r="G155" s="14"/>
      <c r="H155" s="14"/>
      <c r="I155" s="14"/>
      <c r="J155" s="14"/>
      <c r="K155" s="14"/>
      <c r="L155" s="14"/>
      <c r="M155" s="14"/>
      <c r="N155" s="20"/>
      <c r="O155" s="20"/>
      <c r="P155" s="20"/>
      <c r="Q155" s="151"/>
      <c r="R155" s="151"/>
      <c r="S155" s="20"/>
      <c r="T155" s="20"/>
      <c r="U155" s="20"/>
    </row>
    <row r="156" spans="1:21">
      <c r="A156" s="14"/>
      <c r="B156" s="14"/>
      <c r="C156" s="25"/>
      <c r="D156" s="14"/>
      <c r="E156" s="14"/>
      <c r="F156" s="14"/>
      <c r="G156" s="14"/>
      <c r="H156" s="14"/>
      <c r="I156" s="14"/>
      <c r="J156" s="14"/>
      <c r="K156" s="14"/>
      <c r="L156" s="14"/>
      <c r="M156" s="14"/>
      <c r="N156" s="20"/>
      <c r="O156" s="20"/>
      <c r="P156" s="20"/>
      <c r="Q156" s="151"/>
      <c r="R156" s="151"/>
      <c r="S156" s="20"/>
      <c r="T156" s="20"/>
      <c r="U156" s="20"/>
    </row>
    <row r="157" spans="1:21">
      <c r="A157" s="14"/>
      <c r="B157" s="14"/>
      <c r="C157" s="25"/>
      <c r="D157" s="14"/>
      <c r="E157" s="14"/>
      <c r="F157" s="14"/>
      <c r="G157" s="14"/>
      <c r="H157" s="14"/>
      <c r="I157" s="14"/>
      <c r="J157" s="14"/>
      <c r="K157" s="14"/>
      <c r="L157" s="14"/>
      <c r="M157" s="14"/>
      <c r="N157" s="20"/>
      <c r="O157" s="20"/>
      <c r="P157" s="20"/>
      <c r="Q157" s="151"/>
      <c r="R157" s="151"/>
      <c r="S157" s="20"/>
      <c r="T157" s="20"/>
      <c r="U157" s="20"/>
    </row>
    <row r="158" spans="1:21">
      <c r="C158" s="25"/>
      <c r="D158" s="14"/>
      <c r="E158" s="14"/>
      <c r="F158" s="14"/>
      <c r="G158" s="14"/>
      <c r="H158" s="14"/>
      <c r="I158" s="14"/>
      <c r="J158" s="14"/>
      <c r="K158" s="14"/>
      <c r="L158" s="14"/>
      <c r="M158" s="14"/>
      <c r="N158" s="20"/>
    </row>
    <row r="159" spans="1:21">
      <c r="C159" s="25"/>
      <c r="D159" s="14"/>
      <c r="E159" s="14"/>
      <c r="F159" s="14"/>
      <c r="G159" s="14"/>
      <c r="H159" s="14"/>
      <c r="I159" s="14"/>
      <c r="J159" s="14"/>
      <c r="K159" s="14"/>
      <c r="L159" s="14"/>
      <c r="M159" s="14"/>
      <c r="N159" s="20"/>
    </row>
    <row r="160" spans="1:21">
      <c r="C160" s="25"/>
      <c r="D160" s="14"/>
      <c r="E160" s="14"/>
      <c r="F160" s="14"/>
      <c r="G160" s="14"/>
      <c r="H160" s="14"/>
      <c r="I160" s="14"/>
      <c r="J160" s="14"/>
      <c r="K160" s="14"/>
      <c r="L160" s="14"/>
      <c r="M160" s="14"/>
      <c r="N160" s="20"/>
    </row>
    <row r="161" spans="3:14">
      <c r="C161" s="25"/>
      <c r="D161" s="14"/>
      <c r="E161" s="14"/>
      <c r="F161" s="14"/>
      <c r="G161" s="14"/>
      <c r="H161" s="14"/>
      <c r="I161" s="14"/>
      <c r="J161" s="14"/>
      <c r="K161" s="14"/>
      <c r="L161" s="14"/>
      <c r="M161" s="14"/>
      <c r="N161" s="20"/>
    </row>
  </sheetData>
  <mergeCells count="240">
    <mergeCell ref="U44:U45"/>
    <mergeCell ref="V64:V65"/>
    <mergeCell ref="U66:U67"/>
    <mergeCell ref="V66:V67"/>
    <mergeCell ref="T50:T53"/>
    <mergeCell ref="C54:C55"/>
    <mergeCell ref="D54:D55"/>
    <mergeCell ref="E54:E55"/>
    <mergeCell ref="V84:V85"/>
    <mergeCell ref="T54:T57"/>
    <mergeCell ref="U54:U55"/>
    <mergeCell ref="V54:V55"/>
    <mergeCell ref="C56:C57"/>
    <mergeCell ref="D56:D57"/>
    <mergeCell ref="E56:E57"/>
    <mergeCell ref="U56:U57"/>
    <mergeCell ref="V56:V57"/>
    <mergeCell ref="V70:V71"/>
    <mergeCell ref="C66:C67"/>
    <mergeCell ref="D66:D67"/>
    <mergeCell ref="E66:E67"/>
    <mergeCell ref="T66:T71"/>
    <mergeCell ref="E72:E73"/>
    <mergeCell ref="T72:T77"/>
    <mergeCell ref="V86:V87"/>
    <mergeCell ref="U84:U85"/>
    <mergeCell ref="U86:U87"/>
    <mergeCell ref="B82:B87"/>
    <mergeCell ref="C82:C83"/>
    <mergeCell ref="C84:C85"/>
    <mergeCell ref="V82:V83"/>
    <mergeCell ref="U82:U83"/>
    <mergeCell ref="T82:T87"/>
    <mergeCell ref="D82:D83"/>
    <mergeCell ref="D84:D85"/>
    <mergeCell ref="E18:E19"/>
    <mergeCell ref="D20:D21"/>
    <mergeCell ref="E20:E21"/>
    <mergeCell ref="C86:C87"/>
    <mergeCell ref="C40:C41"/>
    <mergeCell ref="D40:D41"/>
    <mergeCell ref="E40:E41"/>
    <mergeCell ref="A88:S88"/>
    <mergeCell ref="A18:A21"/>
    <mergeCell ref="A22:A65"/>
    <mergeCell ref="E28:E29"/>
    <mergeCell ref="C34:C35"/>
    <mergeCell ref="D34:D35"/>
    <mergeCell ref="E34:E35"/>
    <mergeCell ref="C38:C39"/>
    <mergeCell ref="D38:D39"/>
    <mergeCell ref="B22:B25"/>
    <mergeCell ref="B26:B35"/>
    <mergeCell ref="C26:C27"/>
    <mergeCell ref="D26:D27"/>
    <mergeCell ref="C64:C65"/>
    <mergeCell ref="D46:D49"/>
    <mergeCell ref="B54:B57"/>
    <mergeCell ref="D30:D31"/>
    <mergeCell ref="V26:V27"/>
    <mergeCell ref="U28:U29"/>
    <mergeCell ref="V20:V21"/>
    <mergeCell ref="U18:U19"/>
    <mergeCell ref="U20:U21"/>
    <mergeCell ref="T8:T17"/>
    <mergeCell ref="V8:V9"/>
    <mergeCell ref="V16:V17"/>
    <mergeCell ref="U8:U9"/>
    <mergeCell ref="U16:U17"/>
    <mergeCell ref="T26:T35"/>
    <mergeCell ref="U24:U25"/>
    <mergeCell ref="V24:V25"/>
    <mergeCell ref="V10:V11"/>
    <mergeCell ref="V12:V13"/>
    <mergeCell ref="V14:V15"/>
    <mergeCell ref="U10:U11"/>
    <mergeCell ref="U12:U13"/>
    <mergeCell ref="U14:U15"/>
    <mergeCell ref="V28:V29"/>
    <mergeCell ref="U34:U35"/>
    <mergeCell ref="V22:V23"/>
    <mergeCell ref="T22:T25"/>
    <mergeCell ref="D18:D19"/>
    <mergeCell ref="T18:T21"/>
    <mergeCell ref="V44:V45"/>
    <mergeCell ref="E8:E9"/>
    <mergeCell ref="C18:C19"/>
    <mergeCell ref="C20:C21"/>
    <mergeCell ref="T6:U6"/>
    <mergeCell ref="A1:B4"/>
    <mergeCell ref="C1:V1"/>
    <mergeCell ref="C2:V2"/>
    <mergeCell ref="D3:V3"/>
    <mergeCell ref="D4:V4"/>
    <mergeCell ref="V6:V7"/>
    <mergeCell ref="C6:C7"/>
    <mergeCell ref="D6:E6"/>
    <mergeCell ref="F6:S6"/>
    <mergeCell ref="A6:A7"/>
    <mergeCell ref="B6:B7"/>
    <mergeCell ref="V18:V19"/>
    <mergeCell ref="C16:C17"/>
    <mergeCell ref="D16:D17"/>
    <mergeCell ref="E16:E17"/>
    <mergeCell ref="D14:D15"/>
    <mergeCell ref="E14:E15"/>
    <mergeCell ref="E38:E39"/>
    <mergeCell ref="U38:U39"/>
    <mergeCell ref="V38:V39"/>
    <mergeCell ref="C28:C29"/>
    <mergeCell ref="D28:D29"/>
    <mergeCell ref="T36:T39"/>
    <mergeCell ref="U36:U37"/>
    <mergeCell ref="U46:U49"/>
    <mergeCell ref="V46:V49"/>
    <mergeCell ref="U40:U41"/>
    <mergeCell ref="V40:V41"/>
    <mergeCell ref="C42:C43"/>
    <mergeCell ref="D42:D43"/>
    <mergeCell ref="E42:E43"/>
    <mergeCell ref="T42:T49"/>
    <mergeCell ref="U42:U43"/>
    <mergeCell ref="V42:V43"/>
    <mergeCell ref="C44:C45"/>
    <mergeCell ref="D44:D45"/>
    <mergeCell ref="E44:E45"/>
    <mergeCell ref="U30:U31"/>
    <mergeCell ref="E30:E31"/>
    <mergeCell ref="T40:T41"/>
    <mergeCell ref="V34:V35"/>
    <mergeCell ref="C62:C63"/>
    <mergeCell ref="D62:D63"/>
    <mergeCell ref="B50:B53"/>
    <mergeCell ref="U50:U51"/>
    <mergeCell ref="V50:V51"/>
    <mergeCell ref="C52:C53"/>
    <mergeCell ref="D52:D53"/>
    <mergeCell ref="E52:E53"/>
    <mergeCell ref="V52:V53"/>
    <mergeCell ref="C50:C51"/>
    <mergeCell ref="D50:D51"/>
    <mergeCell ref="E50:E51"/>
    <mergeCell ref="E58:E59"/>
    <mergeCell ref="T58:T63"/>
    <mergeCell ref="E26:E27"/>
    <mergeCell ref="C30:C31"/>
    <mergeCell ref="V80:V81"/>
    <mergeCell ref="B78:B81"/>
    <mergeCell ref="D78:D79"/>
    <mergeCell ref="E78:E79"/>
    <mergeCell ref="T78:T81"/>
    <mergeCell ref="B66:B71"/>
    <mergeCell ref="B36:B39"/>
    <mergeCell ref="C36:C37"/>
    <mergeCell ref="B42:B49"/>
    <mergeCell ref="V78:V79"/>
    <mergeCell ref="U72:U73"/>
    <mergeCell ref="V72:V73"/>
    <mergeCell ref="C74:C75"/>
    <mergeCell ref="D74:D75"/>
    <mergeCell ref="E74:E75"/>
    <mergeCell ref="U74:U75"/>
    <mergeCell ref="V74:V75"/>
    <mergeCell ref="B64:B65"/>
    <mergeCell ref="C78:C79"/>
    <mergeCell ref="B58:B63"/>
    <mergeCell ref="U62:U63"/>
    <mergeCell ref="V62:V63"/>
    <mergeCell ref="B18:B21"/>
    <mergeCell ref="D12:D13"/>
    <mergeCell ref="U22:U23"/>
    <mergeCell ref="U78:U79"/>
    <mergeCell ref="C80:C81"/>
    <mergeCell ref="C24:C25"/>
    <mergeCell ref="D24:D25"/>
    <mergeCell ref="E24:E25"/>
    <mergeCell ref="D80:D81"/>
    <mergeCell ref="E80:E81"/>
    <mergeCell ref="U80:U81"/>
    <mergeCell ref="D64:D65"/>
    <mergeCell ref="E64:E65"/>
    <mergeCell ref="T64:T65"/>
    <mergeCell ref="U64:U65"/>
    <mergeCell ref="C72:C73"/>
    <mergeCell ref="D72:D73"/>
    <mergeCell ref="C70:C71"/>
    <mergeCell ref="D70:D71"/>
    <mergeCell ref="E70:E71"/>
    <mergeCell ref="U70:U71"/>
    <mergeCell ref="E62:E63"/>
    <mergeCell ref="U52:U53"/>
    <mergeCell ref="U26:U27"/>
    <mergeCell ref="A8:A17"/>
    <mergeCell ref="A72:A87"/>
    <mergeCell ref="A66:A71"/>
    <mergeCell ref="C22:C23"/>
    <mergeCell ref="D22:D23"/>
    <mergeCell ref="E22:E23"/>
    <mergeCell ref="B72:B77"/>
    <mergeCell ref="B40:B41"/>
    <mergeCell ref="E12:E13"/>
    <mergeCell ref="C14:C15"/>
    <mergeCell ref="D86:D87"/>
    <mergeCell ref="E82:E83"/>
    <mergeCell ref="E84:E85"/>
    <mergeCell ref="E86:E87"/>
    <mergeCell ref="C8:C9"/>
    <mergeCell ref="D8:D9"/>
    <mergeCell ref="C10:C11"/>
    <mergeCell ref="D10:D11"/>
    <mergeCell ref="C12:C13"/>
    <mergeCell ref="E10:E11"/>
    <mergeCell ref="B8:B17"/>
    <mergeCell ref="E46:E49"/>
    <mergeCell ref="C46:C47"/>
    <mergeCell ref="C48:C49"/>
    <mergeCell ref="C32:C33"/>
    <mergeCell ref="D32:D33"/>
    <mergeCell ref="E32:E33"/>
    <mergeCell ref="U32:U33"/>
    <mergeCell ref="V32:V33"/>
    <mergeCell ref="C76:C77"/>
    <mergeCell ref="D76:D77"/>
    <mergeCell ref="E76:E77"/>
    <mergeCell ref="U76:U77"/>
    <mergeCell ref="V76:V77"/>
    <mergeCell ref="C68:C69"/>
    <mergeCell ref="D68:D69"/>
    <mergeCell ref="E68:E69"/>
    <mergeCell ref="U68:U69"/>
    <mergeCell ref="V68:V69"/>
    <mergeCell ref="C60:C61"/>
    <mergeCell ref="D60:D61"/>
    <mergeCell ref="E60:E61"/>
    <mergeCell ref="U60:U61"/>
    <mergeCell ref="V60:V61"/>
    <mergeCell ref="C58:C59"/>
    <mergeCell ref="D58:D59"/>
    <mergeCell ref="U58:U59"/>
    <mergeCell ref="V58:V59"/>
  </mergeCells>
  <printOptions horizontalCentered="1" verticalCentered="1"/>
  <pageMargins left="0" right="0" top="0.55118110236220474" bottom="0" header="0.31496062992125984" footer="0"/>
  <pageSetup scale="40" fitToHeight="0" orientation="landscape" r:id="rId1"/>
  <headerFooter>
    <oddFooter>&amp;C&amp;G</oddFooter>
  </headerFooter>
  <rowBreaks count="3" manualBreakCount="3">
    <brk id="53" max="21" man="1"/>
    <brk id="57" max="21" man="1"/>
    <brk id="71" max="21" man="1"/>
  </rowBreaks>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B98"/>
  <sheetViews>
    <sheetView view="pageBreakPreview" zoomScale="85" zoomScaleNormal="50" zoomScaleSheetLayoutView="85" workbookViewId="0">
      <selection activeCell="L7" sqref="L7:L10"/>
    </sheetView>
  </sheetViews>
  <sheetFormatPr baseColWidth="10" defaultColWidth="11.42578125" defaultRowHeight="12.75"/>
  <cols>
    <col min="1" max="1" width="8.7109375" style="58" customWidth="1"/>
    <col min="2" max="2" width="21.140625" style="58" customWidth="1"/>
    <col min="3" max="3" width="23.5703125" style="58" customWidth="1"/>
    <col min="4" max="4" width="23.85546875" style="58" customWidth="1"/>
    <col min="5" max="5" width="16" style="249" customWidth="1"/>
    <col min="6" max="6" width="16" style="58" customWidth="1"/>
    <col min="7" max="8" width="16" style="58" hidden="1" customWidth="1"/>
    <col min="9" max="9" width="13.5703125" style="58" hidden="1" customWidth="1"/>
    <col min="10" max="11" width="12.28515625" style="58" hidden="1" customWidth="1"/>
    <col min="12" max="12" width="14.7109375" style="58" customWidth="1"/>
    <col min="13" max="13" width="20.85546875" style="58" customWidth="1"/>
    <col min="14" max="14" width="10.28515625" style="58" customWidth="1"/>
    <col min="15" max="15" width="14.42578125" style="58" customWidth="1"/>
    <col min="16" max="16" width="15.7109375" style="58" customWidth="1"/>
    <col min="17" max="19" width="16.7109375" style="58" customWidth="1"/>
    <col min="20" max="20" width="32" style="58" customWidth="1"/>
    <col min="21" max="21" width="22.28515625" style="79" customWidth="1"/>
    <col min="22" max="22" width="17.7109375" style="58" customWidth="1"/>
    <col min="23" max="23" width="29.7109375" style="55" customWidth="1"/>
    <col min="24" max="24" width="4.7109375" style="55" customWidth="1"/>
    <col min="25" max="25" width="7.7109375" style="56" hidden="1" customWidth="1"/>
    <col min="26" max="26" width="14.28515625" style="56" hidden="1" customWidth="1"/>
    <col min="27" max="27" width="1.7109375" style="56" hidden="1" customWidth="1"/>
    <col min="28" max="28" width="14.28515625" style="56" hidden="1" customWidth="1"/>
    <col min="29" max="29" width="1.7109375" style="56" hidden="1" customWidth="1"/>
    <col min="30" max="30" width="16.7109375" style="56" hidden="1" customWidth="1"/>
    <col min="31" max="32" width="1.7109375" style="56" hidden="1" customWidth="1"/>
    <col min="33" max="33" width="14.28515625" style="56" hidden="1" customWidth="1"/>
    <col min="34" max="36" width="11.42578125" style="57"/>
    <col min="37" max="80" width="11.42578125" style="55"/>
    <col min="81" max="16384" width="11.42578125" style="58"/>
  </cols>
  <sheetData>
    <row r="1" spans="1:80" ht="27.75" customHeight="1">
      <c r="A1" s="690"/>
      <c r="B1" s="691"/>
      <c r="C1" s="691"/>
      <c r="D1" s="692"/>
      <c r="E1" s="696" t="s">
        <v>0</v>
      </c>
      <c r="F1" s="697"/>
      <c r="G1" s="697"/>
      <c r="H1" s="697"/>
      <c r="I1" s="697"/>
      <c r="J1" s="697"/>
      <c r="K1" s="697"/>
      <c r="L1" s="697"/>
      <c r="M1" s="697"/>
      <c r="N1" s="697"/>
      <c r="O1" s="697"/>
      <c r="P1" s="697"/>
      <c r="Q1" s="697"/>
      <c r="R1" s="697"/>
      <c r="S1" s="697"/>
      <c r="T1" s="697"/>
      <c r="U1" s="697"/>
      <c r="V1" s="698"/>
    </row>
    <row r="2" spans="1:80" ht="36" customHeight="1">
      <c r="A2" s="693"/>
      <c r="B2" s="694"/>
      <c r="C2" s="694"/>
      <c r="D2" s="695"/>
      <c r="E2" s="699" t="s">
        <v>133</v>
      </c>
      <c r="F2" s="700"/>
      <c r="G2" s="700"/>
      <c r="H2" s="700"/>
      <c r="I2" s="700"/>
      <c r="J2" s="700"/>
      <c r="K2" s="700"/>
      <c r="L2" s="700"/>
      <c r="M2" s="700"/>
      <c r="N2" s="700"/>
      <c r="O2" s="700"/>
      <c r="P2" s="700"/>
      <c r="Q2" s="700"/>
      <c r="R2" s="700"/>
      <c r="S2" s="700"/>
      <c r="T2" s="700"/>
      <c r="U2" s="700"/>
      <c r="V2" s="701"/>
    </row>
    <row r="3" spans="1:80" ht="35.25" customHeight="1">
      <c r="A3" s="693"/>
      <c r="B3" s="694"/>
      <c r="C3" s="694"/>
      <c r="D3" s="695"/>
      <c r="E3" s="247" t="s">
        <v>34</v>
      </c>
      <c r="F3" s="702" t="s">
        <v>184</v>
      </c>
      <c r="G3" s="703"/>
      <c r="H3" s="703"/>
      <c r="I3" s="703"/>
      <c r="J3" s="703"/>
      <c r="K3" s="703"/>
      <c r="L3" s="703"/>
      <c r="M3" s="703"/>
      <c r="N3" s="703"/>
      <c r="O3" s="703"/>
      <c r="P3" s="703"/>
      <c r="Q3" s="703"/>
      <c r="R3" s="703"/>
      <c r="S3" s="703"/>
      <c r="T3" s="703"/>
      <c r="U3" s="703"/>
      <c r="V3" s="704"/>
    </row>
    <row r="4" spans="1:80" ht="23.25" customHeight="1" thickBot="1">
      <c r="A4" s="693"/>
      <c r="B4" s="694"/>
      <c r="C4" s="694"/>
      <c r="D4" s="695"/>
      <c r="E4" s="250" t="s">
        <v>35</v>
      </c>
      <c r="F4" s="705"/>
      <c r="G4" s="706"/>
      <c r="H4" s="706"/>
      <c r="I4" s="706"/>
      <c r="J4" s="706"/>
      <c r="K4" s="706"/>
      <c r="L4" s="706"/>
      <c r="M4" s="706"/>
      <c r="N4" s="706"/>
      <c r="O4" s="706"/>
      <c r="P4" s="706"/>
      <c r="Q4" s="706"/>
      <c r="R4" s="706"/>
      <c r="S4" s="706"/>
      <c r="T4" s="706"/>
      <c r="U4" s="706"/>
      <c r="V4" s="707"/>
    </row>
    <row r="5" spans="1:80" s="62" customFormat="1" ht="24.75" customHeight="1" thickBot="1">
      <c r="A5" s="711" t="s">
        <v>63</v>
      </c>
      <c r="B5" s="711" t="s">
        <v>64</v>
      </c>
      <c r="C5" s="711" t="s">
        <v>65</v>
      </c>
      <c r="D5" s="602" t="s">
        <v>66</v>
      </c>
      <c r="E5" s="708" t="s">
        <v>67</v>
      </c>
      <c r="F5" s="708"/>
      <c r="G5" s="708"/>
      <c r="H5" s="708"/>
      <c r="I5" s="708"/>
      <c r="J5" s="708"/>
      <c r="K5" s="708"/>
      <c r="L5" s="709" t="s">
        <v>72</v>
      </c>
      <c r="M5" s="709"/>
      <c r="N5" s="709"/>
      <c r="O5" s="709"/>
      <c r="P5" s="710"/>
      <c r="Q5" s="603" t="s">
        <v>78</v>
      </c>
      <c r="R5" s="603"/>
      <c r="S5" s="709"/>
      <c r="T5" s="709"/>
      <c r="U5" s="709"/>
      <c r="V5" s="710"/>
      <c r="W5" s="59"/>
      <c r="X5" s="59"/>
      <c r="Y5" s="60"/>
      <c r="Z5" s="60"/>
      <c r="AA5" s="60"/>
      <c r="AB5" s="60"/>
      <c r="AC5" s="60"/>
      <c r="AD5" s="60"/>
      <c r="AE5" s="60"/>
      <c r="AF5" s="60"/>
      <c r="AG5" s="60"/>
      <c r="AH5" s="61"/>
      <c r="AI5" s="61"/>
      <c r="AJ5" s="61"/>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row>
    <row r="6" spans="1:80" s="62" customFormat="1" ht="58.5" customHeight="1" thickBot="1">
      <c r="A6" s="712" t="s">
        <v>36</v>
      </c>
      <c r="B6" s="712"/>
      <c r="C6" s="712"/>
      <c r="D6" s="713"/>
      <c r="E6" s="714"/>
      <c r="F6" s="201" t="s">
        <v>307</v>
      </c>
      <c r="G6" s="201" t="s">
        <v>68</v>
      </c>
      <c r="H6" s="201" t="s">
        <v>69</v>
      </c>
      <c r="I6" s="201" t="s">
        <v>308</v>
      </c>
      <c r="J6" s="201" t="s">
        <v>70</v>
      </c>
      <c r="K6" s="201" t="s">
        <v>71</v>
      </c>
      <c r="L6" s="202" t="s">
        <v>73</v>
      </c>
      <c r="M6" s="203" t="s">
        <v>74</v>
      </c>
      <c r="N6" s="203" t="s">
        <v>75</v>
      </c>
      <c r="O6" s="203" t="s">
        <v>76</v>
      </c>
      <c r="P6" s="203" t="s">
        <v>77</v>
      </c>
      <c r="Q6" s="201" t="s">
        <v>79</v>
      </c>
      <c r="R6" s="201" t="s">
        <v>80</v>
      </c>
      <c r="S6" s="202" t="s">
        <v>81</v>
      </c>
      <c r="T6" s="202" t="s">
        <v>82</v>
      </c>
      <c r="U6" s="204" t="s">
        <v>83</v>
      </c>
      <c r="V6" s="205" t="s">
        <v>84</v>
      </c>
      <c r="W6" s="59"/>
      <c r="X6" s="59"/>
      <c r="Y6" s="63" t="s">
        <v>39</v>
      </c>
      <c r="Z6" s="63" t="s">
        <v>40</v>
      </c>
      <c r="AA6" s="64"/>
      <c r="AB6" s="63" t="s">
        <v>41</v>
      </c>
      <c r="AC6" s="64"/>
      <c r="AD6" s="63" t="s">
        <v>37</v>
      </c>
      <c r="AE6" s="60"/>
      <c r="AF6" s="60"/>
      <c r="AG6" s="65" t="s">
        <v>38</v>
      </c>
      <c r="AH6" s="61"/>
      <c r="AI6" s="61"/>
      <c r="AJ6" s="61"/>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row>
    <row r="7" spans="1:80" ht="24" customHeight="1">
      <c r="A7" s="653">
        <v>1</v>
      </c>
      <c r="B7" s="638" t="s">
        <v>232</v>
      </c>
      <c r="C7" s="675" t="s">
        <v>233</v>
      </c>
      <c r="D7" s="206" t="s">
        <v>42</v>
      </c>
      <c r="E7" s="241">
        <v>0</v>
      </c>
      <c r="F7" s="241">
        <v>0</v>
      </c>
      <c r="G7" s="71"/>
      <c r="H7" s="71"/>
      <c r="I7" s="241"/>
      <c r="J7" s="71"/>
      <c r="K7" s="71"/>
      <c r="L7" s="689" t="s">
        <v>234</v>
      </c>
      <c r="M7" s="689"/>
      <c r="N7" s="689"/>
      <c r="O7" s="689" t="s">
        <v>233</v>
      </c>
      <c r="P7" s="689" t="s">
        <v>233</v>
      </c>
      <c r="Q7" s="689">
        <v>1587668</v>
      </c>
      <c r="R7" s="689">
        <v>1723491</v>
      </c>
      <c r="S7" s="689" t="s">
        <v>235</v>
      </c>
      <c r="T7" s="689" t="s">
        <v>235</v>
      </c>
      <c r="U7" s="689" t="s">
        <v>235</v>
      </c>
      <c r="V7" s="689">
        <f>+Q7+R7</f>
        <v>3311159</v>
      </c>
      <c r="Y7" s="66">
        <v>12</v>
      </c>
      <c r="Z7" s="66" t="s">
        <v>44</v>
      </c>
      <c r="AA7" s="67"/>
      <c r="AB7" s="67"/>
      <c r="AC7" s="67"/>
      <c r="AD7" s="66" t="s">
        <v>43</v>
      </c>
      <c r="AE7" s="67"/>
      <c r="AF7" s="67"/>
      <c r="AG7" s="67"/>
    </row>
    <row r="8" spans="1:80" ht="24" customHeight="1">
      <c r="A8" s="654"/>
      <c r="B8" s="639"/>
      <c r="C8" s="676"/>
      <c r="D8" s="97" t="s">
        <v>45</v>
      </c>
      <c r="E8" s="242">
        <v>0</v>
      </c>
      <c r="F8" s="242">
        <v>0</v>
      </c>
      <c r="G8" s="68"/>
      <c r="H8" s="68"/>
      <c r="I8" s="242"/>
      <c r="J8" s="70"/>
      <c r="K8" s="70"/>
      <c r="L8" s="686"/>
      <c r="M8" s="686"/>
      <c r="N8" s="686"/>
      <c r="O8" s="686"/>
      <c r="P8" s="686"/>
      <c r="Q8" s="686"/>
      <c r="R8" s="686"/>
      <c r="S8" s="686"/>
      <c r="T8" s="686"/>
      <c r="U8" s="686"/>
      <c r="V8" s="686"/>
      <c r="Y8" s="66">
        <v>13</v>
      </c>
      <c r="Z8" s="66" t="s">
        <v>46</v>
      </c>
      <c r="AA8" s="67"/>
      <c r="AB8" s="67"/>
      <c r="AC8" s="67"/>
      <c r="AD8" s="66" t="s">
        <v>47</v>
      </c>
      <c r="AE8" s="67"/>
      <c r="AF8" s="67"/>
      <c r="AG8" s="67"/>
    </row>
    <row r="9" spans="1:80" ht="24" customHeight="1">
      <c r="A9" s="654"/>
      <c r="B9" s="639"/>
      <c r="C9" s="676"/>
      <c r="D9" s="97" t="s">
        <v>48</v>
      </c>
      <c r="E9" s="243"/>
      <c r="F9" s="243"/>
      <c r="G9" s="70"/>
      <c r="H9" s="70"/>
      <c r="I9" s="243"/>
      <c r="J9" s="70"/>
      <c r="K9" s="70"/>
      <c r="L9" s="686"/>
      <c r="M9" s="686"/>
      <c r="N9" s="686"/>
      <c r="O9" s="686"/>
      <c r="P9" s="686"/>
      <c r="Q9" s="686"/>
      <c r="R9" s="686"/>
      <c r="S9" s="686"/>
      <c r="T9" s="686"/>
      <c r="U9" s="686"/>
      <c r="V9" s="686"/>
      <c r="Y9" s="66">
        <v>14</v>
      </c>
      <c r="Z9" s="66" t="s">
        <v>49</v>
      </c>
      <c r="AA9" s="67"/>
      <c r="AB9" s="67"/>
      <c r="AC9" s="67"/>
      <c r="AD9" s="66" t="s">
        <v>50</v>
      </c>
      <c r="AE9" s="67"/>
      <c r="AF9" s="67"/>
      <c r="AG9" s="67"/>
    </row>
    <row r="10" spans="1:80" ht="21.75" customHeight="1" thickBot="1">
      <c r="A10" s="662"/>
      <c r="B10" s="657"/>
      <c r="C10" s="676"/>
      <c r="D10" s="207" t="s">
        <v>51</v>
      </c>
      <c r="E10" s="244"/>
      <c r="F10" s="244"/>
      <c r="G10" s="183"/>
      <c r="H10" s="183"/>
      <c r="I10" s="244"/>
      <c r="J10" s="208"/>
      <c r="K10" s="208"/>
      <c r="L10" s="686"/>
      <c r="M10" s="686"/>
      <c r="N10" s="686"/>
      <c r="O10" s="686"/>
      <c r="P10" s="686"/>
      <c r="Q10" s="686"/>
      <c r="R10" s="686"/>
      <c r="S10" s="686"/>
      <c r="T10" s="686"/>
      <c r="U10" s="686"/>
      <c r="V10" s="686"/>
      <c r="Y10" s="66"/>
      <c r="Z10" s="66"/>
      <c r="AA10" s="67"/>
      <c r="AB10" s="67"/>
      <c r="AC10" s="67"/>
      <c r="AD10" s="66"/>
      <c r="AE10" s="67"/>
      <c r="AF10" s="67"/>
      <c r="AG10" s="67"/>
    </row>
    <row r="11" spans="1:80" ht="19.5" customHeight="1">
      <c r="A11" s="653">
        <v>2</v>
      </c>
      <c r="B11" s="638" t="s">
        <v>161</v>
      </c>
      <c r="C11" s="638" t="s">
        <v>236</v>
      </c>
      <c r="D11" s="206" t="s">
        <v>42</v>
      </c>
      <c r="E11" s="241">
        <v>10</v>
      </c>
      <c r="F11" s="241">
        <v>10</v>
      </c>
      <c r="G11" s="71"/>
      <c r="H11" s="71"/>
      <c r="I11" s="241"/>
      <c r="J11" s="71"/>
      <c r="K11" s="71"/>
      <c r="L11" s="638" t="s">
        <v>237</v>
      </c>
      <c r="M11" s="638"/>
      <c r="N11" s="638"/>
      <c r="O11" s="638"/>
      <c r="P11" s="638" t="s">
        <v>238</v>
      </c>
      <c r="Q11" s="638">
        <v>1587668</v>
      </c>
      <c r="R11" s="638">
        <v>1723491</v>
      </c>
      <c r="S11" s="638" t="s">
        <v>235</v>
      </c>
      <c r="T11" s="638" t="s">
        <v>235</v>
      </c>
      <c r="U11" s="638" t="s">
        <v>235</v>
      </c>
      <c r="V11" s="659">
        <f>+Q11+R11</f>
        <v>3311159</v>
      </c>
      <c r="Y11" s="66">
        <v>12</v>
      </c>
      <c r="Z11" s="66" t="s">
        <v>44</v>
      </c>
      <c r="AA11" s="67"/>
      <c r="AB11" s="67"/>
      <c r="AC11" s="67"/>
      <c r="AD11" s="66" t="s">
        <v>43</v>
      </c>
      <c r="AE11" s="67"/>
      <c r="AF11" s="67"/>
      <c r="AG11" s="67"/>
    </row>
    <row r="12" spans="1:80" ht="19.5" customHeight="1">
      <c r="A12" s="654"/>
      <c r="B12" s="639"/>
      <c r="C12" s="639"/>
      <c r="D12" s="97" t="s">
        <v>45</v>
      </c>
      <c r="E12" s="242">
        <v>686407000</v>
      </c>
      <c r="F12" s="242">
        <v>686407000</v>
      </c>
      <c r="G12" s="68"/>
      <c r="H12" s="68"/>
      <c r="I12" s="242"/>
      <c r="J12" s="70"/>
      <c r="K12" s="70"/>
      <c r="L12" s="639"/>
      <c r="M12" s="639"/>
      <c r="N12" s="639"/>
      <c r="O12" s="639"/>
      <c r="P12" s="639"/>
      <c r="Q12" s="639"/>
      <c r="R12" s="639"/>
      <c r="S12" s="639"/>
      <c r="T12" s="639"/>
      <c r="U12" s="639"/>
      <c r="V12" s="660"/>
      <c r="Y12" s="66">
        <v>13</v>
      </c>
      <c r="Z12" s="66" t="s">
        <v>46</v>
      </c>
      <c r="AA12" s="67"/>
      <c r="AB12" s="67"/>
      <c r="AC12" s="67"/>
      <c r="AD12" s="66" t="s">
        <v>47</v>
      </c>
      <c r="AE12" s="67"/>
      <c r="AF12" s="67"/>
      <c r="AG12" s="67"/>
    </row>
    <row r="13" spans="1:80" ht="33.75" customHeight="1">
      <c r="A13" s="654"/>
      <c r="B13" s="639"/>
      <c r="C13" s="639"/>
      <c r="D13" s="97" t="s">
        <v>48</v>
      </c>
      <c r="E13" s="243"/>
      <c r="F13" s="243"/>
      <c r="G13" s="70"/>
      <c r="H13" s="70"/>
      <c r="I13" s="243"/>
      <c r="J13" s="70"/>
      <c r="K13" s="70"/>
      <c r="L13" s="639"/>
      <c r="M13" s="639"/>
      <c r="N13" s="639"/>
      <c r="O13" s="639"/>
      <c r="P13" s="639"/>
      <c r="Q13" s="639"/>
      <c r="R13" s="639"/>
      <c r="S13" s="639"/>
      <c r="T13" s="639"/>
      <c r="U13" s="639"/>
      <c r="V13" s="660"/>
      <c r="Y13" s="66">
        <v>14</v>
      </c>
      <c r="Z13" s="66" t="s">
        <v>49</v>
      </c>
      <c r="AA13" s="67"/>
      <c r="AB13" s="67"/>
      <c r="AC13" s="67"/>
      <c r="AD13" s="66" t="s">
        <v>50</v>
      </c>
      <c r="AE13" s="67"/>
      <c r="AF13" s="67"/>
      <c r="AG13" s="67"/>
    </row>
    <row r="14" spans="1:80" ht="33.75" customHeight="1" thickBot="1">
      <c r="A14" s="655"/>
      <c r="B14" s="640"/>
      <c r="C14" s="640"/>
      <c r="D14" s="209" t="s">
        <v>51</v>
      </c>
      <c r="E14" s="258"/>
      <c r="F14" s="258"/>
      <c r="G14" s="210"/>
      <c r="H14" s="210"/>
      <c r="I14" s="258"/>
      <c r="J14" s="211"/>
      <c r="K14" s="211"/>
      <c r="L14" s="640"/>
      <c r="M14" s="640"/>
      <c r="N14" s="640"/>
      <c r="O14" s="640"/>
      <c r="P14" s="640"/>
      <c r="Q14" s="640"/>
      <c r="R14" s="640"/>
      <c r="S14" s="640"/>
      <c r="T14" s="640"/>
      <c r="U14" s="640"/>
      <c r="V14" s="687"/>
      <c r="Y14" s="66"/>
      <c r="Z14" s="66"/>
      <c r="AA14" s="67"/>
      <c r="AB14" s="67"/>
      <c r="AC14" s="67"/>
      <c r="AD14" s="66"/>
      <c r="AE14" s="67"/>
      <c r="AF14" s="67"/>
      <c r="AG14" s="67"/>
    </row>
    <row r="15" spans="1:80" ht="19.5" customHeight="1">
      <c r="A15" s="653">
        <v>3</v>
      </c>
      <c r="B15" s="638" t="s">
        <v>162</v>
      </c>
      <c r="C15" s="675" t="s">
        <v>239</v>
      </c>
      <c r="D15" s="98" t="s">
        <v>42</v>
      </c>
      <c r="E15" s="241">
        <v>2</v>
      </c>
      <c r="F15" s="241">
        <v>2</v>
      </c>
      <c r="G15" s="69"/>
      <c r="H15" s="69"/>
      <c r="I15" s="241"/>
      <c r="J15" s="69"/>
      <c r="K15" s="69"/>
      <c r="L15" s="675" t="s">
        <v>240</v>
      </c>
      <c r="M15" s="675"/>
      <c r="N15" s="675"/>
      <c r="O15" s="675" t="s">
        <v>241</v>
      </c>
      <c r="P15" s="675" t="s">
        <v>242</v>
      </c>
      <c r="Q15" s="675">
        <v>595157</v>
      </c>
      <c r="R15" s="675">
        <v>655577</v>
      </c>
      <c r="S15" s="675" t="s">
        <v>235</v>
      </c>
      <c r="T15" s="675" t="s">
        <v>235</v>
      </c>
      <c r="U15" s="675" t="s">
        <v>235</v>
      </c>
      <c r="V15" s="675">
        <f>+Q15+R15</f>
        <v>1250734</v>
      </c>
      <c r="Y15" s="66">
        <v>12</v>
      </c>
      <c r="Z15" s="66" t="s">
        <v>44</v>
      </c>
      <c r="AA15" s="67"/>
      <c r="AB15" s="67"/>
      <c r="AC15" s="67"/>
      <c r="AD15" s="66" t="s">
        <v>43</v>
      </c>
      <c r="AE15" s="67"/>
      <c r="AF15" s="67"/>
      <c r="AG15" s="67"/>
    </row>
    <row r="16" spans="1:80" ht="19.5" customHeight="1">
      <c r="A16" s="654"/>
      <c r="B16" s="639"/>
      <c r="C16" s="676"/>
      <c r="D16" s="97" t="s">
        <v>45</v>
      </c>
      <c r="E16" s="242">
        <v>279439153</v>
      </c>
      <c r="F16" s="242">
        <v>279439153</v>
      </c>
      <c r="G16" s="68"/>
      <c r="H16" s="68"/>
      <c r="I16" s="242"/>
      <c r="J16" s="70"/>
      <c r="K16" s="70"/>
      <c r="L16" s="676"/>
      <c r="M16" s="676"/>
      <c r="N16" s="676"/>
      <c r="O16" s="676"/>
      <c r="P16" s="676"/>
      <c r="Q16" s="676"/>
      <c r="R16" s="676"/>
      <c r="S16" s="676"/>
      <c r="T16" s="676"/>
      <c r="U16" s="676"/>
      <c r="V16" s="676"/>
      <c r="Y16" s="66">
        <v>13</v>
      </c>
      <c r="Z16" s="66" t="s">
        <v>46</v>
      </c>
      <c r="AA16" s="67"/>
      <c r="AB16" s="67"/>
      <c r="AC16" s="67"/>
      <c r="AD16" s="66" t="s">
        <v>47</v>
      </c>
      <c r="AE16" s="67"/>
      <c r="AF16" s="67"/>
      <c r="AG16" s="67"/>
    </row>
    <row r="17" spans="1:33" ht="19.5" customHeight="1">
      <c r="A17" s="654"/>
      <c r="B17" s="639"/>
      <c r="C17" s="676"/>
      <c r="D17" s="97" t="s">
        <v>48</v>
      </c>
      <c r="E17" s="243"/>
      <c r="F17" s="243"/>
      <c r="G17" s="70"/>
      <c r="H17" s="70"/>
      <c r="I17" s="243"/>
      <c r="J17" s="70"/>
      <c r="K17" s="70"/>
      <c r="L17" s="676"/>
      <c r="M17" s="676"/>
      <c r="N17" s="676"/>
      <c r="O17" s="676"/>
      <c r="P17" s="676"/>
      <c r="Q17" s="676"/>
      <c r="R17" s="676"/>
      <c r="S17" s="676"/>
      <c r="T17" s="676"/>
      <c r="U17" s="676"/>
      <c r="V17" s="676"/>
      <c r="Y17" s="66">
        <v>14</v>
      </c>
      <c r="Z17" s="66" t="s">
        <v>49</v>
      </c>
      <c r="AA17" s="67"/>
      <c r="AB17" s="67"/>
      <c r="AC17" s="67"/>
      <c r="AD17" s="66" t="s">
        <v>50</v>
      </c>
      <c r="AE17" s="67"/>
      <c r="AF17" s="67"/>
      <c r="AG17" s="67"/>
    </row>
    <row r="18" spans="1:33" ht="19.5" customHeight="1" thickBot="1">
      <c r="A18" s="655"/>
      <c r="B18" s="640"/>
      <c r="C18" s="676"/>
      <c r="D18" s="207" t="s">
        <v>51</v>
      </c>
      <c r="E18" s="244"/>
      <c r="F18" s="244"/>
      <c r="G18" s="183"/>
      <c r="H18" s="183"/>
      <c r="I18" s="244"/>
      <c r="J18" s="208"/>
      <c r="K18" s="208"/>
      <c r="L18" s="676"/>
      <c r="M18" s="676"/>
      <c r="N18" s="676"/>
      <c r="O18" s="676"/>
      <c r="P18" s="676"/>
      <c r="Q18" s="676"/>
      <c r="R18" s="676"/>
      <c r="S18" s="676"/>
      <c r="T18" s="676"/>
      <c r="U18" s="676"/>
      <c r="V18" s="676"/>
      <c r="Y18" s="66"/>
      <c r="Z18" s="66"/>
      <c r="AA18" s="67"/>
      <c r="AB18" s="67"/>
      <c r="AC18" s="67"/>
      <c r="AD18" s="66"/>
      <c r="AE18" s="67"/>
      <c r="AF18" s="67"/>
      <c r="AG18" s="67"/>
    </row>
    <row r="19" spans="1:33" ht="60.75" customHeight="1">
      <c r="A19" s="653">
        <v>4</v>
      </c>
      <c r="B19" s="638" t="s">
        <v>163</v>
      </c>
      <c r="C19" s="638" t="s">
        <v>242</v>
      </c>
      <c r="D19" s="206" t="s">
        <v>42</v>
      </c>
      <c r="E19" s="241">
        <f>[3]INVERSIÓN!H27</f>
        <v>15</v>
      </c>
      <c r="F19" s="241">
        <v>15</v>
      </c>
      <c r="G19" s="71"/>
      <c r="H19" s="71"/>
      <c r="I19" s="241"/>
      <c r="J19" s="71"/>
      <c r="K19" s="71"/>
      <c r="L19" s="638" t="s">
        <v>243</v>
      </c>
      <c r="M19" s="638" t="s">
        <v>244</v>
      </c>
      <c r="N19" s="638" t="s">
        <v>245</v>
      </c>
      <c r="O19" s="638" t="s">
        <v>241</v>
      </c>
      <c r="P19" s="638" t="s">
        <v>242</v>
      </c>
      <c r="Q19" s="638">
        <v>2926455</v>
      </c>
      <c r="R19" s="638">
        <v>3143409</v>
      </c>
      <c r="S19" s="638" t="s">
        <v>235</v>
      </c>
      <c r="T19" s="638" t="s">
        <v>235</v>
      </c>
      <c r="U19" s="638" t="s">
        <v>235</v>
      </c>
      <c r="V19" s="659">
        <f>+Q19+R19</f>
        <v>6069864</v>
      </c>
      <c r="Y19" s="66">
        <v>12</v>
      </c>
      <c r="Z19" s="66" t="s">
        <v>44</v>
      </c>
      <c r="AA19" s="67"/>
      <c r="AB19" s="67"/>
      <c r="AC19" s="67"/>
      <c r="AD19" s="66" t="s">
        <v>43</v>
      </c>
      <c r="AE19" s="67"/>
      <c r="AF19" s="67"/>
      <c r="AG19" s="67"/>
    </row>
    <row r="20" spans="1:33" ht="60.75" customHeight="1">
      <c r="A20" s="654"/>
      <c r="B20" s="639"/>
      <c r="C20" s="639"/>
      <c r="D20" s="97" t="s">
        <v>45</v>
      </c>
      <c r="E20" s="242">
        <v>956012090.20000005</v>
      </c>
      <c r="F20" s="242">
        <v>956012090.20000005</v>
      </c>
      <c r="G20" s="68"/>
      <c r="H20" s="68"/>
      <c r="I20" s="242"/>
      <c r="J20" s="70"/>
      <c r="K20" s="70"/>
      <c r="L20" s="639"/>
      <c r="M20" s="639"/>
      <c r="N20" s="639"/>
      <c r="O20" s="639"/>
      <c r="P20" s="639"/>
      <c r="Q20" s="639"/>
      <c r="R20" s="639"/>
      <c r="S20" s="639"/>
      <c r="T20" s="639"/>
      <c r="U20" s="639"/>
      <c r="V20" s="660"/>
      <c r="Y20" s="66">
        <v>13</v>
      </c>
      <c r="Z20" s="66" t="s">
        <v>46</v>
      </c>
      <c r="AA20" s="67"/>
      <c r="AB20" s="67"/>
      <c r="AC20" s="67"/>
      <c r="AD20" s="66" t="s">
        <v>47</v>
      </c>
      <c r="AE20" s="67"/>
      <c r="AF20" s="67"/>
      <c r="AG20" s="67"/>
    </row>
    <row r="21" spans="1:33" ht="60.75" customHeight="1">
      <c r="A21" s="654"/>
      <c r="B21" s="639"/>
      <c r="C21" s="639"/>
      <c r="D21" s="97" t="s">
        <v>48</v>
      </c>
      <c r="E21" s="243"/>
      <c r="F21" s="243"/>
      <c r="G21" s="70"/>
      <c r="H21" s="70"/>
      <c r="I21" s="243"/>
      <c r="J21" s="70"/>
      <c r="K21" s="70"/>
      <c r="L21" s="639"/>
      <c r="M21" s="639"/>
      <c r="N21" s="639"/>
      <c r="O21" s="639"/>
      <c r="P21" s="639"/>
      <c r="Q21" s="639"/>
      <c r="R21" s="639"/>
      <c r="S21" s="639"/>
      <c r="T21" s="639"/>
      <c r="U21" s="639"/>
      <c r="V21" s="660"/>
      <c r="Y21" s="66">
        <v>14</v>
      </c>
      <c r="Z21" s="66" t="s">
        <v>49</v>
      </c>
      <c r="AA21" s="67"/>
      <c r="AB21" s="67"/>
      <c r="AC21" s="67"/>
      <c r="AD21" s="66" t="s">
        <v>50</v>
      </c>
      <c r="AE21" s="67"/>
      <c r="AF21" s="67"/>
      <c r="AG21" s="67"/>
    </row>
    <row r="22" spans="1:33" ht="60.75" customHeight="1" thickBot="1">
      <c r="A22" s="655"/>
      <c r="B22" s="640"/>
      <c r="C22" s="640"/>
      <c r="D22" s="209" t="s">
        <v>51</v>
      </c>
      <c r="E22" s="258"/>
      <c r="F22" s="258"/>
      <c r="G22" s="210"/>
      <c r="H22" s="210"/>
      <c r="I22" s="258"/>
      <c r="J22" s="211"/>
      <c r="K22" s="211"/>
      <c r="L22" s="640"/>
      <c r="M22" s="640"/>
      <c r="N22" s="640"/>
      <c r="O22" s="640"/>
      <c r="P22" s="640"/>
      <c r="Q22" s="640"/>
      <c r="R22" s="640"/>
      <c r="S22" s="640"/>
      <c r="T22" s="640"/>
      <c r="U22" s="640"/>
      <c r="V22" s="687"/>
      <c r="Y22" s="66"/>
      <c r="Z22" s="66"/>
      <c r="AA22" s="67"/>
      <c r="AB22" s="67"/>
      <c r="AC22" s="67"/>
      <c r="AD22" s="66"/>
      <c r="AE22" s="67"/>
      <c r="AF22" s="67"/>
      <c r="AG22" s="67"/>
    </row>
    <row r="23" spans="1:33" ht="39.75" customHeight="1">
      <c r="A23" s="653">
        <v>5</v>
      </c>
      <c r="B23" s="638" t="s">
        <v>176</v>
      </c>
      <c r="C23" s="688" t="s">
        <v>246</v>
      </c>
      <c r="D23" s="98" t="s">
        <v>42</v>
      </c>
      <c r="E23" s="259">
        <v>0.2</v>
      </c>
      <c r="F23" s="259">
        <v>0.2</v>
      </c>
      <c r="G23" s="69"/>
      <c r="H23" s="69"/>
      <c r="I23" s="259"/>
      <c r="J23" s="69"/>
      <c r="K23" s="69"/>
      <c r="L23" s="636" t="s">
        <v>247</v>
      </c>
      <c r="M23" s="685" t="s">
        <v>248</v>
      </c>
      <c r="N23" s="685" t="s">
        <v>245</v>
      </c>
      <c r="O23" s="685" t="s">
        <v>249</v>
      </c>
      <c r="P23" s="685" t="s">
        <v>250</v>
      </c>
      <c r="Q23" s="685">
        <v>192514</v>
      </c>
      <c r="R23" s="685">
        <v>203869</v>
      </c>
      <c r="S23" s="638" t="s">
        <v>235</v>
      </c>
      <c r="T23" s="638" t="s">
        <v>235</v>
      </c>
      <c r="U23" s="638" t="s">
        <v>235</v>
      </c>
      <c r="V23" s="685">
        <f>+Q23+R23</f>
        <v>396383</v>
      </c>
      <c r="X23" s="686"/>
      <c r="Y23" s="66">
        <v>12</v>
      </c>
      <c r="Z23" s="66" t="s">
        <v>44</v>
      </c>
      <c r="AA23" s="67"/>
      <c r="AB23" s="67"/>
      <c r="AC23" s="67"/>
      <c r="AD23" s="66" t="s">
        <v>43</v>
      </c>
      <c r="AE23" s="67"/>
      <c r="AF23" s="67"/>
      <c r="AG23" s="67"/>
    </row>
    <row r="24" spans="1:33" ht="39.75" customHeight="1">
      <c r="A24" s="654"/>
      <c r="B24" s="639"/>
      <c r="C24" s="639"/>
      <c r="D24" s="97" t="s">
        <v>45</v>
      </c>
      <c r="E24" s="242">
        <v>293134159</v>
      </c>
      <c r="F24" s="242">
        <v>293134159</v>
      </c>
      <c r="G24" s="68"/>
      <c r="H24" s="68"/>
      <c r="I24" s="242"/>
      <c r="J24" s="70"/>
      <c r="K24" s="70"/>
      <c r="L24" s="636"/>
      <c r="M24" s="685"/>
      <c r="N24" s="685"/>
      <c r="O24" s="685"/>
      <c r="P24" s="685"/>
      <c r="Q24" s="685"/>
      <c r="R24" s="685"/>
      <c r="S24" s="639"/>
      <c r="T24" s="639"/>
      <c r="U24" s="639"/>
      <c r="V24" s="685"/>
      <c r="X24" s="686"/>
      <c r="Y24" s="66">
        <v>13</v>
      </c>
      <c r="Z24" s="66" t="s">
        <v>46</v>
      </c>
      <c r="AA24" s="67"/>
      <c r="AB24" s="67"/>
      <c r="AC24" s="67"/>
      <c r="AD24" s="66" t="s">
        <v>47</v>
      </c>
      <c r="AE24" s="67"/>
      <c r="AF24" s="67"/>
      <c r="AG24" s="67"/>
    </row>
    <row r="25" spans="1:33" ht="39.75" customHeight="1">
      <c r="A25" s="654"/>
      <c r="B25" s="639"/>
      <c r="C25" s="639"/>
      <c r="D25" s="97" t="s">
        <v>48</v>
      </c>
      <c r="E25" s="243"/>
      <c r="F25" s="243"/>
      <c r="G25" s="70"/>
      <c r="H25" s="70"/>
      <c r="I25" s="243"/>
      <c r="J25" s="70"/>
      <c r="K25" s="70"/>
      <c r="L25" s="636"/>
      <c r="M25" s="685"/>
      <c r="N25" s="685"/>
      <c r="O25" s="685"/>
      <c r="P25" s="685"/>
      <c r="Q25" s="685"/>
      <c r="R25" s="685"/>
      <c r="S25" s="639"/>
      <c r="T25" s="639"/>
      <c r="U25" s="639"/>
      <c r="V25" s="685"/>
      <c r="X25" s="686"/>
      <c r="Y25" s="66">
        <v>14</v>
      </c>
      <c r="Z25" s="66" t="s">
        <v>49</v>
      </c>
      <c r="AA25" s="67"/>
      <c r="AB25" s="67"/>
      <c r="AC25" s="67"/>
      <c r="AD25" s="66" t="s">
        <v>50</v>
      </c>
      <c r="AE25" s="67"/>
      <c r="AF25" s="67"/>
      <c r="AG25" s="67"/>
    </row>
    <row r="26" spans="1:33" ht="39.75" customHeight="1" thickBot="1">
      <c r="A26" s="655"/>
      <c r="B26" s="640"/>
      <c r="C26" s="657"/>
      <c r="D26" s="207" t="s">
        <v>51</v>
      </c>
      <c r="E26" s="244"/>
      <c r="F26" s="244"/>
      <c r="G26" s="183"/>
      <c r="H26" s="183"/>
      <c r="I26" s="244"/>
      <c r="J26" s="184"/>
      <c r="K26" s="184"/>
      <c r="L26" s="636"/>
      <c r="M26" s="685"/>
      <c r="N26" s="685"/>
      <c r="O26" s="685"/>
      <c r="P26" s="685"/>
      <c r="Q26" s="685"/>
      <c r="R26" s="685"/>
      <c r="S26" s="657"/>
      <c r="T26" s="657"/>
      <c r="U26" s="657"/>
      <c r="V26" s="685"/>
      <c r="X26" s="686"/>
      <c r="Y26" s="66"/>
      <c r="Z26" s="66"/>
      <c r="AA26" s="67"/>
      <c r="AB26" s="67"/>
      <c r="AC26" s="67"/>
      <c r="AD26" s="66"/>
      <c r="AE26" s="67"/>
      <c r="AF26" s="67"/>
      <c r="AG26" s="67"/>
    </row>
    <row r="27" spans="1:33" ht="19.5" customHeight="1">
      <c r="A27" s="653">
        <v>6</v>
      </c>
      <c r="B27" s="638" t="s">
        <v>165</v>
      </c>
      <c r="C27" s="638" t="s">
        <v>246</v>
      </c>
      <c r="D27" s="206" t="s">
        <v>42</v>
      </c>
      <c r="E27" s="241">
        <v>4</v>
      </c>
      <c r="F27" s="241">
        <v>4</v>
      </c>
      <c r="G27" s="71"/>
      <c r="H27" s="71"/>
      <c r="I27" s="241"/>
      <c r="J27" s="71"/>
      <c r="K27" s="71"/>
      <c r="L27" s="638" t="s">
        <v>251</v>
      </c>
      <c r="M27" s="638" t="s">
        <v>252</v>
      </c>
      <c r="N27" s="638" t="s">
        <v>253</v>
      </c>
      <c r="O27" s="638" t="s">
        <v>254</v>
      </c>
      <c r="P27" s="638" t="s">
        <v>250</v>
      </c>
      <c r="Q27" s="638">
        <v>1402</v>
      </c>
      <c r="R27" s="638">
        <v>1256</v>
      </c>
      <c r="S27" s="638" t="s">
        <v>235</v>
      </c>
      <c r="T27" s="638" t="s">
        <v>235</v>
      </c>
      <c r="U27" s="638" t="s">
        <v>235</v>
      </c>
      <c r="V27" s="659">
        <v>2658</v>
      </c>
      <c r="Y27" s="66">
        <v>12</v>
      </c>
      <c r="Z27" s="66" t="s">
        <v>44</v>
      </c>
      <c r="AA27" s="67"/>
      <c r="AB27" s="67"/>
      <c r="AC27" s="67"/>
      <c r="AD27" s="66" t="s">
        <v>43</v>
      </c>
      <c r="AE27" s="67"/>
      <c r="AF27" s="67"/>
      <c r="AG27" s="67"/>
    </row>
    <row r="28" spans="1:33" ht="19.5" customHeight="1">
      <c r="A28" s="654"/>
      <c r="B28" s="639"/>
      <c r="C28" s="639"/>
      <c r="D28" s="97" t="s">
        <v>45</v>
      </c>
      <c r="E28" s="242">
        <v>1684857126</v>
      </c>
      <c r="F28" s="242">
        <v>1684857126</v>
      </c>
      <c r="G28" s="68"/>
      <c r="H28" s="68"/>
      <c r="I28" s="242"/>
      <c r="J28" s="70"/>
      <c r="K28" s="70"/>
      <c r="L28" s="639"/>
      <c r="M28" s="639"/>
      <c r="N28" s="639"/>
      <c r="O28" s="639"/>
      <c r="P28" s="639"/>
      <c r="Q28" s="639"/>
      <c r="R28" s="639"/>
      <c r="S28" s="639"/>
      <c r="T28" s="639"/>
      <c r="U28" s="639"/>
      <c r="V28" s="660"/>
      <c r="Y28" s="66">
        <v>13</v>
      </c>
      <c r="Z28" s="66" t="s">
        <v>46</v>
      </c>
      <c r="AA28" s="67"/>
      <c r="AB28" s="67"/>
      <c r="AC28" s="67"/>
      <c r="AD28" s="66" t="s">
        <v>47</v>
      </c>
      <c r="AE28" s="67"/>
      <c r="AF28" s="67"/>
      <c r="AG28" s="67"/>
    </row>
    <row r="29" spans="1:33" ht="19.5" customHeight="1">
      <c r="A29" s="654"/>
      <c r="B29" s="639"/>
      <c r="C29" s="639"/>
      <c r="D29" s="97" t="s">
        <v>48</v>
      </c>
      <c r="E29" s="243"/>
      <c r="F29" s="243"/>
      <c r="G29" s="70"/>
      <c r="H29" s="70"/>
      <c r="I29" s="243"/>
      <c r="J29" s="70"/>
      <c r="K29" s="70"/>
      <c r="L29" s="639"/>
      <c r="M29" s="639"/>
      <c r="N29" s="639"/>
      <c r="O29" s="639"/>
      <c r="P29" s="639"/>
      <c r="Q29" s="639"/>
      <c r="R29" s="639"/>
      <c r="S29" s="639"/>
      <c r="T29" s="639"/>
      <c r="U29" s="639"/>
      <c r="V29" s="660"/>
      <c r="Y29" s="66">
        <v>14</v>
      </c>
      <c r="Z29" s="66" t="s">
        <v>49</v>
      </c>
      <c r="AA29" s="67"/>
      <c r="AB29" s="67"/>
      <c r="AC29" s="67"/>
      <c r="AD29" s="66" t="s">
        <v>50</v>
      </c>
      <c r="AE29" s="67"/>
      <c r="AF29" s="67"/>
      <c r="AG29" s="67"/>
    </row>
    <row r="30" spans="1:33" ht="19.5" customHeight="1" thickBot="1">
      <c r="A30" s="655"/>
      <c r="B30" s="640"/>
      <c r="C30" s="657"/>
      <c r="D30" s="207" t="s">
        <v>51</v>
      </c>
      <c r="E30" s="244"/>
      <c r="F30" s="244"/>
      <c r="G30" s="183"/>
      <c r="H30" s="183"/>
      <c r="I30" s="244"/>
      <c r="J30" s="208"/>
      <c r="K30" s="208"/>
      <c r="L30" s="657"/>
      <c r="M30" s="657"/>
      <c r="N30" s="657"/>
      <c r="O30" s="657"/>
      <c r="P30" s="657"/>
      <c r="Q30" s="657"/>
      <c r="R30" s="657"/>
      <c r="S30" s="657"/>
      <c r="T30" s="657"/>
      <c r="U30" s="657"/>
      <c r="V30" s="661"/>
      <c r="Y30" s="66"/>
      <c r="Z30" s="66"/>
      <c r="AA30" s="67"/>
      <c r="AB30" s="67"/>
      <c r="AC30" s="67"/>
      <c r="AD30" s="66"/>
      <c r="AE30" s="67"/>
      <c r="AF30" s="67"/>
      <c r="AG30" s="67"/>
    </row>
    <row r="31" spans="1:33" ht="13.5" customHeight="1">
      <c r="A31" s="633">
        <v>7</v>
      </c>
      <c r="B31" s="638" t="s">
        <v>166</v>
      </c>
      <c r="C31" s="638" t="s">
        <v>246</v>
      </c>
      <c r="D31" s="206" t="s">
        <v>42</v>
      </c>
      <c r="E31" s="241">
        <v>300</v>
      </c>
      <c r="F31" s="241">
        <v>300</v>
      </c>
      <c r="G31" s="71"/>
      <c r="H31" s="71"/>
      <c r="I31" s="241"/>
      <c r="J31" s="71"/>
      <c r="K31" s="71"/>
      <c r="L31" s="638" t="s">
        <v>255</v>
      </c>
      <c r="M31" s="212" t="s">
        <v>256</v>
      </c>
      <c r="N31" s="681" t="s">
        <v>257</v>
      </c>
      <c r="O31" s="683" t="s">
        <v>258</v>
      </c>
      <c r="P31" s="681"/>
      <c r="Q31" s="213">
        <v>54174</v>
      </c>
      <c r="R31" s="213">
        <v>52442</v>
      </c>
      <c r="S31" s="213" t="s">
        <v>235</v>
      </c>
      <c r="T31" s="213" t="s">
        <v>259</v>
      </c>
      <c r="U31" s="213" t="s">
        <v>235</v>
      </c>
      <c r="V31" s="214">
        <f>+Q31+R31</f>
        <v>106616</v>
      </c>
      <c r="Y31" s="66">
        <v>12</v>
      </c>
      <c r="Z31" s="66" t="s">
        <v>44</v>
      </c>
      <c r="AA31" s="67"/>
      <c r="AB31" s="67"/>
      <c r="AC31" s="67"/>
      <c r="AD31" s="66" t="s">
        <v>43</v>
      </c>
      <c r="AE31" s="67"/>
      <c r="AF31" s="67"/>
      <c r="AG31" s="67"/>
    </row>
    <row r="32" spans="1:33" ht="13.5" customHeight="1">
      <c r="A32" s="634"/>
      <c r="B32" s="639"/>
      <c r="C32" s="639"/>
      <c r="D32" s="97" t="s">
        <v>45</v>
      </c>
      <c r="E32" s="260">
        <f>1427329432.5/342*E31</f>
        <v>1252043361.8421052</v>
      </c>
      <c r="F32" s="260">
        <f>1427329432.5/342*F31</f>
        <v>1252043361.8421052</v>
      </c>
      <c r="G32" s="68"/>
      <c r="H32" s="68"/>
      <c r="I32" s="260"/>
      <c r="J32" s="70"/>
      <c r="K32" s="70"/>
      <c r="L32" s="639"/>
      <c r="M32" s="216" t="s">
        <v>260</v>
      </c>
      <c r="N32" s="682"/>
      <c r="O32" s="684"/>
      <c r="P32" s="682"/>
      <c r="Q32" s="217">
        <v>40767</v>
      </c>
      <c r="R32" s="217">
        <v>42504</v>
      </c>
      <c r="S32" s="217" t="s">
        <v>235</v>
      </c>
      <c r="T32" s="217" t="s">
        <v>259</v>
      </c>
      <c r="U32" s="217" t="s">
        <v>235</v>
      </c>
      <c r="V32" s="218">
        <f t="shared" ref="V32:V39" si="0">+Q32+R32</f>
        <v>83271</v>
      </c>
      <c r="Y32" s="66">
        <v>13</v>
      </c>
      <c r="Z32" s="66" t="s">
        <v>46</v>
      </c>
      <c r="AA32" s="67"/>
      <c r="AB32" s="67"/>
      <c r="AC32" s="67"/>
      <c r="AD32" s="66" t="s">
        <v>47</v>
      </c>
      <c r="AE32" s="67"/>
      <c r="AF32" s="67"/>
      <c r="AG32" s="67"/>
    </row>
    <row r="33" spans="1:33" ht="14.25" customHeight="1">
      <c r="A33" s="634"/>
      <c r="B33" s="639"/>
      <c r="C33" s="639"/>
      <c r="D33" s="97" t="s">
        <v>48</v>
      </c>
      <c r="E33" s="243"/>
      <c r="F33" s="243"/>
      <c r="G33" s="70"/>
      <c r="H33" s="70"/>
      <c r="I33" s="243"/>
      <c r="J33" s="70"/>
      <c r="K33" s="70"/>
      <c r="L33" s="639" t="s">
        <v>261</v>
      </c>
      <c r="M33" s="216" t="s">
        <v>262</v>
      </c>
      <c r="N33" s="682"/>
      <c r="O33" s="684"/>
      <c r="P33" s="682"/>
      <c r="Q33" s="217">
        <v>41948</v>
      </c>
      <c r="R33" s="217">
        <v>44403</v>
      </c>
      <c r="S33" s="217" t="s">
        <v>235</v>
      </c>
      <c r="T33" s="217" t="s">
        <v>259</v>
      </c>
      <c r="U33" s="217" t="s">
        <v>235</v>
      </c>
      <c r="V33" s="218">
        <f t="shared" si="0"/>
        <v>86351</v>
      </c>
      <c r="Y33" s="66">
        <v>14</v>
      </c>
      <c r="Z33" s="66" t="s">
        <v>49</v>
      </c>
      <c r="AA33" s="67"/>
      <c r="AB33" s="67"/>
      <c r="AC33" s="67"/>
      <c r="AD33" s="66" t="s">
        <v>50</v>
      </c>
      <c r="AE33" s="67"/>
      <c r="AF33" s="67"/>
      <c r="AG33" s="67"/>
    </row>
    <row r="34" spans="1:33" ht="11.25" customHeight="1">
      <c r="A34" s="634"/>
      <c r="B34" s="639"/>
      <c r="C34" s="639"/>
      <c r="D34" s="678" t="s">
        <v>51</v>
      </c>
      <c r="E34" s="243"/>
      <c r="F34" s="243"/>
      <c r="G34" s="674"/>
      <c r="H34" s="674"/>
      <c r="I34" s="243"/>
      <c r="J34" s="679"/>
      <c r="K34" s="679"/>
      <c r="L34" s="639"/>
      <c r="M34" s="216" t="s">
        <v>263</v>
      </c>
      <c r="N34" s="682"/>
      <c r="O34" s="684"/>
      <c r="P34" s="682"/>
      <c r="Q34" s="217">
        <v>48219</v>
      </c>
      <c r="R34" s="217">
        <v>51112</v>
      </c>
      <c r="S34" s="217" t="s">
        <v>235</v>
      </c>
      <c r="T34" s="217" t="s">
        <v>259</v>
      </c>
      <c r="U34" s="217" t="s">
        <v>235</v>
      </c>
      <c r="V34" s="218">
        <f t="shared" si="0"/>
        <v>99331</v>
      </c>
      <c r="Y34" s="66"/>
      <c r="Z34" s="66"/>
      <c r="AA34" s="67"/>
      <c r="AB34" s="67"/>
      <c r="AC34" s="67"/>
      <c r="AD34" s="66"/>
      <c r="AE34" s="67"/>
      <c r="AF34" s="67"/>
      <c r="AG34" s="67"/>
    </row>
    <row r="35" spans="1:33" ht="15.75" customHeight="1">
      <c r="A35" s="634"/>
      <c r="B35" s="639"/>
      <c r="C35" s="639"/>
      <c r="D35" s="678"/>
      <c r="E35" s="243"/>
      <c r="F35" s="243"/>
      <c r="G35" s="674"/>
      <c r="H35" s="674"/>
      <c r="I35" s="243"/>
      <c r="J35" s="679"/>
      <c r="K35" s="679"/>
      <c r="L35" s="639"/>
      <c r="M35" s="216" t="s">
        <v>248</v>
      </c>
      <c r="N35" s="682"/>
      <c r="O35" s="684"/>
      <c r="P35" s="682"/>
      <c r="Q35" s="217">
        <v>36617</v>
      </c>
      <c r="R35" s="217">
        <v>38077</v>
      </c>
      <c r="S35" s="217" t="s">
        <v>235</v>
      </c>
      <c r="T35" s="217" t="s">
        <v>259</v>
      </c>
      <c r="U35" s="217" t="s">
        <v>235</v>
      </c>
      <c r="V35" s="218">
        <f t="shared" si="0"/>
        <v>74694</v>
      </c>
      <c r="Y35" s="66"/>
      <c r="Z35" s="66"/>
      <c r="AA35" s="67"/>
      <c r="AB35" s="67"/>
      <c r="AC35" s="67"/>
      <c r="AD35" s="66"/>
      <c r="AE35" s="67"/>
      <c r="AF35" s="67"/>
      <c r="AG35" s="67"/>
    </row>
    <row r="36" spans="1:33" ht="15.75" customHeight="1">
      <c r="A36" s="634"/>
      <c r="B36" s="639"/>
      <c r="C36" s="639"/>
      <c r="D36" s="678"/>
      <c r="E36" s="243"/>
      <c r="F36" s="243"/>
      <c r="G36" s="674"/>
      <c r="H36" s="674"/>
      <c r="I36" s="243"/>
      <c r="J36" s="679"/>
      <c r="K36" s="679"/>
      <c r="L36" s="639" t="s">
        <v>251</v>
      </c>
      <c r="M36" s="216" t="s">
        <v>264</v>
      </c>
      <c r="N36" s="682"/>
      <c r="O36" s="684"/>
      <c r="P36" s="682"/>
      <c r="Q36" s="217">
        <v>23641</v>
      </c>
      <c r="R36" s="217">
        <v>23779</v>
      </c>
      <c r="S36" s="217" t="s">
        <v>235</v>
      </c>
      <c r="T36" s="217" t="s">
        <v>259</v>
      </c>
      <c r="U36" s="217" t="s">
        <v>235</v>
      </c>
      <c r="V36" s="218">
        <f t="shared" si="0"/>
        <v>47420</v>
      </c>
      <c r="Y36" s="66"/>
      <c r="Z36" s="66"/>
      <c r="AA36" s="67"/>
      <c r="AB36" s="67"/>
      <c r="AC36" s="67"/>
      <c r="AD36" s="66"/>
      <c r="AE36" s="67"/>
      <c r="AF36" s="67"/>
      <c r="AG36" s="67"/>
    </row>
    <row r="37" spans="1:33" ht="15.75" customHeight="1">
      <c r="A37" s="634"/>
      <c r="B37" s="639"/>
      <c r="C37" s="639"/>
      <c r="D37" s="678"/>
      <c r="E37" s="243"/>
      <c r="F37" s="243"/>
      <c r="G37" s="674"/>
      <c r="H37" s="674"/>
      <c r="I37" s="243"/>
      <c r="J37" s="679"/>
      <c r="K37" s="679"/>
      <c r="L37" s="639"/>
      <c r="M37" s="216" t="s">
        <v>265</v>
      </c>
      <c r="N37" s="682"/>
      <c r="O37" s="684"/>
      <c r="P37" s="682"/>
      <c r="Q37" s="217">
        <v>77512</v>
      </c>
      <c r="R37" s="217">
        <v>80076</v>
      </c>
      <c r="S37" s="217" t="s">
        <v>235</v>
      </c>
      <c r="T37" s="217" t="s">
        <v>259</v>
      </c>
      <c r="U37" s="217" t="s">
        <v>235</v>
      </c>
      <c r="V37" s="218">
        <f t="shared" si="0"/>
        <v>157588</v>
      </c>
      <c r="Y37" s="66"/>
      <c r="Z37" s="66"/>
      <c r="AA37" s="67"/>
      <c r="AB37" s="67"/>
      <c r="AC37" s="67"/>
      <c r="AD37" s="66"/>
      <c r="AE37" s="67"/>
      <c r="AF37" s="67"/>
      <c r="AG37" s="67"/>
    </row>
    <row r="38" spans="1:33" ht="15" customHeight="1">
      <c r="A38" s="634"/>
      <c r="B38" s="639"/>
      <c r="C38" s="639"/>
      <c r="D38" s="678"/>
      <c r="E38" s="243"/>
      <c r="F38" s="243"/>
      <c r="G38" s="674"/>
      <c r="H38" s="674"/>
      <c r="I38" s="243"/>
      <c r="J38" s="219"/>
      <c r="K38" s="219"/>
      <c r="L38" s="639"/>
      <c r="M38" s="216" t="s">
        <v>266</v>
      </c>
      <c r="N38" s="682"/>
      <c r="O38" s="684"/>
      <c r="P38" s="682"/>
      <c r="Q38" s="217">
        <v>41572</v>
      </c>
      <c r="R38" s="217">
        <v>42007</v>
      </c>
      <c r="S38" s="217" t="s">
        <v>235</v>
      </c>
      <c r="T38" s="217" t="s">
        <v>259</v>
      </c>
      <c r="U38" s="217" t="s">
        <v>235</v>
      </c>
      <c r="V38" s="218">
        <f t="shared" si="0"/>
        <v>83579</v>
      </c>
      <c r="Y38" s="66"/>
      <c r="Z38" s="66"/>
      <c r="AA38" s="67"/>
      <c r="AB38" s="67"/>
      <c r="AC38" s="67"/>
      <c r="AD38" s="66"/>
      <c r="AE38" s="67"/>
      <c r="AF38" s="67"/>
      <c r="AG38" s="67"/>
    </row>
    <row r="39" spans="1:33" ht="15.75" customHeight="1" thickBot="1">
      <c r="A39" s="634"/>
      <c r="B39" s="639"/>
      <c r="C39" s="639"/>
      <c r="D39" s="678"/>
      <c r="E39" s="243"/>
      <c r="F39" s="243"/>
      <c r="G39" s="674"/>
      <c r="H39" s="674"/>
      <c r="I39" s="243"/>
      <c r="J39" s="219"/>
      <c r="K39" s="219"/>
      <c r="L39" s="639"/>
      <c r="M39" s="216" t="s">
        <v>267</v>
      </c>
      <c r="N39" s="682"/>
      <c r="O39" s="684"/>
      <c r="P39" s="682"/>
      <c r="Q39" s="217">
        <v>8359</v>
      </c>
      <c r="R39" s="217">
        <v>8526</v>
      </c>
      <c r="S39" s="217" t="s">
        <v>235</v>
      </c>
      <c r="T39" s="217" t="s">
        <v>259</v>
      </c>
      <c r="U39" s="217" t="s">
        <v>235</v>
      </c>
      <c r="V39" s="218">
        <f t="shared" si="0"/>
        <v>16885</v>
      </c>
      <c r="Y39" s="66"/>
      <c r="Z39" s="66"/>
      <c r="AA39" s="67"/>
      <c r="AB39" s="67"/>
      <c r="AC39" s="67"/>
      <c r="AD39" s="66"/>
      <c r="AE39" s="67"/>
      <c r="AF39" s="67"/>
      <c r="AG39" s="67"/>
    </row>
    <row r="40" spans="1:33" ht="15.75" customHeight="1">
      <c r="A40" s="634"/>
      <c r="B40" s="639"/>
      <c r="C40" s="639" t="s">
        <v>268</v>
      </c>
      <c r="D40" s="220" t="s">
        <v>42</v>
      </c>
      <c r="E40" s="241">
        <v>6</v>
      </c>
      <c r="F40" s="241">
        <v>6</v>
      </c>
      <c r="G40" s="674"/>
      <c r="H40" s="674"/>
      <c r="I40" s="241"/>
      <c r="J40" s="219"/>
      <c r="K40" s="219"/>
      <c r="L40" s="674" t="s">
        <v>240</v>
      </c>
      <c r="M40" s="674" t="s">
        <v>240</v>
      </c>
      <c r="N40" s="674" t="s">
        <v>257</v>
      </c>
      <c r="O40" s="674" t="s">
        <v>258</v>
      </c>
      <c r="P40" s="674"/>
      <c r="Q40" s="674">
        <v>80685</v>
      </c>
      <c r="R40" s="674">
        <v>88664</v>
      </c>
      <c r="S40" s="675" t="s">
        <v>235</v>
      </c>
      <c r="T40" s="638" t="s">
        <v>235</v>
      </c>
      <c r="U40" s="638" t="s">
        <v>235</v>
      </c>
      <c r="V40" s="673">
        <f>+Q40+R40</f>
        <v>169349</v>
      </c>
      <c r="Y40" s="66"/>
      <c r="Z40" s="66"/>
      <c r="AA40" s="67"/>
      <c r="AB40" s="67"/>
      <c r="AC40" s="67"/>
      <c r="AD40" s="66"/>
      <c r="AE40" s="67"/>
      <c r="AF40" s="67"/>
      <c r="AG40" s="67"/>
    </row>
    <row r="41" spans="1:33" ht="15.75" customHeight="1">
      <c r="A41" s="634"/>
      <c r="B41" s="639"/>
      <c r="C41" s="639"/>
      <c r="D41" s="97" t="s">
        <v>45</v>
      </c>
      <c r="E41" s="260">
        <f>1427329432.5/342*E40</f>
        <v>25040867.236842103</v>
      </c>
      <c r="F41" s="260">
        <f>1427329432.5/342*F40</f>
        <v>25040867.236842103</v>
      </c>
      <c r="G41" s="674"/>
      <c r="H41" s="674"/>
      <c r="I41" s="260"/>
      <c r="J41" s="219"/>
      <c r="K41" s="219"/>
      <c r="L41" s="674"/>
      <c r="M41" s="674"/>
      <c r="N41" s="674"/>
      <c r="O41" s="674"/>
      <c r="P41" s="674"/>
      <c r="Q41" s="674"/>
      <c r="R41" s="674"/>
      <c r="S41" s="676"/>
      <c r="T41" s="639"/>
      <c r="U41" s="639"/>
      <c r="V41" s="673"/>
      <c r="Y41" s="66"/>
      <c r="Z41" s="66"/>
      <c r="AA41" s="67"/>
      <c r="AB41" s="67"/>
      <c r="AC41" s="67"/>
      <c r="AD41" s="66"/>
      <c r="AE41" s="67"/>
      <c r="AF41" s="67"/>
      <c r="AG41" s="67"/>
    </row>
    <row r="42" spans="1:33" ht="15.75" customHeight="1">
      <c r="A42" s="634"/>
      <c r="B42" s="639"/>
      <c r="C42" s="639"/>
      <c r="D42" s="97" t="s">
        <v>48</v>
      </c>
      <c r="E42" s="243"/>
      <c r="F42" s="243"/>
      <c r="G42" s="674"/>
      <c r="H42" s="674"/>
      <c r="I42" s="243"/>
      <c r="J42" s="219"/>
      <c r="K42" s="219"/>
      <c r="L42" s="674"/>
      <c r="M42" s="674"/>
      <c r="N42" s="674"/>
      <c r="O42" s="674"/>
      <c r="P42" s="674"/>
      <c r="Q42" s="674"/>
      <c r="R42" s="674"/>
      <c r="S42" s="676"/>
      <c r="T42" s="639"/>
      <c r="U42" s="639"/>
      <c r="V42" s="673"/>
      <c r="Y42" s="66"/>
      <c r="Z42" s="66"/>
      <c r="AA42" s="67"/>
      <c r="AB42" s="67"/>
      <c r="AC42" s="67"/>
      <c r="AD42" s="66"/>
      <c r="AE42" s="67"/>
      <c r="AF42" s="67"/>
      <c r="AG42" s="67"/>
    </row>
    <row r="43" spans="1:33" ht="15.75" customHeight="1" thickBot="1">
      <c r="A43" s="634"/>
      <c r="B43" s="639"/>
      <c r="C43" s="639"/>
      <c r="D43" s="221" t="s">
        <v>51</v>
      </c>
      <c r="E43" s="243"/>
      <c r="F43" s="243"/>
      <c r="G43" s="674"/>
      <c r="H43" s="674"/>
      <c r="I43" s="243"/>
      <c r="J43" s="219"/>
      <c r="K43" s="219"/>
      <c r="L43" s="674"/>
      <c r="M43" s="674"/>
      <c r="N43" s="674"/>
      <c r="O43" s="674"/>
      <c r="P43" s="674"/>
      <c r="Q43" s="674"/>
      <c r="R43" s="674"/>
      <c r="S43" s="677"/>
      <c r="T43" s="657"/>
      <c r="U43" s="657"/>
      <c r="V43" s="673"/>
      <c r="Y43" s="66"/>
      <c r="Z43" s="66"/>
      <c r="AA43" s="67"/>
      <c r="AB43" s="67"/>
      <c r="AC43" s="67"/>
      <c r="AD43" s="66"/>
      <c r="AE43" s="67"/>
      <c r="AF43" s="67"/>
      <c r="AG43" s="67"/>
    </row>
    <row r="44" spans="1:33" ht="15.75" customHeight="1">
      <c r="A44" s="634"/>
      <c r="B44" s="639"/>
      <c r="C44" s="639" t="s">
        <v>269</v>
      </c>
      <c r="D44" s="220" t="s">
        <v>42</v>
      </c>
      <c r="E44" s="241">
        <v>6</v>
      </c>
      <c r="F44" s="241">
        <v>6</v>
      </c>
      <c r="G44" s="674"/>
      <c r="H44" s="674"/>
      <c r="I44" s="241"/>
      <c r="J44" s="219"/>
      <c r="K44" s="219"/>
      <c r="L44" s="674" t="s">
        <v>270</v>
      </c>
      <c r="M44" s="674" t="s">
        <v>271</v>
      </c>
      <c r="N44" s="674" t="s">
        <v>257</v>
      </c>
      <c r="O44" s="674" t="s">
        <v>258</v>
      </c>
      <c r="P44" s="674"/>
      <c r="Q44" s="674">
        <v>37445</v>
      </c>
      <c r="R44" s="674">
        <v>38908</v>
      </c>
      <c r="S44" s="638" t="s">
        <v>235</v>
      </c>
      <c r="T44" s="638" t="s">
        <v>235</v>
      </c>
      <c r="U44" s="638" t="s">
        <v>235</v>
      </c>
      <c r="V44" s="673">
        <f>+Q44+R44</f>
        <v>76353</v>
      </c>
      <c r="Y44" s="66"/>
      <c r="Z44" s="66"/>
      <c r="AA44" s="67"/>
      <c r="AB44" s="67"/>
      <c r="AC44" s="67"/>
      <c r="AD44" s="66"/>
      <c r="AE44" s="67"/>
      <c r="AF44" s="67"/>
      <c r="AG44" s="67"/>
    </row>
    <row r="45" spans="1:33" ht="15.75" customHeight="1">
      <c r="A45" s="634"/>
      <c r="B45" s="639"/>
      <c r="C45" s="639"/>
      <c r="D45" s="97" t="s">
        <v>45</v>
      </c>
      <c r="E45" s="260">
        <f>1427329432.5/342*E44</f>
        <v>25040867.236842103</v>
      </c>
      <c r="F45" s="260">
        <f>1427329432.5/342*F44</f>
        <v>25040867.236842103</v>
      </c>
      <c r="G45" s="674"/>
      <c r="H45" s="674"/>
      <c r="I45" s="260"/>
      <c r="J45" s="219"/>
      <c r="K45" s="219"/>
      <c r="L45" s="674"/>
      <c r="M45" s="674"/>
      <c r="N45" s="674"/>
      <c r="O45" s="674"/>
      <c r="P45" s="674"/>
      <c r="Q45" s="674"/>
      <c r="R45" s="674"/>
      <c r="S45" s="639"/>
      <c r="T45" s="639"/>
      <c r="U45" s="639"/>
      <c r="V45" s="673"/>
      <c r="Y45" s="66"/>
      <c r="Z45" s="66"/>
      <c r="AA45" s="67"/>
      <c r="AB45" s="67"/>
      <c r="AC45" s="67"/>
      <c r="AD45" s="66"/>
      <c r="AE45" s="67"/>
      <c r="AF45" s="67"/>
      <c r="AG45" s="67"/>
    </row>
    <row r="46" spans="1:33" ht="15.75" customHeight="1">
      <c r="A46" s="634"/>
      <c r="B46" s="639"/>
      <c r="C46" s="639"/>
      <c r="D46" s="97" t="s">
        <v>48</v>
      </c>
      <c r="E46" s="243"/>
      <c r="F46" s="243"/>
      <c r="G46" s="674"/>
      <c r="H46" s="674"/>
      <c r="I46" s="243"/>
      <c r="J46" s="219"/>
      <c r="K46" s="219"/>
      <c r="L46" s="674"/>
      <c r="M46" s="674"/>
      <c r="N46" s="674"/>
      <c r="O46" s="674"/>
      <c r="P46" s="674"/>
      <c r="Q46" s="674"/>
      <c r="R46" s="674"/>
      <c r="S46" s="639"/>
      <c r="T46" s="639"/>
      <c r="U46" s="639"/>
      <c r="V46" s="673"/>
      <c r="Y46" s="66"/>
      <c r="Z46" s="66"/>
      <c r="AA46" s="67"/>
      <c r="AB46" s="67"/>
      <c r="AC46" s="67"/>
      <c r="AD46" s="66"/>
      <c r="AE46" s="67"/>
      <c r="AF46" s="67"/>
      <c r="AG46" s="67"/>
    </row>
    <row r="47" spans="1:33" ht="15.75" customHeight="1" thickBot="1">
      <c r="A47" s="634"/>
      <c r="B47" s="639"/>
      <c r="C47" s="639"/>
      <c r="D47" s="221" t="s">
        <v>51</v>
      </c>
      <c r="E47" s="243"/>
      <c r="F47" s="243"/>
      <c r="G47" s="674"/>
      <c r="H47" s="674"/>
      <c r="I47" s="243"/>
      <c r="J47" s="219"/>
      <c r="K47" s="219"/>
      <c r="L47" s="674"/>
      <c r="M47" s="674"/>
      <c r="N47" s="674"/>
      <c r="O47" s="674"/>
      <c r="P47" s="674"/>
      <c r="Q47" s="674"/>
      <c r="R47" s="674"/>
      <c r="S47" s="657"/>
      <c r="T47" s="657"/>
      <c r="U47" s="657"/>
      <c r="V47" s="673"/>
      <c r="Y47" s="66"/>
      <c r="Z47" s="66"/>
      <c r="AA47" s="67"/>
      <c r="AB47" s="67"/>
      <c r="AC47" s="67"/>
      <c r="AD47" s="66"/>
      <c r="AE47" s="67"/>
      <c r="AF47" s="67"/>
      <c r="AG47" s="67"/>
    </row>
    <row r="48" spans="1:33" ht="15.75" customHeight="1">
      <c r="A48" s="634"/>
      <c r="B48" s="639"/>
      <c r="C48" s="639" t="s">
        <v>272</v>
      </c>
      <c r="D48" s="220" t="s">
        <v>42</v>
      </c>
      <c r="E48" s="241">
        <v>30</v>
      </c>
      <c r="F48" s="241">
        <v>30</v>
      </c>
      <c r="G48" s="639"/>
      <c r="H48" s="639"/>
      <c r="I48" s="241"/>
      <c r="J48" s="219"/>
      <c r="K48" s="219"/>
      <c r="L48" s="639" t="s">
        <v>273</v>
      </c>
      <c r="M48" s="639" t="s">
        <v>274</v>
      </c>
      <c r="N48" s="639" t="s">
        <v>275</v>
      </c>
      <c r="O48" s="639" t="s">
        <v>258</v>
      </c>
      <c r="P48" s="639"/>
      <c r="Q48" s="639">
        <v>56777</v>
      </c>
      <c r="R48" s="639">
        <v>59326</v>
      </c>
      <c r="S48" s="638" t="s">
        <v>235</v>
      </c>
      <c r="T48" s="638" t="s">
        <v>235</v>
      </c>
      <c r="U48" s="638" t="s">
        <v>235</v>
      </c>
      <c r="V48" s="660">
        <v>116103</v>
      </c>
      <c r="Y48" s="66"/>
      <c r="Z48" s="66"/>
      <c r="AA48" s="67"/>
      <c r="AB48" s="67"/>
      <c r="AC48" s="67"/>
      <c r="AD48" s="66"/>
      <c r="AE48" s="67"/>
      <c r="AF48" s="67"/>
      <c r="AG48" s="67"/>
    </row>
    <row r="49" spans="1:33" ht="15.75" customHeight="1">
      <c r="A49" s="634"/>
      <c r="B49" s="639"/>
      <c r="C49" s="639"/>
      <c r="D49" s="97" t="s">
        <v>45</v>
      </c>
      <c r="E49" s="260">
        <f>1427329432.5/342*E48</f>
        <v>125204336.18421052</v>
      </c>
      <c r="F49" s="260">
        <f>1427329432.5/342*F48</f>
        <v>125204336.18421052</v>
      </c>
      <c r="G49" s="639"/>
      <c r="H49" s="639"/>
      <c r="I49" s="260"/>
      <c r="J49" s="219"/>
      <c r="K49" s="219"/>
      <c r="L49" s="639"/>
      <c r="M49" s="639"/>
      <c r="N49" s="639"/>
      <c r="O49" s="639"/>
      <c r="P49" s="639"/>
      <c r="Q49" s="639"/>
      <c r="R49" s="639"/>
      <c r="S49" s="639"/>
      <c r="T49" s="639"/>
      <c r="U49" s="639"/>
      <c r="V49" s="660"/>
      <c r="Y49" s="66"/>
      <c r="Z49" s="66"/>
      <c r="AA49" s="67"/>
      <c r="AB49" s="67"/>
      <c r="AC49" s="67"/>
      <c r="AD49" s="66"/>
      <c r="AE49" s="67"/>
      <c r="AF49" s="67"/>
      <c r="AG49" s="67"/>
    </row>
    <row r="50" spans="1:33" ht="15.75" customHeight="1">
      <c r="A50" s="634"/>
      <c r="B50" s="639"/>
      <c r="C50" s="639"/>
      <c r="D50" s="97" t="s">
        <v>48</v>
      </c>
      <c r="E50" s="315"/>
      <c r="F50" s="315"/>
      <c r="G50" s="639"/>
      <c r="H50" s="639"/>
      <c r="I50" s="254"/>
      <c r="J50" s="219"/>
      <c r="K50" s="219"/>
      <c r="L50" s="639"/>
      <c r="M50" s="639"/>
      <c r="N50" s="639"/>
      <c r="O50" s="639"/>
      <c r="P50" s="639"/>
      <c r="Q50" s="639"/>
      <c r="R50" s="639"/>
      <c r="S50" s="639"/>
      <c r="T50" s="639"/>
      <c r="U50" s="639"/>
      <c r="V50" s="660"/>
      <c r="Y50" s="66"/>
      <c r="Z50" s="66"/>
      <c r="AA50" s="67"/>
      <c r="AB50" s="67"/>
      <c r="AC50" s="67"/>
      <c r="AD50" s="66"/>
      <c r="AE50" s="67"/>
      <c r="AF50" s="67"/>
      <c r="AG50" s="67"/>
    </row>
    <row r="51" spans="1:33" ht="15.75" customHeight="1" thickBot="1">
      <c r="A51" s="634"/>
      <c r="B51" s="639"/>
      <c r="C51" s="639"/>
      <c r="D51" s="221" t="s">
        <v>51</v>
      </c>
      <c r="E51" s="315"/>
      <c r="F51" s="315"/>
      <c r="G51" s="639"/>
      <c r="H51" s="639"/>
      <c r="I51" s="254"/>
      <c r="J51" s="219"/>
      <c r="K51" s="219"/>
      <c r="L51" s="639"/>
      <c r="M51" s="639"/>
      <c r="N51" s="639"/>
      <c r="O51" s="639"/>
      <c r="P51" s="639"/>
      <c r="Q51" s="639"/>
      <c r="R51" s="639"/>
      <c r="S51" s="657"/>
      <c r="T51" s="657"/>
      <c r="U51" s="657"/>
      <c r="V51" s="660"/>
      <c r="Y51" s="66"/>
      <c r="Z51" s="66"/>
      <c r="AA51" s="67"/>
      <c r="AB51" s="67"/>
      <c r="AC51" s="67"/>
      <c r="AD51" s="66"/>
      <c r="AE51" s="67"/>
      <c r="AF51" s="67"/>
      <c r="AG51" s="67"/>
    </row>
    <row r="52" spans="1:33" ht="13.5" customHeight="1">
      <c r="A52" s="634"/>
      <c r="B52" s="639"/>
      <c r="C52" s="639" t="s">
        <v>276</v>
      </c>
      <c r="D52" s="220" t="s">
        <v>42</v>
      </c>
      <c r="E52" s="241">
        <f>E48+E44+E40+E31</f>
        <v>342</v>
      </c>
      <c r="F52" s="241">
        <f>F48+F44+F40+F31</f>
        <v>342</v>
      </c>
      <c r="G52" s="70"/>
      <c r="H52" s="70"/>
      <c r="I52" s="241"/>
      <c r="J52" s="70"/>
      <c r="K52" s="70"/>
      <c r="L52" s="669"/>
      <c r="M52" s="669"/>
      <c r="N52" s="669"/>
      <c r="O52" s="669"/>
      <c r="P52" s="669"/>
      <c r="Q52" s="669"/>
      <c r="R52" s="669"/>
      <c r="S52" s="669"/>
      <c r="T52" s="669"/>
      <c r="U52" s="669"/>
      <c r="V52" s="671"/>
      <c r="Y52" s="66">
        <v>12</v>
      </c>
      <c r="Z52" s="66" t="s">
        <v>44</v>
      </c>
      <c r="AA52" s="67"/>
      <c r="AB52" s="67"/>
      <c r="AC52" s="67"/>
      <c r="AD52" s="66" t="s">
        <v>43</v>
      </c>
      <c r="AE52" s="67"/>
      <c r="AF52" s="67"/>
      <c r="AG52" s="67"/>
    </row>
    <row r="53" spans="1:33" ht="13.5" customHeight="1">
      <c r="A53" s="634"/>
      <c r="B53" s="639"/>
      <c r="C53" s="639"/>
      <c r="D53" s="97" t="s">
        <v>45</v>
      </c>
      <c r="E53" s="242">
        <f>+E49+E45+E41+E32</f>
        <v>1427329432.5</v>
      </c>
      <c r="F53" s="242">
        <f>+F49+F45+F41+F32</f>
        <v>1427329432.5</v>
      </c>
      <c r="G53" s="68"/>
      <c r="H53" s="68"/>
      <c r="I53" s="242"/>
      <c r="J53" s="70"/>
      <c r="K53" s="70"/>
      <c r="L53" s="669"/>
      <c r="M53" s="669"/>
      <c r="N53" s="669"/>
      <c r="O53" s="669"/>
      <c r="P53" s="669"/>
      <c r="Q53" s="669"/>
      <c r="R53" s="669"/>
      <c r="S53" s="669"/>
      <c r="T53" s="669"/>
      <c r="U53" s="669"/>
      <c r="V53" s="671"/>
      <c r="Y53" s="66">
        <v>13</v>
      </c>
      <c r="Z53" s="66" t="s">
        <v>46</v>
      </c>
      <c r="AA53" s="67"/>
      <c r="AB53" s="67"/>
      <c r="AC53" s="67"/>
      <c r="AD53" s="66" t="s">
        <v>47</v>
      </c>
      <c r="AE53" s="67"/>
      <c r="AF53" s="67"/>
      <c r="AG53" s="67"/>
    </row>
    <row r="54" spans="1:33" ht="14.25" customHeight="1">
      <c r="A54" s="634"/>
      <c r="B54" s="639"/>
      <c r="C54" s="639"/>
      <c r="D54" s="97" t="s">
        <v>48</v>
      </c>
      <c r="E54" s="243"/>
      <c r="F54" s="243"/>
      <c r="G54" s="70"/>
      <c r="H54" s="70"/>
      <c r="I54" s="243"/>
      <c r="J54" s="70"/>
      <c r="K54" s="70"/>
      <c r="L54" s="669"/>
      <c r="M54" s="669"/>
      <c r="N54" s="669"/>
      <c r="O54" s="669"/>
      <c r="P54" s="669"/>
      <c r="Q54" s="669"/>
      <c r="R54" s="669"/>
      <c r="S54" s="669"/>
      <c r="T54" s="669"/>
      <c r="U54" s="669"/>
      <c r="V54" s="671"/>
      <c r="Y54" s="66">
        <v>14</v>
      </c>
      <c r="Z54" s="66" t="s">
        <v>49</v>
      </c>
      <c r="AA54" s="67"/>
      <c r="AB54" s="67"/>
      <c r="AC54" s="67"/>
      <c r="AD54" s="66" t="s">
        <v>50</v>
      </c>
      <c r="AE54" s="67"/>
      <c r="AF54" s="67"/>
      <c r="AG54" s="67"/>
    </row>
    <row r="55" spans="1:33" ht="11.25" customHeight="1" thickBot="1">
      <c r="A55" s="680"/>
      <c r="B55" s="657"/>
      <c r="C55" s="657"/>
      <c r="D55" s="207" t="s">
        <v>51</v>
      </c>
      <c r="E55" s="244"/>
      <c r="F55" s="244"/>
      <c r="G55" s="183"/>
      <c r="H55" s="183"/>
      <c r="I55" s="244"/>
      <c r="J55" s="184"/>
      <c r="K55" s="184"/>
      <c r="L55" s="670"/>
      <c r="M55" s="670"/>
      <c r="N55" s="670"/>
      <c r="O55" s="670"/>
      <c r="P55" s="670"/>
      <c r="Q55" s="670"/>
      <c r="R55" s="670"/>
      <c r="S55" s="670"/>
      <c r="T55" s="670"/>
      <c r="U55" s="670"/>
      <c r="V55" s="672"/>
      <c r="Y55" s="66"/>
      <c r="Z55" s="66"/>
      <c r="AA55" s="67"/>
      <c r="AB55" s="67"/>
      <c r="AC55" s="67"/>
      <c r="AD55" s="66"/>
      <c r="AE55" s="67"/>
      <c r="AF55" s="67"/>
      <c r="AG55" s="67"/>
    </row>
    <row r="56" spans="1:33" ht="19.5" customHeight="1">
      <c r="A56" s="663">
        <v>8</v>
      </c>
      <c r="B56" s="666" t="s">
        <v>167</v>
      </c>
      <c r="C56" s="638" t="s">
        <v>277</v>
      </c>
      <c r="D56" s="206" t="s">
        <v>42</v>
      </c>
      <c r="E56" s="241">
        <v>10</v>
      </c>
      <c r="F56" s="241">
        <v>10</v>
      </c>
      <c r="G56" s="71"/>
      <c r="H56" s="71"/>
      <c r="I56" s="241"/>
      <c r="J56" s="71"/>
      <c r="K56" s="71"/>
      <c r="L56" s="638" t="s">
        <v>303</v>
      </c>
      <c r="M56" s="638" t="s">
        <v>304</v>
      </c>
      <c r="N56" s="638" t="s">
        <v>278</v>
      </c>
      <c r="O56" s="638" t="s">
        <v>305</v>
      </c>
      <c r="P56" s="638">
        <f>92927+40767</f>
        <v>133694</v>
      </c>
      <c r="Q56" s="638">
        <f>96751+42504</f>
        <v>139255</v>
      </c>
      <c r="R56" s="638" t="s">
        <v>235</v>
      </c>
      <c r="S56" s="638" t="s">
        <v>235</v>
      </c>
      <c r="T56" s="638" t="s">
        <v>235</v>
      </c>
      <c r="U56" s="659">
        <f>P56+Q56</f>
        <v>272949</v>
      </c>
      <c r="V56" s="659" t="e">
        <f>+Q56+R56</f>
        <v>#VALUE!</v>
      </c>
      <c r="Y56" s="66">
        <v>12</v>
      </c>
      <c r="Z56" s="66" t="s">
        <v>44</v>
      </c>
      <c r="AA56" s="67"/>
      <c r="AB56" s="67"/>
      <c r="AC56" s="67"/>
      <c r="AD56" s="66" t="s">
        <v>43</v>
      </c>
      <c r="AE56" s="67"/>
      <c r="AF56" s="67"/>
      <c r="AG56" s="67"/>
    </row>
    <row r="57" spans="1:33" ht="19.5" customHeight="1">
      <c r="A57" s="664"/>
      <c r="B57" s="667"/>
      <c r="C57" s="639"/>
      <c r="D57" s="97" t="s">
        <v>45</v>
      </c>
      <c r="E57" s="242">
        <v>587994548.89999998</v>
      </c>
      <c r="F57" s="242">
        <v>587994548.89999998</v>
      </c>
      <c r="G57" s="68"/>
      <c r="H57" s="68"/>
      <c r="I57" s="242"/>
      <c r="J57" s="70"/>
      <c r="K57" s="70"/>
      <c r="L57" s="639"/>
      <c r="M57" s="639"/>
      <c r="N57" s="639"/>
      <c r="O57" s="639"/>
      <c r="P57" s="639"/>
      <c r="Q57" s="639"/>
      <c r="R57" s="639"/>
      <c r="S57" s="639"/>
      <c r="T57" s="639"/>
      <c r="U57" s="660"/>
      <c r="V57" s="660"/>
      <c r="Y57" s="66">
        <v>13</v>
      </c>
      <c r="Z57" s="66" t="s">
        <v>46</v>
      </c>
      <c r="AA57" s="67"/>
      <c r="AB57" s="67"/>
      <c r="AC57" s="67"/>
      <c r="AD57" s="66" t="s">
        <v>47</v>
      </c>
      <c r="AE57" s="67"/>
      <c r="AF57" s="67"/>
      <c r="AG57" s="67"/>
    </row>
    <row r="58" spans="1:33" ht="19.5" customHeight="1">
      <c r="A58" s="664"/>
      <c r="B58" s="667"/>
      <c r="C58" s="639"/>
      <c r="D58" s="97" t="s">
        <v>48</v>
      </c>
      <c r="E58" s="243"/>
      <c r="F58" s="243"/>
      <c r="G58" s="70"/>
      <c r="H58" s="70"/>
      <c r="I58" s="243"/>
      <c r="J58" s="70"/>
      <c r="K58" s="70"/>
      <c r="L58" s="639"/>
      <c r="M58" s="639"/>
      <c r="N58" s="639"/>
      <c r="O58" s="639"/>
      <c r="P58" s="639"/>
      <c r="Q58" s="639"/>
      <c r="R58" s="639"/>
      <c r="S58" s="639"/>
      <c r="T58" s="639"/>
      <c r="U58" s="660"/>
      <c r="V58" s="660"/>
      <c r="Y58" s="66">
        <v>14</v>
      </c>
      <c r="Z58" s="66" t="s">
        <v>49</v>
      </c>
      <c r="AA58" s="67"/>
      <c r="AB58" s="67"/>
      <c r="AC58" s="67"/>
      <c r="AD58" s="66" t="s">
        <v>50</v>
      </c>
      <c r="AE58" s="67"/>
      <c r="AF58" s="67"/>
      <c r="AG58" s="67"/>
    </row>
    <row r="59" spans="1:33" ht="19.5" customHeight="1" thickBot="1">
      <c r="A59" s="665"/>
      <c r="B59" s="668"/>
      <c r="C59" s="657"/>
      <c r="D59" s="207" t="s">
        <v>51</v>
      </c>
      <c r="E59" s="244"/>
      <c r="F59" s="244"/>
      <c r="G59" s="183"/>
      <c r="H59" s="183"/>
      <c r="I59" s="244"/>
      <c r="J59" s="208"/>
      <c r="K59" s="208"/>
      <c r="L59" s="657"/>
      <c r="M59" s="657"/>
      <c r="N59" s="657"/>
      <c r="O59" s="657"/>
      <c r="P59" s="657"/>
      <c r="Q59" s="657"/>
      <c r="R59" s="657"/>
      <c r="S59" s="657"/>
      <c r="T59" s="657"/>
      <c r="U59" s="661"/>
      <c r="V59" s="661"/>
      <c r="Y59" s="66"/>
      <c r="Z59" s="66"/>
      <c r="AA59" s="67"/>
      <c r="AB59" s="67"/>
      <c r="AC59" s="67"/>
      <c r="AD59" s="66"/>
      <c r="AE59" s="67"/>
      <c r="AF59" s="67"/>
      <c r="AG59" s="67"/>
    </row>
    <row r="60" spans="1:33" ht="17.25" customHeight="1">
      <c r="A60" s="653">
        <v>9</v>
      </c>
      <c r="B60" s="638" t="s">
        <v>168</v>
      </c>
      <c r="C60" s="638" t="s">
        <v>279</v>
      </c>
      <c r="D60" s="206" t="s">
        <v>42</v>
      </c>
      <c r="E60" s="241">
        <v>10</v>
      </c>
      <c r="F60" s="241">
        <v>10</v>
      </c>
      <c r="G60" s="71"/>
      <c r="H60" s="71"/>
      <c r="I60" s="241"/>
      <c r="J60" s="71"/>
      <c r="K60" s="71"/>
      <c r="L60" s="650" t="s">
        <v>280</v>
      </c>
      <c r="M60" s="650" t="s">
        <v>281</v>
      </c>
      <c r="N60" s="650"/>
      <c r="O60" s="650" t="s">
        <v>278</v>
      </c>
      <c r="P60" s="650" t="s">
        <v>279</v>
      </c>
      <c r="Q60" s="650">
        <v>8359</v>
      </c>
      <c r="R60" s="650">
        <v>8526</v>
      </c>
      <c r="S60" s="638" t="s">
        <v>235</v>
      </c>
      <c r="T60" s="638" t="s">
        <v>235</v>
      </c>
      <c r="U60" s="638" t="s">
        <v>235</v>
      </c>
      <c r="V60" s="641">
        <v>16885</v>
      </c>
      <c r="Y60" s="66">
        <v>12</v>
      </c>
      <c r="Z60" s="66" t="s">
        <v>44</v>
      </c>
      <c r="AA60" s="67"/>
      <c r="AB60" s="67"/>
      <c r="AC60" s="67"/>
      <c r="AD60" s="66" t="s">
        <v>43</v>
      </c>
      <c r="AE60" s="67"/>
      <c r="AF60" s="67"/>
      <c r="AG60" s="67"/>
    </row>
    <row r="61" spans="1:33" ht="17.25" customHeight="1">
      <c r="A61" s="654"/>
      <c r="B61" s="639"/>
      <c r="C61" s="639"/>
      <c r="D61" s="97" t="s">
        <v>45</v>
      </c>
      <c r="E61" s="242">
        <v>1122604666.5</v>
      </c>
      <c r="F61" s="242">
        <v>1122604666.5</v>
      </c>
      <c r="G61" s="68"/>
      <c r="H61" s="68"/>
      <c r="I61" s="242"/>
      <c r="J61" s="70"/>
      <c r="K61" s="70"/>
      <c r="L61" s="651"/>
      <c r="M61" s="651"/>
      <c r="N61" s="651"/>
      <c r="O61" s="651"/>
      <c r="P61" s="651"/>
      <c r="Q61" s="651"/>
      <c r="R61" s="651"/>
      <c r="S61" s="639"/>
      <c r="T61" s="639"/>
      <c r="U61" s="639"/>
      <c r="V61" s="642"/>
      <c r="Y61" s="66">
        <v>13</v>
      </c>
      <c r="Z61" s="66" t="s">
        <v>46</v>
      </c>
      <c r="AA61" s="67"/>
      <c r="AB61" s="67"/>
      <c r="AC61" s="67"/>
      <c r="AD61" s="66" t="s">
        <v>47</v>
      </c>
      <c r="AE61" s="67"/>
      <c r="AF61" s="67"/>
      <c r="AG61" s="67"/>
    </row>
    <row r="62" spans="1:33" ht="17.25" customHeight="1">
      <c r="A62" s="654"/>
      <c r="B62" s="639"/>
      <c r="C62" s="639"/>
      <c r="D62" s="97" t="s">
        <v>48</v>
      </c>
      <c r="E62" s="243"/>
      <c r="F62" s="243"/>
      <c r="G62" s="70"/>
      <c r="H62" s="70"/>
      <c r="I62" s="243"/>
      <c r="J62" s="70"/>
      <c r="K62" s="70"/>
      <c r="L62" s="651"/>
      <c r="M62" s="651"/>
      <c r="N62" s="651"/>
      <c r="O62" s="651"/>
      <c r="P62" s="651"/>
      <c r="Q62" s="651"/>
      <c r="R62" s="651"/>
      <c r="S62" s="639"/>
      <c r="T62" s="639"/>
      <c r="U62" s="639"/>
      <c r="V62" s="642"/>
      <c r="Y62" s="66">
        <v>14</v>
      </c>
      <c r="Z62" s="66" t="s">
        <v>49</v>
      </c>
      <c r="AA62" s="67"/>
      <c r="AB62" s="67"/>
      <c r="AC62" s="67"/>
      <c r="AD62" s="66" t="s">
        <v>50</v>
      </c>
      <c r="AE62" s="67"/>
      <c r="AF62" s="67"/>
      <c r="AG62" s="67"/>
    </row>
    <row r="63" spans="1:33" ht="17.25" customHeight="1" thickBot="1">
      <c r="A63" s="662"/>
      <c r="B63" s="657"/>
      <c r="C63" s="657"/>
      <c r="D63" s="207" t="s">
        <v>51</v>
      </c>
      <c r="E63" s="244"/>
      <c r="F63" s="244"/>
      <c r="G63" s="183"/>
      <c r="H63" s="183"/>
      <c r="I63" s="244"/>
      <c r="J63" s="184"/>
      <c r="K63" s="184"/>
      <c r="L63" s="656"/>
      <c r="M63" s="656"/>
      <c r="N63" s="656"/>
      <c r="O63" s="656"/>
      <c r="P63" s="656"/>
      <c r="Q63" s="656"/>
      <c r="R63" s="656"/>
      <c r="S63" s="657"/>
      <c r="T63" s="657"/>
      <c r="U63" s="657"/>
      <c r="V63" s="658"/>
      <c r="Y63" s="66"/>
      <c r="Z63" s="66"/>
      <c r="AA63" s="67"/>
      <c r="AB63" s="67"/>
      <c r="AC63" s="67"/>
      <c r="AD63" s="66"/>
      <c r="AE63" s="67"/>
      <c r="AF63" s="67"/>
      <c r="AG63" s="67"/>
    </row>
    <row r="64" spans="1:33" ht="13.5" customHeight="1">
      <c r="A64" s="653">
        <v>10</v>
      </c>
      <c r="B64" s="638" t="s">
        <v>177</v>
      </c>
      <c r="C64" s="638" t="s">
        <v>282</v>
      </c>
      <c r="D64" s="206" t="s">
        <v>42</v>
      </c>
      <c r="E64" s="312">
        <v>5</v>
      </c>
      <c r="F64" s="312">
        <v>5</v>
      </c>
      <c r="G64" s="71"/>
      <c r="H64" s="71"/>
      <c r="I64" s="255"/>
      <c r="J64" s="71"/>
      <c r="K64" s="71"/>
      <c r="L64" s="650" t="s">
        <v>283</v>
      </c>
      <c r="M64" s="650" t="s">
        <v>284</v>
      </c>
      <c r="N64" s="650"/>
      <c r="O64" s="650" t="s">
        <v>278</v>
      </c>
      <c r="P64" s="650" t="s">
        <v>285</v>
      </c>
      <c r="Q64" s="650">
        <v>340780</v>
      </c>
      <c r="R64" s="650">
        <v>378246</v>
      </c>
      <c r="S64" s="638" t="s">
        <v>235</v>
      </c>
      <c r="T64" s="638" t="s">
        <v>235</v>
      </c>
      <c r="U64" s="638" t="s">
        <v>235</v>
      </c>
      <c r="V64" s="641">
        <f>+Q64+R64</f>
        <v>719026</v>
      </c>
      <c r="Y64" s="66">
        <v>12</v>
      </c>
      <c r="Z64" s="66" t="s">
        <v>44</v>
      </c>
      <c r="AA64" s="67"/>
      <c r="AB64" s="67"/>
      <c r="AC64" s="67"/>
      <c r="AD64" s="66" t="s">
        <v>43</v>
      </c>
      <c r="AE64" s="67"/>
      <c r="AF64" s="67"/>
      <c r="AG64" s="67"/>
    </row>
    <row r="65" spans="1:80" ht="13.5" customHeight="1">
      <c r="A65" s="654"/>
      <c r="B65" s="639"/>
      <c r="C65" s="639"/>
      <c r="D65" s="97" t="s">
        <v>45</v>
      </c>
      <c r="E65" s="242">
        <v>454522393.5</v>
      </c>
      <c r="F65" s="242">
        <v>454522393.5</v>
      </c>
      <c r="G65" s="68"/>
      <c r="H65" s="68"/>
      <c r="I65" s="242"/>
      <c r="J65" s="70"/>
      <c r="K65" s="70"/>
      <c r="L65" s="651"/>
      <c r="M65" s="651"/>
      <c r="N65" s="651"/>
      <c r="O65" s="651"/>
      <c r="P65" s="651"/>
      <c r="Q65" s="651"/>
      <c r="R65" s="651"/>
      <c r="S65" s="639"/>
      <c r="T65" s="639"/>
      <c r="U65" s="639"/>
      <c r="V65" s="642"/>
      <c r="Y65" s="66">
        <v>13</v>
      </c>
      <c r="Z65" s="66" t="s">
        <v>46</v>
      </c>
      <c r="AA65" s="67"/>
      <c r="AB65" s="67"/>
      <c r="AC65" s="67"/>
      <c r="AD65" s="66" t="s">
        <v>47</v>
      </c>
      <c r="AE65" s="67"/>
      <c r="AF65" s="67"/>
      <c r="AG65" s="67"/>
    </row>
    <row r="66" spans="1:80" ht="14.25" customHeight="1">
      <c r="A66" s="654"/>
      <c r="B66" s="639"/>
      <c r="C66" s="639"/>
      <c r="D66" s="97" t="s">
        <v>48</v>
      </c>
      <c r="E66" s="243"/>
      <c r="F66" s="243"/>
      <c r="G66" s="70"/>
      <c r="H66" s="70"/>
      <c r="I66" s="243"/>
      <c r="J66" s="70"/>
      <c r="K66" s="70"/>
      <c r="L66" s="651"/>
      <c r="M66" s="651"/>
      <c r="N66" s="651"/>
      <c r="O66" s="651"/>
      <c r="P66" s="651"/>
      <c r="Q66" s="651"/>
      <c r="R66" s="651"/>
      <c r="S66" s="639"/>
      <c r="T66" s="639"/>
      <c r="U66" s="639"/>
      <c r="V66" s="642"/>
      <c r="Y66" s="66">
        <v>14</v>
      </c>
      <c r="Z66" s="66" t="s">
        <v>49</v>
      </c>
      <c r="AA66" s="67"/>
      <c r="AB66" s="67"/>
      <c r="AC66" s="67"/>
      <c r="AD66" s="66" t="s">
        <v>50</v>
      </c>
      <c r="AE66" s="67"/>
      <c r="AF66" s="67"/>
      <c r="AG66" s="67"/>
    </row>
    <row r="67" spans="1:80" ht="11.25" customHeight="1" thickBot="1">
      <c r="A67" s="655"/>
      <c r="B67" s="640"/>
      <c r="C67" s="640"/>
      <c r="D67" s="209" t="s">
        <v>51</v>
      </c>
      <c r="E67" s="258"/>
      <c r="F67" s="258"/>
      <c r="G67" s="210"/>
      <c r="H67" s="210"/>
      <c r="I67" s="258"/>
      <c r="J67" s="222"/>
      <c r="K67" s="222"/>
      <c r="L67" s="652"/>
      <c r="M67" s="652"/>
      <c r="N67" s="652"/>
      <c r="O67" s="652"/>
      <c r="P67" s="652"/>
      <c r="Q67" s="652"/>
      <c r="R67" s="652"/>
      <c r="S67" s="640"/>
      <c r="T67" s="640"/>
      <c r="U67" s="640"/>
      <c r="V67" s="643"/>
      <c r="Y67" s="66"/>
      <c r="Z67" s="66"/>
      <c r="AA67" s="67"/>
      <c r="AB67" s="67"/>
      <c r="AC67" s="67"/>
      <c r="AD67" s="66"/>
      <c r="AE67" s="67"/>
      <c r="AF67" s="67"/>
      <c r="AG67" s="67"/>
    </row>
    <row r="68" spans="1:80" ht="13.5" customHeight="1">
      <c r="A68" s="615">
        <v>11</v>
      </c>
      <c r="B68" s="618" t="s">
        <v>178</v>
      </c>
      <c r="C68" s="621" t="s">
        <v>286</v>
      </c>
      <c r="D68" s="98" t="s">
        <v>42</v>
      </c>
      <c r="E68" s="261">
        <v>0.5</v>
      </c>
      <c r="F68" s="261">
        <v>0.5</v>
      </c>
      <c r="G68" s="69"/>
      <c r="H68" s="69"/>
      <c r="I68" s="261"/>
      <c r="J68" s="69"/>
      <c r="K68" s="69"/>
      <c r="L68" s="644" t="s">
        <v>287</v>
      </c>
      <c r="M68" s="644" t="s">
        <v>288</v>
      </c>
      <c r="N68" s="649"/>
      <c r="O68" s="649" t="s">
        <v>278</v>
      </c>
      <c r="P68" s="644" t="s">
        <v>286</v>
      </c>
      <c r="Q68" s="635">
        <f>+Q64+Q19</f>
        <v>3267235</v>
      </c>
      <c r="R68" s="635">
        <f>+R64+R19</f>
        <v>3521655</v>
      </c>
      <c r="S68" s="638" t="s">
        <v>235</v>
      </c>
      <c r="T68" s="638" t="s">
        <v>235</v>
      </c>
      <c r="U68" s="638" t="s">
        <v>235</v>
      </c>
      <c r="V68" s="641">
        <f>+Q68+R68</f>
        <v>6788890</v>
      </c>
      <c r="Y68" s="66">
        <v>12</v>
      </c>
      <c r="Z68" s="66" t="s">
        <v>44</v>
      </c>
      <c r="AA68" s="67"/>
      <c r="AB68" s="67"/>
      <c r="AC68" s="67"/>
      <c r="AD68" s="66" t="s">
        <v>43</v>
      </c>
      <c r="AE68" s="67"/>
      <c r="AF68" s="67"/>
      <c r="AG68" s="67"/>
    </row>
    <row r="69" spans="1:80" ht="13.5" customHeight="1">
      <c r="A69" s="616"/>
      <c r="B69" s="619"/>
      <c r="C69" s="622"/>
      <c r="D69" s="97" t="s">
        <v>45</v>
      </c>
      <c r="E69" s="242">
        <v>291706429.5</v>
      </c>
      <c r="F69" s="242">
        <v>291706429.5</v>
      </c>
      <c r="G69" s="68"/>
      <c r="H69" s="68"/>
      <c r="I69" s="242"/>
      <c r="J69" s="70"/>
      <c r="K69" s="70"/>
      <c r="L69" s="645"/>
      <c r="M69" s="647"/>
      <c r="N69" s="647"/>
      <c r="O69" s="647"/>
      <c r="P69" s="645"/>
      <c r="Q69" s="636"/>
      <c r="R69" s="636"/>
      <c r="S69" s="639"/>
      <c r="T69" s="639"/>
      <c r="U69" s="639"/>
      <c r="V69" s="642"/>
      <c r="Y69" s="66">
        <v>13</v>
      </c>
      <c r="Z69" s="66" t="s">
        <v>46</v>
      </c>
      <c r="AA69" s="67"/>
      <c r="AB69" s="67"/>
      <c r="AC69" s="67"/>
      <c r="AD69" s="66" t="s">
        <v>47</v>
      </c>
      <c r="AE69" s="67"/>
      <c r="AF69" s="67"/>
      <c r="AG69" s="67"/>
    </row>
    <row r="70" spans="1:80" ht="14.25" customHeight="1">
      <c r="A70" s="616"/>
      <c r="B70" s="619"/>
      <c r="C70" s="622"/>
      <c r="D70" s="97" t="s">
        <v>48</v>
      </c>
      <c r="E70" s="243"/>
      <c r="F70" s="243"/>
      <c r="G70" s="70"/>
      <c r="H70" s="70"/>
      <c r="I70" s="243"/>
      <c r="J70" s="70"/>
      <c r="K70" s="70"/>
      <c r="L70" s="645"/>
      <c r="M70" s="647"/>
      <c r="N70" s="647"/>
      <c r="O70" s="647"/>
      <c r="P70" s="645"/>
      <c r="Q70" s="636"/>
      <c r="R70" s="636"/>
      <c r="S70" s="639"/>
      <c r="T70" s="639"/>
      <c r="U70" s="639"/>
      <c r="V70" s="642"/>
      <c r="Y70" s="66">
        <v>14</v>
      </c>
      <c r="Z70" s="66" t="s">
        <v>49</v>
      </c>
      <c r="AA70" s="67"/>
      <c r="AB70" s="67"/>
      <c r="AC70" s="67"/>
      <c r="AD70" s="66" t="s">
        <v>50</v>
      </c>
      <c r="AE70" s="67"/>
      <c r="AF70" s="67"/>
      <c r="AG70" s="67"/>
    </row>
    <row r="71" spans="1:80" ht="11.25" customHeight="1" thickBot="1">
      <c r="A71" s="617"/>
      <c r="B71" s="620"/>
      <c r="C71" s="623"/>
      <c r="D71" s="207" t="s">
        <v>51</v>
      </c>
      <c r="E71" s="244"/>
      <c r="F71" s="244"/>
      <c r="G71" s="183"/>
      <c r="H71" s="183"/>
      <c r="I71" s="244"/>
      <c r="J71" s="208"/>
      <c r="K71" s="208"/>
      <c r="L71" s="646"/>
      <c r="M71" s="648"/>
      <c r="N71" s="648"/>
      <c r="O71" s="648"/>
      <c r="P71" s="646"/>
      <c r="Q71" s="637"/>
      <c r="R71" s="637"/>
      <c r="S71" s="640"/>
      <c r="T71" s="640"/>
      <c r="U71" s="640"/>
      <c r="V71" s="643"/>
      <c r="Y71" s="66"/>
      <c r="Z71" s="66"/>
      <c r="AA71" s="67"/>
      <c r="AB71" s="67"/>
      <c r="AC71" s="67"/>
      <c r="AD71" s="66"/>
      <c r="AE71" s="67"/>
      <c r="AF71" s="67"/>
      <c r="AG71" s="67"/>
    </row>
    <row r="72" spans="1:80" s="229" customFormat="1" ht="17.45" customHeight="1">
      <c r="A72" s="615">
        <v>12</v>
      </c>
      <c r="B72" s="615" t="s">
        <v>179</v>
      </c>
      <c r="C72" s="633" t="s">
        <v>289</v>
      </c>
      <c r="D72" s="223" t="s">
        <v>42</v>
      </c>
      <c r="E72" s="312">
        <v>55</v>
      </c>
      <c r="F72" s="312">
        <v>55</v>
      </c>
      <c r="G72" s="224"/>
      <c r="H72" s="224"/>
      <c r="I72" s="255"/>
      <c r="J72" s="224"/>
      <c r="K72" s="224"/>
      <c r="L72" s="624" t="s">
        <v>290</v>
      </c>
      <c r="M72" s="624" t="s">
        <v>245</v>
      </c>
      <c r="N72" s="624" t="s">
        <v>245</v>
      </c>
      <c r="O72" s="624" t="s">
        <v>278</v>
      </c>
      <c r="P72" s="624" t="s">
        <v>291</v>
      </c>
      <c r="Q72" s="596" t="s">
        <v>235</v>
      </c>
      <c r="R72" s="596" t="s">
        <v>235</v>
      </c>
      <c r="S72" s="596" t="s">
        <v>235</v>
      </c>
      <c r="T72" s="596" t="s">
        <v>235</v>
      </c>
      <c r="U72" s="596" t="s">
        <v>235</v>
      </c>
      <c r="V72" s="624">
        <v>11828</v>
      </c>
      <c r="W72" s="225"/>
      <c r="X72" s="225"/>
      <c r="Y72" s="226">
        <v>12</v>
      </c>
      <c r="Z72" s="226" t="s">
        <v>44</v>
      </c>
      <c r="AA72" s="227"/>
      <c r="AB72" s="227"/>
      <c r="AC72" s="227"/>
      <c r="AD72" s="226" t="s">
        <v>43</v>
      </c>
      <c r="AE72" s="227"/>
      <c r="AF72" s="227"/>
      <c r="AG72" s="227"/>
      <c r="AH72" s="228"/>
      <c r="AI72" s="228"/>
      <c r="AJ72" s="228"/>
      <c r="AK72" s="225"/>
      <c r="AL72" s="225"/>
      <c r="AM72" s="225"/>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5"/>
      <c r="BR72" s="225"/>
      <c r="BS72" s="225"/>
      <c r="BT72" s="225"/>
      <c r="BU72" s="225"/>
      <c r="BV72" s="225"/>
      <c r="BW72" s="225"/>
      <c r="BX72" s="225"/>
      <c r="BY72" s="225"/>
      <c r="BZ72" s="225"/>
      <c r="CA72" s="225"/>
      <c r="CB72" s="225"/>
    </row>
    <row r="73" spans="1:80" s="229" customFormat="1" ht="17.45" customHeight="1">
      <c r="A73" s="616"/>
      <c r="B73" s="616"/>
      <c r="C73" s="634"/>
      <c r="D73" s="230" t="s">
        <v>45</v>
      </c>
      <c r="E73" s="242">
        <v>279700000</v>
      </c>
      <c r="F73" s="242">
        <v>279700000</v>
      </c>
      <c r="G73" s="231"/>
      <c r="H73" s="231"/>
      <c r="I73" s="242"/>
      <c r="J73" s="232"/>
      <c r="K73" s="232"/>
      <c r="L73" s="625"/>
      <c r="M73" s="625"/>
      <c r="N73" s="625"/>
      <c r="O73" s="625"/>
      <c r="P73" s="625"/>
      <c r="Q73" s="597"/>
      <c r="R73" s="597"/>
      <c r="S73" s="597"/>
      <c r="T73" s="597"/>
      <c r="U73" s="597"/>
      <c r="V73" s="625"/>
      <c r="W73" s="225"/>
      <c r="X73" s="225"/>
      <c r="Y73" s="226">
        <v>13</v>
      </c>
      <c r="Z73" s="226" t="s">
        <v>46</v>
      </c>
      <c r="AA73" s="227"/>
      <c r="AB73" s="227"/>
      <c r="AC73" s="227"/>
      <c r="AD73" s="226" t="s">
        <v>47</v>
      </c>
      <c r="AE73" s="227"/>
      <c r="AF73" s="227"/>
      <c r="AG73" s="227"/>
      <c r="AH73" s="228"/>
      <c r="AI73" s="228"/>
      <c r="AJ73" s="228"/>
      <c r="AK73" s="225"/>
      <c r="AL73" s="225"/>
      <c r="AM73" s="225"/>
      <c r="AN73" s="225"/>
      <c r="AO73" s="225"/>
      <c r="AP73" s="225"/>
      <c r="AQ73" s="225"/>
      <c r="AR73" s="225"/>
      <c r="AS73" s="225"/>
      <c r="AT73" s="225"/>
      <c r="AU73" s="225"/>
      <c r="AV73" s="225"/>
      <c r="AW73" s="225"/>
      <c r="AX73" s="225"/>
      <c r="AY73" s="225"/>
      <c r="AZ73" s="225"/>
      <c r="BA73" s="225"/>
      <c r="BB73" s="225"/>
      <c r="BC73" s="225"/>
      <c r="BD73" s="225"/>
      <c r="BE73" s="225"/>
      <c r="BF73" s="225"/>
      <c r="BG73" s="225"/>
      <c r="BH73" s="225"/>
      <c r="BI73" s="225"/>
      <c r="BJ73" s="225"/>
      <c r="BK73" s="225"/>
      <c r="BL73" s="225"/>
      <c r="BM73" s="225"/>
      <c r="BN73" s="225"/>
      <c r="BO73" s="225"/>
      <c r="BP73" s="225"/>
      <c r="BQ73" s="225"/>
      <c r="BR73" s="225"/>
      <c r="BS73" s="225"/>
      <c r="BT73" s="225"/>
      <c r="BU73" s="225"/>
      <c r="BV73" s="225"/>
      <c r="BW73" s="225"/>
      <c r="BX73" s="225"/>
      <c r="BY73" s="225"/>
      <c r="BZ73" s="225"/>
      <c r="CA73" s="225"/>
      <c r="CB73" s="225"/>
    </row>
    <row r="74" spans="1:80" s="229" customFormat="1" ht="17.45" customHeight="1">
      <c r="A74" s="616"/>
      <c r="B74" s="616"/>
      <c r="C74" s="634"/>
      <c r="D74" s="230" t="s">
        <v>48</v>
      </c>
      <c r="E74" s="313"/>
      <c r="F74" s="313"/>
      <c r="G74" s="232"/>
      <c r="H74" s="232"/>
      <c r="I74" s="256"/>
      <c r="J74" s="232"/>
      <c r="K74" s="232"/>
      <c r="L74" s="625"/>
      <c r="M74" s="625"/>
      <c r="N74" s="625"/>
      <c r="O74" s="625"/>
      <c r="P74" s="625"/>
      <c r="Q74" s="597"/>
      <c r="R74" s="597"/>
      <c r="S74" s="597"/>
      <c r="T74" s="597"/>
      <c r="U74" s="597"/>
      <c r="V74" s="625"/>
      <c r="W74" s="225"/>
      <c r="X74" s="225"/>
      <c r="Y74" s="226">
        <v>14</v>
      </c>
      <c r="Z74" s="226" t="s">
        <v>49</v>
      </c>
      <c r="AA74" s="227"/>
      <c r="AB74" s="227"/>
      <c r="AC74" s="227"/>
      <c r="AD74" s="226" t="s">
        <v>50</v>
      </c>
      <c r="AE74" s="227"/>
      <c r="AF74" s="227"/>
      <c r="AG74" s="227"/>
      <c r="AH74" s="228"/>
      <c r="AI74" s="228"/>
      <c r="AJ74" s="228"/>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5"/>
      <c r="BQ74" s="225"/>
      <c r="BR74" s="225"/>
      <c r="BS74" s="225"/>
      <c r="BT74" s="225"/>
      <c r="BU74" s="225"/>
      <c r="BV74" s="225"/>
      <c r="BW74" s="225"/>
      <c r="BX74" s="225"/>
      <c r="BY74" s="225"/>
      <c r="BZ74" s="225"/>
      <c r="CA74" s="225"/>
      <c r="CB74" s="225"/>
    </row>
    <row r="75" spans="1:80" s="229" customFormat="1" ht="17.45" customHeight="1" thickBot="1">
      <c r="A75" s="617"/>
      <c r="B75" s="616"/>
      <c r="C75" s="634"/>
      <c r="D75" s="233" t="s">
        <v>51</v>
      </c>
      <c r="E75" s="234"/>
      <c r="F75" s="234"/>
      <c r="G75" s="234"/>
      <c r="H75" s="234"/>
      <c r="I75" s="234"/>
      <c r="J75" s="235"/>
      <c r="K75" s="235"/>
      <c r="L75" s="625"/>
      <c r="M75" s="625"/>
      <c r="N75" s="625"/>
      <c r="O75" s="625"/>
      <c r="P75" s="625"/>
      <c r="Q75" s="598"/>
      <c r="R75" s="598"/>
      <c r="S75" s="598"/>
      <c r="T75" s="598"/>
      <c r="U75" s="598"/>
      <c r="V75" s="625"/>
      <c r="W75" s="225"/>
      <c r="X75" s="225"/>
      <c r="Y75" s="226"/>
      <c r="Z75" s="226"/>
      <c r="AA75" s="227"/>
      <c r="AB75" s="227"/>
      <c r="AC75" s="227"/>
      <c r="AD75" s="226"/>
      <c r="AE75" s="227"/>
      <c r="AF75" s="227"/>
      <c r="AG75" s="227"/>
      <c r="AH75" s="228"/>
      <c r="AI75" s="228"/>
      <c r="AJ75" s="228"/>
      <c r="AK75" s="225"/>
      <c r="AL75" s="225"/>
      <c r="AM75" s="225"/>
      <c r="AN75" s="225"/>
      <c r="AO75" s="225"/>
      <c r="AP75" s="225"/>
      <c r="AQ75" s="225"/>
      <c r="AR75" s="225"/>
      <c r="AS75" s="225"/>
      <c r="AT75" s="225"/>
      <c r="AU75" s="225"/>
      <c r="AV75" s="225"/>
      <c r="AW75" s="225"/>
      <c r="AX75" s="225"/>
      <c r="AY75" s="225"/>
      <c r="AZ75" s="225"/>
      <c r="BA75" s="225"/>
      <c r="BB75" s="225"/>
      <c r="BC75" s="225"/>
      <c r="BD75" s="225"/>
      <c r="BE75" s="225"/>
      <c r="BF75" s="225"/>
      <c r="BG75" s="225"/>
      <c r="BH75" s="225"/>
      <c r="BI75" s="225"/>
      <c r="BJ75" s="225"/>
      <c r="BK75" s="225"/>
      <c r="BL75" s="225"/>
      <c r="BM75" s="225"/>
      <c r="BN75" s="225"/>
      <c r="BO75" s="225"/>
      <c r="BP75" s="225"/>
      <c r="BQ75" s="225"/>
      <c r="BR75" s="225"/>
      <c r="BS75" s="225"/>
      <c r="BT75" s="225"/>
      <c r="BU75" s="225"/>
      <c r="BV75" s="225"/>
      <c r="BW75" s="225"/>
      <c r="BX75" s="225"/>
      <c r="BY75" s="225"/>
      <c r="BZ75" s="225"/>
      <c r="CA75" s="225"/>
      <c r="CB75" s="225"/>
    </row>
    <row r="76" spans="1:80" s="229" customFormat="1" ht="20.100000000000001" customHeight="1">
      <c r="A76" s="615">
        <v>13</v>
      </c>
      <c r="B76" s="626" t="s">
        <v>180</v>
      </c>
      <c r="C76" s="596" t="s">
        <v>289</v>
      </c>
      <c r="D76" s="236" t="s">
        <v>42</v>
      </c>
      <c r="E76" s="312">
        <v>56</v>
      </c>
      <c r="F76" s="312">
        <v>56</v>
      </c>
      <c r="G76" s="224"/>
      <c r="H76" s="224"/>
      <c r="I76" s="255"/>
      <c r="J76" s="224"/>
      <c r="K76" s="224"/>
      <c r="L76" s="630" t="s">
        <v>292</v>
      </c>
      <c r="M76" s="630" t="s">
        <v>245</v>
      </c>
      <c r="N76" s="630" t="s">
        <v>245</v>
      </c>
      <c r="O76" s="630" t="s">
        <v>278</v>
      </c>
      <c r="P76" s="630" t="s">
        <v>291</v>
      </c>
      <c r="Q76" s="596" t="s">
        <v>235</v>
      </c>
      <c r="R76" s="596" t="s">
        <v>235</v>
      </c>
      <c r="S76" s="596" t="s">
        <v>235</v>
      </c>
      <c r="T76" s="596" t="s">
        <v>235</v>
      </c>
      <c r="U76" s="596" t="s">
        <v>235</v>
      </c>
      <c r="V76" s="590">
        <v>11828</v>
      </c>
      <c r="W76" s="225"/>
      <c r="X76" s="225"/>
      <c r="Y76" s="226">
        <v>12</v>
      </c>
      <c r="Z76" s="226" t="s">
        <v>44</v>
      </c>
      <c r="AA76" s="227"/>
      <c r="AB76" s="227"/>
      <c r="AC76" s="227"/>
      <c r="AD76" s="226" t="s">
        <v>43</v>
      </c>
      <c r="AE76" s="227"/>
      <c r="AF76" s="227"/>
      <c r="AG76" s="227"/>
      <c r="AH76" s="228"/>
      <c r="AI76" s="228"/>
      <c r="AJ76" s="228"/>
      <c r="AK76" s="225"/>
      <c r="AL76" s="225"/>
      <c r="AM76" s="225"/>
      <c r="AN76" s="225"/>
      <c r="AO76" s="225"/>
      <c r="AP76" s="225"/>
      <c r="AQ76" s="225"/>
      <c r="AR76" s="225"/>
      <c r="AS76" s="225"/>
      <c r="AT76" s="225"/>
      <c r="AU76" s="225"/>
      <c r="AV76" s="225"/>
      <c r="AW76" s="225"/>
      <c r="AX76" s="225"/>
      <c r="AY76" s="225"/>
      <c r="AZ76" s="225"/>
      <c r="BA76" s="225"/>
      <c r="BB76" s="225"/>
      <c r="BC76" s="225"/>
      <c r="BD76" s="225"/>
      <c r="BE76" s="225"/>
      <c r="BF76" s="225"/>
      <c r="BG76" s="225"/>
      <c r="BH76" s="225"/>
      <c r="BI76" s="225"/>
      <c r="BJ76" s="225"/>
      <c r="BK76" s="225"/>
      <c r="BL76" s="225"/>
      <c r="BM76" s="225"/>
      <c r="BN76" s="225"/>
      <c r="BO76" s="225"/>
      <c r="BP76" s="225"/>
      <c r="BQ76" s="225"/>
      <c r="BR76" s="225"/>
      <c r="BS76" s="225"/>
      <c r="BT76" s="225"/>
      <c r="BU76" s="225"/>
      <c r="BV76" s="225"/>
      <c r="BW76" s="225"/>
      <c r="BX76" s="225"/>
      <c r="BY76" s="225"/>
      <c r="BZ76" s="225"/>
      <c r="CA76" s="225"/>
      <c r="CB76" s="225"/>
    </row>
    <row r="77" spans="1:80" s="229" customFormat="1" ht="20.100000000000001" customHeight="1">
      <c r="A77" s="616"/>
      <c r="B77" s="627"/>
      <c r="C77" s="597"/>
      <c r="D77" s="230" t="s">
        <v>45</v>
      </c>
      <c r="E77" s="242">
        <v>627036384</v>
      </c>
      <c r="F77" s="242">
        <v>627036384</v>
      </c>
      <c r="G77" s="231"/>
      <c r="H77" s="231"/>
      <c r="I77" s="242"/>
      <c r="J77" s="232"/>
      <c r="K77" s="232"/>
      <c r="L77" s="631"/>
      <c r="M77" s="631"/>
      <c r="N77" s="631"/>
      <c r="O77" s="631"/>
      <c r="P77" s="631"/>
      <c r="Q77" s="597"/>
      <c r="R77" s="597"/>
      <c r="S77" s="597"/>
      <c r="T77" s="597"/>
      <c r="U77" s="597"/>
      <c r="V77" s="591"/>
      <c r="W77" s="225"/>
      <c r="X77" s="225"/>
      <c r="Y77" s="226">
        <v>13</v>
      </c>
      <c r="Z77" s="226" t="s">
        <v>46</v>
      </c>
      <c r="AA77" s="227"/>
      <c r="AB77" s="227"/>
      <c r="AC77" s="227"/>
      <c r="AD77" s="226" t="s">
        <v>47</v>
      </c>
      <c r="AE77" s="227"/>
      <c r="AF77" s="227"/>
      <c r="AG77" s="227"/>
      <c r="AH77" s="228"/>
      <c r="AI77" s="228"/>
      <c r="AJ77" s="228"/>
      <c r="AK77" s="225"/>
      <c r="AL77" s="225"/>
      <c r="AM77" s="225"/>
      <c r="AN77" s="225"/>
      <c r="AO77" s="225"/>
      <c r="AP77" s="225"/>
      <c r="AQ77" s="225"/>
      <c r="AR77" s="225"/>
      <c r="AS77" s="225"/>
      <c r="AT77" s="225"/>
      <c r="AU77" s="225"/>
      <c r="AV77" s="225"/>
      <c r="AW77" s="225"/>
      <c r="AX77" s="225"/>
      <c r="AY77" s="225"/>
      <c r="AZ77" s="225"/>
      <c r="BA77" s="225"/>
      <c r="BB77" s="225"/>
      <c r="BC77" s="225"/>
      <c r="BD77" s="225"/>
      <c r="BE77" s="225"/>
      <c r="BF77" s="225"/>
      <c r="BG77" s="225"/>
      <c r="BH77" s="225"/>
      <c r="BI77" s="225"/>
      <c r="BJ77" s="225"/>
      <c r="BK77" s="225"/>
      <c r="BL77" s="225"/>
      <c r="BM77" s="225"/>
      <c r="BN77" s="225"/>
      <c r="BO77" s="225"/>
      <c r="BP77" s="225"/>
      <c r="BQ77" s="225"/>
      <c r="BR77" s="225"/>
      <c r="BS77" s="225"/>
      <c r="BT77" s="225"/>
      <c r="BU77" s="225"/>
      <c r="BV77" s="225"/>
      <c r="BW77" s="225"/>
      <c r="BX77" s="225"/>
      <c r="BY77" s="225"/>
      <c r="BZ77" s="225"/>
      <c r="CA77" s="225"/>
      <c r="CB77" s="225"/>
    </row>
    <row r="78" spans="1:80" s="229" customFormat="1" ht="20.100000000000001" customHeight="1">
      <c r="A78" s="616"/>
      <c r="B78" s="627"/>
      <c r="C78" s="597"/>
      <c r="D78" s="230" t="s">
        <v>48</v>
      </c>
      <c r="E78" s="313"/>
      <c r="F78" s="313"/>
      <c r="G78" s="232"/>
      <c r="H78" s="232"/>
      <c r="I78" s="256"/>
      <c r="J78" s="232"/>
      <c r="K78" s="232"/>
      <c r="L78" s="631"/>
      <c r="M78" s="631"/>
      <c r="N78" s="631"/>
      <c r="O78" s="631"/>
      <c r="P78" s="631"/>
      <c r="Q78" s="597"/>
      <c r="R78" s="597"/>
      <c r="S78" s="597"/>
      <c r="T78" s="597"/>
      <c r="U78" s="597"/>
      <c r="V78" s="591"/>
      <c r="W78" s="225"/>
      <c r="X78" s="225"/>
      <c r="Y78" s="226">
        <v>14</v>
      </c>
      <c r="Z78" s="226" t="s">
        <v>49</v>
      </c>
      <c r="AA78" s="227"/>
      <c r="AB78" s="227"/>
      <c r="AC78" s="227"/>
      <c r="AD78" s="226" t="s">
        <v>50</v>
      </c>
      <c r="AE78" s="227"/>
      <c r="AF78" s="227"/>
      <c r="AG78" s="227"/>
      <c r="AH78" s="228"/>
      <c r="AI78" s="228"/>
      <c r="AJ78" s="228"/>
      <c r="AK78" s="225"/>
      <c r="AL78" s="225"/>
      <c r="AM78" s="225"/>
      <c r="AN78" s="225"/>
      <c r="AO78" s="225"/>
      <c r="AP78" s="225"/>
      <c r="AQ78" s="225"/>
      <c r="AR78" s="225"/>
      <c r="AS78" s="225"/>
      <c r="AT78" s="225"/>
      <c r="AU78" s="225"/>
      <c r="AV78" s="225"/>
      <c r="AW78" s="225"/>
      <c r="AX78" s="225"/>
      <c r="AY78" s="225"/>
      <c r="AZ78" s="225"/>
      <c r="BA78" s="225"/>
      <c r="BB78" s="225"/>
      <c r="BC78" s="225"/>
      <c r="BD78" s="225"/>
      <c r="BE78" s="225"/>
      <c r="BF78" s="225"/>
      <c r="BG78" s="225"/>
      <c r="BH78" s="225"/>
      <c r="BI78" s="225"/>
      <c r="BJ78" s="225"/>
      <c r="BK78" s="225"/>
      <c r="BL78" s="225"/>
      <c r="BM78" s="225"/>
      <c r="BN78" s="225"/>
      <c r="BO78" s="225"/>
      <c r="BP78" s="225"/>
      <c r="BQ78" s="225"/>
      <c r="BR78" s="225"/>
      <c r="BS78" s="225"/>
      <c r="BT78" s="225"/>
      <c r="BU78" s="225"/>
      <c r="BV78" s="225"/>
      <c r="BW78" s="225"/>
      <c r="BX78" s="225"/>
      <c r="BY78" s="225"/>
      <c r="BZ78" s="225"/>
      <c r="CA78" s="225"/>
      <c r="CB78" s="225"/>
    </row>
    <row r="79" spans="1:80" s="229" customFormat="1" ht="20.100000000000001" customHeight="1" thickBot="1">
      <c r="A79" s="617"/>
      <c r="B79" s="628"/>
      <c r="C79" s="629"/>
      <c r="D79" s="237" t="s">
        <v>51</v>
      </c>
      <c r="E79" s="314"/>
      <c r="F79" s="314"/>
      <c r="G79" s="238"/>
      <c r="H79" s="238"/>
      <c r="I79" s="257"/>
      <c r="J79" s="239"/>
      <c r="K79" s="239"/>
      <c r="L79" s="632"/>
      <c r="M79" s="632"/>
      <c r="N79" s="632"/>
      <c r="O79" s="632"/>
      <c r="P79" s="632"/>
      <c r="Q79" s="598"/>
      <c r="R79" s="598"/>
      <c r="S79" s="598"/>
      <c r="T79" s="598"/>
      <c r="U79" s="598"/>
      <c r="V79" s="592"/>
      <c r="W79" s="225"/>
      <c r="X79" s="225"/>
      <c r="Y79" s="226"/>
      <c r="Z79" s="226"/>
      <c r="AA79" s="227"/>
      <c r="AB79" s="227"/>
      <c r="AC79" s="227"/>
      <c r="AD79" s="226"/>
      <c r="AE79" s="227"/>
      <c r="AF79" s="227"/>
      <c r="AG79" s="227"/>
      <c r="AH79" s="228"/>
      <c r="AI79" s="228"/>
      <c r="AJ79" s="228"/>
      <c r="AK79" s="225"/>
      <c r="AL79" s="225"/>
      <c r="AM79" s="225"/>
      <c r="AN79" s="225"/>
      <c r="AO79" s="225"/>
      <c r="AP79" s="225"/>
      <c r="AQ79" s="225"/>
      <c r="AR79" s="225"/>
      <c r="AS79" s="225"/>
      <c r="AT79" s="225"/>
      <c r="AU79" s="225"/>
      <c r="AV79" s="225"/>
      <c r="AW79" s="225"/>
      <c r="AX79" s="225"/>
      <c r="AY79" s="225"/>
      <c r="AZ79" s="225"/>
      <c r="BA79" s="225"/>
      <c r="BB79" s="225"/>
      <c r="BC79" s="225"/>
      <c r="BD79" s="225"/>
      <c r="BE79" s="225"/>
      <c r="BF79" s="225"/>
      <c r="BG79" s="225"/>
      <c r="BH79" s="225"/>
      <c r="BI79" s="225"/>
      <c r="BJ79" s="225"/>
      <c r="BK79" s="225"/>
      <c r="BL79" s="225"/>
      <c r="BM79" s="225"/>
      <c r="BN79" s="225"/>
      <c r="BO79" s="225"/>
      <c r="BP79" s="225"/>
      <c r="BQ79" s="225"/>
      <c r="BR79" s="225"/>
      <c r="BS79" s="225"/>
      <c r="BT79" s="225"/>
      <c r="BU79" s="225"/>
      <c r="BV79" s="225"/>
      <c r="BW79" s="225"/>
      <c r="BX79" s="225"/>
      <c r="BY79" s="225"/>
      <c r="BZ79" s="225"/>
      <c r="CA79" s="225"/>
      <c r="CB79" s="225"/>
    </row>
    <row r="80" spans="1:80" s="240" customFormat="1" ht="10.5" customHeight="1">
      <c r="A80" s="615">
        <v>14</v>
      </c>
      <c r="B80" s="618" t="s">
        <v>181</v>
      </c>
      <c r="C80" s="621" t="s">
        <v>293</v>
      </c>
      <c r="D80" s="98" t="s">
        <v>42</v>
      </c>
      <c r="E80" s="262">
        <v>0.5</v>
      </c>
      <c r="F80" s="262">
        <v>0.5</v>
      </c>
      <c r="G80" s="69"/>
      <c r="H80" s="69"/>
      <c r="I80" s="262"/>
      <c r="J80" s="69"/>
      <c r="K80" s="69"/>
      <c r="L80" s="593" t="s">
        <v>294</v>
      </c>
      <c r="M80" s="593" t="s">
        <v>235</v>
      </c>
      <c r="N80" s="593" t="s">
        <v>235</v>
      </c>
      <c r="O80" s="593" t="s">
        <v>278</v>
      </c>
      <c r="P80" s="593" t="s">
        <v>295</v>
      </c>
      <c r="Q80" s="596">
        <v>763859</v>
      </c>
      <c r="R80" s="596">
        <v>831357</v>
      </c>
      <c r="S80" s="596" t="s">
        <v>235</v>
      </c>
      <c r="T80" s="596" t="s">
        <v>235</v>
      </c>
      <c r="U80" s="596" t="s">
        <v>235</v>
      </c>
      <c r="V80" s="590">
        <f>+Q80+R80</f>
        <v>1595216</v>
      </c>
      <c r="W80" s="99"/>
      <c r="X80" s="99"/>
      <c r="Y80" s="100">
        <v>12</v>
      </c>
      <c r="Z80" s="100" t="s">
        <v>44</v>
      </c>
      <c r="AA80" s="101"/>
      <c r="AB80" s="101"/>
      <c r="AC80" s="101"/>
      <c r="AD80" s="100" t="s">
        <v>43</v>
      </c>
      <c r="AE80" s="101"/>
      <c r="AF80" s="101"/>
      <c r="AG80" s="101"/>
      <c r="AH80" s="102"/>
      <c r="AI80" s="102"/>
      <c r="AJ80" s="102"/>
      <c r="AK80" s="99"/>
      <c r="AL80" s="99"/>
      <c r="AM80" s="99"/>
      <c r="AN80" s="99"/>
      <c r="AO80" s="99"/>
      <c r="AP80" s="99"/>
      <c r="AQ80" s="99"/>
      <c r="AR80" s="99"/>
      <c r="AS80" s="99"/>
      <c r="AT80" s="99"/>
      <c r="AU80" s="99"/>
      <c r="AV80" s="99"/>
      <c r="AW80" s="99"/>
      <c r="AX80" s="99"/>
      <c r="AY80" s="99"/>
      <c r="AZ80" s="99"/>
      <c r="BA80" s="99"/>
      <c r="BB80" s="99"/>
      <c r="BC80" s="99"/>
      <c r="BD80" s="99"/>
      <c r="BE80" s="99"/>
      <c r="BF80" s="99"/>
      <c r="BG80" s="99"/>
      <c r="BH80" s="99"/>
      <c r="BI80" s="99"/>
      <c r="BJ80" s="99"/>
      <c r="BK80" s="99"/>
      <c r="BL80" s="99"/>
      <c r="BM80" s="99"/>
      <c r="BN80" s="99"/>
      <c r="BO80" s="99"/>
      <c r="BP80" s="99"/>
      <c r="BQ80" s="99"/>
      <c r="BR80" s="99"/>
      <c r="BS80" s="99"/>
      <c r="BT80" s="99"/>
      <c r="BU80" s="99"/>
      <c r="BV80" s="99"/>
      <c r="BW80" s="99"/>
      <c r="BX80" s="99"/>
      <c r="BY80" s="99"/>
      <c r="BZ80" s="99"/>
      <c r="CA80" s="99"/>
      <c r="CB80" s="99"/>
    </row>
    <row r="81" spans="1:80" ht="11.25" customHeight="1">
      <c r="A81" s="616"/>
      <c r="B81" s="619"/>
      <c r="C81" s="622"/>
      <c r="D81" s="97" t="s">
        <v>45</v>
      </c>
      <c r="E81" s="242">
        <v>94398882</v>
      </c>
      <c r="F81" s="242">
        <v>94398882</v>
      </c>
      <c r="G81" s="68"/>
      <c r="H81" s="68"/>
      <c r="I81" s="242"/>
      <c r="J81" s="70"/>
      <c r="K81" s="70"/>
      <c r="L81" s="594"/>
      <c r="M81" s="594"/>
      <c r="N81" s="594"/>
      <c r="O81" s="594"/>
      <c r="P81" s="594"/>
      <c r="Q81" s="597"/>
      <c r="R81" s="597"/>
      <c r="S81" s="597"/>
      <c r="T81" s="597"/>
      <c r="U81" s="597"/>
      <c r="V81" s="591"/>
      <c r="Y81" s="66">
        <v>13</v>
      </c>
      <c r="Z81" s="66" t="s">
        <v>46</v>
      </c>
      <c r="AA81" s="67"/>
      <c r="AB81" s="67"/>
      <c r="AC81" s="67"/>
      <c r="AD81" s="66" t="s">
        <v>47</v>
      </c>
      <c r="AE81" s="67"/>
      <c r="AF81" s="67"/>
      <c r="AG81" s="67"/>
    </row>
    <row r="82" spans="1:80" ht="10.5" customHeight="1">
      <c r="A82" s="616"/>
      <c r="B82" s="619"/>
      <c r="C82" s="622"/>
      <c r="D82" s="97" t="s">
        <v>48</v>
      </c>
      <c r="E82" s="243"/>
      <c r="F82" s="243"/>
      <c r="G82" s="70"/>
      <c r="H82" s="70"/>
      <c r="I82" s="243"/>
      <c r="J82" s="70"/>
      <c r="K82" s="70"/>
      <c r="L82" s="594"/>
      <c r="M82" s="594"/>
      <c r="N82" s="594"/>
      <c r="O82" s="594"/>
      <c r="P82" s="594"/>
      <c r="Q82" s="597"/>
      <c r="R82" s="597"/>
      <c r="S82" s="597"/>
      <c r="T82" s="597"/>
      <c r="U82" s="597"/>
      <c r="V82" s="591"/>
      <c r="Y82" s="66">
        <v>14</v>
      </c>
      <c r="Z82" s="66" t="s">
        <v>49</v>
      </c>
      <c r="AA82" s="67"/>
      <c r="AB82" s="67"/>
      <c r="AC82" s="67"/>
      <c r="AD82" s="66" t="s">
        <v>50</v>
      </c>
      <c r="AE82" s="67"/>
      <c r="AF82" s="67"/>
      <c r="AG82" s="67"/>
    </row>
    <row r="83" spans="1:80" ht="10.5" customHeight="1" thickBot="1">
      <c r="A83" s="617"/>
      <c r="B83" s="620"/>
      <c r="C83" s="623"/>
      <c r="D83" s="246" t="s">
        <v>51</v>
      </c>
      <c r="E83" s="263"/>
      <c r="F83" s="263"/>
      <c r="G83" s="183"/>
      <c r="H83" s="183"/>
      <c r="I83" s="263"/>
      <c r="J83" s="185"/>
      <c r="K83" s="185"/>
      <c r="L83" s="595"/>
      <c r="M83" s="595"/>
      <c r="N83" s="595"/>
      <c r="O83" s="595"/>
      <c r="P83" s="595"/>
      <c r="Q83" s="598"/>
      <c r="R83" s="598"/>
      <c r="S83" s="598"/>
      <c r="T83" s="598"/>
      <c r="U83" s="598"/>
      <c r="V83" s="592"/>
      <c r="Y83" s="66"/>
      <c r="Z83" s="66"/>
      <c r="AA83" s="67"/>
      <c r="AB83" s="67"/>
      <c r="AC83" s="67"/>
      <c r="AD83" s="66"/>
      <c r="AE83" s="67"/>
      <c r="AF83" s="67"/>
      <c r="AG83" s="67"/>
    </row>
    <row r="84" spans="1:80" ht="10.5" customHeight="1">
      <c r="A84" s="615">
        <v>15</v>
      </c>
      <c r="B84" s="618" t="s">
        <v>171</v>
      </c>
      <c r="C84" s="621" t="s">
        <v>296</v>
      </c>
      <c r="D84" s="220" t="s">
        <v>42</v>
      </c>
      <c r="E84" s="312">
        <v>4</v>
      </c>
      <c r="F84" s="312">
        <v>4</v>
      </c>
      <c r="G84" s="241"/>
      <c r="H84" s="241"/>
      <c r="I84" s="255"/>
      <c r="J84" s="241"/>
      <c r="K84" s="241"/>
      <c r="L84" s="612" t="s">
        <v>297</v>
      </c>
      <c r="M84" s="612" t="s">
        <v>298</v>
      </c>
      <c r="N84" s="612" t="s">
        <v>298</v>
      </c>
      <c r="O84" s="612" t="s">
        <v>299</v>
      </c>
      <c r="P84" s="612" t="s">
        <v>300</v>
      </c>
      <c r="Q84" s="612">
        <v>3861626</v>
      </c>
      <c r="R84" s="612">
        <v>4118375</v>
      </c>
      <c r="S84" s="612" t="s">
        <v>301</v>
      </c>
      <c r="T84" s="612" t="s">
        <v>302</v>
      </c>
      <c r="U84" s="612" t="s">
        <v>301</v>
      </c>
      <c r="V84" s="590">
        <f>+Q84+R84</f>
        <v>7980001</v>
      </c>
      <c r="Y84" s="66">
        <v>12</v>
      </c>
      <c r="Z84" s="66" t="s">
        <v>44</v>
      </c>
      <c r="AA84" s="67"/>
      <c r="AB84" s="67"/>
      <c r="AC84" s="67"/>
      <c r="AD84" s="66" t="s">
        <v>43</v>
      </c>
      <c r="AE84" s="67"/>
      <c r="AF84" s="67"/>
      <c r="AG84" s="67"/>
    </row>
    <row r="85" spans="1:80" ht="11.25" customHeight="1">
      <c r="A85" s="616"/>
      <c r="B85" s="619"/>
      <c r="C85" s="622"/>
      <c r="D85" s="97" t="s">
        <v>45</v>
      </c>
      <c r="E85" s="242">
        <v>417445330</v>
      </c>
      <c r="F85" s="242">
        <v>417445330</v>
      </c>
      <c r="G85" s="242"/>
      <c r="H85" s="242"/>
      <c r="I85" s="242"/>
      <c r="J85" s="243"/>
      <c r="K85" s="243"/>
      <c r="L85" s="613"/>
      <c r="M85" s="613"/>
      <c r="N85" s="613"/>
      <c r="O85" s="613"/>
      <c r="P85" s="613"/>
      <c r="Q85" s="613"/>
      <c r="R85" s="613"/>
      <c r="S85" s="613"/>
      <c r="T85" s="613"/>
      <c r="U85" s="613"/>
      <c r="V85" s="591"/>
      <c r="Y85" s="66">
        <v>13</v>
      </c>
      <c r="Z85" s="66" t="s">
        <v>46</v>
      </c>
      <c r="AA85" s="67"/>
      <c r="AB85" s="67"/>
      <c r="AC85" s="67"/>
      <c r="AD85" s="66" t="s">
        <v>47</v>
      </c>
      <c r="AE85" s="67"/>
      <c r="AF85" s="67"/>
      <c r="AG85" s="67"/>
    </row>
    <row r="86" spans="1:80" ht="10.5" customHeight="1">
      <c r="A86" s="616"/>
      <c r="B86" s="619"/>
      <c r="C86" s="622"/>
      <c r="D86" s="97" t="s">
        <v>48</v>
      </c>
      <c r="E86" s="243"/>
      <c r="F86" s="243"/>
      <c r="G86" s="243"/>
      <c r="H86" s="243"/>
      <c r="I86" s="243"/>
      <c r="J86" s="243"/>
      <c r="K86" s="243"/>
      <c r="L86" s="613"/>
      <c r="M86" s="613"/>
      <c r="N86" s="613"/>
      <c r="O86" s="613"/>
      <c r="P86" s="613"/>
      <c r="Q86" s="613"/>
      <c r="R86" s="613"/>
      <c r="S86" s="613"/>
      <c r="T86" s="613"/>
      <c r="U86" s="613"/>
      <c r="V86" s="591"/>
      <c r="Y86" s="66">
        <v>14</v>
      </c>
      <c r="Z86" s="66" t="s">
        <v>49</v>
      </c>
      <c r="AA86" s="67"/>
      <c r="AB86" s="67"/>
      <c r="AC86" s="67"/>
      <c r="AD86" s="66" t="s">
        <v>50</v>
      </c>
      <c r="AE86" s="67"/>
      <c r="AF86" s="67"/>
      <c r="AG86" s="67"/>
    </row>
    <row r="87" spans="1:80" ht="10.5" customHeight="1" thickBot="1">
      <c r="A87" s="617"/>
      <c r="B87" s="620"/>
      <c r="C87" s="623"/>
      <c r="D87" s="207" t="s">
        <v>51</v>
      </c>
      <c r="E87" s="244"/>
      <c r="F87" s="244"/>
      <c r="G87" s="244"/>
      <c r="H87" s="244"/>
      <c r="I87" s="244"/>
      <c r="J87" s="245"/>
      <c r="K87" s="245"/>
      <c r="L87" s="614"/>
      <c r="M87" s="614"/>
      <c r="N87" s="614"/>
      <c r="O87" s="614"/>
      <c r="P87" s="614"/>
      <c r="Q87" s="614"/>
      <c r="R87" s="614"/>
      <c r="S87" s="614"/>
      <c r="T87" s="614"/>
      <c r="U87" s="614"/>
      <c r="V87" s="592"/>
      <c r="Y87" s="66"/>
      <c r="Z87" s="66"/>
      <c r="AA87" s="67"/>
      <c r="AB87" s="67"/>
      <c r="AC87" s="67"/>
      <c r="AD87" s="66"/>
      <c r="AE87" s="67"/>
      <c r="AF87" s="67"/>
      <c r="AG87" s="67"/>
    </row>
    <row r="88" spans="1:80" s="73" customFormat="1" ht="18" customHeight="1">
      <c r="A88" s="145"/>
      <c r="B88" s="145"/>
      <c r="C88" s="599" t="s">
        <v>52</v>
      </c>
      <c r="D88" s="207" t="s">
        <v>53</v>
      </c>
      <c r="E88" s="264"/>
      <c r="F88" s="264"/>
      <c r="G88" s="80"/>
      <c r="H88" s="80"/>
      <c r="I88" s="264"/>
      <c r="J88" s="80"/>
      <c r="K88" s="80"/>
      <c r="L88" s="81"/>
      <c r="M88" s="81"/>
      <c r="N88" s="82"/>
      <c r="O88" s="81"/>
      <c r="P88" s="81"/>
      <c r="Q88" s="81"/>
      <c r="R88" s="81"/>
      <c r="S88" s="81"/>
      <c r="T88" s="81"/>
      <c r="U88" s="83"/>
      <c r="V88" s="84"/>
      <c r="W88" s="99"/>
      <c r="X88" s="99"/>
      <c r="Y88" s="100">
        <v>15</v>
      </c>
      <c r="Z88" s="100" t="s">
        <v>54</v>
      </c>
      <c r="AA88" s="101"/>
      <c r="AB88" s="101"/>
      <c r="AC88" s="101"/>
      <c r="AD88" s="100" t="s">
        <v>55</v>
      </c>
      <c r="AE88" s="101"/>
      <c r="AF88" s="101"/>
      <c r="AG88" s="101"/>
      <c r="AH88" s="102"/>
      <c r="AI88" s="102"/>
      <c r="AJ88" s="102"/>
      <c r="AK88" s="99"/>
      <c r="AL88" s="99"/>
      <c r="AM88" s="99"/>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99"/>
      <c r="BM88" s="99"/>
      <c r="BN88" s="99"/>
      <c r="BO88" s="99"/>
      <c r="BP88" s="99"/>
      <c r="BQ88" s="99"/>
      <c r="BR88" s="99"/>
      <c r="BS88" s="99"/>
      <c r="BT88" s="99"/>
      <c r="BU88" s="72"/>
      <c r="BV88" s="72"/>
      <c r="BW88" s="72"/>
      <c r="BX88" s="72"/>
      <c r="BY88" s="72"/>
      <c r="BZ88" s="72"/>
      <c r="CA88" s="72"/>
      <c r="CB88" s="72"/>
    </row>
    <row r="89" spans="1:80" s="73" customFormat="1" ht="14.25" customHeight="1">
      <c r="A89" s="145"/>
      <c r="B89" s="145"/>
      <c r="C89" s="600"/>
      <c r="D89" s="207" t="s">
        <v>56</v>
      </c>
      <c r="E89" s="242">
        <f>+E8+E12+E16+E20+E24+E28+E32+E41+E45+E49+E57+E61+E65+E69+E73+E77+E81+E85</f>
        <v>9202587595.0999985</v>
      </c>
      <c r="F89" s="242">
        <f>+F8+F12+F16+F20+F24+F28+F32+F41+F45+F49+F57+F61+F65+F69+F73+F77+F81+F85</f>
        <v>9202587595.0999985</v>
      </c>
      <c r="G89" s="85"/>
      <c r="H89" s="85"/>
      <c r="I89" s="242"/>
      <c r="J89" s="86"/>
      <c r="K89" s="86"/>
      <c r="L89" s="87"/>
      <c r="M89" s="87"/>
      <c r="N89" s="88"/>
      <c r="O89" s="87"/>
      <c r="P89" s="89"/>
      <c r="Q89" s="89"/>
      <c r="R89" s="89"/>
      <c r="S89" s="89"/>
      <c r="T89" s="89"/>
      <c r="U89" s="90"/>
      <c r="V89" s="91"/>
      <c r="W89" s="99"/>
      <c r="X89" s="99"/>
      <c r="Y89" s="100">
        <v>16</v>
      </c>
      <c r="Z89" s="100" t="s">
        <v>57</v>
      </c>
      <c r="AA89" s="101"/>
      <c r="AB89" s="101"/>
      <c r="AC89" s="101"/>
      <c r="AD89" s="100" t="s">
        <v>58</v>
      </c>
      <c r="AE89" s="101"/>
      <c r="AF89" s="101"/>
      <c r="AG89" s="101"/>
      <c r="AH89" s="102"/>
      <c r="AI89" s="102"/>
      <c r="AJ89" s="102"/>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99"/>
      <c r="BR89" s="99"/>
      <c r="BS89" s="99"/>
      <c r="BT89" s="99"/>
      <c r="BU89" s="72"/>
      <c r="BV89" s="72"/>
      <c r="BW89" s="72"/>
      <c r="BX89" s="72"/>
      <c r="BY89" s="72"/>
      <c r="BZ89" s="72"/>
      <c r="CA89" s="72"/>
      <c r="CB89" s="72"/>
    </row>
    <row r="90" spans="1:80" s="73" customFormat="1" ht="22.5" customHeight="1" thickBot="1">
      <c r="A90" s="146"/>
      <c r="B90" s="146"/>
      <c r="C90" s="601"/>
      <c r="D90" s="207" t="s">
        <v>59</v>
      </c>
      <c r="E90" s="265"/>
      <c r="F90" s="265"/>
      <c r="G90" s="92"/>
      <c r="H90" s="92"/>
      <c r="I90" s="265"/>
      <c r="J90" s="93"/>
      <c r="K90" s="93"/>
      <c r="L90" s="94"/>
      <c r="M90" s="94"/>
      <c r="N90" s="94"/>
      <c r="O90" s="94"/>
      <c r="P90" s="94"/>
      <c r="Q90" s="94"/>
      <c r="R90" s="94"/>
      <c r="S90" s="94"/>
      <c r="T90" s="94"/>
      <c r="U90" s="95"/>
      <c r="V90" s="96"/>
      <c r="W90" s="99"/>
      <c r="X90" s="99"/>
      <c r="Y90" s="100"/>
      <c r="Z90" s="100"/>
      <c r="AA90" s="101"/>
      <c r="AB90" s="101"/>
      <c r="AC90" s="101"/>
      <c r="AD90" s="100"/>
      <c r="AE90" s="101"/>
      <c r="AF90" s="101"/>
      <c r="AG90" s="101"/>
      <c r="AH90" s="102"/>
      <c r="AI90" s="102"/>
      <c r="AJ90" s="102"/>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99"/>
      <c r="BR90" s="99"/>
      <c r="BS90" s="99"/>
      <c r="BT90" s="99"/>
      <c r="BU90" s="72"/>
      <c r="BV90" s="72"/>
      <c r="BW90" s="72"/>
      <c r="BX90" s="72"/>
      <c r="BY90" s="72"/>
      <c r="BZ90" s="72"/>
      <c r="CA90" s="72"/>
      <c r="CB90" s="72"/>
    </row>
    <row r="91" spans="1:80" s="74" customFormat="1" ht="27" customHeight="1" thickBot="1">
      <c r="A91" s="602" t="s">
        <v>60</v>
      </c>
      <c r="B91" s="603"/>
      <c r="C91" s="604"/>
      <c r="D91" s="207" t="s">
        <v>61</v>
      </c>
      <c r="E91" s="242">
        <f>SUM(E89:E90)</f>
        <v>9202587595.0999985</v>
      </c>
      <c r="F91" s="242">
        <f>SUM(F89)</f>
        <v>9202587595.0999985</v>
      </c>
      <c r="G91" s="251"/>
      <c r="H91" s="251"/>
      <c r="I91" s="242"/>
      <c r="J91" s="131"/>
      <c r="K91" s="131"/>
      <c r="L91" s="132"/>
      <c r="M91" s="132"/>
      <c r="N91" s="132"/>
      <c r="O91" s="132"/>
      <c r="P91" s="133"/>
      <c r="Q91" s="133"/>
      <c r="R91" s="133"/>
      <c r="S91" s="133"/>
      <c r="T91" s="133"/>
      <c r="U91" s="134"/>
      <c r="V91" s="135"/>
      <c r="W91" s="103"/>
      <c r="X91" s="99"/>
      <c r="Y91" s="104"/>
      <c r="Z91" s="104"/>
      <c r="AA91" s="104"/>
      <c r="AB91" s="104"/>
      <c r="AC91" s="104"/>
      <c r="AD91" s="104"/>
      <c r="AE91" s="104"/>
      <c r="AF91" s="104"/>
      <c r="AG91" s="104"/>
      <c r="AH91" s="102"/>
      <c r="AI91" s="102"/>
      <c r="AJ91" s="102"/>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c r="BL91" s="99"/>
      <c r="BM91" s="99"/>
      <c r="BN91" s="99"/>
      <c r="BO91" s="99"/>
      <c r="BP91" s="99"/>
      <c r="BQ91" s="99"/>
      <c r="BR91" s="99"/>
      <c r="BS91" s="99"/>
      <c r="BT91" s="99"/>
      <c r="BU91" s="75"/>
      <c r="BV91" s="75"/>
      <c r="BW91" s="75"/>
      <c r="BX91" s="75"/>
      <c r="BY91" s="75"/>
      <c r="BZ91" s="75"/>
      <c r="CA91" s="75"/>
      <c r="CB91" s="75"/>
    </row>
    <row r="92" spans="1:80" s="74" customFormat="1" ht="26.25" customHeight="1" thickBot="1">
      <c r="A92" s="605"/>
      <c r="B92" s="606"/>
      <c r="C92" s="607"/>
      <c r="D92" s="252" t="s">
        <v>62</v>
      </c>
      <c r="E92" s="253"/>
      <c r="F92" s="253"/>
      <c r="G92" s="253"/>
      <c r="H92" s="253"/>
      <c r="I92" s="253"/>
      <c r="J92" s="136"/>
      <c r="K92" s="136"/>
      <c r="L92" s="137"/>
      <c r="M92" s="137"/>
      <c r="N92" s="137"/>
      <c r="O92" s="137"/>
      <c r="P92" s="137"/>
      <c r="Q92" s="137"/>
      <c r="R92" s="137"/>
      <c r="S92" s="608"/>
      <c r="T92" s="608"/>
      <c r="U92" s="608"/>
      <c r="V92" s="609"/>
      <c r="W92" s="103"/>
      <c r="X92" s="99"/>
      <c r="Y92" s="104"/>
      <c r="Z92" s="104"/>
      <c r="AA92" s="104"/>
      <c r="AB92" s="104"/>
      <c r="AC92" s="104"/>
      <c r="AD92" s="104"/>
      <c r="AE92" s="104"/>
      <c r="AF92" s="104"/>
      <c r="AG92" s="104"/>
      <c r="AH92" s="102"/>
      <c r="AI92" s="102"/>
      <c r="AJ92" s="102"/>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75"/>
      <c r="BV92" s="75"/>
      <c r="BW92" s="75"/>
      <c r="BX92" s="75"/>
      <c r="BY92" s="75"/>
      <c r="BZ92" s="75"/>
      <c r="CA92" s="75"/>
      <c r="CB92" s="75"/>
    </row>
    <row r="93" spans="1:80" ht="18">
      <c r="E93" s="248"/>
      <c r="F93" s="76"/>
      <c r="G93" s="76"/>
      <c r="H93" s="76"/>
      <c r="I93" s="76"/>
      <c r="J93" s="76"/>
      <c r="K93" s="76"/>
      <c r="T93" s="610"/>
      <c r="U93" s="610"/>
      <c r="V93" s="610"/>
      <c r="W93" s="77"/>
    </row>
    <row r="94" spans="1:80" ht="18" customHeight="1">
      <c r="E94" s="248"/>
      <c r="F94" s="76"/>
      <c r="G94" s="76"/>
      <c r="H94" s="76"/>
      <c r="I94" s="76"/>
      <c r="J94" s="76"/>
      <c r="K94" s="76"/>
      <c r="S94" s="611" t="s">
        <v>136</v>
      </c>
      <c r="T94" s="611"/>
      <c r="U94" s="611"/>
      <c r="V94" s="611"/>
      <c r="W94" s="78"/>
    </row>
    <row r="95" spans="1:80" s="55" customFormat="1" ht="18">
      <c r="A95" s="58"/>
      <c r="B95" s="58"/>
      <c r="C95" s="58"/>
      <c r="D95" s="58"/>
      <c r="E95" s="248"/>
      <c r="F95" s="76"/>
      <c r="G95" s="76"/>
      <c r="H95" s="76"/>
      <c r="I95" s="76"/>
      <c r="J95" s="76"/>
      <c r="K95" s="76"/>
      <c r="L95" s="58"/>
      <c r="M95" s="58"/>
      <c r="N95" s="58"/>
      <c r="O95" s="58"/>
      <c r="P95" s="58"/>
      <c r="Q95" s="58"/>
      <c r="R95" s="58"/>
      <c r="S95" s="58"/>
      <c r="T95" s="186"/>
      <c r="U95" s="186"/>
      <c r="V95" s="186"/>
      <c r="Y95" s="56"/>
      <c r="Z95" s="56"/>
      <c r="AA95" s="56"/>
      <c r="AB95" s="56"/>
      <c r="AC95" s="56"/>
      <c r="AD95" s="56"/>
      <c r="AE95" s="56"/>
      <c r="AF95" s="56"/>
      <c r="AG95" s="56"/>
      <c r="AH95" s="57"/>
      <c r="AI95" s="57"/>
      <c r="AJ95" s="57"/>
    </row>
    <row r="96" spans="1:80" s="55" customFormat="1" ht="18">
      <c r="A96" s="58"/>
      <c r="B96" s="58"/>
      <c r="C96" s="58"/>
      <c r="D96" s="58"/>
      <c r="E96" s="248"/>
      <c r="F96" s="76"/>
      <c r="G96" s="76"/>
      <c r="H96" s="76"/>
      <c r="I96" s="76"/>
      <c r="J96" s="76"/>
      <c r="K96" s="76"/>
      <c r="L96" s="58"/>
      <c r="M96" s="58"/>
      <c r="N96" s="58"/>
      <c r="O96" s="58"/>
      <c r="P96" s="58"/>
      <c r="Q96" s="58"/>
      <c r="R96" s="58"/>
      <c r="S96" s="58"/>
      <c r="T96" s="186"/>
      <c r="U96" s="186"/>
      <c r="V96" s="186"/>
      <c r="Y96" s="56"/>
      <c r="Z96" s="56"/>
      <c r="AA96" s="56"/>
      <c r="AB96" s="56"/>
      <c r="AC96" s="56"/>
      <c r="AD96" s="56"/>
      <c r="AE96" s="56"/>
      <c r="AF96" s="56"/>
      <c r="AG96" s="56"/>
      <c r="AH96" s="57"/>
      <c r="AI96" s="57"/>
      <c r="AJ96" s="57"/>
    </row>
    <row r="97" spans="1:36" s="55" customFormat="1" ht="18">
      <c r="A97" s="58"/>
      <c r="B97" s="58"/>
      <c r="C97" s="58"/>
      <c r="D97" s="58"/>
      <c r="E97" s="248"/>
      <c r="F97" s="76"/>
      <c r="G97" s="76"/>
      <c r="H97" s="76"/>
      <c r="I97" s="76"/>
      <c r="J97" s="76"/>
      <c r="K97" s="76"/>
      <c r="L97" s="58"/>
      <c r="M97" s="58"/>
      <c r="N97" s="58"/>
      <c r="O97" s="58"/>
      <c r="P97" s="58"/>
      <c r="Q97" s="58"/>
      <c r="R97" s="58"/>
      <c r="S97" s="58"/>
      <c r="T97" s="186"/>
      <c r="U97" s="186"/>
      <c r="V97" s="186"/>
      <c r="Y97" s="56"/>
      <c r="Z97" s="56"/>
      <c r="AA97" s="56"/>
      <c r="AB97" s="56"/>
      <c r="AC97" s="56"/>
      <c r="AD97" s="56"/>
      <c r="AE97" s="56"/>
      <c r="AF97" s="56"/>
      <c r="AG97" s="56"/>
      <c r="AH97" s="57"/>
      <c r="AI97" s="57"/>
      <c r="AJ97" s="57"/>
    </row>
    <row r="98" spans="1:36" s="55" customFormat="1" ht="18">
      <c r="A98" s="58"/>
      <c r="B98" s="58"/>
      <c r="C98" s="58"/>
      <c r="D98" s="58"/>
      <c r="E98" s="248"/>
      <c r="F98" s="76"/>
      <c r="G98" s="76"/>
      <c r="H98" s="76"/>
      <c r="I98" s="76"/>
      <c r="J98" s="76"/>
      <c r="K98" s="76"/>
      <c r="L98" s="58"/>
      <c r="M98" s="58"/>
      <c r="N98" s="58"/>
      <c r="O98" s="58"/>
      <c r="P98" s="58"/>
      <c r="Q98" s="58"/>
      <c r="R98" s="58"/>
      <c r="S98" s="58"/>
      <c r="T98" s="186"/>
      <c r="U98" s="186"/>
      <c r="V98" s="186"/>
      <c r="Y98" s="56"/>
      <c r="Z98" s="56"/>
      <c r="AA98" s="56"/>
      <c r="AB98" s="56"/>
      <c r="AC98" s="56"/>
      <c r="AD98" s="56"/>
      <c r="AE98" s="56"/>
      <c r="AF98" s="56"/>
      <c r="AG98" s="56"/>
      <c r="AH98" s="57"/>
      <c r="AI98" s="57"/>
      <c r="AJ98" s="57"/>
    </row>
  </sheetData>
  <sheetProtection selectLockedCells="1" selectUnlockedCells="1"/>
  <mergeCells count="284">
    <mergeCell ref="A1:D4"/>
    <mergeCell ref="E1:V1"/>
    <mergeCell ref="E2:V2"/>
    <mergeCell ref="F3:V3"/>
    <mergeCell ref="F4:V4"/>
    <mergeCell ref="I5:K5"/>
    <mergeCell ref="L5:P5"/>
    <mergeCell ref="Q5:V5"/>
    <mergeCell ref="L7:L10"/>
    <mergeCell ref="M7:M10"/>
    <mergeCell ref="N7:N10"/>
    <mergeCell ref="O7:O10"/>
    <mergeCell ref="A5:A6"/>
    <mergeCell ref="B5:B6"/>
    <mergeCell ref="C5:C6"/>
    <mergeCell ref="D5:D6"/>
    <mergeCell ref="E5:E6"/>
    <mergeCell ref="F5:H5"/>
    <mergeCell ref="V7:V10"/>
    <mergeCell ref="P7:P10"/>
    <mergeCell ref="Q7:Q10"/>
    <mergeCell ref="R7:R10"/>
    <mergeCell ref="S7:S10"/>
    <mergeCell ref="T7:T10"/>
    <mergeCell ref="U7:U10"/>
    <mergeCell ref="R11:R14"/>
    <mergeCell ref="S11:S14"/>
    <mergeCell ref="T11:T14"/>
    <mergeCell ref="U11:U14"/>
    <mergeCell ref="V11:V14"/>
    <mergeCell ref="A7:A10"/>
    <mergeCell ref="B7:B10"/>
    <mergeCell ref="C7:C10"/>
    <mergeCell ref="A11:A14"/>
    <mergeCell ref="B11:B14"/>
    <mergeCell ref="C11:C14"/>
    <mergeCell ref="L11:L14"/>
    <mergeCell ref="M11:M14"/>
    <mergeCell ref="N11:N14"/>
    <mergeCell ref="O11:O14"/>
    <mergeCell ref="P11:P14"/>
    <mergeCell ref="Q11:Q14"/>
    <mergeCell ref="A15:A18"/>
    <mergeCell ref="B15:B18"/>
    <mergeCell ref="C15:C18"/>
    <mergeCell ref="L15:L18"/>
    <mergeCell ref="M15:M18"/>
    <mergeCell ref="T15:T18"/>
    <mergeCell ref="U15:U18"/>
    <mergeCell ref="V15:V18"/>
    <mergeCell ref="A19:A22"/>
    <mergeCell ref="B19:B22"/>
    <mergeCell ref="C19:C22"/>
    <mergeCell ref="L19:L22"/>
    <mergeCell ref="M19:M22"/>
    <mergeCell ref="N19:N22"/>
    <mergeCell ref="O19:O22"/>
    <mergeCell ref="N15:N18"/>
    <mergeCell ref="O15:O18"/>
    <mergeCell ref="P15:P18"/>
    <mergeCell ref="Q15:Q18"/>
    <mergeCell ref="R15:R18"/>
    <mergeCell ref="S15:S18"/>
    <mergeCell ref="X23:X26"/>
    <mergeCell ref="V19:V22"/>
    <mergeCell ref="A23:A26"/>
    <mergeCell ref="B23:B26"/>
    <mergeCell ref="C23:C26"/>
    <mergeCell ref="L23:L26"/>
    <mergeCell ref="M23:M26"/>
    <mergeCell ref="N23:N26"/>
    <mergeCell ref="O23:O26"/>
    <mergeCell ref="P23:P26"/>
    <mergeCell ref="Q23:Q26"/>
    <mergeCell ref="P19:P22"/>
    <mergeCell ref="Q19:Q22"/>
    <mergeCell ref="R19:R22"/>
    <mergeCell ref="S19:S22"/>
    <mergeCell ref="T19:T22"/>
    <mergeCell ref="U19:U22"/>
    <mergeCell ref="M27:M30"/>
    <mergeCell ref="N27:N30"/>
    <mergeCell ref="K34:K37"/>
    <mergeCell ref="L36:L39"/>
    <mergeCell ref="R23:R26"/>
    <mergeCell ref="S23:S26"/>
    <mergeCell ref="T23:T26"/>
    <mergeCell ref="U23:U26"/>
    <mergeCell ref="V23:V26"/>
    <mergeCell ref="D34:D39"/>
    <mergeCell ref="G34:G39"/>
    <mergeCell ref="H34:H39"/>
    <mergeCell ref="J34:J37"/>
    <mergeCell ref="U27:U30"/>
    <mergeCell ref="V27:V30"/>
    <mergeCell ref="A31:A55"/>
    <mergeCell ref="B31:B55"/>
    <mergeCell ref="C31:C39"/>
    <mergeCell ref="L31:L32"/>
    <mergeCell ref="N31:N39"/>
    <mergeCell ref="O31:O39"/>
    <mergeCell ref="P31:P39"/>
    <mergeCell ref="L33:L35"/>
    <mergeCell ref="O27:O30"/>
    <mergeCell ref="P27:P30"/>
    <mergeCell ref="Q27:Q30"/>
    <mergeCell ref="R27:R30"/>
    <mergeCell ref="S27:S30"/>
    <mergeCell ref="T27:T30"/>
    <mergeCell ref="A27:A30"/>
    <mergeCell ref="B27:B30"/>
    <mergeCell ref="C27:C30"/>
    <mergeCell ref="L27:L30"/>
    <mergeCell ref="S40:S43"/>
    <mergeCell ref="T40:T43"/>
    <mergeCell ref="U40:U43"/>
    <mergeCell ref="V40:V43"/>
    <mergeCell ref="C44:C47"/>
    <mergeCell ref="G44:G47"/>
    <mergeCell ref="H44:H47"/>
    <mergeCell ref="L44:L47"/>
    <mergeCell ref="M44:M47"/>
    <mergeCell ref="N44:N47"/>
    <mergeCell ref="M40:M43"/>
    <mergeCell ref="N40:N43"/>
    <mergeCell ref="O40:O43"/>
    <mergeCell ref="P40:P43"/>
    <mergeCell ref="Q40:Q43"/>
    <mergeCell ref="R40:R43"/>
    <mergeCell ref="C40:C43"/>
    <mergeCell ref="G40:G43"/>
    <mergeCell ref="H40:H43"/>
    <mergeCell ref="L40:L43"/>
    <mergeCell ref="Q48:Q51"/>
    <mergeCell ref="R48:R51"/>
    <mergeCell ref="S48:S51"/>
    <mergeCell ref="T48:T51"/>
    <mergeCell ref="U48:U51"/>
    <mergeCell ref="V48:V51"/>
    <mergeCell ref="U44:U47"/>
    <mergeCell ref="V44:V47"/>
    <mergeCell ref="C48:C51"/>
    <mergeCell ref="G48:G51"/>
    <mergeCell ref="H48:H51"/>
    <mergeCell ref="L48:L51"/>
    <mergeCell ref="M48:M51"/>
    <mergeCell ref="N48:N51"/>
    <mergeCell ref="O48:O51"/>
    <mergeCell ref="P48:P51"/>
    <mergeCell ref="O44:O47"/>
    <mergeCell ref="P44:P47"/>
    <mergeCell ref="Q44:Q47"/>
    <mergeCell ref="R44:R47"/>
    <mergeCell ref="S44:S47"/>
    <mergeCell ref="T44:T47"/>
    <mergeCell ref="Q52:Q55"/>
    <mergeCell ref="R52:R55"/>
    <mergeCell ref="S52:S55"/>
    <mergeCell ref="T52:T55"/>
    <mergeCell ref="U52:U55"/>
    <mergeCell ref="V52:V55"/>
    <mergeCell ref="C52:C55"/>
    <mergeCell ref="L52:L55"/>
    <mergeCell ref="M52:M55"/>
    <mergeCell ref="N52:N55"/>
    <mergeCell ref="O52:O55"/>
    <mergeCell ref="P52:P55"/>
    <mergeCell ref="V60:V63"/>
    <mergeCell ref="U56:U59"/>
    <mergeCell ref="V56:V59"/>
    <mergeCell ref="A60:A63"/>
    <mergeCell ref="B60:B63"/>
    <mergeCell ref="C60:C63"/>
    <mergeCell ref="L60:L63"/>
    <mergeCell ref="M60:M63"/>
    <mergeCell ref="N60:N63"/>
    <mergeCell ref="O60:O63"/>
    <mergeCell ref="P60:P63"/>
    <mergeCell ref="O56:O59"/>
    <mergeCell ref="P56:P59"/>
    <mergeCell ref="Q56:Q59"/>
    <mergeCell ref="R56:R59"/>
    <mergeCell ref="S56:S59"/>
    <mergeCell ref="T56:T59"/>
    <mergeCell ref="A56:A59"/>
    <mergeCell ref="B56:B59"/>
    <mergeCell ref="C56:C59"/>
    <mergeCell ref="L56:L59"/>
    <mergeCell ref="M56:M59"/>
    <mergeCell ref="N56:N59"/>
    <mergeCell ref="C64:C67"/>
    <mergeCell ref="L64:L67"/>
    <mergeCell ref="M64:M67"/>
    <mergeCell ref="N64:N67"/>
    <mergeCell ref="Q60:Q63"/>
    <mergeCell ref="R60:R63"/>
    <mergeCell ref="S60:S63"/>
    <mergeCell ref="T60:T63"/>
    <mergeCell ref="U60:U63"/>
    <mergeCell ref="Q68:Q71"/>
    <mergeCell ref="R68:R71"/>
    <mergeCell ref="S68:S71"/>
    <mergeCell ref="T68:T71"/>
    <mergeCell ref="U68:U71"/>
    <mergeCell ref="V68:V71"/>
    <mergeCell ref="U64:U67"/>
    <mergeCell ref="V64:V67"/>
    <mergeCell ref="A68:A71"/>
    <mergeCell ref="B68:B71"/>
    <mergeCell ref="C68:C71"/>
    <mergeCell ref="L68:L71"/>
    <mergeCell ref="M68:M71"/>
    <mergeCell ref="N68:N71"/>
    <mergeCell ref="O68:O71"/>
    <mergeCell ref="P68:P71"/>
    <mergeCell ref="O64:O67"/>
    <mergeCell ref="P64:P67"/>
    <mergeCell ref="Q64:Q67"/>
    <mergeCell ref="R64:R67"/>
    <mergeCell ref="S64:S67"/>
    <mergeCell ref="T64:T67"/>
    <mergeCell ref="A64:A67"/>
    <mergeCell ref="B64:B67"/>
    <mergeCell ref="V76:V79"/>
    <mergeCell ref="U72:U75"/>
    <mergeCell ref="V72:V75"/>
    <mergeCell ref="A76:A79"/>
    <mergeCell ref="B76:B79"/>
    <mergeCell ref="C76:C79"/>
    <mergeCell ref="L76:L79"/>
    <mergeCell ref="M76:M79"/>
    <mergeCell ref="N76:N79"/>
    <mergeCell ref="O76:O79"/>
    <mergeCell ref="P76:P79"/>
    <mergeCell ref="O72:O75"/>
    <mergeCell ref="P72:P75"/>
    <mergeCell ref="Q72:Q75"/>
    <mergeCell ref="R72:R75"/>
    <mergeCell ref="S72:S75"/>
    <mergeCell ref="T72:T75"/>
    <mergeCell ref="A72:A75"/>
    <mergeCell ref="B72:B75"/>
    <mergeCell ref="C72:C75"/>
    <mergeCell ref="L72:L75"/>
    <mergeCell ref="M72:M75"/>
    <mergeCell ref="N72:N75"/>
    <mergeCell ref="A80:A83"/>
    <mergeCell ref="B80:B83"/>
    <mergeCell ref="C80:C83"/>
    <mergeCell ref="L80:L83"/>
    <mergeCell ref="Q76:Q79"/>
    <mergeCell ref="R76:R79"/>
    <mergeCell ref="S76:S79"/>
    <mergeCell ref="T76:T79"/>
    <mergeCell ref="U76:U79"/>
    <mergeCell ref="U80:U83"/>
    <mergeCell ref="C88:C90"/>
    <mergeCell ref="A91:C92"/>
    <mergeCell ref="S92:V92"/>
    <mergeCell ref="T93:V93"/>
    <mergeCell ref="S94:V94"/>
    <mergeCell ref="P84:P87"/>
    <mergeCell ref="Q84:Q87"/>
    <mergeCell ref="R84:R87"/>
    <mergeCell ref="S84:S87"/>
    <mergeCell ref="T84:T87"/>
    <mergeCell ref="U84:U87"/>
    <mergeCell ref="A84:A87"/>
    <mergeCell ref="B84:B87"/>
    <mergeCell ref="C84:C87"/>
    <mergeCell ref="L84:L87"/>
    <mergeCell ref="M84:M87"/>
    <mergeCell ref="N84:N87"/>
    <mergeCell ref="O84:O87"/>
    <mergeCell ref="V80:V83"/>
    <mergeCell ref="M80:M83"/>
    <mergeCell ref="N80:N83"/>
    <mergeCell ref="O80:O83"/>
    <mergeCell ref="P80:P83"/>
    <mergeCell ref="Q80:Q83"/>
    <mergeCell ref="R80:R83"/>
    <mergeCell ref="V84:V87"/>
    <mergeCell ref="S80:S83"/>
    <mergeCell ref="T80:T83"/>
  </mergeCells>
  <pageMargins left="0.70866141732283472" right="0.70866141732283472" top="0.74803149606299213" bottom="0.74803149606299213" header="0.31496062992125984" footer="0.31496062992125984"/>
  <pageSetup orientation="portrait" r:id="rId1"/>
  <headerFooter>
    <oddFooter>&amp;C&amp;G</oddFooter>
  </headerFooter>
  <colBreaks count="1" manualBreakCount="1">
    <brk id="22" max="1048575"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GESTIÓN</vt:lpstr>
      <vt:lpstr>INVERSION</vt:lpstr>
      <vt:lpstr>ACTIVIDADES</vt:lpstr>
      <vt:lpstr>TERRITORIALIZACIÓN</vt:lpstr>
      <vt:lpstr>ACTIVIDADES!Área_de_impresión</vt:lpstr>
      <vt:lpstr>GESTIÓN!Área_de_impresión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MARCELA.REYES</cp:lastModifiedBy>
  <cp:lastPrinted>2014-02-14T15:16:27Z</cp:lastPrinted>
  <dcterms:created xsi:type="dcterms:W3CDTF">2010-03-25T16:40:43Z</dcterms:created>
  <dcterms:modified xsi:type="dcterms:W3CDTF">2019-02-27T20:24:05Z</dcterms:modified>
</cp:coreProperties>
</file>