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fileSharing readOnlyRecommended="1"/>
  <workbookPr defaultThemeVersion="124226"/>
  <mc:AlternateContent xmlns:mc="http://schemas.openxmlformats.org/markup-compatibility/2006">
    <mc:Choice Requires="x15">
      <x15ac:absPath xmlns:x15ac="http://schemas.microsoft.com/office/spreadsheetml/2010/11/ac" url="C:\Users\marcela.reyes\Documents\ARCHIVOS SECRETARIA DE AMBIENTE\PLANES DE ACCIÓN\1100\"/>
    </mc:Choice>
  </mc:AlternateContent>
  <xr:revisionPtr revIDLastSave="0" documentId="8_{A4C19A79-8154-4D15-91B1-70D47BF9A726}" xr6:coauthVersionLast="36" xr6:coauthVersionMax="36" xr10:uidLastSave="{00000000-0000-0000-0000-000000000000}"/>
  <bookViews>
    <workbookView xWindow="0" yWindow="0" windowWidth="24000" windowHeight="10920" activeTab="2" xr2:uid="{00000000-000D-0000-FFFF-FFFF00000000}"/>
  </bookViews>
  <sheets>
    <sheet name="GESTIÓN" sheetId="5" r:id="rId1"/>
    <sheet name="INVERSIÓN" sheetId="6" r:id="rId2"/>
    <sheet name="ACTIVIDADES" sheetId="7" r:id="rId3"/>
    <sheet name="TERRITORIALIZACIÓN" sheetId="10" r:id="rId4"/>
  </sheets>
  <externalReferences>
    <externalReference r:id="rId5"/>
    <externalReference r:id="rId6"/>
  </externalReferences>
  <definedNames>
    <definedName name="_xlnm.Print_Area" localSheetId="2">ACTIVIDADES!$A$1:$V$58</definedName>
    <definedName name="_xlnm.Print_Area" localSheetId="0">GESTIÓN!$A$1:$AW$15</definedName>
    <definedName name="_xlnm.Print_Area" localSheetId="1">INVERSIÓN!$A$1:$AU$48</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53" i="10" l="1"/>
  <c r="E153" i="10"/>
  <c r="D153" i="10"/>
  <c r="K152" i="10"/>
  <c r="K151" i="10"/>
  <c r="K150" i="10"/>
  <c r="K149" i="10"/>
  <c r="K148" i="10"/>
  <c r="K147" i="10"/>
  <c r="K146" i="10"/>
  <c r="K145" i="10"/>
  <c r="K153" i="10" s="1"/>
  <c r="J140" i="10"/>
  <c r="D140" i="10"/>
  <c r="K139" i="10"/>
  <c r="E139" i="10"/>
  <c r="K138" i="10"/>
  <c r="E138" i="10"/>
  <c r="K137" i="10"/>
  <c r="E137" i="10"/>
  <c r="K136" i="10"/>
  <c r="E136" i="10"/>
  <c r="K135" i="10"/>
  <c r="E135" i="10"/>
  <c r="K134" i="10"/>
  <c r="E134" i="10"/>
  <c r="K133" i="10"/>
  <c r="E133" i="10"/>
  <c r="K132" i="10"/>
  <c r="K140" i="10" s="1"/>
  <c r="E132" i="10"/>
  <c r="K127" i="10"/>
  <c r="J127" i="10"/>
  <c r="E127" i="10"/>
  <c r="D127" i="10"/>
  <c r="K114" i="10"/>
  <c r="J114" i="10"/>
  <c r="D114" i="10"/>
  <c r="E113" i="10"/>
  <c r="E112" i="10"/>
  <c r="E111" i="10"/>
  <c r="E110" i="10"/>
  <c r="E109" i="10"/>
  <c r="E108" i="10"/>
  <c r="E107" i="10"/>
  <c r="E106" i="10"/>
  <c r="N102" i="10"/>
  <c r="M102" i="10"/>
  <c r="L102" i="10"/>
  <c r="J102" i="10"/>
  <c r="I102" i="10"/>
  <c r="H102" i="10"/>
  <c r="N101" i="10"/>
  <c r="M101" i="10"/>
  <c r="L101" i="10"/>
  <c r="J101" i="10"/>
  <c r="I101" i="10"/>
  <c r="H101" i="10"/>
  <c r="K100" i="10"/>
  <c r="F100" i="10"/>
  <c r="E100" i="10"/>
  <c r="K99" i="10"/>
  <c r="F99" i="10"/>
  <c r="E99" i="10"/>
  <c r="K98" i="10"/>
  <c r="F98" i="10"/>
  <c r="E98" i="10"/>
  <c r="G98" i="10" s="1"/>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K38" i="10"/>
  <c r="F38" i="10"/>
  <c r="E38" i="10"/>
  <c r="K37" i="10"/>
  <c r="F37" i="10"/>
  <c r="E37" i="10"/>
  <c r="G37" i="10" s="1"/>
  <c r="K36" i="10"/>
  <c r="F36" i="10"/>
  <c r="E36" i="10"/>
  <c r="G36" i="10" s="1"/>
  <c r="K35" i="10"/>
  <c r="F35" i="10"/>
  <c r="E35" i="10"/>
  <c r="G34" i="10"/>
  <c r="G33" i="10"/>
  <c r="G32" i="10"/>
  <c r="K31" i="10"/>
  <c r="G31" i="10"/>
  <c r="F31" i="10"/>
  <c r="E31" i="10"/>
  <c r="K30" i="10"/>
  <c r="F30" i="10"/>
  <c r="G30" i="10" s="1"/>
  <c r="E30" i="10"/>
  <c r="K29" i="10"/>
  <c r="K101" i="10" s="1"/>
  <c r="G29" i="10"/>
  <c r="F29" i="10"/>
  <c r="E29" i="10"/>
  <c r="K28" i="10"/>
  <c r="F28" i="10"/>
  <c r="G28" i="10" s="1"/>
  <c r="E28" i="10"/>
  <c r="G27" i="10"/>
  <c r="G26" i="10"/>
  <c r="G25" i="10"/>
  <c r="K24" i="10"/>
  <c r="F24" i="10"/>
  <c r="E24" i="10"/>
  <c r="G24" i="10" s="1"/>
  <c r="K23" i="10"/>
  <c r="F23" i="10"/>
  <c r="G23" i="10" s="1"/>
  <c r="E23" i="10"/>
  <c r="K22" i="10"/>
  <c r="F22" i="10"/>
  <c r="E22" i="10"/>
  <c r="G22" i="10" s="1"/>
  <c r="K21" i="10"/>
  <c r="F21" i="10"/>
  <c r="G21" i="10" s="1"/>
  <c r="E21" i="10"/>
  <c r="G20" i="10"/>
  <c r="G19" i="10"/>
  <c r="G18" i="10"/>
  <c r="K17" i="10"/>
  <c r="F17" i="10"/>
  <c r="E17" i="10"/>
  <c r="G17" i="10" s="1"/>
  <c r="K16" i="10"/>
  <c r="F16" i="10"/>
  <c r="E16" i="10"/>
  <c r="G16" i="10" s="1"/>
  <c r="K15" i="10"/>
  <c r="F15" i="10"/>
  <c r="E15" i="10"/>
  <c r="G15" i="10" s="1"/>
  <c r="K14" i="10"/>
  <c r="F14" i="10"/>
  <c r="E14" i="10"/>
  <c r="G14" i="10" s="1"/>
  <c r="G13" i="10"/>
  <c r="G12" i="10"/>
  <c r="G11" i="10"/>
  <c r="K10" i="10"/>
  <c r="F10" i="10"/>
  <c r="E10" i="10"/>
  <c r="K9" i="10"/>
  <c r="F9" i="10"/>
  <c r="E9" i="10"/>
  <c r="K8" i="10"/>
  <c r="F8" i="10"/>
  <c r="E8" i="10"/>
  <c r="K7" i="10"/>
  <c r="F7" i="10"/>
  <c r="E7" i="10"/>
  <c r="G7" i="10" s="1"/>
  <c r="F101" i="10" l="1"/>
  <c r="G9" i="10"/>
  <c r="G99" i="10"/>
  <c r="G10" i="10"/>
  <c r="G100" i="10"/>
  <c r="E114" i="10"/>
  <c r="E140" i="10"/>
  <c r="K102" i="10"/>
  <c r="G35" i="10"/>
  <c r="F102" i="10"/>
  <c r="E101" i="10"/>
  <c r="E102" i="10"/>
  <c r="G8" i="10"/>
  <c r="G38" i="10"/>
  <c r="I45" i="6" l="1"/>
  <c r="I47" i="6" s="1"/>
  <c r="S43" i="7" l="1"/>
  <c r="S42" i="7"/>
  <c r="H40" i="6"/>
  <c r="AP40" i="6" s="1"/>
  <c r="H10" i="6"/>
  <c r="AP10" i="6" s="1"/>
  <c r="H34" i="6"/>
  <c r="AP34" i="6" s="1"/>
  <c r="H28" i="6"/>
  <c r="AP28" i="6" s="1"/>
  <c r="H22" i="6"/>
  <c r="H26" i="6" s="1"/>
  <c r="H16" i="6"/>
  <c r="AP16" i="6" s="1"/>
  <c r="AP39" i="6"/>
  <c r="AP33" i="6"/>
  <c r="AP21" i="6"/>
  <c r="AP15" i="6"/>
  <c r="AP9" i="6"/>
  <c r="AO40" i="6"/>
  <c r="AO34" i="6"/>
  <c r="AO28" i="6"/>
  <c r="AO22" i="6"/>
  <c r="AO16" i="6"/>
  <c r="K44" i="6"/>
  <c r="L44" i="6"/>
  <c r="M44" i="6"/>
  <c r="N44" i="6"/>
  <c r="O44" i="6"/>
  <c r="P44" i="6"/>
  <c r="Q44" i="6"/>
  <c r="S44" i="6"/>
  <c r="T44" i="6"/>
  <c r="U44" i="6"/>
  <c r="V44" i="6"/>
  <c r="W44" i="6"/>
  <c r="X44" i="6"/>
  <c r="Y44" i="6"/>
  <c r="Z44" i="6"/>
  <c r="AA44" i="6"/>
  <c r="AB44" i="6"/>
  <c r="AC44" i="6"/>
  <c r="AD44" i="6"/>
  <c r="AE44" i="6"/>
  <c r="AF44" i="6"/>
  <c r="AG44" i="6"/>
  <c r="AH44" i="6"/>
  <c r="AI44" i="6"/>
  <c r="AJ44" i="6"/>
  <c r="AK44" i="6"/>
  <c r="AL44" i="6"/>
  <c r="AM44" i="6"/>
  <c r="AN44" i="6"/>
  <c r="K38" i="6"/>
  <c r="L38" i="6"/>
  <c r="M38" i="6"/>
  <c r="N38" i="6"/>
  <c r="O38" i="6"/>
  <c r="P38" i="6"/>
  <c r="Q38" i="6"/>
  <c r="S38" i="6"/>
  <c r="T38" i="6"/>
  <c r="U38" i="6"/>
  <c r="V38" i="6"/>
  <c r="W38" i="6"/>
  <c r="X38" i="6"/>
  <c r="Y38" i="6"/>
  <c r="Z38" i="6"/>
  <c r="AA38" i="6"/>
  <c r="AB38" i="6"/>
  <c r="AC38" i="6"/>
  <c r="AD38" i="6"/>
  <c r="AE38" i="6"/>
  <c r="AF38" i="6"/>
  <c r="AG38" i="6"/>
  <c r="AH38" i="6"/>
  <c r="AI38" i="6"/>
  <c r="AJ38" i="6"/>
  <c r="AK38" i="6"/>
  <c r="AL38" i="6"/>
  <c r="AM38" i="6"/>
  <c r="AN38" i="6"/>
  <c r="K32" i="6"/>
  <c r="L32" i="6"/>
  <c r="M32" i="6"/>
  <c r="N32" i="6"/>
  <c r="O32" i="6"/>
  <c r="P32" i="6"/>
  <c r="Q32" i="6"/>
  <c r="S32" i="6"/>
  <c r="T32" i="6"/>
  <c r="U32" i="6"/>
  <c r="V32" i="6"/>
  <c r="W32" i="6"/>
  <c r="X32" i="6"/>
  <c r="Y32" i="6"/>
  <c r="Z32" i="6"/>
  <c r="AA32" i="6"/>
  <c r="AB32" i="6"/>
  <c r="AC32" i="6"/>
  <c r="AD32" i="6"/>
  <c r="AE32" i="6"/>
  <c r="AF32" i="6"/>
  <c r="AG32" i="6"/>
  <c r="AH32" i="6"/>
  <c r="AI32" i="6"/>
  <c r="AJ32" i="6"/>
  <c r="AK32" i="6"/>
  <c r="AL32" i="6"/>
  <c r="AM32" i="6"/>
  <c r="AN32" i="6"/>
  <c r="AL26" i="6"/>
  <c r="AM26" i="6"/>
  <c r="AN26" i="6"/>
  <c r="AK20" i="6"/>
  <c r="AL20" i="6"/>
  <c r="AM20" i="6"/>
  <c r="AN20" i="6"/>
  <c r="AK14" i="6"/>
  <c r="AL14" i="6"/>
  <c r="AM14" i="6"/>
  <c r="AN14" i="6"/>
  <c r="AO10" i="6"/>
  <c r="AO39" i="6"/>
  <c r="AO33" i="6"/>
  <c r="AO27" i="6"/>
  <c r="AO21" i="6"/>
  <c r="AO15" i="6"/>
  <c r="AO9" i="6"/>
  <c r="AR12" i="5"/>
  <c r="AR13" i="5"/>
  <c r="AR14" i="5"/>
  <c r="AP27" i="6"/>
  <c r="K26" i="6"/>
  <c r="L26" i="6"/>
  <c r="M26" i="6"/>
  <c r="N26" i="6"/>
  <c r="O26" i="6"/>
  <c r="P26" i="6"/>
  <c r="Q26" i="6"/>
  <c r="S26" i="6"/>
  <c r="T26" i="6"/>
  <c r="U26" i="6"/>
  <c r="V26" i="6"/>
  <c r="W26" i="6"/>
  <c r="X26" i="6"/>
  <c r="Y26" i="6"/>
  <c r="Z26" i="6"/>
  <c r="AA26" i="6"/>
  <c r="AB26" i="6"/>
  <c r="AC26" i="6"/>
  <c r="AD26" i="6"/>
  <c r="AE26" i="6"/>
  <c r="AF26" i="6"/>
  <c r="AG26" i="6"/>
  <c r="AH26" i="6"/>
  <c r="AI26" i="6"/>
  <c r="AJ26" i="6"/>
  <c r="K20" i="6"/>
  <c r="L20" i="6"/>
  <c r="M20" i="6"/>
  <c r="N20" i="6"/>
  <c r="O20" i="6"/>
  <c r="P20" i="6"/>
  <c r="Q16" i="6"/>
  <c r="Q20" i="6" s="1"/>
  <c r="S20" i="6"/>
  <c r="T20" i="6"/>
  <c r="U20" i="6"/>
  <c r="V20" i="6"/>
  <c r="W20" i="6"/>
  <c r="X20" i="6"/>
  <c r="Y20" i="6"/>
  <c r="Z20" i="6"/>
  <c r="AA20" i="6"/>
  <c r="AB20" i="6"/>
  <c r="AC20" i="6"/>
  <c r="AD20" i="6"/>
  <c r="AE20" i="6"/>
  <c r="AF20" i="6"/>
  <c r="AG20" i="6"/>
  <c r="AH20" i="6"/>
  <c r="AI20" i="6"/>
  <c r="AJ20" i="6"/>
  <c r="S14" i="6"/>
  <c r="T14" i="6"/>
  <c r="U14" i="6"/>
  <c r="V14" i="6"/>
  <c r="W14" i="6"/>
  <c r="X14" i="6"/>
  <c r="Y14" i="6"/>
  <c r="Z14" i="6"/>
  <c r="AA14" i="6"/>
  <c r="AB14" i="6"/>
  <c r="AC14" i="6"/>
  <c r="AD14" i="6"/>
  <c r="AE14" i="6"/>
  <c r="AF14" i="6"/>
  <c r="AG14" i="6"/>
  <c r="AH14" i="6"/>
  <c r="AI14" i="6"/>
  <c r="AJ14" i="6"/>
  <c r="M14" i="6"/>
  <c r="N14" i="6"/>
  <c r="O14" i="6"/>
  <c r="P14" i="6"/>
  <c r="Q14" i="6"/>
  <c r="L14" i="6"/>
  <c r="K14" i="6"/>
  <c r="AE43" i="6"/>
  <c r="AE37" i="6"/>
  <c r="AE31" i="6"/>
  <c r="AE25" i="6"/>
  <c r="AE19" i="6"/>
  <c r="AE13" i="6"/>
  <c r="Y43" i="6"/>
  <c r="Y37" i="6"/>
  <c r="Y31" i="6"/>
  <c r="Y25" i="6"/>
  <c r="Y19" i="6"/>
  <c r="Y13" i="6"/>
  <c r="AQ14" i="5"/>
  <c r="AQ13" i="5"/>
  <c r="AQ12" i="5"/>
  <c r="AL46" i="6"/>
  <c r="AL45" i="6"/>
  <c r="AM46" i="6"/>
  <c r="AM45" i="6"/>
  <c r="AM47" i="6" s="1"/>
  <c r="AN46" i="6"/>
  <c r="AN45" i="6"/>
  <c r="N46" i="6"/>
  <c r="N45" i="6"/>
  <c r="N47" i="6" s="1"/>
  <c r="T46" i="6"/>
  <c r="T45" i="6"/>
  <c r="W46" i="6"/>
  <c r="W45" i="6"/>
  <c r="W47" i="6" s="1"/>
  <c r="Z46" i="6"/>
  <c r="Z45" i="6"/>
  <c r="AC46" i="6"/>
  <c r="AC45" i="6"/>
  <c r="AC47" i="6" s="1"/>
  <c r="AF46" i="6"/>
  <c r="AF45" i="6"/>
  <c r="AI46" i="6"/>
  <c r="AI45" i="6"/>
  <c r="AI47" i="6" s="1"/>
  <c r="O46" i="6"/>
  <c r="O45" i="6"/>
  <c r="P46" i="6"/>
  <c r="P45" i="6"/>
  <c r="P47" i="6" s="1"/>
  <c r="Q46" i="6"/>
  <c r="R46" i="6"/>
  <c r="R45" i="6"/>
  <c r="S46" i="6"/>
  <c r="S45" i="6"/>
  <c r="U46" i="6"/>
  <c r="U45" i="6"/>
  <c r="U47" i="6"/>
  <c r="V46" i="6"/>
  <c r="V47" i="6" s="1"/>
  <c r="V45" i="6"/>
  <c r="X46" i="6"/>
  <c r="X45" i="6"/>
  <c r="Y46" i="6"/>
  <c r="Y45" i="6"/>
  <c r="AA46" i="6"/>
  <c r="AA45" i="6"/>
  <c r="AB46" i="6"/>
  <c r="AB45" i="6"/>
  <c r="AD46" i="6"/>
  <c r="AD47" i="6" s="1"/>
  <c r="AD45" i="6"/>
  <c r="AE46" i="6"/>
  <c r="AE45" i="6"/>
  <c r="AG46" i="6"/>
  <c r="AG45" i="6"/>
  <c r="AH46" i="6"/>
  <c r="AH45" i="6"/>
  <c r="AJ46" i="6"/>
  <c r="AJ47" i="6" s="1"/>
  <c r="AJ45" i="6"/>
  <c r="M46" i="6"/>
  <c r="M47" i="6" s="1"/>
  <c r="Q45" i="6"/>
  <c r="Q47" i="6" s="1"/>
  <c r="J45" i="6"/>
  <c r="K45" i="6"/>
  <c r="K47" i="6" s="1"/>
  <c r="L45" i="6"/>
  <c r="L47" i="6" s="1"/>
  <c r="AK45" i="6"/>
  <c r="S56" i="7"/>
  <c r="S49" i="7"/>
  <c r="S48" i="7"/>
  <c r="S35" i="7"/>
  <c r="S12" i="7"/>
  <c r="S10" i="7"/>
  <c r="S8" i="7"/>
  <c r="T8" i="7"/>
  <c r="T16" i="7"/>
  <c r="T24" i="7"/>
  <c r="T28" i="7"/>
  <c r="T46" i="7"/>
  <c r="T38" i="7"/>
  <c r="S45" i="7"/>
  <c r="S44" i="7"/>
  <c r="S41" i="7"/>
  <c r="S40" i="7"/>
  <c r="U58" i="7"/>
  <c r="S57" i="7"/>
  <c r="S55" i="7"/>
  <c r="S54" i="7"/>
  <c r="S53" i="7"/>
  <c r="S52" i="7"/>
  <c r="S51" i="7"/>
  <c r="S47" i="7"/>
  <c r="S46" i="7"/>
  <c r="S39" i="7"/>
  <c r="S38" i="7"/>
  <c r="S37" i="7"/>
  <c r="S36" i="7"/>
  <c r="S34" i="7"/>
  <c r="S33" i="7"/>
  <c r="S32" i="7"/>
  <c r="S31" i="7"/>
  <c r="S30" i="7"/>
  <c r="S29" i="7"/>
  <c r="S28" i="7"/>
  <c r="S27" i="7"/>
  <c r="S26" i="7"/>
  <c r="S25" i="7"/>
  <c r="S24" i="7"/>
  <c r="S23" i="7"/>
  <c r="S22" i="7"/>
  <c r="S21" i="7"/>
  <c r="S20" i="7"/>
  <c r="S19" i="7"/>
  <c r="S18" i="7"/>
  <c r="S17" i="7"/>
  <c r="S16" i="7"/>
  <c r="S15" i="7"/>
  <c r="S14" i="7"/>
  <c r="S13" i="7"/>
  <c r="S11" i="7"/>
  <c r="S9" i="7"/>
  <c r="J44" i="6"/>
  <c r="N43" i="6"/>
  <c r="K43" i="6"/>
  <c r="J43" i="6"/>
  <c r="H43" i="6"/>
  <c r="J38" i="6"/>
  <c r="N37" i="6"/>
  <c r="K37" i="6"/>
  <c r="J37" i="6"/>
  <c r="H37" i="6"/>
  <c r="E33" i="6"/>
  <c r="J32" i="6"/>
  <c r="J26" i="6"/>
  <c r="N25" i="6"/>
  <c r="K25" i="6"/>
  <c r="J25" i="6"/>
  <c r="H25" i="6"/>
  <c r="J20" i="6"/>
  <c r="N19" i="6"/>
  <c r="K19" i="6"/>
  <c r="J19" i="6"/>
  <c r="H19" i="6"/>
  <c r="J14" i="6"/>
  <c r="N13" i="6"/>
  <c r="J13" i="6"/>
  <c r="H13" i="6"/>
  <c r="H14" i="6"/>
  <c r="J47" i="6"/>
  <c r="AG47" i="6" l="1"/>
  <c r="AA47" i="6"/>
  <c r="X47" i="6"/>
  <c r="O47" i="6"/>
  <c r="AF47" i="6"/>
  <c r="Z47" i="6"/>
  <c r="AN47" i="6"/>
  <c r="AL47" i="6"/>
  <c r="AH47" i="6"/>
  <c r="AE47" i="6"/>
  <c r="AB47" i="6"/>
  <c r="T47" i="6"/>
  <c r="T58" i="7"/>
  <c r="H20" i="6"/>
  <c r="H38" i="6"/>
  <c r="R47" i="6"/>
  <c r="Y47" i="6"/>
  <c r="S47" i="6"/>
  <c r="H44" i="6"/>
  <c r="H32" i="6"/>
  <c r="H45" i="6"/>
  <c r="H47" i="6" s="1"/>
  <c r="AP22" i="6"/>
  <c r="AK46" i="6"/>
  <c r="AK47" i="6" s="1"/>
  <c r="AK2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JUBBENY.MORENO</author>
  </authors>
  <commentList>
    <comment ref="C84" authorId="0" shapeId="0" xr:uid="{00000000-0006-0000-0300-000001000000}">
      <text>
        <r>
          <rPr>
            <b/>
            <sz val="9"/>
            <color indexed="81"/>
            <rFont val="Tahoma"/>
            <family val="2"/>
          </rPr>
          <t>JUBBENY.MORENO:</t>
        </r>
        <r>
          <rPr>
            <sz val="9"/>
            <color indexed="81"/>
            <rFont val="Tahoma"/>
            <family val="2"/>
          </rPr>
          <t xml:space="preserve">
Este punto se abrió a partir del 14-08-2017</t>
        </r>
      </text>
    </comment>
  </commentList>
</comments>
</file>

<file path=xl/sharedStrings.xml><?xml version="1.0" encoding="utf-8"?>
<sst xmlns="http://schemas.openxmlformats.org/spreadsheetml/2006/main" count="728" uniqueCount="304">
  <si>
    <t>SECRETARÍA DISTRITAL DE AMBIENTE</t>
  </si>
  <si>
    <t>DEPENDENCIA:</t>
  </si>
  <si>
    <t>CÓDIGO Y NOMBRE PROYECTO: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</si>
  <si>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</si>
  <si>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</si>
  <si>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</si>
  <si>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</si>
  <si>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</si>
  <si>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</si>
  <si>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</si>
  <si>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</si>
  <si>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</si>
  <si>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</si>
  <si>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</si>
  <si>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</si>
  <si>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</si>
  <si>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</si>
  <si>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</si>
  <si>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</si>
  <si>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</si>
  <si>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</si>
  <si>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</si>
  <si>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</si>
  <si>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</si>
  <si>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</si>
  <si>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</si>
  <si>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</si>
  <si>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</si>
  <si>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</si>
  <si>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</si>
  <si>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</si>
  <si>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</si>
  <si>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</si>
  <si>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</si>
  <si>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</si>
  <si>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</si>
  <si>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</si>
  <si>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</si>
  <si>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</si>
  <si>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</si>
  <si>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</si>
  <si>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</si>
  <si>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</si>
  <si>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</si>
  <si>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</si>
  <si>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</si>
  <si>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</si>
  <si>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</si>
  <si>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</si>
  <si>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</si>
  <si>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</si>
  <si>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</si>
  <si>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</si>
  <si>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</si>
  <si>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</si>
  <si>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</si>
  <si>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</si>
  <si>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</si>
  <si>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</si>
  <si>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</si>
  <si>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</si>
  <si>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</si>
  <si>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</si>
  <si>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</si>
  <si>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</si>
  <si>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</si>
  <si>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</si>
  <si>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</si>
  <si>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</si>
  <si>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</si>
  <si>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</si>
  <si>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</si>
  <si>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</si>
  <si>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</si>
  <si>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</si>
  <si>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</si>
  <si>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</si>
  <si>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</si>
  <si>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SUBSECRETARIA GENERAL Y DE CONTROL DISCIPLINARIO</t>
  </si>
  <si>
    <t xml:space="preserve">Gobierno legítimo, fortalecimiento local y eficiencia  </t>
  </si>
  <si>
    <t>Transparencia, gestión pública y servicio a la ciudadanía</t>
  </si>
  <si>
    <t>Gestión Pública efectiva y eficiente para brindar un mejor servicio para todos</t>
  </si>
  <si>
    <t>PROYECTO 1100 - DIRECCCIONAMIENTO ESTRATÉGICO, COORDINACION, Y ORIENTACIÓN DE LA SECRETARÍA DISTRITAL DE AMBIENTE.</t>
  </si>
  <si>
    <t>PROYECTO 1100 - "DIRECCCIONAMIENTO ESTRATÉGICO, COORDINACION, Y ORIENTACIÓN DE LA SECRETARÍA DISTRITAL DE AMBIENTE".</t>
  </si>
  <si>
    <t>X</t>
  </si>
  <si>
    <t>Seguimiento al 100% de las PQR asignadas respondidas</t>
  </si>
  <si>
    <t xml:space="preserve">
Incrementar 90 % la sostenibilidad el SIG en la SDA
</t>
  </si>
  <si>
    <t>TOTAL PONDERACIÓN</t>
  </si>
  <si>
    <t>Constante</t>
  </si>
  <si>
    <t>Llevar a un 100% la implementación de las leyes 1712 de 2014 (Ley de Transparencia y del Derecho de Acceso a la Información Pública) y 1474 de 2011</t>
  </si>
  <si>
    <t>Incrementar a un 90% la sostenibilidad del SIG en el Gobierno Distrital</t>
  </si>
  <si>
    <t>% de avance en la implementación de las Leyes 1712 de 2014 y 1474 de 2011</t>
  </si>
  <si>
    <t>% de sostenibilidad del Sistema Integrado de Gestión en el Gobierno Distrital</t>
  </si>
  <si>
    <t xml:space="preserve">Seguimiento 100 % de la Ley 1712 y 1474
</t>
  </si>
  <si>
    <t xml:space="preserve">1,2 PROYECTO PRIORITARIO  </t>
  </si>
  <si>
    <t>Mejorar el Índice de Gobierno Abierto para la ciudad en diez puntos (Meta Resultado)</t>
  </si>
  <si>
    <t>Fortalecimiento a la gestión pública efectiva y eficiente</t>
  </si>
  <si>
    <t>Mejorar el Índice de Gobierno Abierto en 4 puntos</t>
  </si>
  <si>
    <t>Numérico</t>
  </si>
  <si>
    <t>Porcentaje</t>
  </si>
  <si>
    <t>Creciente</t>
  </si>
  <si>
    <t>Mantener 1 Sistema de Control Interno</t>
  </si>
  <si>
    <t>Mantener mínimo 8 puntos habilitados de Atención al Ciudadano</t>
  </si>
  <si>
    <t xml:space="preserve">Seguimiento 100%  PQR´s asignadas respondidas
</t>
  </si>
  <si>
    <t>Operar un proceso de Direccionamiento Estratégico</t>
  </si>
  <si>
    <t>4, COD. META PROYECTO PRIORITARIO</t>
  </si>
  <si>
    <t xml:space="preserve">Gobierno Abierto y Transparente 
</t>
  </si>
  <si>
    <t>Gobierno Abierto y Transparente</t>
  </si>
  <si>
    <t xml:space="preserve">
Mantener 1 Sistema de Control Interno</t>
  </si>
  <si>
    <t>Incrementar 90 % la sostenibilidad el SIG en la SDA</t>
  </si>
  <si>
    <t>Seguimiento 100% de la Ley 1712 Y 1474</t>
  </si>
  <si>
    <t>Suma</t>
  </si>
  <si>
    <t>FORMATO DE  ACTUALIZACIÓN Y SEGUIMIENTO A LA TERRITORIALIZACIÓN DE LA INVERSIÓN</t>
  </si>
  <si>
    <t>PROYECTO:</t>
  </si>
  <si>
    <t>PERIODO:</t>
  </si>
  <si>
    <t>1, COD. META</t>
  </si>
  <si>
    <t>2, META PROYECTO</t>
  </si>
  <si>
    <t>4, VARIABLE</t>
  </si>
  <si>
    <t>5, PROGRAMACIÓN-ACTUALIZACIÓN</t>
  </si>
  <si>
    <t>6, ACTUALIZACIÓN</t>
  </si>
  <si>
    <t>7, SEGUIMIENTO META</t>
  </si>
  <si>
    <t>8, LOCALIZACIÓN GEOGRÁFICA</t>
  </si>
  <si>
    <t>9,  POBLACIÓN</t>
  </si>
  <si>
    <t>ID Meta</t>
  </si>
  <si>
    <t>6,1 ACTUALIZACIÓN MARZO</t>
  </si>
  <si>
    <t>6,2 ACTUALIZACIÓN JUNIO</t>
  </si>
  <si>
    <t>6,3 ACTUALIZACIÓN SEPTIEMBRE</t>
  </si>
  <si>
    <t>6,4 ACTUALIZACIÓN DICIEMBRE</t>
  </si>
  <si>
    <t>7,1 SEGUIMIENTO MARZO</t>
  </si>
  <si>
    <t>7,2 SEGUIMIENTO JUNIO</t>
  </si>
  <si>
    <t>7,3 SEGUIMIENTO SEPTIEMBRE</t>
  </si>
  <si>
    <t>7,4 SEGUIMIENTO DICIEMBRE</t>
  </si>
  <si>
    <t>8,1 LOCALIDADES</t>
  </si>
  <si>
    <t>8,2 UPZ</t>
  </si>
  <si>
    <t>8,3 BARRIO</t>
  </si>
  <si>
    <t>8,4 PUNTO, LÍNEA O POLÍGONO</t>
  </si>
  <si>
    <t>8,5 ÁREA DE INFLUENCIA</t>
  </si>
  <si>
    <t>9,1 NUMERO DE HOMBRES</t>
  </si>
  <si>
    <t>9,2 NUMERO DE MUJERES</t>
  </si>
  <si>
    <t>9,3 GRUPO ETARIO</t>
  </si>
  <si>
    <t>9,4 CONDICION POBLACIONAL</t>
  </si>
  <si>
    <t>9,5 GRUPOS ETNICOS</t>
  </si>
  <si>
    <t>9,6 TOTAL POBLACIÓN
PERSONAS/CANTIDAD</t>
  </si>
  <si>
    <t>Magnitud Vigencia</t>
  </si>
  <si>
    <t>Distrito Capital</t>
  </si>
  <si>
    <t>Chapinero</t>
  </si>
  <si>
    <t>Chapinero Central</t>
  </si>
  <si>
    <t xml:space="preserve">Avenida Caracas N° 54 - 38   </t>
  </si>
  <si>
    <t xml:space="preserve">Desde este punto de inversión no se hace identificación de genero </t>
  </si>
  <si>
    <t>Desde nuestra compencia no se hace distinción para los grupos Etareos</t>
  </si>
  <si>
    <t>Todos los Grupos</t>
  </si>
  <si>
    <t>No Identifica Grupos Etnicos</t>
  </si>
  <si>
    <t>Recursos Vigencia</t>
  </si>
  <si>
    <t>Magnitud Reservas</t>
  </si>
  <si>
    <t>Reservas Presupuestales</t>
  </si>
  <si>
    <t>Distrito Capital - Chapinero</t>
  </si>
  <si>
    <t>Punto de Inversión Bosa</t>
  </si>
  <si>
    <t>Bosa</t>
  </si>
  <si>
    <t>Apogeo</t>
  </si>
  <si>
    <t>Olarte</t>
  </si>
  <si>
    <t>Avenida Calle 57 R SUR # 72 D - 12</t>
  </si>
  <si>
    <t>Punto de Inversión Kennedy</t>
  </si>
  <si>
    <t>Kennedy</t>
  </si>
  <si>
    <t xml:space="preserve">
 Gran Britalia</t>
  </si>
  <si>
    <t>Tintalito</t>
  </si>
  <si>
    <t xml:space="preserve">
Av Carrera 86 No. 43 - 55 Sur</t>
  </si>
  <si>
    <t>Punto de Inversión Fontibón</t>
  </si>
  <si>
    <t>Fontibón</t>
  </si>
  <si>
    <t>Fontibon</t>
  </si>
  <si>
    <t>Zona Franca</t>
  </si>
  <si>
    <t>Diagonal 16 No. 104 51</t>
  </si>
  <si>
    <t>Punto de Inversión Suba</t>
  </si>
  <si>
    <t>Suba</t>
  </si>
  <si>
    <t>El Pino</t>
  </si>
  <si>
    <t>Calle 145 No. 103B 90</t>
  </si>
  <si>
    <t>Punto de Inversión Teusaquillo</t>
  </si>
  <si>
    <t>Teusaquillo</t>
  </si>
  <si>
    <t>Quinta Paredes</t>
  </si>
  <si>
    <t>Carrera 30 No. 25-90 supercade CAD</t>
  </si>
  <si>
    <t>Punto de Inversión Usaquén</t>
  </si>
  <si>
    <t>Usaquén</t>
  </si>
  <si>
    <t xml:space="preserve">Toberin </t>
  </si>
  <si>
    <t>El Toberin</t>
  </si>
  <si>
    <t>Carrera 21 # 169 - 62, Centro Comercial Stuttgart. Local 118</t>
  </si>
  <si>
    <t>TOTAL MP1</t>
  </si>
  <si>
    <t>Total Magnitud MP1</t>
  </si>
  <si>
    <t>Total Recursos Vigencia MP1</t>
  </si>
  <si>
    <t>Total Reservas MP1</t>
  </si>
  <si>
    <t>TOTALES - PROYECTO</t>
  </si>
  <si>
    <t>Total Recursos Vigencia - Proyecto</t>
  </si>
  <si>
    <t>Total  Recursos Reservas - Proyecto</t>
  </si>
  <si>
    <t>PROGRAMACIÓN INICIAL CUATRIENIO</t>
  </si>
  <si>
    <t>PROGR. ANUAL CORTE  SEPT</t>
  </si>
  <si>
    <t>PROGR. ANUAL CORTE DIC</t>
  </si>
  <si>
    <t>REPROGRAMACIÓN VIGENCIA</t>
  </si>
  <si>
    <t>PROGR. ANUAL CORTE  MAR</t>
  </si>
  <si>
    <t>PROGR. ANUAL CORTE  JUN</t>
  </si>
  <si>
    <t>126PG01-PR02-F-2-V10.0</t>
  </si>
  <si>
    <t>PROGRAMA</t>
  </si>
  <si>
    <t xml:space="preserve">NUMERO INTERSEXUAL </t>
  </si>
  <si>
    <t>1, PRIMERA CATEGORIA</t>
  </si>
  <si>
    <t>SEGUIM. SEPT. RESERVAS</t>
  </si>
  <si>
    <t>SEGUIM. SEPT. 2017</t>
  </si>
  <si>
    <t>SEGUIM. JUNIO RESERVAS</t>
  </si>
  <si>
    <t>SEGUIM. JUNIO 2017</t>
  </si>
  <si>
    <t>SEGUIM. MARZO RESERVAS</t>
  </si>
  <si>
    <t>FORMULACIÓN RESERVAS</t>
  </si>
  <si>
    <t>No identofoca</t>
  </si>
  <si>
    <t>Transversal 113b # 66-54</t>
  </si>
  <si>
    <t>Villa Gladys</t>
  </si>
  <si>
    <t>Engativá</t>
  </si>
  <si>
    <t>Punto de Inversión Engativa</t>
  </si>
  <si>
    <t xml:space="preserve">Dirección: Entidad.   SIG de la Entidad.
Descripción:  Acciones para la implementacion y desarrollo del SIG en la Entidad. </t>
  </si>
  <si>
    <t xml:space="preserve">Dirección:  Entidad.Seguimiento al 100% de las PQR asignadas respondidas por la SDA.
Descripción:   Oportunidad y calidad de las respuestas de PQR dadas por la entidad. </t>
  </si>
  <si>
    <t xml:space="preserve">Distrtial. 
Descripción: :
Procesos de la Entidad.  Realizar evaluacion y seguimiento a la gestion y procesos institucionales de la SDA. </t>
  </si>
  <si>
    <t>3, NOMBRE -PUNTO DE INVERSIÓN (LOCALIDAD, ESPECIAL, DISTRITAL)</t>
  </si>
  <si>
    <t>Operar un Proceso de Direccionamiento Estratégico</t>
  </si>
  <si>
    <t>5, PONDERACIÓN HORIZONTAL AÑO: 2018</t>
  </si>
  <si>
    <t>FORMULACIÓN 2018</t>
  </si>
  <si>
    <t>Dirección: Cumplimiento  del Plan Anticorrupcion y de atencion al ciudadano 2018  en la Entidad. MPI5.</t>
  </si>
  <si>
    <t>Dirección: Entidad. 
 Gestion del Medio Ambiente del Distrito Capital.
Descripción:  Atender, gestionar, manejar y coordinar los procesos misionales y proyectos para la administracion del medio ambiente distrital.</t>
  </si>
  <si>
    <t>Distrito Capital - Chapinero
Descripción: Mantener mínimo 8 puntos habilitados de atención al ciudadano</t>
  </si>
  <si>
    <t>No se presentaron retrasos en el seguimiento programado</t>
  </si>
  <si>
    <t>No se requirieron acciones, pues no se presentaron retrasos</t>
  </si>
  <si>
    <t>No se presentaron retrasos</t>
  </si>
  <si>
    <t>SEGUIM. MARZO 2018</t>
  </si>
  <si>
    <t>Durante el primer trimestre de la vigencia 2018 se realizaron las siguientes actividades:   
* Se recibieron 373 resoluciones y 929 autos originales notificados y ejecutoriados, para custodia por parte de la Subsecretaría General y de Control Disciplinario, lo cual a su vez alimenta la base de datos de Actos Administrativos recibidos y sus respectivas estadísticas; estado actual al día.
* Se encarpetó y continuó con la organización del archivo físico de autos y resoluciones de las vigencias en custodia (2013-2014, 2015, 2016, 2017 y 2018), ubicándolo en cajas; estado actual al día.</t>
  </si>
  <si>
    <t>Durante el primer trimestre de 2018, se atendieron 109 derechos de petición provenientes del Concejo de Bogotá, Congreso de la República y la Personería de Bogotá, sobre los siguientes temas: recuperación ambiental en el espacio público, plan parcial Bavaria, relleno sanitario doña Juana, ruido en la carrera séptima, presupuesto en publicidad, techos verdes en Bogotá, publicidad exterior visual, adultos mayores con discapacidad, calidad del aire y emisiones, cerros orientales, problema de basuras en el distrito capital, construcciones en cerros, radiografía socioeconómica y ambiental al Páramo de Sumapaz, manejo de residuos peligrosos, humedal chorrillos y hornos crematorios. Así mismo, se dio respuesta a 36 proposiciones, donde se abordaron los siguientes tópicos: cerros orientales, Paramo de Sumapaz, río Tunjuelo, POZ Norte, desarrollo rural sostenible, implementación y cumplimiento de acuerdos, clínicas veterinarias ilegales, estado de los humedales y de la estructura ecológica principal, emergencia sanitaria y ambiental - impacto social, económico, jurídico y ambiental, crisis de las basuras, reglamentación del cobro de derechos por el uso del espacio público en las localidades, cumplimiento del plan de desarrollo “Bogotá Mejor Para Todos”, hornos crematorios, seguimiento a construcciones en los cerros orientales, cambio climático y fenómenos climáticos. Finalmente, en cuanto a los proyectos de acuerdo, se analizaron 19, relacionados con las siguientes temáticas: uso de tecnologías para disminución de emisiones, lineamientos para institucionalizar la bicicleta, mujeres víctimas de violencia, publicidad exterior visual, humedal chorrillos, divulgación básica de emergencias y contingencias en los eventos organizados por la administración distrital y el Concejo de Bogotá, estrategia mercando y educando y  medidas e incentivos para la promoción y masificación de la movilidad eléctrica en Bogotá.</t>
  </si>
  <si>
    <t>El Comité del Sistema Integrado de Gestión aprobó el Programa de Auditorías para la presente vigencia, el 31 de enero de 2018. De acuerdo con la programación, se inició la auditoría interna al proceso “Participación y Educación Ambiental”, la cual se encuentra en proceso de ejecución y con fecha de finalización en el mes de abril del año en curso; y la auditoría interna al proceso “Gestión Jurídica”, llevada a cabo el 6 de marzo de 2018, la cual permitió evidenciar la necesidad de actualizar los procedimientos "Procesos judiciales iniciados por la Entidad" y "Respuesta y Seguimiento a Acciones de Tutela", frente a normatividad y registros; el Sistema de Información de Procesos Judiciales — SIPROJ WED BOGOTA debe registrar las actuaciones o los procesos judiciales iniciados por la entidad y el Boletín Legal Ambiental debe contener la información de algunas resoluciones internas de interés general, entre otras recomendaciones.</t>
  </si>
  <si>
    <t>De conformidad con lo establecido en el Plan de Acción de la Oficina de Control Interno para la vigencia 2018, se realizó el seguimiento y evaluación de los riesgos de corrupción y los riesgos de gestión, de la Secretaría Distrital de Ambiente. Los resultados y recomendaciones frente a la administración de los riesgos de corrupción se presentaron el 16 de enero de 2018 y permitieron evidenciar que durante la vigencia 2017 los controles definidos para el manejo de estos riesgos fueron adoptados y se presentaron algunas recomendaciones para mejorar su administración tales como, establecer controles para garantizar la custodia, almacenamiento, conservación, trazabilidad y disponibilidad de la información digital y prevenir el riesgo de “Pérdida, daño o alteración de la información en el Archivo de la SDA” y continuar la articulación con las dependencias con el fin de obtener la información o documentos requeridos para atender oportunamente los procesos y prevenir el riesgo “Falta de oportunidad en la atención de los procesos judiciales”.   
Por otra parte, se realizó la retroalimentación sobre la evaluación de los riesgos de gestión y se presentaron las recomendaciones para su adecuada administración a los responsables de los procesos, que incluye entre otras, verificar la definición de algunos riesgos de tal manera que sea específica y se puedan establecer y monitorear las situaciones en las que se presentaría su materialización. Lo anterior con el fin de formular adecuadamente los controles y acciones preventivas para la administración del riesgo.</t>
  </si>
  <si>
    <t>La Oficina de Control Interno, en su función de evaluación y seguimiento y de conformidad con el Plan de Acción para la vigencia 2018, realizó el seguimiento al Plan de Mejoramiento suscrito ante la Contraloría Distrital, generando informe sobre el avance en el cumplimiento de las acciones donde se logró determinar que: 
• 70,7% de las acciones presentó cumplimiento al 100%.
• 3,7%  de las acciones presentó cumplimiento parcial con resultados entre el 75% y 99% de implementación. 
• 7,4% de las acciones presentó cumplimiento de implementación inferior a 74%. 
Por otra parte, se realizó el seguimiento al cumplimiento de las acciones de los Planes de Mejoramiento por Procesos y resultado de esta evaluación se generaron  observaciones y recomendaciones para el fortalecimiento del Sistema Integrado de Gestión tales como, realizar las gestiones en coordinación con el equipo de trabajo SIG de la Subsecretaría General y de Control Disciplinario, para agilizar la actualización de los procedimientos de los cuales dependa el cumplimiento de las acciones de dicho Plan, agilizar la aprobación de la Tabla de Retención Documental por parte del Archivo Distrital e implementación de las mismas en el archivo de gestión de la SDA conforme a exigencias del Archivo Distrital y asegurar el reporte del avance en el cumplimiento de las acciones en el aplicativo ISOLUCION de manera permanente, teniendo en cuenta que el aplicativo fue actualizado a la versión 4.6 a inicios de la presente vigencia, entre otras.</t>
  </si>
  <si>
    <t>Para el primer trimestre de 2018, se adelantaron los siguientes informes:
• Evaluación Sistema de Control Interno Contable; en él se identificó que se cumple con los plazos y requisitos establecidos por la Dirección Distrital de Contabilidad y se requiere formular indicadores financieros para el análisis e interpretación adecuada de la información; se recomendó avanzar en las actividades para lograr una transición al nuevo marco normativo como lo establece la Contaduría General de la Nación. 
• Implementación del nuevo marco normativo de regulación contable pública, evidenciado que la SDA ha avanzado en la misma en un 95.5%.
• Sistema Control Interno Institucional - Ejecutivo Anual vigencia 2017, cuyas principales recomendaciones apuntan a fortalecer la identificación de los riesgos institucionales, según los resultados de las auditorías internas y externas practicadas en la entidad.
• Evaluación Institucional a la Gestión por Dependencias, en el que se revisaron 136 indicadores de todas las áreas de la SDA y se identificaron algunos casos puntuales, recomendando a las áreas detallar las condiciones técnicas y/o administrativas ajenas al control de las variables del indicador que suponen una reformulación de las metas proyectadas. 
• Acciones de Plan Anticorrupción y Atención al Ciudadano  
• Recomendaciones y Resultados sobre Cumplimiento normas Derechos de Autor sobre Software 
• Estado de Control Interno de esta entidad - Informe Pormenorizado, cuya principal recomendación fue diseñar y ejecutar un plan de acción para dar cumplimiento integral a cada una de las dimensiones del Modelo Integrado de Planeación y Gestión. 
• Austeridad en el Gasto  
• Seguimiento metas del PDD a cargo de la Entidad 
• Plan de Mejoramiento Contraloría de Rendición Cuenta Anual
• Informe de PQR´S con corte 31 de diciembre de 2017, determinando un nivel de respuesta del 87.33%, respuestas fuera de términos del 12.62% y radicados sin respuesta pero dentro de términos del 0.05%.</t>
  </si>
  <si>
    <t>De conformidad con la aprobación del Plan de Auditorías vigencia 2018, aprobado por el Comité del Sistema Integrado de Gestión el 31 de enero del año en curso, se realizaron las auditorías internas a los procesos de Participación y Educación Ambiental y Gestión Jurídica y de acuerdo al Plan de Acción de la Oficina de Control Interno, se realizó la evaluación y seguimiento a los planes de mejoramiento por procesos e institucional (Contraloría Distrital) y a planes de manejo de riesgos de gestión y corrupción.
Por otro lado, se elaboraron y presentaron once (11) de los treinta y dos (32) informes de ley, con base en el Plan de Acción de la Oficina de Control Interno 2018. 
Como consecuencia de las observaciones y recomendaciones efectuadas en el desarrollo de las auditorías, evaluación y seguimiento a planes de mejoramiento y a planes de manejo de riesgos y elaboración y presentación de informes, se han implementado acciones de mejora y formulado planes de mejoramiento que aportan al cumplimiento de la misión, visión, metas y objetivos institucionales.</t>
  </si>
  <si>
    <t>Con la realización de las auditorías, así como informes de Ley y seguimientos, se logró hacer una revisión de los procesos de la SDA  e identificar las fortalezas y debilidades que son objeto de mejora, a través de acciones correctivas y preventivas que aportan al logro de los objetivos institucionales con lo cual se fortalece el Sistema Integrado de Gestión y desde luego el sistema de control interno.</t>
  </si>
  <si>
    <t>• Auditoría Gestión Jurídica Rad. 2018IE60752.
• Riesgos corrupción Rad. 2018IE07773; riesgos gestión Rad. 2018IE39519–52521–54429–45188-52408-47782-45131-40881-55765-46054-42926-55775-42932-48695-42998-59631.
• Estado Plan de Mejoramiento Contraloría Distrital Rad. 2018IE45443; estado Plan de Mejoramiento Procesos Rad. 2018IE39519-52521-54429-45188-52408-47782-48705-40881-55765-42917-46054-42926-55775-53077-48695-42998.
• Informes Normativos: Rad. 2018IE08444, Rad. 2018IE54441, Rad. 2018IE16545, Rad. 2018IE17879, Rad. 2018IE50509, Rad. 2018IE17691, Informe  Rad. 2018IE67288, PAAC http://www.ambientebogota.gov.co/web/sda/plan-anticorrupcion-y-de-atencion-al-ciudadano, www.derechodeautor.gov.co, correo mpgomez@alcaldiabogota.gov.co - Oficina de Desarrollo Institucional - Alcaldía Mayor, Certificado emitido por la Contraloría - SIVICOF 15 de febrero de 2018.</t>
  </si>
  <si>
    <t>Durante el primer trimestre de 2018, la SDA garantizó la sostenibilidad y funcionamiento de los puntos donde la entidad hace presencia a través de la atención a 21.467  ciudadanos, de los cuales 8.175 fueron atendidos en canal presencial,  4.177 en canal telefónico y 9.115 en canal virtual.
• Canal presencial: Se brindó atención a 8.175 ciudadanos en los diferentes puntos de atención, distribuidos de la siguiente manera: Súper CADE Carrera 30 CAD – 576 ciudadanos; Súper CADE Suba – 161 ciudadanos; Súper CADE Bosa - 88 ciudadanos; Súper CADE Américas - 107 ciudadanos; CADE Toberín - 180 ciudadanos; CADE Engativá - 84 ciudadanos, CADE Fontibón - 118  ciudadanos; y Sede Principal - 6.759 ciudadanos (punto de mayor atención, registrando 83% del total de ciudadanos). En ferias de servicio - 102 ciudadanos.
• Canal virtual: atención a 9.115 ciudadanos, quienes realizaron procesos de liquidación al obtener recibo de pago de manera virtual y radicación de trámites  parcialmente virtualizados en la página web Institucional.
• Canal telefónico: atención a 4.177 ciudadanos, a través de las líneas 3778810 y 3778812.
Adicionalmente y como muestra de la gestión del área de Servicio al Ciudadano y Correspondencia, se enviaron 1.220 documentos a la ciudadanía a través de servicio de motorizados, manejado actualmente con la empresa contratista 472. Así mismo, en lo referente a la creación de terceros, se registraron 626 terceros creados y 390 terceros modificados.</t>
  </si>
  <si>
    <t>En cuanto al Sistema Único de Información y Trámites- SUIT, durante el presente periodo se llevó a cabo priorización de los trámites a inscribir durante la vigencia y se formuló estrategia de racionalización, la cual fue publicada en el Plan Anticorrupción y de Atención al Ciudadano de la SDA, planteando realizar racionalización tecnológica para los trámites “Registro de vertimientos” y “Registro de Transportadores de Residuos de Construcción y Demolición-RCD en Bogotá.” 
Por otra parte, en lo concerniente a la Guía de Trámites y Servicios Portal Bogotá, se generaron certificados de confiabilidad para los meses de enero, febrero y marzo, los cuales fueron radicados ante la  Dirección del Sistema Distrital de Servicio a la Ciudadanía y tienen como objetivo garantizar que la información publicada en dicha herramienta, se encuentre actualizada de cara a los usuarios de la Entidad, al igual que en la página web institucional, en la cual también se podrán encontrar información actualizada de los puntos de atención de la SDA.</t>
  </si>
  <si>
    <t>Durante el primer trimestre de 2018, el grupo de Servicio al Ciudadano y Correspondencia llevó a cabo 10.243 radicaciones en los diferentes puntos de atención presencial de la Secretaría Distrital de Ambiente; adicionalmente, realizó 4.177 radicaciones por medio del canal telefónico y 9.115 radicaciones por medio del canal virtual.
En dicho periodo de gestión, se llevaron a cabo 9 entrenamientos al grupo de servidores del área, en procura de mejorar la atención prestada en los diferentes  canales de servicio de la Entidad; las temáticas abordadas fueron: Mesa de servicios, manejo de aplicativo FOREST, ruido, Subdirección de Silvicultura Flora y Fauna Silvestre, radicación de documentos enlace al Concejo, liquidaciones, radicación, descargas, correspondencia y Subdirección de Control Ambiental al Sector Público.
Se efectuaron visitas de seguimiento a los puntos de atención: CADES: Fontibón y Toberín, Súper CADES: Bosa, Américas, CAD, Suba, Engativá y sede principal, logrando evidenciar lo siguiente:
*Las condiciones de infraestructura física de los puntos de atención son óptimas para prestar el servicio a la ciudadanía.
* Los servicios que se prestan en los puntos de atención visitados son coherentes con el portafolio de trámites y servicios de la Entidad.
*La calidad del servicio está siendo monitoreada en todos los puntos de atención por medio de una encuesta de percepción y satisfacción al ciudadano.
*Los tiempos de espera de la ciudadanía, son monitoreados por medio del sistema de asignación de turnos del punto.
*El horario de atención y el uso de elementos instituciones se está cumpliendo.
Se realizaron 2.550 encuestas de percepción y satisfacción en los diferentes puntos de atención manejados por la Entidad. En dicho ejercicio, se obtuvo un porcentaje de satisfacción del 99%, pues de  2.550 ciudadanos encuestados, 2.522 manifestaron encontrarse satisfechos con el servicio prestado.</t>
  </si>
  <si>
    <t>Durante este periodo, se preparó base de datos para la evaluación requerida en el informe de  coherencia, claridad, calidez y oportunidad de las respuestas a  peticiones presentadas por los ciudadanos ante la Secretaría Distrital de Ambiente. Dicho ejercicio se adelantó a través del Sistema Distrital de Quejas y Soluciones (SDQS), en donde se consolidó una base de 3.942 peticiones, sobre la cual se tomó una muestra aleatoria con un nivel de confianza del 95% equivalente a (350) PQR´S. 
De acuerdo con lo anterior, se evaluará la calidad, claridad, oportunidad y coherencia de las respuestas emitidas por las diferentes  dependencias de la SDA, de acuerdo a los criterios establecidos por Secretaría General de la Alcaldía Mayor de Bogotá.</t>
  </si>
  <si>
    <t>Durante el primer trimestre de 2018, se llevó a cabo seguimiento a 3.674 PQR´S registradas ante la Entidad, equivalente al 100% de las ingresadas en este periodo.  Dicha cifra se discrimina de la siguiente manera: 963 en enero, 1.306 en febrero y 1.405 en marzo; adicionalmente, se llevó a cabo clasificación en las siguientes tipologías: Derechos de petición de interés general o particular, quejas, reclamos, solicitudes de información, consultas y felicitaciones, asignándolas a las diferentes dependencias de la Secretaría Distrital de Ambiente para su respectiva gestión y respuesta.
Por otra parte, se realizaron alarmas y seguimientos semanales, los cuales fueron  enviados a los líderes y enlaces de PQR´S de las diferentes dependencias con el propósito de minimizar las respuestas fuera de término expedidas por la Entidad. En coherencia con lo anterior, se realizaron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Como resultado de dicho ejercicio se identificó que del total de peticiones ingresadas en el primer trimestre de 2018, el 90% recibió respuesta dentro de los términos de ley; el 10% restante fuera de términos.
En relación con lo anterior, las áreas que sobresalen por su alto grado de cumplimiento a la hora de emitir respuestas dentro de los términos de ley son: Subdirección de Calidad de Aire, Auditiva y Visual y Subdirección de Silvicultura, Flora y Fauna Silvestre, quienes a su vez  registran el mayor número de peticiones recibidas, por temas competentes a: arbolado urbano y contaminación visual, auditiva y atmosférica.</t>
  </si>
  <si>
    <t>Durante el primer trimestre de 2018, se garantizó el funcionamiento de los ocho puntos de atención de la Entidad, a través de visitas de seguimiento a los CADES: Fontibón, Toberín y Súper CADES: Bosa, Américas, CAD, Suba, Engativá y Sede Principal, logrando así evidenciar un servicio a la ciudadanía acorde con la Política Pública Distrital de Servicio a la Ciudadanía.
Adicionalmente, a través de los canales de atención presencial, telefónico y virtual, el recurso humano del grupo Servicio al Ciudadano y Correspondencia (7 bachilleres, 11 técnicos, 11 profesionales, 1 profesional de apoyo a la coordinación y un profesional para coordinación del área), brindó atención a 21.467 ciudadanos de los cuales 8.175 fueron atendidos en el canal presencial, 4.177 en canal telefónico y 9.115 en el canal virtual; usuarios a los cuales se les radicó 10.243 documentos en los puntos de atención presencial, 4.177 en el canal telefónico y 9.115 en el canal virtual. Adicionalmente, se crearon en el aplicativo FOREST 626 terceros y se modificaron 390.
Así mismo, el grupo de Servicio al Ciudadano y Correspondencia realizó envío de 1.220 respuestas a la ciudadanía, a través del servicio de correspondencia externa, manejado actualmente con la empresa contratista 472, por medio de motorizados.
Finalmente, durante este periodo se adelantó evaluación a los canales de servicio de la SDA, por medio de la implementación de instrumentos de investigación ante los diferentes grupos de interés de la Entidad. Dicho ejercicio tuvo como resultado la realización de entrevistas a profundidad; encuestas; taller de evaluación del entorno interno DOFA, (debilidades, oportunidades, fortalezas y amenazas) y taller de evaluación del entorno externo PESTEL (políticos, económicos, socio-culturales, tecnológicos, ecológicos y legales). Lo anterior, como parte de la construcción del modelo de servicio a la ciudadanía de la SDA.</t>
  </si>
  <si>
    <t>• Facilidad de acceder a servicios Institucionales, por medio de la atención prestada en 8 puntos donde hace presencia la Entidad, canal telefónico y canal virtual.
• Simplificación y estandarización de información Institucional de trámites y servicios, a través de la información publicada en el Sistema Único de Información y Trámites (SUIT).
• Facilidad para acceder a información oficial de trámites y servicios de la Entidad, a través del uso TICS.
• Identificación de la percepción ciudadana 
• Identificación de oportunidades de mejora en el servicio prestado, a través del seguimiento a los canales de atención presencial, telefónico y virtual y evaluación de su gestión, por medio de instrumentos de investigación implementados ante los grupos de interés de la Entidad.</t>
  </si>
  <si>
    <t>• Formatos de control a la gestión, contemplados en el procedimiento Servicio al Ciudadano y Correspondencia, publicado en el aplicativo ISOLUCION: "Registro y Control de Servicio al Ciudadano en la SDA", "Encuesta de Percepción y Satisfacción del Servicio Prestado", "Entrega de Documentos", "Entrega de Documentación para Envío a Usuarios".
• Actas de Reunión desarrolladas en los entrenamientos a servidores del grupo Servicio al Ciudadano y Correspondencia, durante los meses de enero, febrero y marzo de 2018, las cuales reposan en el archivo de gestión del área.</t>
  </si>
  <si>
    <t>El grupo de quejas y reclamos contó con un equipo de trabajo compuesto por (3) tres profesionales y (1) un técnico, los cuales realizaron radicación, evaluación, asignación y seguimiento a las PQR´S que ingresaron a la SDA, así como también elaboraron y socializaron informe de seguimiento mensual a la oportunidad de respuesta de PQR´S.
Durante el primer trimestre de 2018, se clasificó, asignó y realizó seguimiento a un total de 3.674 PQR´S, para las cuales se llevó a cabo informe de seguimiento mensual a la oportunidad de respuestas emitidas por la Entidad, identificando así que del total de peticiones ingresadas durante este periodo, el 90% de ellas recibió respuesta dentro de los términos de ley y el 10% obtuvo una respuesta fuera de términos.
En relación con lo anterior, las áreas que sobresalen por su alto grado de cumplimiento a la hora de emitir respuestas dentro de los términos de ley son la Subdirección de Calidad de Aire, Auditiva y Visual y la Subdirección de Silvicultura, Flora y Fauna Silvestre, quienes a su vez  registran el mayor número de peticiones recibidas, por temas como: arbolado urbano y contaminación visual, auditiva y atmosférica.</t>
  </si>
  <si>
    <t>•Mejora en tiempos de respuesta manejados por las dependencias de la Secretaría Distrital de Ambiente a PQR´S ingresadas; lo anterior por medio del seguimiento realizado a la oportunidad de respuestas mediante alarmas e informes.
•Facilidad de acceso a radicar PQR´S, por medio de la atención prestada en 8 puntos de atención presencial, canal telefónico y canal virtual.
• La Entidad no se ve inmiscuida en procesos de tipo de sancionatorio, por incumplimiento de términos legales.
• Identificación de oportunidades de mejora en la gestión de PQR´S e implementación de acciones correctivas para mejoras en el servicio.</t>
  </si>
  <si>
    <t>• Formato “Recepción de Peticiones”, perteneciente al procedimiento Servicio al Ciudadano y Correspondencia, publicado en el aplicativo ISOLUCION.
• Reportes mensuales de seguimiento a las respuestas de PQR´S, remitidos a través de correo electrónico Institucional a los líderes de grupo y enlaces de quejas. 
• Informe mensual de seguimiento a PQR´S, publicado en la página web Institucional.
• Reporte FOREST (sábana SDQS), emitido por el aplicativo Institucional.</t>
  </si>
  <si>
    <t>Se asistió a 3 comités de seguimiento estratégico, realizados por la Secretaría Distrital de Gobierno, los días 30 de enero, 22 de febrero y 23 de marzo de 2018, en donde se discutieron temas relacionados con las elecciones del 11 de marzo y las presidenciales, trámites de proyectos de acuerdo que surjan como iniciativa de la administración, la asistencia a debates de control político, la contestación de derechos de petición y proposiciones del Concejo y del Congreso, se informó a todas las Secretarías el número de proyectos de acuerdo presentados por cada concejal, se presentaron cuadros con los comentarios pendientes por cada Entidad, se socializaron las respectivas actas y los compromisos adquiridos por cada Entidad y finalmente se habló de la importancia del cumplimiento de términos y diversas estrategias de articulación distrital.</t>
  </si>
  <si>
    <t>Durante el primer trimestre de 2018, se elaboraron y reportaron los flashes disciplinarios, mes a mes. Para el mes de enero, relacionado con "Es preciso señalar que existen quejas que no ameritan de la credibilidad de que trata el artículo 69 de la Ley 734 de 2002"; febrero, relacionado con "La Ley disciplinaria, contempla la posibilidad de realizar llamados de atención frente a las conductas que alteren en menor grado el orden administrativo al interior de cada dependencia, caso en el cual, procede la aplicación del contenido normativo establecido en el artículo 51 de la Ley 734 de 2002"; y marzo, relacionado con "El conflicto de intereses en el Código Disciplinario Único -CDU-". 
Se adelantaron dieciséis (16) ejecutorias, nueve (9) autos de archivo, seis (6) edictos, dos (2) impedimentos, trece (13) autos inhibitorios, un (1) estado, once (11) autos de apertura de indagación preliminar y una (1) nulidad; en el entendido que a cada expediente se le puede realizar uno o más impulsos procesales, como son: elaboración y sustanciación de autos de fondo, diligencias de versiones libres, declaraciones juramentadas, práctica y valoración de pruebas,  notificaciones personales, autos de cierre de investigación, autos de prórroga de la investigaciones, autos de remisión por competencia y fallos de primera instancia, los cuales reposan en cada uno de los expedientes. Todo acorde con el procedimiento disciplinario ordinario reglado en la Ley 734 de 2002 y 1474 de 2011. Se cierra el primer trimestre de 2018 con ochenta cinco (85) expedientes activos.</t>
  </si>
  <si>
    <t>Los expedientes que cursan y cursaron en la Subsecretaría General y de Control Disciplinario se encuentran debidamente rotulados, foliados y en el archivo rodante, debidamente separados los activos de los ya archivados para su identificación y manejo, así como de los autos inhibitorios y las remisiones por competencia para un porcentaje del 100%. 
Durante el primer trimestre de la presente vigencia, se llevó a cabo comité de quejas No. 01 el 09 de febrero de 2018, en la cual se relacionan las quejas con presunta incidencia disciplinaria y se evalúa una a una tomando una decisión que en derecho corresponde. Igualmente, para la actualización de la plataforma del SIDD, se han realizado jornadas de creación de expedientes una vez se efectúa el reparto derivado del comité de quejas y todos los demás pasos a seguir. Es importante precisar que la información a cargar en la plataforma SIDD, está contenida y actualizada en la base de datos de la Oficina de Control Interno Disciplinario, con el fin de tener la información lista para cargue; de igual forma, en el presente trimestre se subió y actualizó el sistema, así: tres (3) expedientes del año 2015, seis (6) del año 2016 y nueve (9) del año 2017.</t>
  </si>
  <si>
    <t>Durante el primer trimestre de 2018, La SDA ha apoyado con diferentes acciones a 7 proyectos estratégicos de la administración distrital. 
1. Metro – Primera Línea Metro de Bogotá: Se acompañó las visitas de campo y presentó la capacidad institucional para la aprobación del crédito con la Banca Multilateral, para la financiación de la PLMB, del 5 al 9 de febrero de 2018, entre otras actividades.
2. Subestación eléctrica: Se coordinó reunión entre la Empresa Metro, Empresa de Energía de Bogotá y DCA, el 01/03/2018 para armonizar requerimientos ambientales, responsables y tiempos para la obtención de permisos ambientales y construcción del proyecto de las 3 subestaciones eléctricas para la PLMB.
3. Patios Zonales SITP: Se solicitó cruzar Estructura Ecológica Principal, minería, suelos contaminados, estaciones de servicio y sancionatorio con 56 predios. También se ha participado en la revisión técnica del proyecto decreto por el cual se adiciona al Decreto 319 de 2006 un capítulo para infraestructura zonal SITP, en los temas de manejos de impacto ambiental y uso mezclado con parques, entre otras actividades.
4. Proyecto Palomas: en cumplimiento del Acuerdo 653 de 2016 del Concejo de Bogotá, la SDA como cabeza de sector apoya al IDPYBA, para adelantar y poner en marcha un programa piloto para el manejo integral de la población de palomas, facilitando asesoría técnica y espacios con otras entidades para su implementación.
5. Gestión Humedales: Se ha adelantado la revisión de acciones proyectadas para 2018 de la SDA y otras entidades, para coordinar las acciones prioritarias interdependencias e interinstitucionales, en la recuperación de espejos de agua, calidad, revisión de linderos y Plan de Manejo Ambiental de los humedales de Bogotá, empezando por Tibanica. 
6. ALO: Revisión del trazado con la EEP. 
7. Sentencias Río Bogotá y Cerros Orientales: Se ha revisado la inversión y avance en la ejecución de los contratos que apuntan al cumplimiento de los mismos.</t>
  </si>
  <si>
    <t>Durante el primer trimestre de 2018, se apoyaron acciones en 7 proyectos estratégicos, tales como: Primera Línea Metro de Bogotá – PLMB, con acompañamiento a visitas de campo y presentación capacidad institucional para crédito; subestación eléctrica, con gestión para obtención de permisos ambientales y construcción del proyecto de las 3 subestaciones eléctricas para la PLMB; patios zonales SITP, con revisión de capítulo para infraestructura en temas de manejos de impacto ambiental y uso mezclado con parques; proyecto palomas, con apoyo al Instituto Distrital para la Protección y el Bienestar Animal en programa piloto para manejo de su población; gestión humedales, con revisión de acciones para recuperación de espejos de agua, calidad, revisión de linderos y Plan de Manejo Ambiental; ALO, con la revisión del trazado de la Estructura Ecológica Principal; y Sentencias Río Bogotá y Cerros Orientales, con la revisión de la inversión y avance en ejecución de contratos relacionados.
Como apoyo en relaciones con el Congreso de la República, los Organismos de Control, el Concejo de Bogotá y la Administración Distrital, se atendieron 109 derechos de petición, se dio respuesta a 36 proposiciones y se analizaron 19 proyectos de acuerdo.
Se elaboraron flashes disciplinarios relacionados quejas y su credibilidad, Ley Disciplinaria y conflicto de intereses en Código Disciplinario Único. Se adelantaron 16 ejecutorias, 9 autos de archivo, 6 edictos, 2 impedimentos, 13 autos inhibitorios, 1 estado, 11 autos de apertura de indagación preliminar y 1 nulidad; se cierra el primer trimestre de 2018 con 85 expedientes activos.  
Finalmente, se continuó con la organización del archivo de autos y resoluciones de vigencias en custodia y se recibieron 373 resoluciones y 929 autos, remitidos a la Subsecretaria General y de Control Disciplinario, para su correspondiente custodia.</t>
  </si>
  <si>
    <t>Se realizó verificación y seguimiento a subcategorías  de la “Matriz de Cumplimiento y Sostenibilidad de la Ley 1712 de 2014” - Decreto 103 de 2015 y Resolución MinTic 3564 de 2015, tales como: mecanismos para la atención, correo electrónico, preguntas frecuentes, localización física y horarios de atención al ciudadano, glosario, calendario de actividades, metas, procesos y procedimientos, organigrama, directorio de entidades y agremiaciones, presupuesto general asignado y su ejecución, estados financieros, rendición de cuentas, plan de servicio al ciudadano, plan anticorrupción, participación en la formulación de políticas, informe de gestión, reportes de control interno, planes de mejoramiento, información contractual y su ejecución, plan anual de adquisiciones, trámites y servicios, actualización del índice de información clasificada y reservada, tablas de retención documental,  mecanismos para presentar PQR´S y sus informes, entre otras. Como consecuencia de lo anterior, se hizo necesaria la actualización de información relacionada con dos puntos de atención donde hace presencia la SDA y la inclusión de normatividad que complementa, adiciona o declara nulidad del Decreto Único.</t>
  </si>
  <si>
    <t>Se llevaron a cabo dos (2) reuniones con el enlace de transparencia de la Dirección de Planeación y Sistemas de Información Ambiental de la Entidad, con el fin de que la información disponible en el botón de "Transparencia y Acceso a la Información" se mantenga actualizada y cada vez más accesible por parte de la ciudadanía; así las cosas, se designó la responsabilidad a las diferentes áreas de la SDA de suministrar información relacionada con la Ley de Transparencia, según competencia y de esta manera mejorar calidad de información y agilizar el proceso de recopilación de la misma en atención a los requerimientos realizados por los entes externos.</t>
  </si>
  <si>
    <t>Se realizó mesa de trabajo con gestores de ética de la Secretaría Distrital de Ambiente, para elaborar el Plan de Acción de Gestión Ética de la Entidad y de esta manera fijar la ruta de navegación que se ejecutará durante la vigencia 2018. Se convocó al Comité de Ética, con el fin de someter a consideración y aprobación dicho Plan de Acción y así poder dar inicio a las actividades de promoción de valores al interior de la Entidad, contemplando: Ejecutar campaña divulgativa de los nuevos valores, realizar actividades motivacionales, articular actividades con el Comité de Convivencia Laboral, evaluar la gestión ética año 2017, articular la gestión ética de la Entidad con el PAAC, desarrollar actividades conjuntas con la Dirección de Desarrollo Institucional de la Secretaría General de la Alcaldía Mayor de Bogotá, afianzar la gestión ética a través de los diferentes canales de comunicación de la Entidad y desarrollar la semana de la ética.</t>
  </si>
  <si>
    <t>Se envió comunicación a la coordinación del Grupo de Atención al Ciudadano y Correspondencia y del Sistema Integrado de Gestión de la Entidad,  solicitando avances que a la fecha se han realizado con miras al cumplimiento de las tareas pactadas en el Plan de Acción, tales como: socialización de política de administración de riesgos, revisión y socialización del mapa de riesgos institucional y de corrupción, actualización mapa de caracterización documental y activos de información; racionalización de trámites, actualización de guía y portafolio de trámites, publicación de trámites en SUIT, visitas de seguimiento a puntos de atención, entrenamiento a servidores de área de Atención al Ciudadano y Correspondencia, medición de satisfacción del ciudadano, gestión del Defensor del Ciudadano, diseño de modelo de servicio al ciudadano, oferta de notificaciones electrónicas,  presencia institucional en ferias de servicio, asignación de solicitudes de acceso a información; flash informativos disciplinarios; actualización de información en módulo de transparencia, diseño de código de ética y diseño, socialización y ejecución del Plan de Acción de Ética. Lo anterior, en aras de dar cabal cumplimiento a las metas formuladas.</t>
  </si>
  <si>
    <t xml:space="preserve">Durante el primer trimestre de 2018,  se realizó seguimiento a subcategorías  de la “Matriz de Cumplimiento y Sostenibilidad de la Ley 1712 de 2014” - Decreto 103 de 2015 y Resolución MinTic 3564 de 2015, lo que significó llevar a cabo una revisión minuciosa para detectar si están debidamente publicados, con relación a los formatos diseñados para acceder a la información y si merecen algún tipo de actualización. Como consecuencia de lo anterior, se hizo necesaria la actualización de información relacionada con dos puntos de atención donde hace presencia la SDA y la inclusión de normatividad que complementa, adiciona o declara nulidad del Decreto Único.
Se inició labor de seguimiento a los componentes del Plan Anticorrupción y de Atención al Ciudadano tales como: socialización de política de administración de riesgos, revisión y socialización del mapa de riesgos institucional y de corrupción, actualización mapa de caracterización documental y activos de información; racionalización de trámites, actualización de guía y portafolio de trámites, publicación de trámites en SUIT, visitas de seguimiento a puntos de atención, entrenamiento a servidores de área de Atención al Ciudadano y Correspondencia, medición de satisfacción del ciudadano, gestión del Defensor del Ciudadano, diseño de modelo de servicio al ciudadano, oferta de notificaciones electrónicas,  presencia institucional en ferias de servicio, asignación de solicitudes de acceso a información; flash informativos disciplinarios; actualización de información en módulo de transparencia, diseño de código de ética y diseño, socialización y ejecución del Plan de Acción de Ética, que le corresponden a la Subsecretaría General y de Control Disciplinario en aras de salvaguardar el estricto cumplimiento a la Ley 1474 de 2011 y de dar cabal cumplimiento a las metas formuladas en el PAAC. </t>
  </si>
  <si>
    <t>Con el cumplimiento de las Leyes 1712 de 2014 y 1474 de 2011, la Secretaría Distrital de Ambiente  ha venido cumpliendo con los mandatos de Ley, lo que necesaria y naturalmente nos permite regularizar y mantener el orden al interior de la SDA, brindando un legal y transparente desarrollo en la Entidad. Igualmente, se proporciona a la ciudadanía herramientas y canales para comunicarse permanentemente con la Entidad, facilitando la interacción y garantizando la transparencia en el actuar administrativo; el cumplimiento de estas leyes permite que las personas conozcan y hagan seguimiento a las acciones de la SDA; se fortalece la confianza entre la Secretaría Distrital de Ambiente y la comunidad en general, contribuyendo a la veeduría que el ciudadano hace a la gestión de la Entidad y consecuencialmente, fomentando la participación ciudadana en la formulación de política pública.</t>
  </si>
  <si>
    <t>Matriz de Cumplimiento y Sostenibilidad de la Ley 1712 de 2014, Decreto 103 de 2015 y Resolución Mintic 3564 de 2015. 
Actas de Reuniones: 26-01-2018 (ajustes a réplica Índice de Transparencia por Bogotá - ITP), 26-03-2018 (adjudicación de responsables en la SDA para el ITP)  
Auditoría e informes normativos que reposan en el archivo de gestión Oficina de Control Interno y en la página web de la SDA. (http://www.ambientebogota.gov.co/web/sda/control-interno). 
Página web de la Entidad (http://www.ambientebogota.gov.co/web/transparencia/inicio)
Actas de reuniones con los gestores de Ética de la Secretaría Distrital de Ambiente (Componente 6 del PAAC): 08-02-2018 (Gestores de Ética - elaboración Plan de Acción Gestión Ética 2018) y 22-03-2018 (Comité de Ética – aprobación Plan de Acción Gestión Ética 2018)
Correos electrónicos mediante los cuales se solicitó información acerca de avances en el cumplimiento del PAAC.</t>
  </si>
  <si>
    <t>La SDA aportó a través de este proyecto a los siguientes cuatro (4) componentes:
1. Control Interno: Durante las vigencias 2016 y 2017 se dio cumplimiento al Programa Anual de Auditorías Internas, a seguimientos a Planes de Mejoramiento por Procesos y Planes de Manejo de Riesgos; todos los informes normativos se presentaron. Frente al primer trimestre de 2018, se han realizado auditorías internas a 2 de los 14 procesos del Sistema Integrado de Gestión, en cumplimiento del Programa Anual de Auditorías Internas 2018. Se realizó la evaluación y seguimientos a planes de mejoramiento por procesos e institucional (Contraloría Distrital) y a planes de manejo de riesgos de gestión y corrupción de conformidad con el Plan de Acción 2018; así mismo, se presentaron 11 informes normativos.
6. Gobierno en línea: Durante las vigencias 2016 y 2017 se llevó a cabo la inscripción de 9 trámites en el Sistema Único de Información y Trámites -SUIT y para el primer trimestre de la vigencia 2018, se formuló estrategia de racionalización y se participó en la consolidación del Plan Anticorrupción y de Atención al Ciudadano de información de los componentes: Antitrámites, rendición de cuentas, atención al ciudadano y transparencia y acceso a la información pública. Se generaron certificados de confiabilidad mes a mes de la información publicada en la Guía de Trámites y Servicios Portal Bogotá, garantizando que la misma se encuentra actualizada de cara a los usuarios de la Entidad y en la página web institucional.
7. Rendición de Cuentas
Desde la culminación de la implementación de las Leyes 1712 de 2014 y 1474 de 2011 (vigencias 2016 y 2017), hasta la actualización y mantenimiento, que se ha venido llevando a cabo desde finales de 2017 y durante el primer trimestre de 2018, se han utilizado mecanismos que permiten a la ciudadanía y a las organizaciones involucrarse en la formulación, ejecución, control y evaluación de la gestión pública. Lo anterior materializado en el Botón de Transparencia y Acceso a la Información, el cual cumple con lo solicitado a través de la Matriz de Cumplimiento y Sostenibilidad de la Ley 1712 de 2014. Con relación al este último aspecto, durante el primer trimestre de 2018, se actualizaron información de puntos de atención y se incluyó información normativa.
8. Atención al Ciudadano: Respecto a la atención prestada por la Entidad a través de los diferentes canales de Servicio, durante el segundo semestre de 2016 se brindó atención a 20.046 ciudadanos, así mismo en la vigencia 2017 se atendieron un total de 119.808 usuarios y se llevó a cabo una acción de racionalización administrativa, con el cambio de punto de atención CADE Muzú por Súper CADE Engativá; finalmente, durante el primer trimestre 2018, se atendió a 21.467 ciudadanos de los cuales 8.175 fueron atendidos por canal presencial, 4.177 en canal telefónico y 9.115 en el canal virtual.</t>
  </si>
  <si>
    <t>• Identificación de debilidades en los controles implementados por la entidad, a partir de las cuales se han desarrollado mejoras con el propósito de: fortalecer el Sistema Integrado, cumplir con las funciones otorgadas por la ley y los objetivos institucionales que permiten a su vez mejorar la prestación de los servicios a la ciudadanía y demás partes interesadas.
• Facilidad de acceder a servicios institucionales, por medio de los diferentes canales de atención.
• Simplificación y estandarización de información institucional, a través de la información publicada en el Sistema Único de Información y Trámites (SUIT), facilitando el acceso a los mismos por parte de la ciudadanía.
• La Rendición de cuentas y el control social tienen como beneficio incrementar la corresponsabilidad, la transparencia y la integridad en la gestión pública, orientada a  la construcción conjunta y propositiva entre autoridades y ciudadanos.</t>
  </si>
  <si>
    <t xml:space="preserve">Programa Anual de Auditoria vigencia 2018, informes de auditorías e informes normativos encontrados en el archivo de gestión de la Oficina de Control Interno y en página web: http://www.ambientebogota.gov.co/web/sda/control-interno y en el sistema FOREST - radicados relacionados en la fuente de evidencias de la hoja "Inversión" de este documento.
Formatos de control a la gestión del área de Servicio al Ciudadano y Correspondencia, como: Registro y Control de Servicio al Ciudadano en la SDA y Encuesta de Percepción y Satisfacción del Servicio Prestado.
Informe de encuestas de percepción y satisfacción ciudadana, desarrollados de manera mensual y publicados en la herramienta ISOLUCION.
Guía de Trámites y Servicios Portal Bogotá y SUIT
Página web de la Entidad (http://www.ambientebogota.gov.co/web/transparencia/inicio) y (http://www.ambientebogota.gov.co/web/sda/control-interno).
</t>
  </si>
  <si>
    <t>Una vez implementadas las Leyes 1712 de 2014 y 1474 de 2011 en la SDA (labor que se desarrolló entre las vigencias 2016 y 2017),  se contempló realizar seguimiento a las mencionadas leyes al interior de la Entidad, lo cual permite aportar al avance de la implementación de las mismas en el Distrito. En lo corrido de las vigencias 2016 y 2017,  se implementaron y/o actualizaron 28 ítems de la Matriz de Sostenibilidad de la Ley 1712 de 2014. 
LEY 1712 DE 2014: Durante el primer trimestre de 2018, además de realizar seguimiento a los diferentes componentes de la “Matriz de Cumplimiento y Sostenibilidad de la Ley 1712 de 2014” - Decreto 103 de 2015 y Resolución MinTic 3564 de 2015, mediante la cual se da acata la Ley en mención, se actualizó información relacionada con dos puntos de atención donde hace presencia la SDA y la inclusión de normatividad que complementa, adiciona o declara nulidad del Decreto Único.
Por otro lado, para las vigencias 2016 y 2017 se llevaron a cabo actividades para la promoción de valores éticos institucionales, en cumplimiento del sexto componente del Plan Anticorrupción y Atención al Ciudadano – PAAC, tales como: taller con coach certificado “Haz que Suceda” para 290 servidores de la SDA, concursos fábula y caricatura ética, conferencia-taller “No vale hacer Trampa”, para más de 400 servidores y actividades mensuales de promoción de valores. Adicionalmente, se contribuyó aportando actividades a contemplar en el PAAC vigencia 2017.
LEY 1474 DE 2011: Durante el primer trimestre de 2018, además de los aportes realizados en la construcción del PAAC  de la vigencia en curso, se solicitó informe de avances que a la fecha se han realizado con miras al cumplimiento de las tareas pactadas en el Plan de Acción del mismo, tales como: socialización de política de administración de riesgos, revisión y socialización del mapa de riesgos institucional y de corrupción, actualización mapa de caracterización documental y activos de información; racionalización de trámites, actualización de guía y portafolio de trámites, publicación de trámites en SUIT, visitas de seguimiento a puntos de atención, entrenamiento a servidores de área de Atención al Ciudadano y Correspondencia, medición de satisfacción del ciudadano, gestión del Defensor del Ciudadano, diseño de modelo de servicio al ciudadano, oferta de notificaciones electrónicas,  presencia institucional en ferias de servicio, asignación de solicitudes de acceso a información; flash informativos disciplinarios; actualización de información en módulo de transparencia, diseño de código de ética y diseño, socialización y ejecución del Plan de Acción de Ética. Lo anterior, en aras de dar cabal cumplimiento a las metas formuladas.</t>
  </si>
  <si>
    <t>• Cumplimiento de mandatos de Ley, lo que necesaria y naturalmente nos permite regularizar y mantener el orden al interior de la SDA, brindando un legal y transparente desarrollo en la Entidad.
• Igualmente, se proporciona a la ciudadanía herramientas y canales para comunicarse permanentemente con la Entidad, facilitando la interacción y garantizando la transparencia en el actuar administrativo.
• Conocimiento y seguimiento, por parte del ciudadano, a las acciones de la SDA mediante el acceso a la información pública; se fortalecer la confianza entre la Entidad y la comunidad en general, contribuyendo a la veeduría que el ciudadano hace a la gestión de la Entidad y consecuencialmente, fomentando la participación ciudadana en la formulación de política pública.</t>
  </si>
  <si>
    <t>Matriz de Cumplimiento y Sostenibilidad de la Ley 1712 de 2014, Decreto 103 de 2015 y Resolución Mintic 3564 de 2015. 
Actas de reunión con el delegado de transparencia de la DPSIA, las cuales reposan en el archivo de gestión de la Dirección de Planeación y Sistemas de Información Ambiental y de la Subsecretaría General y de Control Disciplinario. 
Página web de la Entidad: http://www.ambientebogota.gov.co/web/transparencia/inicio) y (http://www.ambientebogota.gov.co/web/sda/control-interno.
Actas de reuniones con los gestores de Ética de la Secretaría Distrital de Ambiente (Componente 6 del PAAC).
Correos electrónicos con solicitud de información acerca de avances en el cumplimiento del PAAC.</t>
  </si>
  <si>
    <t>Apoyo de proyectos estratégicos para la administración distrital que conllevan beneficios para toda la ciudadanía, de tipo ambiental, de movilidad, entre otros.
Fortalecimiento de las relaciones con entes de control político a través de rendición de cuentas acerca de las justificaciones del actuar de la SDA.
Participación activa de la entidad y consecuencialmente logro de misión, visión y objetivos institucionales a través de  la contribución en nuevos proyectos normativos como autoridad ambiental urbana, con el fin de avanzar en el desarrollo y actualización jurídica del país, a través de la emisión oportuna de conceptos o comentarios de tipo jurídico, técnico y financiero a proyectos de Ley y de Acuerdo, desde la competencia de la SDA.
Garantía de control de la honestidad y transparencia del actuar de los servidores de la entidad, a través del cumplimiento de la normatividad vigente en lo relacionado con el control disciplinario (Ley 734 de 2002).</t>
  </si>
  <si>
    <t xml:space="preserve">Archivo físico de Autos y Resoluciones en custodia y base de datos de Actos Administrativos recibidos.
Expedientes de procesos disciplinarios que incluyen actas de reparto, indagaciones preliminares, actos administrativos, autos, entre otros documentos relacionados.
Evidencias de publicación de Flash Disciplinarios, registrados en el sistema ISOlución y enviados vía correo electrónico. 
Base de datos de control de respuestas a Derechos de Petición de Concejales, Congresistas, Alcaldías Locales, solicitudes de proposiciones, y solicitudes de comentarios a Proyectos de Acuerdos y de Ley.
Actas de reunión; radicado N° 2018IE17166; Decreto 319 de 2006
</t>
  </si>
  <si>
    <t>Durante el primer trimestre de 2018, se formuló  el Plan de Implementación y Mantenimiento del Sistema Integrado de Gestión 2018, definiendo como objetivo: Articular el Modelo de Estándar de Control Interno -MECI y el Sistema Integrado de Gestión –SIG en la plataforma ISOLUCION, para posterior alineación con el Modelo Integrado de Planeación y Gestión "MIPG", en el marco del Decreto 1499 de 2017. 
Como primera actividad del Plan, se identificaron las actividades a desarrollar por cada componente: En el módulo “Control de Planeación y Gestión”, para el componente Talento Humano es necesario replantearlo; para el componente Direccionamiento Estratégico, se debe incluir atributos de autodiagnóstico y toma de decisiones; para el componente Administración del Riesgo, se requiere mantener y fortalecer las 3 líneas - nivel estratégico y operacional, la administración de riesgos y funciones de cumplimiento. En el módulo de “Evaluación, Control y Seguimiento”,  para el componente de Autoevaluación Institucional, se replanteará el autodiagnóstico y efectividad de la evaluación; para el componente de Auditoría Interna, se mantendrá y fortalecerá la tercera línea - Auditoria interna. Finalmente, el eje transversal “Información y Comunicación”, se debe replantear como dimensión articuladora de MIPG.</t>
  </si>
  <si>
    <t>Durante el primer trimestre de 2018, se llevaron a cabo los siguientes avances: 
• Se efectuó seguimiento a Planes de Mejoramiento y Planes Institucionales de los procesos: Estratégico, Misional, de Apoyo, y de Evaluación y Control.  
• Se inició la sensibilización a los enlaces de los procesos Gestión del Talento Humano y Comunicaciones, para la definición de indicadores de gestión del Sistema Integrado de Gestión – SIG.  
• Para Subsistema de Seguridad y Salud en el Trabajo, se diseñó del mapa y batería de indicadores.</t>
  </si>
  <si>
    <t>Durante el primer trimestre DE 2018, se llevaron a cabo los siguientes avances: 
• Se concertaron, validaron y aprobaron los planes de trabajo de los 14 procesos que conforman el Sistema Integrado de Gestión de la Secretaría Distrital de Ambiente con los enlaces y representantes de los mismos.
• Se coordinó la actualización a la nueva versión (4.6), del Aplicativo ISOLUCIÓN, incluyendo el módulo para Seguridad y Salud en el Trabajo. 
• Se actualizó el procedimiento “Control de la información documentada del Sistema Integrado de Gestión-SIG”, Instructivo y se creó el formato de aprobación de documentación.
• Se actualizaron los procedimientos de Evaluación Control y Seguimiento: Salvoconducto Único Nacional para la Movilización de Especímenes de la Diversidad Biológica - Fauna Silvestre y Seguimiento a Permisos de Aprovechamiento de Fauna Silvestre; de Gestión Financiera: Elaboración Estados Financieros, Conciliación Operaciones Recíprocas, Reconocer los Hechos Financieros, Económicos, Sociales y Ambientales, Generar o Actualizar Políticas, Lineamientos y Procedimientos para el Reconocimiento Contable y Constitución de Reservas.</t>
  </si>
  <si>
    <t>Reunión con Bureau Veritas, con el fin de programar las visitas de seguimiento a la NTC-ISO 9001:2015 y NTC-ISO 14001:2015; de los hallazgos resultado de las auditorías realizadas en el mes de diciembre de 2017, para el caso de la NTC-ISO 9001:2015, se formuló plan de mejoramiento y se viene avanzando en el cumplimiento del mismo y para la NTC-ISO 14001:2015, se formuló plan de mejoramiento, se documentó y se dio pleno cumplimiento a las acciones planteadas para el cierre del hallazgo.</t>
  </si>
  <si>
    <t>SUBSISTEMA DE CONTROL INTERNO: Se actualizaron los procedimiento de Control y Mejora - Seguimiento a Requerimientos y Entes de Control, Caracterización del proceso Control y Mejora y Auditorías Internas.
SUBSISTEMA DE GESTIÓN AMBIENTAL: Se efectuó revisión y se remitieron las observaciones y oportunidades de mejora para la actualización del Plan de Acción PIGA 2018.  
GESTIÓN DOCUMENTAL Y ARCHIVO: Se asistió y acompañó a los 14 procesos de la Secretaría, en la actualización de las tablas de retención, se modificó el instructivo para la  actualización del Cuadro de Caracterización Documental, en donde se incluyó el formato de Tablas de Retención Documental.  
SUBSISTEMA DE RESPONSABILIDAD SOCIAL: Se inició el proceso de seguimiento a metas formuladas en el Plan Estratégico de Responsabilidad Social, a saber: verificar en la plataforma estratégica el componente de responsabilidad social, alinear este Subsistema con partes interesadas, normograma, aspectos e impactos ambientales, riesgos, buen gobierno, protección del ciudadano, manejo de conflictos de interés, derechos humanos, libertad de expresión y seguimiento a denuncias.
SEGURIDAD DE LA INFORMACIÓN: Se elaboró plan de trabajo y de sensibilización para la vigencia 2018.
SEGURIDAD Y SALUD EN EL TRABAJO: Se definió el Plan Anual del Sistema de Gestión de Seguridad en el Trabajo 2018, revisión de la Matriz de Elementos de Protección Personal, seguimiento a las actividades del Plan de Emergencias, identificación de los peligros, evolución y valoración de riesgos orientado a la definición de los objetivos de control y acciones propias para su gestión incluidas en el Plan de Trabajo Anual, se documentó el programa de trabajo en alturas, se incluyó en el Plan de Emergencias el componente de Seguridad Vial – procedimiento de rescate y la conservación documental del archivo de la entidad; se incluye en el procedimiento de Revisión por la Dirección lo concerniente a seguridad y salud en el marco de la NTC: ISO 45001:2018.</t>
  </si>
  <si>
    <t>Con el fin de incrementar la sostenibilidad del SIG en la entidad, durante el primer trimestre de 2018 se realizaron actividades que contribuyeron a tal fin. Se dio inicio con la formulación del Plan de Implementación y Mantenimiento del SIG 2018, mediante el cual se concertó, valido y aprobó los planes de trabajo para los 14 procesos; así mismo, se formuló el Plan de Sensibilización del SIG y sus estrategias de difusión.
Como logro importante en la reducción de tiempo de aprobación de la documentación del Sistema, se actualizó el procedimiento “Control de la Información Documentada del Sistema Integrado de Gestión-SIG”, creándose su instructivo y el formato de aprobación de documentación; se actualizaron 14 documentos (procedimientos, formatos y caracterizaciones), para los cuales igualmente se levantaron las tablas de retención documental; y se elaboró propuesta para la reformulación de la Plataforma Estratégica de la Entidad - Política y Objetivos del Sistema Integrado de Gestión y Mapa de Procesos, alineada al Modelo de Planeación y Gestión.
Se coordinó la actualización a la nueva versión (4.6), del Aplicativo ISOLUCIÓN, incluyendo el módulo para Seguridad y Salud en el Trabajo, Subsistema para el cual se Identificaron los peligros, evolución y valoración de riesgos, se documentó el programa de trabajo en alturas y se incluyó en el Plan de Emergencias el componente de Seguridad Vial – procedimiento de rescate y la conservación documental del archivo de la Entidad; los Subsistemas de Control Interno, Gestión Documental y Archivo y Responsabilidad Social, se encuentran implementados y con seguimiento y los Subsistemas de Gestión de Calidad y Gestión Ambiental cuentan con certificación y seguimiento, tanto por la coordinación del SIG, como por el ente certificador externo. Finalmente, para el Subsistema de Seguridad de la Información, el cual se encuentra en un nivel de implementación del 75%, se elaboró plan de trabajo y de sensibilización para la vigencia 2018.</t>
  </si>
  <si>
    <t>• El avance en la implementación y mantenimiento del Sistema Integrado de Gestión permite la estandarización de las actividades que desarrolla la entidad.
• Mayor nivel de satisfacción de usuarios internos y externos, en el sentido de orientar la gestión al desarrollo de la Atención al Ciudadano, en el marco del Modelo Integrado de Planeación y Gestión, fortaleciendo la percepción de la ciudadanía sobre los servicios que presta la Entidad.
• Se ha logrado la documentación de procedimientos y registros, lo cual denota organización, control y gestión. 
• Asegura a todos los ciudadanos, usuarios y otras partes interesadas, que la SDA desarrolla su actividad cumpliendo la normatividad.
• Genera un mayor nivel de pertenencia de los servidores públicos hacia la Entidad.
• Aumento de la eficacia y eficiencia en la gestión de los Subsistemas y en la consecución de los objetivos y las metas tanto de calidad, MECI, medio ambiente, seguridad de la información y salud ocupacional.</t>
  </si>
  <si>
    <t xml:space="preserve">• Planes de Trabajo, concertados con los procesos para la vigencia. 
• Correos electrónicos enviados, como punto de control para la gestión documental del SIG
• Actas de reunión
• La documentación, herramientas de medición y seguimiento establecido en el SIG a través de la intranet y del aplicativo ISOLUCION de la siguiente información: manual de procesos, procesos y procedimientos, encuestas de percepción, indicadores, planes de mejoramiento y riesgos. 
</t>
  </si>
  <si>
    <t xml:space="preserve">• Planes de Trabajo, concertados con los procesos para la vigencia. 
• Correos electrónicos enviados, como punto de control para la gestión documental del SIG
• Actas de reunión
• La documentación, herramientas de medición y seguimiento establecido en el SIG a través de la intranet y del aplicativo ISOLUCION de la siguiente información: manual de procesos, procesos y procedimientos, encuestas de percepción, indicadores, planes de mejoramiento y riesgos. </t>
  </si>
  <si>
    <t>Durante las vigencias 2016 y 2017, el Sistema Integrado de Gestión finalizó la homologación de las normas ISO 14001 e ISO 9001 versiones 2015, se realizó seguimiento a la implementación del Subsistema de SST, según anexo 1 de la Resolución 1111 de 2017, expedida por el Ministerio de Trabajo y seguimiento al Subsistema de Gestión de Seguridad de la Información, verificando el estado de avance de pruebas de efectividad, estratificación de la entidad, indicadores de gestión, plan de comunicación, Integración del Modelo de Seguridad para la Información con el Sistema Integrado de Gestión Ambiental, seguridad en la nube, evidencia digital, continuidad del negocio, entre otros. 
Con el fin de incrementar la sostenibilidad del SIG en la entidad y contribuir a la sostenibilidad del SIG en el Distrito, en el primer trimestre de 2018 se formuló el Plan de Implementación y Mantenimiento del SIG, que integra los planes de trabajo de los 14 procesos y los 8 subsistemas que hacen parte del SIG y que son objeto de implementación, seguimiento y mantenimiento. 
Como logro importante en la reducción de tiempo de aprobación de la documentación del Sistema, se actualizó el procedimiento “Control de la Información Documentada del Sistema Integrado de Gestión-SIG”, creándose su instructivo y el formato de aprobación de documentación; se actualizaron 14 documentos (procedimientos, formatos y caracterizaciones); y se elaboró propuesta para la reformulación de la Plataforma Estratégica de la Entidad - Política y Objetivos del Sistema Integrado de Gestión y Mapa de Procesos, alineada al Modelo de Planeación y Gestión.
Se coordinó la actualización a la nueva versión (4.6), del Aplicativo ISOLUCIÓN, incluyendo el módulo para Seguridad y Salud en el Trabajo, Subsistema para el cual se Identificaron los peligros, evolución y valoración de riesgos, se documentó el programa de trabajo en alturas y se incluyó en el Plan de Emergencias el componente de Seguridad Vial – procedimiento de rescate y la conservación documental del archivo de la Entidad; para el Subsistema de Seguridad de la Información, el cual se encuentra en un nivel de implementación del 75%, se elaboró plan de trabajo y de sensibilización para la vigencia 2018.
Adicionalmente, en el marco de la evaluación y control del SIG, la oficina de Control Interno realizó 2 auditorías a procesos, evaluación y seguimientos a planes de mejoramiento por procesos e institucional y a planes de manejo de riesgos de gestión. Por otra parte, desde el área de Servicio al Ciudadano y Correspondencia, se protocolizó el documento de atención a PQR´S y se actualizó la matriz de riesgos. Finalmente, desde el Direccionamiento Estratégico, para la oficina de Control Interno Disciplinario, se elaboraron 3 procedimientos en el marco de las funciones de la Entidad y se documentaron, gestionaron y materializaron las acciones en el marco de la mejora continua.</t>
  </si>
  <si>
    <t>DESCRIPCIÓN DE LA ACTIVIDAD 1 TRIMESTRE 2018</t>
  </si>
  <si>
    <t xml:space="preserve">Durante el primer trimestre de 2018, se participó en la consolidación del Plan Anticorrupción y de Atención al Ciudadano, publicado por la Entidad en la página web institucional, de acuerdo con los términos definidos por la legislación vigente. De tal forma, se consolido información de los componentes: Antitrámites, con la actualización, priorización y racionalización en guía de trámites y servicios y SUIT; rendición de cuentas, mediante presencia institucional en ferias de servicio; atención al ciudadano, con actividades de seguimiento a la gestión del área (visitas a puntos de atención, medición de la satisfacción del ciudadano y entrenamientos a servidores de la dependencia); transparencia y acceso a la información pública, mediante la asignación y seguimiento de solicitudes de acceso a la información.
Adicionalmente, se realizó priorización de los trámites a inscribir en el Sistema Único de Información y Trámites - SUIT durante la vigencia 2018, dando cumplimiento al componente Antitrámites planteado en el Plan Anticorrupción y de Atención al Ciudadano.
Por otra parte, se participó en mesas de trabajo con la Secretaría General de la Alcaldía Mayor de Bogotá y el Departamento Administrativo de la Función Pública, mediante las cuales se realizó entrenamiento a servidores designados en manejo de las herramientas SUIT y WordPress. </t>
  </si>
  <si>
    <t>1, Ejecutar auditorías internas de gestión y del Sistema Integrado de Gestión.</t>
  </si>
  <si>
    <t>5. Seguimiento a la sostenibilidad y gestión del servicio a la ciudadanía de la Secretaría Distrital de Ambiente.</t>
  </si>
  <si>
    <t>2. Realizar evaluación de riesgos institucionales.</t>
  </si>
  <si>
    <t>3. Realizar seguimiento a los planes de mejoramiento por procesos de la Entidad.</t>
  </si>
  <si>
    <t>4. Elaborar y presentar informes normativos.</t>
  </si>
  <si>
    <t xml:space="preserve">6. Realizar gestión, seguimiento y control a las metas establecidas para el  grupo Servicio al Ciudadano y Correspondencia, en el Plan Anticorrupción y de Atención al Ciudadano. </t>
  </si>
  <si>
    <t>7. Gestión, racionalización y actualización de:
*Guía de trámites y servicios
*Sistema Único de Información de Trámites - SUIT.
* Página Web institucional, en lo competente al grupo Servicio al Ciudadano y Correspondencia.</t>
  </si>
  <si>
    <t>9, Realizar el seguimiento al trámite y cierre del 98% de las PQR´s allegadas a la SDA, en cumplimiento a los términos de ley establecidos por la normatividad legal vigente.</t>
  </si>
  <si>
    <t xml:space="preserve">10, Realizar seguimiento a la claridad, calidez, coherencia y oportunidad, de las respuestas a peticiones ciudadanas, emitidas por las diferentes dependencias de la Secretaría Distrital de Ambiente.  </t>
  </si>
  <si>
    <t>11, Hacer seguimiento de la implementación del MECI.</t>
  </si>
  <si>
    <t>12, Seguimiento al cumplimiento de los planes de mejoramiento, plan de manejo de riesgos e indicadores,  incluyendo su actualización.</t>
  </si>
  <si>
    <t>13, Realizar las gestiones necesarias para la implementación de los subsistemas del SIG y/o validación de los mismos.</t>
  </si>
  <si>
    <t>14, Actualización o ajuste de la documentación del Sistema Integrado de Gestión de la SDA,  teniendo en cuenta lineamientos entregados por la Secretaría General frente a la implementación de la norma NTD.</t>
  </si>
  <si>
    <t>15. Preparación y atención de auditorías  de seguimiento, certificación y/o recertificación por entes externos.</t>
  </si>
  <si>
    <t>16, Verificar que los 176 items que componen la "Matriz de Cumplimiento y Sostenibilidad de la Ley 1712 de 2014", estén dispuestos conforme a la normatividad vigente.</t>
  </si>
  <si>
    <t>18, Promocionar y/o afianzar los valores éticos institucionales y fortalecer la gestión ética</t>
  </si>
  <si>
    <t>20, Gestionar los actos administrativos en custodia de la Subsecretaría General y de Control Disciplinario.</t>
  </si>
  <si>
    <t>21. Adelantar acciones preventivas disciplinarias.</t>
  </si>
  <si>
    <t>22, Actualizar y mantener en la plataforma del SIDD, el 100% de los expedientes físicos de la oficina de Control Interno Disciplinario.</t>
  </si>
  <si>
    <t>23,Coordinar procesos misionales y proyectos estratégicos para la Administración Distrital.</t>
  </si>
  <si>
    <r>
      <t>24, Atender y gestionar la respuesta del 100% de los derechos de petición, proposiciones y comentarios a proyectos de acuerdo y de ley, radicados en la SDA por parte del Concejo de Bogotá, el Congreso de la R</t>
    </r>
    <r>
      <rPr>
        <sz val="11"/>
        <color rgb="FFFF0000"/>
        <rFont val="Calibri"/>
        <family val="2"/>
        <scheme val="minor"/>
      </rPr>
      <t>epública, Alcaldías Locales y demás entidades del orden Nacional, Departamental, Municipal y Distrital.</t>
    </r>
  </si>
  <si>
    <t>25, Asistir al 100% de los comités de seguimiento estratégico, realizados por la Secretaría Distrital de Gobierno.</t>
  </si>
  <si>
    <t>17, Realizar las gestiones necesarias para garantizar que la información alusiva al "Botón de Transparencia y Acceso a la Información", se encuentre disponible, actualizada y accesible para la ciudadanía.</t>
  </si>
  <si>
    <t>8, Realizar control a la gestión desarrollada en los puntos de atención presencial de la Entidad, a través del  seguimiento a la satisfacción ciudadana, entrenamiento al recurso humano  y demás variables relevantes para prestar un buen servicio al usuario.</t>
  </si>
  <si>
    <t>Revisión- cambios</t>
  </si>
  <si>
    <t>19 Realizar las gestiones necesarias para que se dé cumplimiento a los componentes del Plan Anticorrupción y de Atención al Ciudadano 2018, competentes a la Subsecretaría General y de Control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</si>
</sst>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_([$$-240A]\ * #,##0_);_([$$-240A]\ * \(#,##0\);_([$$-240A]\ * &quot;-&quot;??_);_(@_)"/>
    <numFmt numFmtId="171" formatCode="0.0%"/>
    <numFmt numFmtId="172" formatCode="_ * #,##0_ ;_ * \-#,##0_ ;_ * &quot;-&quot;??_ ;_ @_ "/>
    <numFmt numFmtId="173" formatCode="_(&quot;$&quot;* #,##0.00_);_(&quot;$&quot;* \(#,##0.00\);_(&quot;$&quot;* &quot;-&quot;??_);_(@_)"/>
    <numFmt numFmtId="174" formatCode="_-* #,##0\ _€_-;\-* #,##0\ _€_-;_-* &quot;-&quot;??\ _€_-;_-@_-"/>
    <numFmt numFmtId="175" formatCode="_-* #,##0\ &quot;€&quot;_-;\-* #,##0\ &quot;€&quot;_-;_-* &quot;-&quot;??\ &quot;€&quot;_-;_-@_-"/>
    <numFmt numFmtId="176" formatCode="[$$-240A]\ #,##0"/>
    <numFmt numFmtId="177" formatCode="_(&quot;$&quot;* #,##0_);_(&quot;$&quot;* \(#,##0\);_(&quot;$&quot;* &quot;-&quot;??_);_(@_)"/>
    <numFmt numFmtId="178" formatCode="_(&quot;$&quot;\ * #,##0_);_(&quot;$&quot;\ * \(#,##0\);_(&quot;$&quot;\ * &quot;-&quot;??_);_(@_)"/>
  </numFmts>
  <fonts count="18" x14ac:knownFonts="1">
    <font>
      <sz val="11"/>
      <color theme="1"/>
      <name val="Calibri"/>
      <family val="2"/>
      <scheme val="minor"/>
    </font>
    <font>
      <sz val="11"/>
      <color indexed="8"/>
      <name val="Calibri"/>
      <family val="2"/>
    </font>
    <font>
      <sz val="10"/>
      <name val="Arial"/>
      <family val="2"/>
    </font>
    <font>
      <sz val="11"/>
      <color indexed="8"/>
      <name val="Calibri"/>
      <family val="2"/>
    </font>
    <font>
      <sz val="8"/>
      <name val="Calibri"/>
      <family val="2"/>
    </font>
    <font>
      <sz val="10"/>
      <name val="Arial"/>
      <family val="2"/>
    </font>
    <font>
      <sz val="10"/>
      <name val="Arial"/>
      <family val="2"/>
    </font>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u/>
      <sz val="11"/>
      <name val="Calibri"/>
      <family val="2"/>
      <scheme val="minor"/>
    </font>
    <font>
      <sz val="11"/>
      <color rgb="FFFF0000"/>
      <name val="Calibri"/>
      <family val="2"/>
      <scheme val="minor"/>
    </font>
    <font>
      <b/>
      <sz val="11"/>
      <color rgb="FFFFFF00"/>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0">
    <xf numFmtId="0" fontId="0" fillId="0" borderId="0"/>
    <xf numFmtId="169" fontId="5" fillId="0" borderId="0" applyFont="0" applyFill="0" applyBorder="0" applyAlignment="0" applyProtection="0"/>
    <xf numFmtId="169" fontId="2" fillId="0" borderId="0" applyFont="0" applyFill="0" applyBorder="0" applyAlignment="0" applyProtection="0"/>
    <xf numFmtId="167" fontId="3" fillId="0" borderId="0" applyFont="0" applyFill="0" applyBorder="0" applyAlignment="0" applyProtection="0"/>
    <xf numFmtId="165" fontId="7"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8" fontId="2" fillId="0" borderId="0" applyFont="0" applyFill="0" applyBorder="0" applyAlignment="0" applyProtection="0"/>
    <xf numFmtId="172" fontId="2" fillId="0" borderId="0" applyFont="0" applyFill="0" applyBorder="0" applyAlignment="0" applyProtection="0"/>
    <xf numFmtId="164" fontId="7" fillId="0" borderId="0" applyFont="0" applyFill="0" applyBorder="0" applyAlignment="0" applyProtection="0"/>
    <xf numFmtId="173" fontId="6" fillId="0" borderId="0" applyFont="0" applyFill="0" applyBorder="0" applyAlignment="0" applyProtection="0"/>
    <xf numFmtId="166" fontId="1" fillId="0" borderId="0" applyFont="0" applyFill="0" applyBorder="0" applyAlignment="0" applyProtection="0"/>
    <xf numFmtId="0" fontId="2" fillId="0" borderId="0"/>
    <xf numFmtId="0" fontId="2" fillId="0" borderId="0"/>
    <xf numFmtId="0" fontId="6" fillId="0" borderId="0"/>
    <xf numFmtId="0" fontId="2" fillId="0" borderId="0"/>
    <xf numFmtId="0" fontId="2" fillId="0" borderId="0"/>
    <xf numFmtId="9" fontId="3"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7"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cellStyleXfs>
  <cellXfs count="214">
    <xf numFmtId="0" fontId="0" fillId="0" borderId="0" xfId="0"/>
    <xf numFmtId="0" fontId="11" fillId="0" borderId="0" xfId="19" applyFont="1" applyBorder="1"/>
    <xf numFmtId="0" fontId="11" fillId="0" borderId="0" xfId="19" applyFont="1" applyBorder="1" applyAlignment="1">
      <alignment wrapText="1"/>
    </xf>
    <xf numFmtId="0" fontId="11" fillId="0" borderId="0" xfId="19" applyFont="1"/>
    <xf numFmtId="0" fontId="13" fillId="6" borderId="9" xfId="19" applyFont="1" applyFill="1" applyBorder="1" applyAlignment="1">
      <alignment horizontal="center" vertical="center" wrapText="1"/>
    </xf>
    <xf numFmtId="0" fontId="14" fillId="6" borderId="1" xfId="19" applyFont="1" applyFill="1" applyBorder="1" applyAlignment="1">
      <alignment horizontal="left" vertical="center" wrapText="1"/>
    </xf>
    <xf numFmtId="3" fontId="14" fillId="3" borderId="1" xfId="19" applyNumberFormat="1" applyFont="1" applyFill="1" applyBorder="1" applyAlignment="1">
      <alignment horizontal="center" vertical="center" wrapText="1"/>
    </xf>
    <xf numFmtId="3" fontId="14" fillId="0" borderId="1" xfId="19" applyNumberFormat="1" applyFont="1" applyFill="1" applyBorder="1" applyAlignment="1">
      <alignment horizontal="center" vertical="center" wrapText="1"/>
    </xf>
    <xf numFmtId="170" fontId="14" fillId="0" borderId="1" xfId="0" applyNumberFormat="1" applyFont="1" applyFill="1" applyBorder="1" applyAlignment="1">
      <alignment horizontal="right" vertical="center"/>
    </xf>
    <xf numFmtId="9" fontId="11" fillId="0" borderId="1" xfId="24" applyFont="1" applyFill="1" applyBorder="1" applyAlignment="1">
      <alignment horizontal="center" vertical="center" wrapText="1"/>
    </xf>
    <xf numFmtId="9" fontId="14" fillId="3" borderId="1" xfId="24" applyFont="1" applyFill="1" applyBorder="1" applyAlignment="1">
      <alignment horizontal="center" vertical="center" wrapText="1"/>
    </xf>
    <xf numFmtId="171" fontId="14" fillId="0" borderId="1" xfId="24" applyNumberFormat="1" applyFont="1" applyFill="1" applyBorder="1" applyAlignment="1">
      <alignment horizontal="center" vertical="center" wrapText="1"/>
    </xf>
    <xf numFmtId="0" fontId="14" fillId="6" borderId="1" xfId="19" applyFont="1" applyFill="1" applyBorder="1" applyAlignment="1">
      <alignment vertical="center" wrapText="1"/>
    </xf>
    <xf numFmtId="4" fontId="14" fillId="0" borderId="1" xfId="19" applyNumberFormat="1" applyFont="1" applyFill="1" applyBorder="1" applyAlignment="1">
      <alignment horizontal="center" vertical="center" wrapText="1"/>
    </xf>
    <xf numFmtId="3" fontId="11" fillId="3" borderId="1" xfId="19" applyNumberFormat="1" applyFont="1" applyFill="1" applyBorder="1" applyAlignment="1">
      <alignment horizontal="center" vertical="center" wrapText="1"/>
    </xf>
    <xf numFmtId="3" fontId="15" fillId="0" borderId="1" xfId="19" applyNumberFormat="1" applyFont="1" applyFill="1" applyBorder="1" applyAlignment="1">
      <alignment horizontal="center" vertical="center" wrapText="1"/>
    </xf>
    <xf numFmtId="0" fontId="11" fillId="3" borderId="0" xfId="19" applyFont="1" applyFill="1" applyBorder="1"/>
    <xf numFmtId="0" fontId="11" fillId="3" borderId="0" xfId="19" applyFont="1" applyFill="1" applyBorder="1" applyAlignment="1">
      <alignment wrapText="1"/>
    </xf>
    <xf numFmtId="0" fontId="11" fillId="8" borderId="0" xfId="19" applyFont="1" applyFill="1" applyBorder="1"/>
    <xf numFmtId="0" fontId="11" fillId="8" borderId="0" xfId="19" applyFont="1" applyFill="1"/>
    <xf numFmtId="170" fontId="11" fillId="3" borderId="1" xfId="5" applyNumberFormat="1" applyFont="1" applyFill="1" applyBorder="1" applyAlignment="1"/>
    <xf numFmtId="170" fontId="11" fillId="0" borderId="1" xfId="5" applyNumberFormat="1" applyFont="1" applyFill="1" applyBorder="1" applyAlignment="1"/>
    <xf numFmtId="170" fontId="14" fillId="3" borderId="1" xfId="19" applyNumberFormat="1" applyFont="1" applyFill="1" applyBorder="1" applyAlignment="1">
      <alignment vertical="center" wrapText="1"/>
    </xf>
    <xf numFmtId="167" fontId="11" fillId="3" borderId="0" xfId="5" applyFont="1" applyFill="1" applyBorder="1"/>
    <xf numFmtId="0" fontId="11" fillId="9" borderId="0" xfId="19" applyFont="1" applyFill="1" applyBorder="1"/>
    <xf numFmtId="0" fontId="11" fillId="9" borderId="0" xfId="19" applyFont="1" applyFill="1"/>
    <xf numFmtId="0" fontId="11" fillId="3" borderId="1" xfId="16" applyFont="1" applyFill="1" applyBorder="1" applyAlignment="1">
      <alignment horizontal="center"/>
    </xf>
    <xf numFmtId="9" fontId="11" fillId="3" borderId="1" xfId="16" applyNumberFormat="1" applyFont="1" applyFill="1" applyBorder="1" applyAlignment="1">
      <alignment horizontal="center"/>
    </xf>
    <xf numFmtId="178" fontId="11" fillId="3" borderId="1" xfId="16" applyNumberFormat="1" applyFont="1" applyFill="1" applyBorder="1" applyAlignment="1" applyProtection="1">
      <protection locked="0"/>
    </xf>
    <xf numFmtId="0" fontId="11" fillId="0" borderId="0" xfId="19" applyFont="1" applyAlignment="1"/>
    <xf numFmtId="0" fontId="11" fillId="0" borderId="0" xfId="16" applyFont="1" applyBorder="1" applyAlignment="1">
      <alignment vertical="center"/>
    </xf>
    <xf numFmtId="0" fontId="11" fillId="0" borderId="0" xfId="16" applyFont="1" applyAlignment="1">
      <alignment vertical="center"/>
    </xf>
    <xf numFmtId="0" fontId="11" fillId="0" borderId="0" xfId="16" applyFont="1" applyFill="1" applyAlignment="1">
      <alignment horizontal="left" vertical="center"/>
    </xf>
    <xf numFmtId="10" fontId="11" fillId="0" borderId="0" xfId="16" applyNumberFormat="1" applyFont="1" applyAlignment="1">
      <alignment vertical="center"/>
    </xf>
    <xf numFmtId="10" fontId="11" fillId="0" borderId="0" xfId="16" applyNumberFormat="1" applyFont="1" applyAlignment="1">
      <alignment horizontal="center" vertical="center"/>
    </xf>
    <xf numFmtId="0" fontId="11" fillId="2" borderId="0" xfId="16" applyFont="1" applyFill="1" applyBorder="1" applyAlignment="1">
      <alignment vertical="center"/>
    </xf>
    <xf numFmtId="171" fontId="11" fillId="4" borderId="1" xfId="0" applyNumberFormat="1" applyFont="1" applyFill="1" applyBorder="1" applyAlignment="1">
      <alignment vertical="center"/>
    </xf>
    <xf numFmtId="171" fontId="11" fillId="4" borderId="1" xfId="0" applyNumberFormat="1" applyFont="1" applyFill="1" applyBorder="1" applyAlignment="1">
      <alignment horizontal="center" vertical="center"/>
    </xf>
    <xf numFmtId="0" fontId="11" fillId="2" borderId="0" xfId="16" applyFont="1" applyFill="1" applyAlignment="1">
      <alignment vertical="center"/>
    </xf>
    <xf numFmtId="171" fontId="11" fillId="6" borderId="1" xfId="0" applyNumberFormat="1" applyFont="1" applyFill="1" applyBorder="1" applyAlignment="1">
      <alignment vertical="center"/>
    </xf>
    <xf numFmtId="10" fontId="11" fillId="3" borderId="1" xfId="16" applyNumberFormat="1" applyFont="1" applyFill="1" applyBorder="1" applyAlignment="1">
      <alignment horizontal="center" vertical="center" wrapText="1"/>
    </xf>
    <xf numFmtId="171" fontId="11" fillId="6" borderId="1" xfId="0" applyNumberFormat="1" applyFont="1" applyFill="1" applyBorder="1" applyAlignment="1">
      <alignment horizontal="center" vertical="center"/>
    </xf>
    <xf numFmtId="171" fontId="11" fillId="3" borderId="1" xfId="0" applyNumberFormat="1" applyFont="1" applyFill="1" applyBorder="1" applyAlignment="1">
      <alignment horizontal="center" vertical="center"/>
    </xf>
    <xf numFmtId="0" fontId="11" fillId="3" borderId="0" xfId="16" applyFont="1" applyFill="1" applyAlignment="1">
      <alignment vertical="center"/>
    </xf>
    <xf numFmtId="0" fontId="7" fillId="0" borderId="0" xfId="0" applyFont="1" applyFill="1" applyAlignment="1">
      <alignment vertical="center"/>
    </xf>
    <xf numFmtId="0" fontId="11" fillId="0" borderId="0" xfId="16" applyFont="1" applyAlignment="1">
      <alignment horizontal="left" vertical="center"/>
    </xf>
    <xf numFmtId="0" fontId="0" fillId="0" borderId="0" xfId="0" applyFont="1" applyFill="1"/>
    <xf numFmtId="0" fontId="11" fillId="0" borderId="0" xfId="0" applyFont="1" applyFill="1"/>
    <xf numFmtId="0" fontId="11" fillId="0" borderId="0" xfId="0" applyFont="1" applyFill="1" applyAlignment="1">
      <alignment horizontal="center"/>
    </xf>
    <xf numFmtId="37" fontId="11" fillId="0" borderId="0" xfId="0" applyNumberFormat="1" applyFont="1" applyFill="1" applyAlignment="1">
      <alignment horizontal="center"/>
    </xf>
    <xf numFmtId="0" fontId="0" fillId="0" borderId="0" xfId="0" applyFont="1" applyFill="1" applyAlignment="1">
      <alignment horizontal="center"/>
    </xf>
    <xf numFmtId="0" fontId="0" fillId="0" borderId="0" xfId="0" applyFont="1" applyFill="1" applyAlignment="1">
      <alignment horizontal="center" vertical="center"/>
    </xf>
    <xf numFmtId="0" fontId="13" fillId="6" borderId="1" xfId="0" applyFont="1" applyFill="1" applyBorder="1" applyAlignment="1">
      <alignment horizontal="center" vertical="center" wrapText="1"/>
    </xf>
    <xf numFmtId="0" fontId="11" fillId="6" borderId="1" xfId="0" applyFont="1" applyFill="1" applyBorder="1" applyAlignment="1" applyProtection="1">
      <alignment horizontal="center" vertical="center" wrapText="1"/>
      <protection locked="0"/>
    </xf>
    <xf numFmtId="10" fontId="0" fillId="3" borderId="1" xfId="21" applyNumberFormat="1" applyFont="1" applyFill="1" applyBorder="1" applyAlignment="1">
      <alignment horizontal="center" vertical="center"/>
    </xf>
    <xf numFmtId="10" fontId="0" fillId="3" borderId="1" xfId="24" applyNumberFormat="1" applyFont="1" applyFill="1" applyBorder="1" applyAlignment="1">
      <alignment horizontal="center" vertical="center"/>
    </xf>
    <xf numFmtId="0" fontId="14" fillId="0" borderId="1" xfId="0" applyFont="1" applyFill="1" applyBorder="1" applyAlignment="1">
      <alignment horizontal="center" vertical="center"/>
    </xf>
    <xf numFmtId="9" fontId="11"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xf>
    <xf numFmtId="170" fontId="14" fillId="0" borderId="1" xfId="0" applyNumberFormat="1" applyFont="1" applyFill="1" applyBorder="1" applyAlignment="1">
      <alignment horizontal="center" vertical="center"/>
    </xf>
    <xf numFmtId="170" fontId="11" fillId="0" borderId="0" xfId="0" applyNumberFormat="1" applyFont="1" applyFill="1" applyAlignment="1">
      <alignment horizontal="center"/>
    </xf>
    <xf numFmtId="175" fontId="0" fillId="0" borderId="0" xfId="9" applyNumberFormat="1" applyFont="1" applyFill="1"/>
    <xf numFmtId="0" fontId="11" fillId="6" borderId="9" xfId="0" applyFont="1" applyFill="1" applyBorder="1" applyAlignment="1">
      <alignment horizontal="center" vertical="center" wrapText="1"/>
    </xf>
    <xf numFmtId="0" fontId="11" fillId="3" borderId="7" xfId="0" applyFont="1" applyFill="1" applyBorder="1" applyAlignment="1">
      <alignment vertical="top" wrapText="1"/>
    </xf>
    <xf numFmtId="0" fontId="11" fillId="3" borderId="4" xfId="0" applyFont="1" applyFill="1" applyBorder="1" applyAlignment="1">
      <alignment vertical="top" wrapText="1"/>
    </xf>
    <xf numFmtId="0" fontId="11" fillId="3" borderId="4" xfId="0" applyFont="1" applyFill="1" applyBorder="1" applyAlignment="1">
      <alignment horizontal="center" vertical="center" wrapText="1"/>
    </xf>
    <xf numFmtId="0" fontId="0" fillId="3" borderId="4" xfId="0" applyFont="1" applyFill="1" applyBorder="1"/>
    <xf numFmtId="0" fontId="0" fillId="3" borderId="8" xfId="0" applyFont="1" applyFill="1" applyBorder="1"/>
    <xf numFmtId="0" fontId="14" fillId="0" borderId="0" xfId="0" applyFont="1"/>
    <xf numFmtId="0" fontId="13"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0" fillId="0" borderId="0" xfId="0" applyFont="1" applyFill="1" applyBorder="1"/>
    <xf numFmtId="0" fontId="14" fillId="0" borderId="0" xfId="0" applyFont="1" applyAlignment="1">
      <alignment vertical="center"/>
    </xf>
    <xf numFmtId="10" fontId="14" fillId="3" borderId="1" xfId="24" applyNumberFormat="1" applyFont="1" applyFill="1" applyBorder="1" applyAlignment="1">
      <alignment horizontal="center" vertical="center" wrapText="1"/>
    </xf>
    <xf numFmtId="178" fontId="11" fillId="3" borderId="0" xfId="16" applyNumberFormat="1" applyFont="1" applyFill="1" applyBorder="1" applyAlignment="1" applyProtection="1">
      <alignment horizontal="center"/>
      <protection locked="0"/>
    </xf>
    <xf numFmtId="0" fontId="11" fillId="3" borderId="1" xfId="0" applyFont="1" applyFill="1" applyBorder="1" applyAlignment="1">
      <alignment horizontal="left" vertical="top" wrapText="1"/>
    </xf>
    <xf numFmtId="170" fontId="14" fillId="7" borderId="1" xfId="0" applyNumberFormat="1" applyFont="1" applyFill="1" applyBorder="1" applyAlignment="1">
      <alignment horizontal="center" vertical="center"/>
    </xf>
    <xf numFmtId="3" fontId="11" fillId="7" borderId="1" xfId="10" applyNumberFormat="1" applyFont="1" applyFill="1" applyBorder="1" applyAlignment="1">
      <alignment horizontal="center" vertical="center" wrapText="1"/>
    </xf>
    <xf numFmtId="10" fontId="7" fillId="3" borderId="1" xfId="21" applyNumberFormat="1" applyFont="1" applyFill="1" applyBorder="1" applyAlignment="1">
      <alignment horizontal="center" vertical="center"/>
    </xf>
    <xf numFmtId="0" fontId="11" fillId="5" borderId="1" xfId="16" applyFont="1" applyFill="1" applyBorder="1" applyAlignment="1">
      <alignment horizontal="center" vertical="center" wrapText="1"/>
    </xf>
    <xf numFmtId="0" fontId="11" fillId="5" borderId="1" xfId="16" applyFont="1" applyFill="1" applyBorder="1" applyAlignment="1">
      <alignment horizontal="center" vertical="center" textRotation="180" wrapText="1"/>
    </xf>
    <xf numFmtId="10" fontId="11" fillId="5" borderId="1" xfId="16" applyNumberFormat="1" applyFont="1" applyFill="1" applyBorder="1" applyAlignment="1">
      <alignment horizontal="center" vertical="center" textRotation="180" wrapText="1"/>
    </xf>
    <xf numFmtId="10" fontId="11" fillId="5" borderId="1" xfId="16" applyNumberFormat="1" applyFont="1" applyFill="1" applyBorder="1" applyAlignment="1">
      <alignment horizontal="center" vertical="center" wrapText="1"/>
    </xf>
    <xf numFmtId="0" fontId="11" fillId="5" borderId="1" xfId="16" applyFont="1" applyFill="1" applyBorder="1" applyAlignment="1">
      <alignment horizontal="justify" vertical="center" wrapText="1"/>
    </xf>
    <xf numFmtId="0" fontId="13" fillId="6" borderId="1" xfId="0" applyFont="1" applyFill="1" applyBorder="1" applyAlignment="1">
      <alignment horizontal="center" vertical="center" wrapText="1"/>
    </xf>
    <xf numFmtId="0" fontId="11" fillId="3" borderId="1" xfId="0" applyFont="1" applyFill="1" applyBorder="1" applyAlignment="1" applyProtection="1">
      <alignment horizontal="center" vertical="center" wrapText="1"/>
      <protection locked="0"/>
    </xf>
    <xf numFmtId="170" fontId="14" fillId="3" borderId="1" xfId="10" applyNumberFormat="1" applyFont="1" applyFill="1" applyBorder="1" applyAlignment="1">
      <alignment horizontal="center" vertical="center" wrapText="1"/>
    </xf>
    <xf numFmtId="176" fontId="14" fillId="6" borderId="1" xfId="19" applyNumberFormat="1" applyFont="1" applyFill="1" applyBorder="1" applyAlignment="1">
      <alignment vertical="center" wrapText="1"/>
    </xf>
    <xf numFmtId="170" fontId="14" fillId="0" borderId="1" xfId="10" applyNumberFormat="1" applyFont="1" applyFill="1" applyBorder="1" applyAlignment="1">
      <alignment horizontal="center" vertical="center" wrapText="1"/>
    </xf>
    <xf numFmtId="176" fontId="14" fillId="6" borderId="1" xfId="19" applyNumberFormat="1" applyFont="1" applyFill="1" applyBorder="1" applyAlignment="1">
      <alignment horizontal="left" vertical="center" wrapText="1"/>
    </xf>
    <xf numFmtId="0" fontId="12" fillId="6" borderId="1" xfId="19" applyFont="1" applyFill="1" applyBorder="1" applyAlignment="1">
      <alignment horizontal="center" vertical="center" wrapText="1"/>
    </xf>
    <xf numFmtId="0" fontId="13" fillId="6" borderId="1" xfId="19" applyFont="1" applyFill="1" applyBorder="1" applyAlignment="1">
      <alignment horizontal="center" vertical="center" wrapText="1"/>
    </xf>
    <xf numFmtId="0" fontId="11" fillId="3" borderId="1" xfId="19" applyFont="1" applyFill="1" applyBorder="1" applyAlignment="1">
      <alignment horizontal="center"/>
    </xf>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xf>
    <xf numFmtId="174" fontId="14" fillId="3" borderId="1" xfId="3" applyNumberFormat="1" applyFont="1" applyFill="1" applyBorder="1" applyAlignment="1">
      <alignment horizontal="center" vertical="center"/>
    </xf>
    <xf numFmtId="171" fontId="14" fillId="3" borderId="1" xfId="21" applyNumberFormat="1" applyFont="1" applyFill="1" applyBorder="1" applyAlignment="1">
      <alignment horizontal="center" vertical="center"/>
    </xf>
    <xf numFmtId="171" fontId="14" fillId="3" borderId="1" xfId="24" applyNumberFormat="1" applyFont="1" applyFill="1" applyBorder="1" applyAlignment="1">
      <alignment horizontal="center" vertical="center"/>
    </xf>
    <xf numFmtId="174" fontId="14" fillId="3" borderId="1" xfId="5" applyNumberFormat="1" applyFont="1" applyFill="1" applyBorder="1" applyAlignment="1">
      <alignment horizontal="center" vertical="center" wrapText="1"/>
    </xf>
    <xf numFmtId="9" fontId="14" fillId="3" borderId="1" xfId="21" applyFont="1" applyFill="1" applyBorder="1" applyAlignment="1">
      <alignment horizontal="center" vertical="center"/>
    </xf>
    <xf numFmtId="9" fontId="14" fillId="3" borderId="1" xfId="24" applyFont="1" applyFill="1" applyBorder="1" applyAlignment="1">
      <alignment horizontal="center" vertical="center"/>
    </xf>
    <xf numFmtId="10" fontId="14" fillId="3" borderId="1" xfId="21" applyNumberFormat="1" applyFont="1" applyFill="1" applyBorder="1" applyAlignment="1">
      <alignment horizontal="center" vertical="center"/>
    </xf>
    <xf numFmtId="0" fontId="0" fillId="3" borderId="0" xfId="0" applyFont="1" applyFill="1"/>
    <xf numFmtId="0" fontId="11" fillId="3" borderId="0" xfId="0" applyFont="1" applyFill="1"/>
    <xf numFmtId="0" fontId="11" fillId="3" borderId="0" xfId="0" applyFont="1" applyFill="1" applyAlignment="1">
      <alignment horizontal="center"/>
    </xf>
    <xf numFmtId="37" fontId="11" fillId="3" borderId="0" xfId="0" applyNumberFormat="1" applyFont="1" applyFill="1" applyAlignment="1">
      <alignment horizontal="center"/>
    </xf>
    <xf numFmtId="0" fontId="0" fillId="3" borderId="0" xfId="0" applyFont="1" applyFill="1" applyAlignment="1">
      <alignment horizontal="center"/>
    </xf>
    <xf numFmtId="174" fontId="0" fillId="3" borderId="0" xfId="0" applyNumberFormat="1" applyFont="1" applyFill="1" applyAlignment="1">
      <alignment horizontal="center"/>
    </xf>
    <xf numFmtId="3" fontId="11" fillId="3" borderId="1" xfId="0" applyNumberFormat="1" applyFont="1" applyFill="1" applyBorder="1" applyAlignment="1">
      <alignment horizontal="center" vertical="center" wrapText="1"/>
    </xf>
    <xf numFmtId="170" fontId="14" fillId="3" borderId="1" xfId="0" applyNumberFormat="1" applyFont="1" applyFill="1" applyBorder="1" applyAlignment="1">
      <alignment horizontal="right" vertical="center"/>
    </xf>
    <xf numFmtId="170" fontId="11" fillId="3" borderId="1" xfId="0" applyNumberFormat="1" applyFont="1" applyFill="1" applyBorder="1" applyAlignment="1">
      <alignment horizontal="right" vertical="center"/>
    </xf>
    <xf numFmtId="0" fontId="11" fillId="3" borderId="1" xfId="0" applyFont="1" applyFill="1" applyBorder="1" applyAlignment="1">
      <alignment horizontal="center" vertical="center"/>
    </xf>
    <xf numFmtId="3" fontId="11" fillId="3" borderId="1" xfId="10" applyNumberFormat="1" applyFont="1" applyFill="1" applyBorder="1" applyAlignment="1">
      <alignment horizontal="center" vertical="center" wrapText="1"/>
    </xf>
    <xf numFmtId="37" fontId="12" fillId="3" borderId="1" xfId="9" applyNumberFormat="1" applyFont="1" applyFill="1" applyBorder="1" applyAlignment="1">
      <alignment horizontal="center" vertical="center"/>
    </xf>
    <xf numFmtId="37" fontId="14" fillId="3" borderId="1" xfId="9" applyNumberFormat="1" applyFont="1" applyFill="1" applyBorder="1" applyAlignment="1">
      <alignment horizontal="center" vertical="center"/>
    </xf>
    <xf numFmtId="37" fontId="11" fillId="3" borderId="1" xfId="9" applyNumberFormat="1" applyFont="1" applyFill="1" applyBorder="1" applyAlignment="1">
      <alignment horizontal="center" vertical="center"/>
    </xf>
    <xf numFmtId="10" fontId="11" fillId="3" borderId="1" xfId="0" applyNumberFormat="1" applyFont="1" applyFill="1" applyBorder="1" applyAlignment="1">
      <alignment horizontal="center" vertical="center" wrapText="1"/>
    </xf>
    <xf numFmtId="170" fontId="14" fillId="3" borderId="1" xfId="0" applyNumberFormat="1" applyFont="1" applyFill="1" applyBorder="1" applyAlignment="1">
      <alignment horizontal="center" vertical="center"/>
    </xf>
    <xf numFmtId="10" fontId="11" fillId="3" borderId="1" xfId="0" applyNumberFormat="1" applyFont="1" applyFill="1" applyBorder="1" applyAlignment="1">
      <alignment horizontal="center" vertical="center"/>
    </xf>
    <xf numFmtId="0" fontId="17" fillId="10" borderId="1" xfId="19" applyFont="1" applyFill="1" applyBorder="1" applyAlignment="1">
      <alignment horizontal="center" vertical="center" wrapText="1"/>
    </xf>
    <xf numFmtId="167" fontId="14" fillId="3" borderId="1" xfId="5" applyFont="1" applyFill="1" applyBorder="1" applyAlignment="1">
      <alignment horizontal="center" vertical="center" wrapText="1"/>
    </xf>
    <xf numFmtId="170" fontId="13" fillId="6" borderId="1" xfId="10" applyNumberFormat="1" applyFont="1" applyFill="1" applyBorder="1" applyAlignment="1">
      <alignment horizontal="center" vertical="center"/>
    </xf>
    <xf numFmtId="0" fontId="11" fillId="3" borderId="0" xfId="19" applyFont="1" applyFill="1"/>
    <xf numFmtId="177" fontId="11" fillId="3" borderId="0" xfId="19" applyNumberFormat="1" applyFont="1" applyFill="1"/>
    <xf numFmtId="167" fontId="11" fillId="3" borderId="0" xfId="19" applyNumberFormat="1" applyFont="1" applyFill="1" applyBorder="1"/>
    <xf numFmtId="0" fontId="11" fillId="3" borderId="1" xfId="19" applyFont="1" applyFill="1" applyBorder="1"/>
    <xf numFmtId="0" fontId="13" fillId="3" borderId="1" xfId="16" applyFont="1" applyFill="1" applyBorder="1" applyAlignment="1">
      <alignment horizontal="center" vertical="center" wrapText="1"/>
    </xf>
    <xf numFmtId="178" fontId="11" fillId="3" borderId="1" xfId="13" applyNumberFormat="1" applyFont="1" applyFill="1" applyBorder="1" applyAlignment="1">
      <alignment horizontal="center"/>
    </xf>
    <xf numFmtId="9" fontId="11" fillId="3" borderId="1" xfId="22" applyFont="1" applyFill="1" applyBorder="1" applyAlignment="1"/>
    <xf numFmtId="0" fontId="13" fillId="3" borderId="0" xfId="19" applyFont="1" applyFill="1" applyBorder="1" applyAlignment="1">
      <alignment horizontal="center" vertical="center"/>
    </xf>
    <xf numFmtId="0" fontId="11" fillId="3" borderId="1" xfId="16" applyFont="1" applyFill="1" applyBorder="1" applyAlignment="1">
      <alignment horizontal="left"/>
    </xf>
    <xf numFmtId="9" fontId="11" fillId="3" borderId="1" xfId="22" applyFont="1" applyFill="1" applyBorder="1" applyAlignment="1">
      <alignment horizontal="center"/>
    </xf>
    <xf numFmtId="178" fontId="11" fillId="3" borderId="1" xfId="16" applyNumberFormat="1" applyFont="1" applyFill="1" applyBorder="1" applyAlignment="1"/>
    <xf numFmtId="178" fontId="11" fillId="3" borderId="0" xfId="13" applyNumberFormat="1" applyFont="1" applyFill="1" applyAlignment="1">
      <alignment horizontal="center"/>
    </xf>
    <xf numFmtId="0" fontId="13" fillId="3" borderId="1" xfId="19" applyFont="1" applyFill="1" applyBorder="1" applyAlignment="1">
      <alignment horizontal="center" vertical="center" wrapText="1"/>
    </xf>
    <xf numFmtId="0" fontId="11" fillId="3" borderId="0" xfId="19" applyFont="1" applyFill="1" applyAlignment="1"/>
    <xf numFmtId="178" fontId="11" fillId="3" borderId="0" xfId="16" applyNumberFormat="1" applyFont="1" applyFill="1" applyAlignment="1">
      <alignment horizontal="center"/>
    </xf>
    <xf numFmtId="0" fontId="11" fillId="3" borderId="1" xfId="19" applyFont="1" applyFill="1" applyBorder="1" applyAlignment="1">
      <alignment horizontal="left"/>
    </xf>
    <xf numFmtId="178" fontId="11" fillId="3" borderId="0" xfId="19" applyNumberFormat="1" applyFont="1" applyFill="1"/>
    <xf numFmtId="0" fontId="11" fillId="3" borderId="0" xfId="19" applyFont="1" applyFill="1" applyAlignment="1">
      <alignment horizontal="center"/>
    </xf>
    <xf numFmtId="178" fontId="11" fillId="3" borderId="1" xfId="19" applyNumberFormat="1" applyFont="1" applyFill="1" applyBorder="1"/>
    <xf numFmtId="0" fontId="13" fillId="6" borderId="6" xfId="0" applyFont="1" applyFill="1" applyBorder="1" applyAlignment="1">
      <alignment horizontal="right" vertical="center"/>
    </xf>
    <xf numFmtId="0" fontId="13" fillId="6" borderId="0" xfId="0" applyFont="1" applyFill="1" applyBorder="1" applyAlignment="1">
      <alignment horizontal="right" vertical="center"/>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xf>
    <xf numFmtId="0" fontId="11" fillId="6" borderId="1" xfId="0" applyFont="1" applyFill="1" applyBorder="1" applyAlignment="1">
      <alignment horizontal="left" vertical="center" wrapText="1"/>
    </xf>
    <xf numFmtId="0" fontId="13" fillId="6" borderId="1" xfId="0" applyFont="1" applyFill="1" applyBorder="1" applyAlignment="1">
      <alignment horizontal="center" wrapText="1"/>
    </xf>
    <xf numFmtId="0" fontId="13" fillId="6"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justify" vertical="top" wrapText="1"/>
    </xf>
    <xf numFmtId="0" fontId="0" fillId="3" borderId="1" xfId="0" applyFont="1" applyFill="1" applyBorder="1" applyAlignment="1">
      <alignment horizontal="justify" vertical="top"/>
    </xf>
    <xf numFmtId="0" fontId="11" fillId="6" borderId="2" xfId="0" applyFont="1" applyFill="1" applyBorder="1" applyAlignment="1">
      <alignment horizontal="center"/>
    </xf>
    <xf numFmtId="0" fontId="11" fillId="6" borderId="5" xfId="0" applyFont="1" applyFill="1" applyBorder="1" applyAlignment="1">
      <alignment horizontal="center"/>
    </xf>
    <xf numFmtId="0" fontId="11" fillId="6" borderId="3" xfId="0" applyFont="1" applyFill="1" applyBorder="1" applyAlignment="1">
      <alignment horizontal="center"/>
    </xf>
    <xf numFmtId="10" fontId="11" fillId="0" borderId="2" xfId="21" applyNumberFormat="1" applyFont="1" applyFill="1" applyBorder="1" applyAlignment="1">
      <alignment horizontal="center"/>
    </xf>
    <xf numFmtId="10" fontId="11" fillId="0" borderId="5" xfId="21" applyNumberFormat="1" applyFont="1" applyFill="1" applyBorder="1" applyAlignment="1">
      <alignment horizontal="center"/>
    </xf>
    <xf numFmtId="10" fontId="11" fillId="0" borderId="3" xfId="21" applyNumberFormat="1" applyFont="1" applyFill="1" applyBorder="1" applyAlignment="1">
      <alignment horizontal="center"/>
    </xf>
    <xf numFmtId="0" fontId="11" fillId="0" borderId="2" xfId="0" applyFont="1" applyFill="1" applyBorder="1" applyAlignment="1">
      <alignment horizontal="center"/>
    </xf>
    <xf numFmtId="0" fontId="11" fillId="0" borderId="5" xfId="0" applyFont="1" applyFill="1" applyBorder="1" applyAlignment="1">
      <alignment horizontal="center"/>
    </xf>
    <xf numFmtId="0" fontId="11" fillId="0" borderId="3" xfId="0" applyFont="1" applyFill="1" applyBorder="1" applyAlignment="1">
      <alignment horizontal="center"/>
    </xf>
    <xf numFmtId="0" fontId="11" fillId="6"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1" fillId="3" borderId="1" xfId="0" applyFont="1" applyFill="1" applyBorder="1" applyAlignment="1">
      <alignment horizontal="justify" vertical="top" wrapText="1"/>
    </xf>
    <xf numFmtId="0" fontId="11" fillId="3" borderId="1" xfId="0" applyFont="1" applyFill="1" applyBorder="1" applyAlignment="1">
      <alignment horizontal="justify" vertical="top"/>
    </xf>
    <xf numFmtId="0" fontId="11" fillId="3" borderId="1" xfId="0" applyFont="1" applyFill="1" applyBorder="1" applyAlignment="1">
      <alignment horizontal="justify" vertical="center" wrapText="1"/>
    </xf>
    <xf numFmtId="0" fontId="11" fillId="3" borderId="1" xfId="0" applyFont="1" applyFill="1" applyBorder="1" applyAlignment="1">
      <alignment horizontal="center" vertical="center" wrapText="1"/>
    </xf>
    <xf numFmtId="0" fontId="13" fillId="0" borderId="0" xfId="0" applyFont="1" applyFill="1" applyAlignment="1">
      <alignment horizontal="right" vertical="center"/>
    </xf>
    <xf numFmtId="0" fontId="10" fillId="6" borderId="1" xfId="0" applyFont="1" applyFill="1" applyBorder="1" applyAlignment="1">
      <alignment horizontal="center" vertical="center" wrapText="1"/>
    </xf>
    <xf numFmtId="0" fontId="13" fillId="6" borderId="1" xfId="0" applyFont="1" applyFill="1" applyBorder="1" applyAlignment="1">
      <alignment horizontal="center"/>
    </xf>
    <xf numFmtId="0" fontId="13" fillId="6" borderId="10" xfId="0" applyFont="1" applyFill="1" applyBorder="1" applyAlignment="1">
      <alignment horizontal="center" vertical="center"/>
    </xf>
    <xf numFmtId="0" fontId="13" fillId="6" borderId="11" xfId="0" applyFont="1" applyFill="1" applyBorder="1" applyAlignment="1">
      <alignment horizontal="center" vertical="center"/>
    </xf>
    <xf numFmtId="0" fontId="13" fillId="6" borderId="12" xfId="0" applyFont="1" applyFill="1" applyBorder="1" applyAlignment="1">
      <alignment horizontal="center" vertical="center"/>
    </xf>
    <xf numFmtId="0" fontId="0" fillId="3" borderId="1" xfId="0" applyFont="1" applyFill="1" applyBorder="1" applyAlignment="1">
      <alignment horizontal="center"/>
    </xf>
    <xf numFmtId="0" fontId="11" fillId="3" borderId="2" xfId="16" applyFont="1" applyFill="1" applyBorder="1" applyAlignment="1">
      <alignment horizontal="justify" vertical="top" wrapText="1"/>
    </xf>
    <xf numFmtId="0" fontId="11" fillId="3" borderId="3" xfId="16" applyFont="1" applyFill="1" applyBorder="1" applyAlignment="1">
      <alignment horizontal="justify" vertical="top" wrapText="1"/>
    </xf>
    <xf numFmtId="0" fontId="11" fillId="5" borderId="1" xfId="16" applyFont="1" applyFill="1" applyBorder="1" applyAlignment="1">
      <alignment horizontal="center" vertical="center" wrapText="1"/>
    </xf>
    <xf numFmtId="0" fontId="13" fillId="0" borderId="1" xfId="0" applyFont="1" applyFill="1" applyBorder="1" applyAlignment="1">
      <alignment horizontal="right" vertical="center"/>
    </xf>
    <xf numFmtId="10" fontId="11" fillId="3" borderId="1" xfId="0" applyNumberFormat="1" applyFont="1" applyFill="1" applyBorder="1" applyAlignment="1" applyProtection="1">
      <alignment horizontal="center" vertical="center" wrapText="1"/>
      <protection locked="0"/>
    </xf>
    <xf numFmtId="0" fontId="11" fillId="0" borderId="1" xfId="16" applyFont="1" applyFill="1" applyBorder="1" applyAlignment="1">
      <alignment horizontal="center" vertical="center" wrapText="1"/>
    </xf>
    <xf numFmtId="0" fontId="11" fillId="3" borderId="1" xfId="16" applyFont="1" applyFill="1" applyBorder="1" applyAlignment="1">
      <alignment horizontal="justify" vertical="top" wrapText="1"/>
    </xf>
    <xf numFmtId="10" fontId="11" fillId="0" borderId="1" xfId="0" applyNumberFormat="1" applyFont="1" applyFill="1" applyBorder="1" applyAlignment="1" applyProtection="1">
      <alignment horizontal="center" vertical="center" wrapText="1"/>
      <protection locked="0"/>
    </xf>
    <xf numFmtId="0" fontId="11" fillId="3" borderId="1" xfId="16" applyFont="1" applyFill="1" applyBorder="1" applyAlignment="1">
      <alignment horizontal="justify" vertical="top"/>
    </xf>
    <xf numFmtId="0" fontId="11" fillId="0" borderId="1" xfId="0" applyFont="1" applyBorder="1" applyAlignment="1" applyProtection="1">
      <alignment horizontal="center" vertical="center" wrapText="1"/>
      <protection locked="0"/>
    </xf>
    <xf numFmtId="0" fontId="11" fillId="0" borderId="1" xfId="16" applyFont="1" applyBorder="1"/>
    <xf numFmtId="0" fontId="11" fillId="5" borderId="1" xfId="0" applyFont="1" applyFill="1" applyBorder="1" applyAlignment="1">
      <alignment horizontal="center" vertical="center" wrapText="1"/>
    </xf>
    <xf numFmtId="0" fontId="14" fillId="0" borderId="1" xfId="19" applyFont="1" applyFill="1" applyBorder="1" applyAlignment="1">
      <alignment horizontal="center" vertical="center" wrapText="1"/>
    </xf>
    <xf numFmtId="0" fontId="11" fillId="3" borderId="1" xfId="19" applyFont="1" applyFill="1" applyBorder="1" applyAlignment="1">
      <alignment horizontal="center"/>
    </xf>
    <xf numFmtId="0" fontId="13" fillId="6" borderId="1" xfId="19" applyFont="1" applyFill="1" applyBorder="1" applyAlignment="1">
      <alignment horizontal="center" vertical="center" wrapText="1"/>
    </xf>
    <xf numFmtId="165" fontId="11" fillId="6" borderId="1" xfId="19" applyNumberFormat="1" applyFont="1" applyFill="1" applyBorder="1" applyAlignment="1">
      <alignment horizontal="center"/>
    </xf>
    <xf numFmtId="0" fontId="13" fillId="3" borderId="7" xfId="0" applyFont="1" applyFill="1" applyBorder="1" applyAlignment="1">
      <alignment horizontal="right" vertical="center"/>
    </xf>
    <xf numFmtId="0" fontId="13" fillId="3" borderId="4" xfId="0" applyFont="1" applyFill="1" applyBorder="1" applyAlignment="1">
      <alignment horizontal="right" vertical="center"/>
    </xf>
    <xf numFmtId="0" fontId="13" fillId="3" borderId="0" xfId="19" applyFont="1" applyFill="1" applyAlignment="1">
      <alignment horizontal="right"/>
    </xf>
    <xf numFmtId="3" fontId="7" fillId="3" borderId="1" xfId="0" applyNumberFormat="1" applyFont="1" applyFill="1" applyBorder="1" applyAlignment="1">
      <alignment horizontal="center" vertical="center" wrapText="1"/>
    </xf>
    <xf numFmtId="176" fontId="14" fillId="6" borderId="1" xfId="19" applyNumberFormat="1" applyFont="1" applyFill="1" applyBorder="1" applyAlignment="1">
      <alignment vertical="center" wrapText="1"/>
    </xf>
    <xf numFmtId="170" fontId="14" fillId="3" borderId="2" xfId="10" applyNumberFormat="1" applyFont="1" applyFill="1" applyBorder="1" applyAlignment="1">
      <alignment horizontal="center" vertical="center" wrapText="1"/>
    </xf>
    <xf numFmtId="170" fontId="14" fillId="3" borderId="5" xfId="10" applyNumberFormat="1" applyFont="1" applyFill="1" applyBorder="1" applyAlignment="1">
      <alignment horizontal="center" vertical="center" wrapText="1"/>
    </xf>
    <xf numFmtId="170" fontId="14" fillId="3" borderId="3" xfId="10" applyNumberFormat="1" applyFont="1" applyFill="1" applyBorder="1" applyAlignment="1">
      <alignment horizontal="center" vertical="center" wrapText="1"/>
    </xf>
    <xf numFmtId="170" fontId="14" fillId="3" borderId="1" xfId="10" applyNumberFormat="1" applyFont="1" applyFill="1" applyBorder="1" applyAlignment="1">
      <alignment horizontal="center" vertical="center" wrapText="1"/>
    </xf>
    <xf numFmtId="170" fontId="14" fillId="0" borderId="1" xfId="10" applyNumberFormat="1"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11" fillId="0" borderId="1" xfId="19" applyFont="1" applyFill="1" applyBorder="1" applyAlignment="1">
      <alignment horizontal="center" vertical="center" wrapText="1"/>
    </xf>
    <xf numFmtId="0" fontId="11" fillId="0" borderId="1" xfId="19" applyFont="1" applyBorder="1" applyAlignment="1">
      <alignment horizontal="center" vertical="center" wrapText="1"/>
    </xf>
    <xf numFmtId="176" fontId="14" fillId="6" borderId="1" xfId="19" applyNumberFormat="1" applyFont="1" applyFill="1" applyBorder="1" applyAlignment="1">
      <alignment horizontal="left" vertical="center" wrapText="1"/>
    </xf>
    <xf numFmtId="0" fontId="7" fillId="6" borderId="1" xfId="0" applyFont="1" applyFill="1" applyBorder="1"/>
    <xf numFmtId="0" fontId="14" fillId="0" borderId="1" xfId="19" applyFont="1" applyFill="1" applyBorder="1" applyAlignment="1">
      <alignment horizontal="justify" vertical="center" wrapText="1"/>
    </xf>
    <xf numFmtId="0" fontId="11" fillId="0" borderId="1" xfId="19" applyFont="1" applyBorder="1" applyAlignment="1">
      <alignment horizontal="center"/>
    </xf>
    <xf numFmtId="0" fontId="12" fillId="6" borderId="1" xfId="19" applyFont="1" applyFill="1" applyBorder="1" applyAlignment="1">
      <alignment horizontal="center" vertical="center" wrapText="1"/>
    </xf>
  </cellXfs>
  <cellStyles count="30">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3" xfId="6" xr:uid="{00000000-0005-0000-0000-000005000000}"/>
    <cellStyle name="Millares 3 2" xfId="7" xr:uid="{00000000-0005-0000-0000-000006000000}"/>
    <cellStyle name="Millares 4" xfId="8" xr:uid="{00000000-0005-0000-0000-000007000000}"/>
    <cellStyle name="Moneda" xfId="9" builtinId="4"/>
    <cellStyle name="Moneda 2" xfId="10" xr:uid="{00000000-0005-0000-0000-000009000000}"/>
    <cellStyle name="Moneda 2 2" xfId="11" xr:uid="{00000000-0005-0000-0000-00000A000000}"/>
    <cellStyle name="Moneda 2 2 2" xfId="12" xr:uid="{00000000-0005-0000-0000-00000B000000}"/>
    <cellStyle name="Moneda 2 3" xfId="13" xr:uid="{00000000-0005-0000-0000-00000C000000}"/>
    <cellStyle name="Moneda 2 3 2" xfId="25" xr:uid="{00000000-0005-0000-0000-00000D000000}"/>
    <cellStyle name="Moneda 2 3 3" xfId="27" xr:uid="{00000000-0005-0000-0000-00000E000000}"/>
    <cellStyle name="Moneda 3" xfId="14" xr:uid="{00000000-0005-0000-0000-00000F000000}"/>
    <cellStyle name="Moneda 3 2" xfId="26" xr:uid="{00000000-0005-0000-0000-000010000000}"/>
    <cellStyle name="Moneda 4" xfId="15" xr:uid="{00000000-0005-0000-0000-000011000000}"/>
    <cellStyle name="Normal" xfId="0" builtinId="0"/>
    <cellStyle name="Normal 2" xfId="16" xr:uid="{00000000-0005-0000-0000-000013000000}"/>
    <cellStyle name="Normal 2 10" xfId="17" xr:uid="{00000000-0005-0000-0000-000014000000}"/>
    <cellStyle name="Normal 3" xfId="18" xr:uid="{00000000-0005-0000-0000-000015000000}"/>
    <cellStyle name="Normal 3 2" xfId="19" xr:uid="{00000000-0005-0000-0000-000016000000}"/>
    <cellStyle name="Normal 4 2" xfId="20" xr:uid="{00000000-0005-0000-0000-000017000000}"/>
    <cellStyle name="Porcentaje" xfId="21" builtinId="5"/>
    <cellStyle name="Porcentaje 2" xfId="24" xr:uid="{00000000-0005-0000-0000-000019000000}"/>
    <cellStyle name="Porcentaje 3" xfId="28" xr:uid="{00000000-0005-0000-0000-00001A000000}"/>
    <cellStyle name="Porcentaje 4" xfId="29" xr:uid="{00000000-0005-0000-0000-00001B000000}"/>
    <cellStyle name="Porcentual 2" xfId="22" xr:uid="{00000000-0005-0000-0000-00001C000000}"/>
    <cellStyle name="Porcentual 2 2" xfId="23" xr:uid="{00000000-0005-0000-0000-00001D000000}"/>
  </cellStyles>
  <dxfs count="0"/>
  <tableStyles count="0" defaultTableStyle="TableStyleMedium9" defaultPivotStyle="PivotStyleLight16"/>
  <colors>
    <mruColors>
      <color rgb="FFCCFF66"/>
      <color rgb="FF00FFCC"/>
      <color rgb="FF00CC99"/>
      <color rgb="FF00FF99"/>
      <color rgb="FF99FF66"/>
      <color rgb="FFCCFF99"/>
      <color rgb="FF66FF33"/>
      <color rgb="FF99FF33"/>
      <color rgb="FF66FF99"/>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778670</xdr:colOff>
      <xdr:row>0</xdr:row>
      <xdr:rowOff>33338</xdr:rowOff>
    </xdr:from>
    <xdr:to>
      <xdr:col>4</xdr:col>
      <xdr:colOff>436563</xdr:colOff>
      <xdr:row>3</xdr:row>
      <xdr:rowOff>175617</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71701" y="33338"/>
          <a:ext cx="1646237" cy="880467"/>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374214</xdr:colOff>
      <xdr:row>0</xdr:row>
      <xdr:rowOff>283028</xdr:rowOff>
    </xdr:from>
    <xdr:to>
      <xdr:col>3</xdr:col>
      <xdr:colOff>370890</xdr:colOff>
      <xdr:row>3</xdr:row>
      <xdr:rowOff>823233</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0652" y="283028"/>
          <a:ext cx="1675457" cy="1778455"/>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847725</xdr:colOff>
      <xdr:row>0</xdr:row>
      <xdr:rowOff>223838</xdr:rowOff>
    </xdr:from>
    <xdr:to>
      <xdr:col>1</xdr:col>
      <xdr:colOff>1318796</xdr:colOff>
      <xdr:row>3</xdr:row>
      <xdr:rowOff>11907</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7725" y="223838"/>
          <a:ext cx="1899821" cy="942975"/>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847725</xdr:colOff>
      <xdr:row>0</xdr:row>
      <xdr:rowOff>133350</xdr:rowOff>
    </xdr:from>
    <xdr:to>
      <xdr:col>2</xdr:col>
      <xdr:colOff>483933</xdr:colOff>
      <xdr:row>3</xdr:row>
      <xdr:rowOff>112058</xdr:rowOff>
    </xdr:to>
    <xdr:pic>
      <xdr:nvPicPr>
        <xdr:cNvPr id="2" name="Imagen 1">
          <a:extLst>
            <a:ext uri="{FF2B5EF4-FFF2-40B4-BE49-F238E27FC236}">
              <a16:creationId xmlns:a16="http://schemas.microsoft.com/office/drawing/2014/main" id="{2BC5EA46-AEFE-4545-A5C6-39EE16E51A14}"/>
            </a:ext>
          </a:extLst>
        </xdr:cNvPr>
        <xdr:cNvPicPr>
          <a:picLocks noChangeAspect="1"/>
        </xdr:cNvPicPr>
      </xdr:nvPicPr>
      <xdr:blipFill>
        <a:blip xmlns:r="http://schemas.openxmlformats.org/officeDocument/2006/relationships" r:embed="rId1"/>
        <a:stretch>
          <a:fillRect/>
        </a:stretch>
      </xdr:blipFill>
      <xdr:spPr>
        <a:xfrm>
          <a:off x="1428750" y="133350"/>
          <a:ext cx="731583" cy="5121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ola.rodriguez/0097-2018/0097-2018/Abril/10-SPCI/Territorializacion1erTrimestre/1100_PPA%20%202018I-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
    </sheetNames>
    <sheetDataSet>
      <sheetData sheetId="0" refreshError="1"/>
      <sheetData sheetId="1" refreshError="1">
        <row r="9">
          <cell r="S9">
            <v>1</v>
          </cell>
          <cell r="T9">
            <v>1</v>
          </cell>
          <cell r="AK9">
            <v>1</v>
          </cell>
        </row>
        <row r="10">
          <cell r="S10">
            <v>252000000</v>
          </cell>
          <cell r="T10">
            <v>252000000</v>
          </cell>
          <cell r="AK10">
            <v>220650399</v>
          </cell>
        </row>
        <row r="11">
          <cell r="S11">
            <v>0</v>
          </cell>
          <cell r="T11">
            <v>0</v>
          </cell>
          <cell r="AK11">
            <v>0</v>
          </cell>
        </row>
        <row r="12">
          <cell r="S12">
            <v>15734000</v>
          </cell>
          <cell r="AK12">
            <v>15734000</v>
          </cell>
        </row>
        <row r="15">
          <cell r="AK15">
            <v>8</v>
          </cell>
        </row>
        <row r="16">
          <cell r="S16">
            <v>930000000</v>
          </cell>
          <cell r="AK16">
            <v>640674634</v>
          </cell>
        </row>
        <row r="18">
          <cell r="S18">
            <v>436904494</v>
          </cell>
          <cell r="AK18">
            <v>104286948</v>
          </cell>
        </row>
        <row r="21">
          <cell r="S21">
            <v>1</v>
          </cell>
          <cell r="T21">
            <v>1</v>
          </cell>
          <cell r="AK21">
            <v>1</v>
          </cell>
        </row>
        <row r="22">
          <cell r="S22">
            <v>78000000</v>
          </cell>
          <cell r="T22">
            <v>78000000</v>
          </cell>
          <cell r="AK22">
            <v>63672000</v>
          </cell>
        </row>
        <row r="23">
          <cell r="S23">
            <v>0</v>
          </cell>
          <cell r="T23">
            <v>0</v>
          </cell>
          <cell r="AK23">
            <v>0</v>
          </cell>
        </row>
        <row r="24">
          <cell r="S24">
            <v>24860233</v>
          </cell>
          <cell r="T24">
            <v>24860233</v>
          </cell>
          <cell r="AK24">
            <v>11398400</v>
          </cell>
        </row>
        <row r="27">
          <cell r="S27">
            <v>0.55000000000000004</v>
          </cell>
          <cell r="T27">
            <v>0.55000000000000004</v>
          </cell>
          <cell r="AK27">
            <v>0.36249999999999999</v>
          </cell>
        </row>
        <row r="28">
          <cell r="S28">
            <v>322000000</v>
          </cell>
          <cell r="T28">
            <v>322000000</v>
          </cell>
          <cell r="AK28">
            <v>168765833</v>
          </cell>
        </row>
        <row r="29">
          <cell r="S29">
            <v>0</v>
          </cell>
          <cell r="T29">
            <v>0</v>
          </cell>
          <cell r="AK29">
            <v>0</v>
          </cell>
        </row>
        <row r="30">
          <cell r="S30">
            <v>51744754</v>
          </cell>
          <cell r="T30">
            <v>51744754</v>
          </cell>
          <cell r="AK30">
            <v>23092133</v>
          </cell>
        </row>
        <row r="33">
          <cell r="S33">
            <v>1</v>
          </cell>
          <cell r="T33">
            <v>1</v>
          </cell>
          <cell r="AK33">
            <v>1</v>
          </cell>
        </row>
        <row r="34">
          <cell r="S34">
            <v>124000000</v>
          </cell>
          <cell r="T34">
            <v>124000000</v>
          </cell>
          <cell r="AK34">
            <v>73950600</v>
          </cell>
        </row>
        <row r="35">
          <cell r="S35">
            <v>0</v>
          </cell>
          <cell r="T35">
            <v>0</v>
          </cell>
          <cell r="AK35">
            <v>0</v>
          </cell>
        </row>
        <row r="36">
          <cell r="S36">
            <v>6767037</v>
          </cell>
          <cell r="T36">
            <v>6767037</v>
          </cell>
          <cell r="AK36">
            <v>5652500</v>
          </cell>
        </row>
        <row r="39">
          <cell r="S39">
            <v>1</v>
          </cell>
          <cell r="T39">
            <v>1</v>
          </cell>
          <cell r="AK39">
            <v>1</v>
          </cell>
        </row>
        <row r="40">
          <cell r="S40">
            <v>994000000</v>
          </cell>
          <cell r="T40">
            <v>994000000</v>
          </cell>
          <cell r="AK40">
            <v>689694000</v>
          </cell>
        </row>
        <row r="41">
          <cell r="S41">
            <v>0</v>
          </cell>
          <cell r="T41">
            <v>0</v>
          </cell>
          <cell r="AK41">
            <v>0</v>
          </cell>
        </row>
        <row r="42">
          <cell r="S42">
            <v>104536133</v>
          </cell>
          <cell r="T42">
            <v>104536133</v>
          </cell>
          <cell r="AK42">
            <v>30919667</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5"/>
  <sheetViews>
    <sheetView topLeftCell="AH13" zoomScale="48" zoomScaleNormal="48" workbookViewId="0">
      <selection activeCell="S5" sqref="S5:AW6"/>
    </sheetView>
  </sheetViews>
  <sheetFormatPr baseColWidth="10" defaultRowHeight="15" x14ac:dyDescent="0.25"/>
  <cols>
    <col min="1" max="1" width="3.42578125" style="46" customWidth="1"/>
    <col min="2" max="2" width="5.42578125" style="46" customWidth="1"/>
    <col min="3" max="3" width="18.28515625" style="46" customWidth="1"/>
    <col min="4" max="4" width="5.140625" style="46" customWidth="1"/>
    <col min="5" max="5" width="24.42578125" style="46" customWidth="1"/>
    <col min="6" max="6" width="5.28515625" style="46" customWidth="1"/>
    <col min="7" max="7" width="14.42578125" style="46" customWidth="1"/>
    <col min="8" max="8" width="23.42578125" style="46" bestFit="1" customWidth="1"/>
    <col min="9" max="9" width="14.140625" style="46" bestFit="1" customWidth="1"/>
    <col min="10" max="10" width="7.85546875" style="50" customWidth="1"/>
    <col min="11" max="12" width="13" style="50" customWidth="1"/>
    <col min="13" max="13" width="9.5703125" style="50" customWidth="1"/>
    <col min="14" max="14" width="8.42578125" style="50" customWidth="1"/>
    <col min="15" max="15" width="12.28515625" style="50" customWidth="1"/>
    <col min="16" max="18" width="16.7109375" style="50" customWidth="1"/>
    <col min="19" max="19" width="11.140625" style="50" customWidth="1"/>
    <col min="20" max="20" width="6.28515625" style="50" customWidth="1"/>
    <col min="21" max="21" width="9" style="50" customWidth="1"/>
    <col min="22" max="22" width="7.28515625" style="50" customWidth="1"/>
    <col min="23" max="25" width="16.7109375" style="50" customWidth="1"/>
    <col min="26" max="26" width="18.28515625" style="50" customWidth="1"/>
    <col min="27" max="27" width="24.28515625" style="50" customWidth="1"/>
    <col min="28" max="31" width="16.7109375" style="50" customWidth="1"/>
    <col min="32" max="32" width="18.28515625" style="50" customWidth="1"/>
    <col min="33" max="33" width="24.42578125" style="50" customWidth="1"/>
    <col min="34" max="37" width="16.7109375" style="50" customWidth="1"/>
    <col min="38" max="38" width="17.7109375" style="50" customWidth="1"/>
    <col min="39" max="39" width="12.85546875" style="46" customWidth="1"/>
    <col min="40" max="40" width="16.5703125" style="46" customWidth="1"/>
    <col min="41" max="41" width="12.85546875" style="46" customWidth="1"/>
    <col min="42" max="42" width="14.28515625" style="46" customWidth="1"/>
    <col min="43" max="43" width="12" style="46" customWidth="1"/>
    <col min="44" max="44" width="9.5703125" style="46" customWidth="1"/>
    <col min="45" max="45" width="45.5703125" style="46" customWidth="1"/>
    <col min="46" max="46" width="13" style="46" customWidth="1"/>
    <col min="47" max="47" width="14.85546875" style="46" customWidth="1"/>
    <col min="48" max="48" width="58.7109375" style="46" customWidth="1"/>
    <col min="49" max="49" width="58" style="46" customWidth="1"/>
    <col min="50" max="16384" width="11.42578125" style="46"/>
  </cols>
  <sheetData>
    <row r="1" spans="1:52" x14ac:dyDescent="0.25">
      <c r="A1" s="150"/>
      <c r="B1" s="150"/>
      <c r="C1" s="150"/>
      <c r="D1" s="150"/>
      <c r="E1" s="150"/>
      <c r="F1" s="150"/>
      <c r="G1" s="150"/>
      <c r="H1" s="147" t="s">
        <v>0</v>
      </c>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row>
    <row r="2" spans="1:52" ht="28.5" customHeight="1" x14ac:dyDescent="0.25">
      <c r="A2" s="150"/>
      <c r="B2" s="150"/>
      <c r="C2" s="150"/>
      <c r="D2" s="150"/>
      <c r="E2" s="150"/>
      <c r="F2" s="150"/>
      <c r="G2" s="150"/>
      <c r="H2" s="152" t="s">
        <v>77</v>
      </c>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row>
    <row r="3" spans="1:52" x14ac:dyDescent="0.25">
      <c r="A3" s="150"/>
      <c r="B3" s="150"/>
      <c r="C3" s="150"/>
      <c r="D3" s="150"/>
      <c r="E3" s="150"/>
      <c r="F3" s="150"/>
      <c r="G3" s="150"/>
      <c r="H3" s="147" t="s">
        <v>1</v>
      </c>
      <c r="I3" s="147"/>
      <c r="J3" s="147"/>
      <c r="K3" s="147"/>
      <c r="L3" s="147"/>
      <c r="M3" s="147"/>
      <c r="N3" s="147"/>
      <c r="O3" s="147"/>
      <c r="P3" s="147"/>
      <c r="Q3" s="147"/>
      <c r="R3" s="147"/>
      <c r="S3" s="147" t="s">
        <v>78</v>
      </c>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row>
    <row r="4" spans="1:52" x14ac:dyDescent="0.25">
      <c r="A4" s="150"/>
      <c r="B4" s="150"/>
      <c r="C4" s="150"/>
      <c r="D4" s="150"/>
      <c r="E4" s="150"/>
      <c r="F4" s="150"/>
      <c r="G4" s="150"/>
      <c r="H4" s="147" t="s">
        <v>2</v>
      </c>
      <c r="I4" s="147"/>
      <c r="J4" s="147"/>
      <c r="K4" s="147"/>
      <c r="L4" s="147"/>
      <c r="M4" s="147"/>
      <c r="N4" s="147"/>
      <c r="O4" s="147"/>
      <c r="P4" s="147"/>
      <c r="Q4" s="147"/>
      <c r="R4" s="147"/>
      <c r="S4" s="153" t="s">
        <v>82</v>
      </c>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row>
    <row r="5" spans="1:52" x14ac:dyDescent="0.25">
      <c r="A5" s="147"/>
      <c r="B5" s="147"/>
      <c r="C5" s="147"/>
      <c r="D5" s="147"/>
      <c r="E5" s="147"/>
      <c r="F5" s="147"/>
      <c r="G5" s="147"/>
      <c r="H5" s="147"/>
      <c r="I5" s="147"/>
      <c r="J5" s="147"/>
      <c r="K5" s="147"/>
      <c r="L5" s="147"/>
      <c r="M5" s="147"/>
      <c r="N5" s="147"/>
      <c r="O5" s="147"/>
      <c r="P5" s="147"/>
      <c r="Q5" s="147"/>
      <c r="R5" s="147"/>
      <c r="S5" s="151" t="s">
        <v>79</v>
      </c>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row>
    <row r="6" spans="1:52" x14ac:dyDescent="0.25">
      <c r="A6" s="147"/>
      <c r="B6" s="147"/>
      <c r="C6" s="147"/>
      <c r="D6" s="147"/>
      <c r="E6" s="147"/>
      <c r="F6" s="147"/>
      <c r="G6" s="147"/>
      <c r="H6" s="147"/>
      <c r="I6" s="147"/>
      <c r="J6" s="147"/>
      <c r="K6" s="147"/>
      <c r="L6" s="147"/>
      <c r="M6" s="147"/>
      <c r="N6" s="147"/>
      <c r="O6" s="147"/>
      <c r="P6" s="147"/>
      <c r="Q6" s="147"/>
      <c r="R6" s="147"/>
      <c r="S6" s="151" t="s">
        <v>80</v>
      </c>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row>
    <row r="7" spans="1:52" x14ac:dyDescent="0.25">
      <c r="A7" s="63"/>
      <c r="B7" s="64"/>
      <c r="C7" s="64"/>
      <c r="D7" s="64"/>
      <c r="E7" s="64"/>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6"/>
      <c r="AN7" s="66"/>
      <c r="AO7" s="66"/>
      <c r="AP7" s="66"/>
      <c r="AQ7" s="66"/>
      <c r="AR7" s="66"/>
      <c r="AS7" s="66"/>
      <c r="AT7" s="66"/>
      <c r="AU7" s="66"/>
      <c r="AV7" s="66"/>
      <c r="AW7" s="67"/>
    </row>
    <row r="8" spans="1:52" s="30" customFormat="1" x14ac:dyDescent="0.25">
      <c r="A8" s="147" t="s">
        <v>200</v>
      </c>
      <c r="B8" s="147"/>
      <c r="C8" s="147"/>
      <c r="D8" s="147" t="s">
        <v>59</v>
      </c>
      <c r="E8" s="147"/>
      <c r="F8" s="147" t="s">
        <v>61</v>
      </c>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t="s">
        <v>68</v>
      </c>
      <c r="AR8" s="147" t="s">
        <v>69</v>
      </c>
      <c r="AS8" s="149" t="s">
        <v>70</v>
      </c>
      <c r="AT8" s="149" t="s">
        <v>71</v>
      </c>
      <c r="AU8" s="149" t="s">
        <v>72</v>
      </c>
      <c r="AV8" s="149" t="s">
        <v>73</v>
      </c>
      <c r="AW8" s="149" t="s">
        <v>74</v>
      </c>
    </row>
    <row r="9" spans="1:52" s="68" customFormat="1" x14ac:dyDescent="0.25">
      <c r="A9" s="147" t="s">
        <v>198</v>
      </c>
      <c r="B9" s="147" t="s">
        <v>58</v>
      </c>
      <c r="C9" s="147" t="s">
        <v>94</v>
      </c>
      <c r="D9" s="147" t="s">
        <v>42</v>
      </c>
      <c r="E9" s="147" t="s">
        <v>60</v>
      </c>
      <c r="F9" s="147" t="s">
        <v>62</v>
      </c>
      <c r="G9" s="147" t="s">
        <v>63</v>
      </c>
      <c r="H9" s="147" t="s">
        <v>64</v>
      </c>
      <c r="I9" s="147" t="s">
        <v>65</v>
      </c>
      <c r="J9" s="147" t="s">
        <v>66</v>
      </c>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t="s">
        <v>67</v>
      </c>
      <c r="AN9" s="148"/>
      <c r="AO9" s="148"/>
      <c r="AP9" s="148"/>
      <c r="AQ9" s="147"/>
      <c r="AR9" s="147"/>
      <c r="AS9" s="149"/>
      <c r="AT9" s="149"/>
      <c r="AU9" s="149"/>
      <c r="AV9" s="149"/>
      <c r="AW9" s="149"/>
    </row>
    <row r="10" spans="1:52" s="68" customFormat="1" x14ac:dyDescent="0.25">
      <c r="A10" s="147"/>
      <c r="B10" s="147"/>
      <c r="C10" s="147"/>
      <c r="D10" s="147"/>
      <c r="E10" s="147"/>
      <c r="F10" s="147"/>
      <c r="G10" s="147"/>
      <c r="H10" s="147"/>
      <c r="I10" s="147"/>
      <c r="J10" s="147"/>
      <c r="K10" s="148">
        <v>2016</v>
      </c>
      <c r="L10" s="148"/>
      <c r="M10" s="148"/>
      <c r="N10" s="148"/>
      <c r="O10" s="148">
        <v>2017</v>
      </c>
      <c r="P10" s="148"/>
      <c r="Q10" s="148"/>
      <c r="R10" s="148"/>
      <c r="S10" s="148"/>
      <c r="T10" s="148"/>
      <c r="U10" s="148">
        <v>2018</v>
      </c>
      <c r="V10" s="148"/>
      <c r="W10" s="148"/>
      <c r="X10" s="148"/>
      <c r="Y10" s="148"/>
      <c r="Z10" s="148"/>
      <c r="AA10" s="148">
        <v>2019</v>
      </c>
      <c r="AB10" s="148"/>
      <c r="AC10" s="148"/>
      <c r="AD10" s="148"/>
      <c r="AE10" s="148"/>
      <c r="AF10" s="148"/>
      <c r="AG10" s="69">
        <v>2020</v>
      </c>
      <c r="AH10" s="148">
        <v>2020</v>
      </c>
      <c r="AI10" s="148"/>
      <c r="AJ10" s="148"/>
      <c r="AK10" s="148"/>
      <c r="AL10" s="148"/>
      <c r="AM10" s="147" t="s">
        <v>3</v>
      </c>
      <c r="AN10" s="147" t="s">
        <v>4</v>
      </c>
      <c r="AO10" s="147" t="s">
        <v>5</v>
      </c>
      <c r="AP10" s="147" t="s">
        <v>6</v>
      </c>
      <c r="AQ10" s="147"/>
      <c r="AR10" s="147"/>
      <c r="AS10" s="149"/>
      <c r="AT10" s="149"/>
      <c r="AU10" s="149"/>
      <c r="AV10" s="149"/>
      <c r="AW10" s="149"/>
    </row>
    <row r="11" spans="1:52" s="68" customFormat="1" ht="90.75" customHeight="1" x14ac:dyDescent="0.25">
      <c r="A11" s="147"/>
      <c r="B11" s="147"/>
      <c r="C11" s="147"/>
      <c r="D11" s="147"/>
      <c r="E11" s="147"/>
      <c r="F11" s="147"/>
      <c r="G11" s="147"/>
      <c r="H11" s="147"/>
      <c r="I11" s="147"/>
      <c r="J11" s="147"/>
      <c r="K11" s="70" t="s">
        <v>191</v>
      </c>
      <c r="L11" s="70" t="s">
        <v>192</v>
      </c>
      <c r="M11" s="70" t="s">
        <v>193</v>
      </c>
      <c r="N11" s="52" t="s">
        <v>30</v>
      </c>
      <c r="O11" s="70" t="s">
        <v>194</v>
      </c>
      <c r="P11" s="70" t="s">
        <v>195</v>
      </c>
      <c r="Q11" s="70" t="s">
        <v>196</v>
      </c>
      <c r="R11" s="70" t="s">
        <v>192</v>
      </c>
      <c r="S11" s="70" t="s">
        <v>193</v>
      </c>
      <c r="T11" s="52" t="s">
        <v>30</v>
      </c>
      <c r="U11" s="70" t="s">
        <v>194</v>
      </c>
      <c r="V11" s="70" t="s">
        <v>195</v>
      </c>
      <c r="W11" s="70" t="s">
        <v>196</v>
      </c>
      <c r="X11" s="70" t="s">
        <v>192</v>
      </c>
      <c r="Y11" s="70" t="s">
        <v>193</v>
      </c>
      <c r="Z11" s="52" t="s">
        <v>30</v>
      </c>
      <c r="AA11" s="70" t="s">
        <v>194</v>
      </c>
      <c r="AB11" s="70" t="s">
        <v>195</v>
      </c>
      <c r="AC11" s="70" t="s">
        <v>196</v>
      </c>
      <c r="AD11" s="70" t="s">
        <v>192</v>
      </c>
      <c r="AE11" s="70" t="s">
        <v>193</v>
      </c>
      <c r="AF11" s="52" t="s">
        <v>30</v>
      </c>
      <c r="AG11" s="70" t="s">
        <v>194</v>
      </c>
      <c r="AH11" s="70" t="s">
        <v>195</v>
      </c>
      <c r="AI11" s="70" t="s">
        <v>196</v>
      </c>
      <c r="AJ11" s="70" t="s">
        <v>192</v>
      </c>
      <c r="AK11" s="70" t="s">
        <v>193</v>
      </c>
      <c r="AL11" s="52" t="s">
        <v>30</v>
      </c>
      <c r="AM11" s="147"/>
      <c r="AN11" s="147"/>
      <c r="AO11" s="147"/>
      <c r="AP11" s="147"/>
      <c r="AQ11" s="147"/>
      <c r="AR11" s="147"/>
      <c r="AS11" s="149"/>
      <c r="AT11" s="149"/>
      <c r="AU11" s="149"/>
      <c r="AV11" s="149"/>
      <c r="AW11" s="149"/>
    </row>
    <row r="12" spans="1:52" s="68" customFormat="1" ht="219.75" customHeight="1" x14ac:dyDescent="0.25">
      <c r="A12" s="58">
        <v>44</v>
      </c>
      <c r="B12" s="56">
        <v>185</v>
      </c>
      <c r="C12" s="71" t="s">
        <v>81</v>
      </c>
      <c r="D12" s="58"/>
      <c r="E12" s="96" t="s">
        <v>95</v>
      </c>
      <c r="F12" s="58"/>
      <c r="G12" s="97" t="s">
        <v>97</v>
      </c>
      <c r="H12" s="58" t="s">
        <v>98</v>
      </c>
      <c r="I12" s="58" t="s">
        <v>88</v>
      </c>
      <c r="J12" s="58">
        <v>4</v>
      </c>
      <c r="K12" s="98">
        <v>4</v>
      </c>
      <c r="L12" s="98">
        <v>4</v>
      </c>
      <c r="M12" s="98">
        <v>4</v>
      </c>
      <c r="N12" s="98">
        <v>4</v>
      </c>
      <c r="O12" s="98">
        <v>4</v>
      </c>
      <c r="P12" s="98">
        <v>4</v>
      </c>
      <c r="Q12" s="98">
        <v>4</v>
      </c>
      <c r="R12" s="98">
        <v>4</v>
      </c>
      <c r="S12" s="98">
        <v>4</v>
      </c>
      <c r="T12" s="98">
        <v>4</v>
      </c>
      <c r="U12" s="98">
        <v>4</v>
      </c>
      <c r="V12" s="98">
        <v>4</v>
      </c>
      <c r="W12" s="98"/>
      <c r="X12" s="98"/>
      <c r="Y12" s="98"/>
      <c r="Z12" s="98"/>
      <c r="AA12" s="98">
        <v>4</v>
      </c>
      <c r="AB12" s="98"/>
      <c r="AC12" s="98"/>
      <c r="AD12" s="98"/>
      <c r="AE12" s="98"/>
      <c r="AF12" s="98"/>
      <c r="AG12" s="98">
        <v>4</v>
      </c>
      <c r="AH12" s="98"/>
      <c r="AI12" s="98"/>
      <c r="AJ12" s="98"/>
      <c r="AK12" s="98"/>
      <c r="AL12" s="98"/>
      <c r="AM12" s="58">
        <v>4</v>
      </c>
      <c r="AN12" s="99"/>
      <c r="AO12" s="58"/>
      <c r="AP12" s="58"/>
      <c r="AQ12" s="100">
        <f>AM12/U12</f>
        <v>1</v>
      </c>
      <c r="AR12" s="101">
        <f>(N12+T12+AM12+AF12+AL12)/(N12+T12+U12+AA12+AG12)</f>
        <v>0.6</v>
      </c>
      <c r="AS12" s="73" t="s">
        <v>258</v>
      </c>
      <c r="AT12" s="102" t="s">
        <v>224</v>
      </c>
      <c r="AU12" s="102" t="s">
        <v>223</v>
      </c>
      <c r="AV12" s="73" t="s">
        <v>259</v>
      </c>
      <c r="AW12" s="78" t="s">
        <v>260</v>
      </c>
      <c r="AX12" s="75"/>
      <c r="AY12" s="75"/>
      <c r="AZ12" s="75"/>
    </row>
    <row r="13" spans="1:52" s="74" customFormat="1" ht="147.75" customHeight="1" x14ac:dyDescent="0.25">
      <c r="A13" s="58">
        <v>42</v>
      </c>
      <c r="B13" s="56">
        <v>185</v>
      </c>
      <c r="C13" s="71" t="s">
        <v>96</v>
      </c>
      <c r="D13" s="58">
        <v>70</v>
      </c>
      <c r="E13" s="96" t="s">
        <v>89</v>
      </c>
      <c r="F13" s="58">
        <v>390</v>
      </c>
      <c r="G13" s="97" t="s">
        <v>91</v>
      </c>
      <c r="H13" s="58" t="s">
        <v>99</v>
      </c>
      <c r="I13" s="58" t="s">
        <v>111</v>
      </c>
      <c r="J13" s="103">
        <v>1</v>
      </c>
      <c r="K13" s="103">
        <v>0.04</v>
      </c>
      <c r="L13" s="103">
        <v>0.04</v>
      </c>
      <c r="M13" s="103">
        <v>0.04</v>
      </c>
      <c r="N13" s="103">
        <v>0.04</v>
      </c>
      <c r="O13" s="103">
        <v>0.28000000000000003</v>
      </c>
      <c r="P13" s="103">
        <v>0.28000000000000003</v>
      </c>
      <c r="Q13" s="103">
        <v>0.28000000000000003</v>
      </c>
      <c r="R13" s="104">
        <v>0.28000000000000003</v>
      </c>
      <c r="S13" s="103">
        <v>0.28000000000000003</v>
      </c>
      <c r="T13" s="103">
        <v>0.28000000000000003</v>
      </c>
      <c r="U13" s="103">
        <v>0.28000000000000003</v>
      </c>
      <c r="V13" s="103">
        <v>0.28000000000000003</v>
      </c>
      <c r="W13" s="103"/>
      <c r="X13" s="103"/>
      <c r="Y13" s="103"/>
      <c r="Z13" s="103"/>
      <c r="AA13" s="103">
        <v>0.3</v>
      </c>
      <c r="AB13" s="100"/>
      <c r="AC13" s="100"/>
      <c r="AD13" s="100"/>
      <c r="AE13" s="100"/>
      <c r="AF13" s="103"/>
      <c r="AG13" s="103">
        <v>0.1</v>
      </c>
      <c r="AH13" s="100"/>
      <c r="AI13" s="100"/>
      <c r="AJ13" s="100"/>
      <c r="AK13" s="100"/>
      <c r="AL13" s="103"/>
      <c r="AM13" s="103">
        <v>7.0000000000000007E-2</v>
      </c>
      <c r="AN13" s="103"/>
      <c r="AO13" s="104"/>
      <c r="AP13" s="104"/>
      <c r="AQ13" s="100">
        <f>AM13/U13</f>
        <v>0.25</v>
      </c>
      <c r="AR13" s="100">
        <f>(N13+T13+AM13+AF13+AL13)/(N13+T13+U13+AA13+AG13)</f>
        <v>0.3899999999999999</v>
      </c>
      <c r="AS13" s="73" t="s">
        <v>261</v>
      </c>
      <c r="AT13" s="102" t="s">
        <v>224</v>
      </c>
      <c r="AU13" s="102" t="s">
        <v>223</v>
      </c>
      <c r="AV13" s="72" t="s">
        <v>262</v>
      </c>
      <c r="AW13" s="78" t="s">
        <v>263</v>
      </c>
      <c r="AX13" s="75"/>
      <c r="AY13" s="75"/>
      <c r="AZ13" s="75"/>
    </row>
    <row r="14" spans="1:52" s="74" customFormat="1" ht="168.75" customHeight="1" x14ac:dyDescent="0.25">
      <c r="A14" s="58">
        <v>42</v>
      </c>
      <c r="B14" s="56">
        <v>185</v>
      </c>
      <c r="C14" s="71" t="s">
        <v>96</v>
      </c>
      <c r="D14" s="58">
        <v>71</v>
      </c>
      <c r="E14" s="96" t="s">
        <v>90</v>
      </c>
      <c r="F14" s="58">
        <v>391</v>
      </c>
      <c r="G14" s="97" t="s">
        <v>92</v>
      </c>
      <c r="H14" s="58" t="s">
        <v>99</v>
      </c>
      <c r="I14" s="58" t="s">
        <v>100</v>
      </c>
      <c r="J14" s="103">
        <v>0.9</v>
      </c>
      <c r="K14" s="103">
        <v>0.1</v>
      </c>
      <c r="L14" s="103">
        <v>0.1</v>
      </c>
      <c r="M14" s="103">
        <v>0.1</v>
      </c>
      <c r="N14" s="103">
        <v>0.1</v>
      </c>
      <c r="O14" s="103">
        <v>0.25</v>
      </c>
      <c r="P14" s="103">
        <v>0.25</v>
      </c>
      <c r="Q14" s="103">
        <v>0.25</v>
      </c>
      <c r="R14" s="104">
        <v>0.25</v>
      </c>
      <c r="S14" s="103">
        <v>0.25</v>
      </c>
      <c r="T14" s="103">
        <v>0.25</v>
      </c>
      <c r="U14" s="103">
        <v>0.5</v>
      </c>
      <c r="V14" s="103">
        <v>0.5</v>
      </c>
      <c r="W14" s="103"/>
      <c r="X14" s="103"/>
      <c r="Y14" s="103"/>
      <c r="Z14" s="103"/>
      <c r="AA14" s="103">
        <v>0.75</v>
      </c>
      <c r="AB14" s="100"/>
      <c r="AC14" s="100"/>
      <c r="AD14" s="100"/>
      <c r="AE14" s="100"/>
      <c r="AF14" s="103"/>
      <c r="AG14" s="103">
        <v>0.9</v>
      </c>
      <c r="AH14" s="100"/>
      <c r="AI14" s="100"/>
      <c r="AJ14" s="100"/>
      <c r="AK14" s="100"/>
      <c r="AL14" s="103"/>
      <c r="AM14" s="105">
        <v>0.3125</v>
      </c>
      <c r="AN14" s="103"/>
      <c r="AO14" s="104"/>
      <c r="AP14" s="104"/>
      <c r="AQ14" s="100">
        <f>AM14/U14</f>
        <v>0.625</v>
      </c>
      <c r="AR14" s="100">
        <f>AM14/J14</f>
        <v>0.34722222222222221</v>
      </c>
      <c r="AS14" s="73" t="s">
        <v>275</v>
      </c>
      <c r="AT14" s="102" t="s">
        <v>224</v>
      </c>
      <c r="AU14" s="102" t="s">
        <v>223</v>
      </c>
      <c r="AV14" s="72" t="s">
        <v>272</v>
      </c>
      <c r="AW14" s="78" t="s">
        <v>274</v>
      </c>
      <c r="AX14" s="75"/>
      <c r="AY14" s="75"/>
      <c r="AZ14" s="75"/>
    </row>
    <row r="15" spans="1:52" ht="57" customHeight="1" x14ac:dyDescent="0.25">
      <c r="A15" s="145" t="s">
        <v>197</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row>
  </sheetData>
  <mergeCells count="43">
    <mergeCell ref="S6:AW6"/>
    <mergeCell ref="H3:R3"/>
    <mergeCell ref="K10:N10"/>
    <mergeCell ref="K9:AL9"/>
    <mergeCell ref="S4:AW4"/>
    <mergeCell ref="J9:J11"/>
    <mergeCell ref="AV8:AV11"/>
    <mergeCell ref="AW8:AW11"/>
    <mergeCell ref="S3:AW3"/>
    <mergeCell ref="H4:R4"/>
    <mergeCell ref="AM10:AM11"/>
    <mergeCell ref="AN10:AN11"/>
    <mergeCell ref="A1:G4"/>
    <mergeCell ref="A5:R5"/>
    <mergeCell ref="A6:R6"/>
    <mergeCell ref="D9:D11"/>
    <mergeCell ref="AM9:AP9"/>
    <mergeCell ref="B9:B11"/>
    <mergeCell ref="S5:AW5"/>
    <mergeCell ref="F8:AP8"/>
    <mergeCell ref="AQ8:AQ11"/>
    <mergeCell ref="AR8:AR11"/>
    <mergeCell ref="AT8:AT11"/>
    <mergeCell ref="AH10:AL10"/>
    <mergeCell ref="AS8:AS11"/>
    <mergeCell ref="F9:F11"/>
    <mergeCell ref="H1:AW1"/>
    <mergeCell ref="H2:AW2"/>
    <mergeCell ref="A15:AW15"/>
    <mergeCell ref="A8:C8"/>
    <mergeCell ref="A9:A11"/>
    <mergeCell ref="C9:C11"/>
    <mergeCell ref="H9:H11"/>
    <mergeCell ref="I9:I11"/>
    <mergeCell ref="AO10:AO11"/>
    <mergeCell ref="AP10:AP11"/>
    <mergeCell ref="O10:T10"/>
    <mergeCell ref="U10:Z10"/>
    <mergeCell ref="AA10:AF10"/>
    <mergeCell ref="D8:E8"/>
    <mergeCell ref="AU8:AU11"/>
    <mergeCell ref="E9:E11"/>
    <mergeCell ref="G9:G11"/>
  </mergeCells>
  <phoneticPr fontId="4" type="noConversion"/>
  <printOptions horizontalCentered="1" verticalCentered="1"/>
  <pageMargins left="0" right="0" top="0.35433070866141736" bottom="0.19685039370078741"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2"/>
  <sheetViews>
    <sheetView topLeftCell="AK31" zoomScale="50" zoomScaleNormal="50" workbookViewId="0">
      <selection activeCell="H6" sqref="H6:H8"/>
    </sheetView>
  </sheetViews>
  <sheetFormatPr baseColWidth="10" defaultRowHeight="15" x14ac:dyDescent="0.25"/>
  <cols>
    <col min="1" max="1" width="8.140625" style="46" customWidth="1"/>
    <col min="2" max="2" width="9.140625" style="46" customWidth="1"/>
    <col min="3" max="3" width="21.28515625" style="46" customWidth="1"/>
    <col min="4" max="4" width="13.28515625" style="47" customWidth="1"/>
    <col min="5" max="5" width="15.5703125" style="47" customWidth="1"/>
    <col min="6" max="6" width="13.42578125" style="47" customWidth="1"/>
    <col min="7" max="7" width="24.140625" style="48" customWidth="1"/>
    <col min="8" max="8" width="22.5703125" style="48" customWidth="1"/>
    <col min="9" max="9" width="23.42578125" style="48" bestFit="1" customWidth="1"/>
    <col min="10" max="10" width="18.42578125" style="49" bestFit="1" customWidth="1"/>
    <col min="11" max="11" width="18.42578125" style="48" bestFit="1" customWidth="1"/>
    <col min="12" max="12" width="17.7109375" style="48" bestFit="1" customWidth="1"/>
    <col min="13" max="17" width="18.42578125" style="48" bestFit="1" customWidth="1"/>
    <col min="18" max="18" width="18.28515625" style="48" bestFit="1" customWidth="1"/>
    <col min="19" max="20" width="18.42578125" style="48" bestFit="1" customWidth="1"/>
    <col min="21" max="24" width="10.7109375" style="48" customWidth="1"/>
    <col min="25" max="25" width="18.42578125" style="48" bestFit="1" customWidth="1"/>
    <col min="26" max="30" width="10.7109375" style="48" customWidth="1"/>
    <col min="31" max="31" width="18.42578125" style="48" bestFit="1" customWidth="1"/>
    <col min="32" max="36" width="10.7109375" style="48" customWidth="1"/>
    <col min="37" max="37" width="16.85546875" style="46" bestFit="1" customWidth="1"/>
    <col min="38" max="38" width="22" style="46" customWidth="1"/>
    <col min="39" max="39" width="20.85546875" style="50" customWidth="1"/>
    <col min="40" max="40" width="18" style="50" customWidth="1"/>
    <col min="41" max="41" width="9.5703125" style="46" customWidth="1"/>
    <col min="42" max="42" width="9" style="46" customWidth="1"/>
    <col min="43" max="43" width="81.85546875" style="46" bestFit="1" customWidth="1"/>
    <col min="44" max="44" width="24.85546875" style="46" customWidth="1"/>
    <col min="45" max="45" width="17.85546875" style="46" customWidth="1"/>
    <col min="46" max="46" width="64.28515625" style="46" customWidth="1"/>
    <col min="47" max="47" width="64.140625" style="46" customWidth="1"/>
    <col min="48" max="16384" width="11.42578125" style="46"/>
  </cols>
  <sheetData>
    <row r="1" spans="1:47" ht="13.5" customHeight="1" x14ac:dyDescent="0.25">
      <c r="A1" s="178"/>
      <c r="B1" s="178"/>
      <c r="C1" s="178"/>
      <c r="D1" s="178"/>
      <c r="E1" s="178"/>
      <c r="F1" s="147" t="s">
        <v>0</v>
      </c>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row>
    <row r="2" spans="1:47" ht="12" customHeight="1" x14ac:dyDescent="0.25">
      <c r="A2" s="178"/>
      <c r="B2" s="178"/>
      <c r="C2" s="178"/>
      <c r="D2" s="178"/>
      <c r="E2" s="178"/>
      <c r="F2" s="147" t="s">
        <v>76</v>
      </c>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row>
    <row r="3" spans="1:47" ht="15" customHeight="1" x14ac:dyDescent="0.25">
      <c r="A3" s="178"/>
      <c r="B3" s="178"/>
      <c r="C3" s="178"/>
      <c r="D3" s="178"/>
      <c r="E3" s="178"/>
      <c r="F3" s="147" t="s">
        <v>1</v>
      </c>
      <c r="G3" s="147"/>
      <c r="H3" s="147"/>
      <c r="I3" s="147"/>
      <c r="J3" s="147"/>
      <c r="K3" s="147"/>
      <c r="L3" s="147"/>
      <c r="M3" s="147"/>
      <c r="N3" s="147"/>
      <c r="O3" s="147"/>
      <c r="P3" s="147"/>
      <c r="Q3" s="147" t="s">
        <v>78</v>
      </c>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row>
    <row r="4" spans="1:47" ht="24.75" customHeight="1" x14ac:dyDescent="0.25">
      <c r="A4" s="178"/>
      <c r="B4" s="178"/>
      <c r="C4" s="178"/>
      <c r="D4" s="178"/>
      <c r="E4" s="178"/>
      <c r="F4" s="147" t="s">
        <v>2</v>
      </c>
      <c r="G4" s="147"/>
      <c r="H4" s="147"/>
      <c r="I4" s="147"/>
      <c r="J4" s="147"/>
      <c r="K4" s="147"/>
      <c r="L4" s="147"/>
      <c r="M4" s="147"/>
      <c r="N4" s="147"/>
      <c r="O4" s="147"/>
      <c r="P4" s="147"/>
      <c r="Q4" s="147" t="s">
        <v>82</v>
      </c>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row>
    <row r="5" spans="1:47" ht="14.25" hidden="1" customHeight="1" x14ac:dyDescent="0.25">
      <c r="A5" s="106"/>
      <c r="B5" s="106"/>
      <c r="C5" s="106"/>
      <c r="D5" s="107"/>
      <c r="E5" s="107"/>
      <c r="F5" s="107"/>
      <c r="G5" s="108"/>
      <c r="H5" s="108"/>
      <c r="I5" s="108"/>
      <c r="J5" s="109"/>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6"/>
      <c r="AL5" s="106"/>
      <c r="AM5" s="110"/>
      <c r="AN5" s="111"/>
      <c r="AO5" s="106"/>
      <c r="AP5" s="106"/>
      <c r="AQ5" s="106"/>
      <c r="AR5" s="106"/>
      <c r="AS5" s="106"/>
      <c r="AT5" s="106"/>
      <c r="AU5" s="106"/>
    </row>
    <row r="6" spans="1:47" s="51" customFormat="1" ht="18" customHeight="1" x14ac:dyDescent="0.25">
      <c r="A6" s="147" t="s">
        <v>31</v>
      </c>
      <c r="B6" s="147" t="s">
        <v>41</v>
      </c>
      <c r="C6" s="147"/>
      <c r="D6" s="147"/>
      <c r="E6" s="147" t="s">
        <v>45</v>
      </c>
      <c r="F6" s="173" t="s">
        <v>105</v>
      </c>
      <c r="G6" s="147" t="s">
        <v>46</v>
      </c>
      <c r="H6" s="147" t="s">
        <v>47</v>
      </c>
      <c r="I6" s="175" t="s">
        <v>48</v>
      </c>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7"/>
      <c r="AK6" s="147" t="s">
        <v>49</v>
      </c>
      <c r="AL6" s="147"/>
      <c r="AM6" s="147"/>
      <c r="AN6" s="147"/>
      <c r="AO6" s="147" t="s">
        <v>51</v>
      </c>
      <c r="AP6" s="147" t="s">
        <v>52</v>
      </c>
      <c r="AQ6" s="147" t="s">
        <v>53</v>
      </c>
      <c r="AR6" s="147" t="s">
        <v>54</v>
      </c>
      <c r="AS6" s="147" t="s">
        <v>55</v>
      </c>
      <c r="AT6" s="147" t="s">
        <v>56</v>
      </c>
      <c r="AU6" s="147" t="s">
        <v>57</v>
      </c>
    </row>
    <row r="7" spans="1:47" s="51" customFormat="1" ht="21.75" customHeight="1" x14ac:dyDescent="0.25">
      <c r="A7" s="147"/>
      <c r="B7" s="147"/>
      <c r="C7" s="147"/>
      <c r="D7" s="147"/>
      <c r="E7" s="147"/>
      <c r="F7" s="173"/>
      <c r="G7" s="147"/>
      <c r="H7" s="147"/>
      <c r="I7" s="175">
        <v>2016</v>
      </c>
      <c r="J7" s="176"/>
      <c r="K7" s="176"/>
      <c r="L7" s="177"/>
      <c r="M7" s="175">
        <v>2017</v>
      </c>
      <c r="N7" s="176"/>
      <c r="O7" s="176"/>
      <c r="P7" s="176"/>
      <c r="Q7" s="176"/>
      <c r="R7" s="177"/>
      <c r="S7" s="175">
        <v>2018</v>
      </c>
      <c r="T7" s="176"/>
      <c r="U7" s="176"/>
      <c r="V7" s="176"/>
      <c r="W7" s="176"/>
      <c r="X7" s="177"/>
      <c r="Y7" s="175">
        <v>2019</v>
      </c>
      <c r="Z7" s="176"/>
      <c r="AA7" s="176"/>
      <c r="AB7" s="176"/>
      <c r="AC7" s="176"/>
      <c r="AD7" s="177"/>
      <c r="AE7" s="175">
        <v>2020</v>
      </c>
      <c r="AF7" s="176"/>
      <c r="AG7" s="176"/>
      <c r="AH7" s="176"/>
      <c r="AI7" s="176"/>
      <c r="AJ7" s="177"/>
      <c r="AK7" s="148" t="s">
        <v>50</v>
      </c>
      <c r="AL7" s="148"/>
      <c r="AM7" s="148"/>
      <c r="AN7" s="148"/>
      <c r="AO7" s="147"/>
      <c r="AP7" s="147"/>
      <c r="AQ7" s="147"/>
      <c r="AR7" s="147"/>
      <c r="AS7" s="147"/>
      <c r="AT7" s="147"/>
      <c r="AU7" s="147"/>
    </row>
    <row r="8" spans="1:47" s="51" customFormat="1" ht="33.75" customHeight="1" thickBot="1" x14ac:dyDescent="0.3">
      <c r="A8" s="147"/>
      <c r="B8" s="87" t="s">
        <v>42</v>
      </c>
      <c r="C8" s="87" t="s">
        <v>43</v>
      </c>
      <c r="D8" s="87" t="s">
        <v>44</v>
      </c>
      <c r="E8" s="147"/>
      <c r="F8" s="173"/>
      <c r="G8" s="147"/>
      <c r="H8" s="174"/>
      <c r="I8" s="62" t="s">
        <v>191</v>
      </c>
      <c r="J8" s="62" t="s">
        <v>192</v>
      </c>
      <c r="K8" s="62" t="s">
        <v>193</v>
      </c>
      <c r="L8" s="87" t="s">
        <v>30</v>
      </c>
      <c r="M8" s="62" t="s">
        <v>194</v>
      </c>
      <c r="N8" s="62" t="s">
        <v>195</v>
      </c>
      <c r="O8" s="62" t="s">
        <v>196</v>
      </c>
      <c r="P8" s="62" t="s">
        <v>192</v>
      </c>
      <c r="Q8" s="62" t="s">
        <v>193</v>
      </c>
      <c r="R8" s="87" t="s">
        <v>30</v>
      </c>
      <c r="S8" s="62" t="s">
        <v>194</v>
      </c>
      <c r="T8" s="62" t="s">
        <v>195</v>
      </c>
      <c r="U8" s="62" t="s">
        <v>196</v>
      </c>
      <c r="V8" s="62" t="s">
        <v>192</v>
      </c>
      <c r="W8" s="62" t="s">
        <v>193</v>
      </c>
      <c r="X8" s="87" t="s">
        <v>30</v>
      </c>
      <c r="Y8" s="62" t="s">
        <v>194</v>
      </c>
      <c r="Z8" s="62" t="s">
        <v>195</v>
      </c>
      <c r="AA8" s="62" t="s">
        <v>196</v>
      </c>
      <c r="AB8" s="62" t="s">
        <v>192</v>
      </c>
      <c r="AC8" s="62" t="s">
        <v>193</v>
      </c>
      <c r="AD8" s="87" t="s">
        <v>30</v>
      </c>
      <c r="AE8" s="62" t="s">
        <v>194</v>
      </c>
      <c r="AF8" s="62" t="s">
        <v>195</v>
      </c>
      <c r="AG8" s="62" t="s">
        <v>196</v>
      </c>
      <c r="AH8" s="62" t="s">
        <v>192</v>
      </c>
      <c r="AI8" s="62" t="s">
        <v>193</v>
      </c>
      <c r="AJ8" s="87" t="s">
        <v>30</v>
      </c>
      <c r="AK8" s="87" t="s">
        <v>3</v>
      </c>
      <c r="AL8" s="87" t="s">
        <v>4</v>
      </c>
      <c r="AM8" s="87" t="s">
        <v>5</v>
      </c>
      <c r="AN8" s="87" t="s">
        <v>6</v>
      </c>
      <c r="AO8" s="147"/>
      <c r="AP8" s="147"/>
      <c r="AQ8" s="147"/>
      <c r="AR8" s="147"/>
      <c r="AS8" s="147"/>
      <c r="AT8" s="147"/>
      <c r="AU8" s="147"/>
    </row>
    <row r="9" spans="1:47" s="51" customFormat="1" ht="25.5" customHeight="1" x14ac:dyDescent="0.25">
      <c r="A9" s="171" t="s">
        <v>106</v>
      </c>
      <c r="B9" s="171">
        <v>1</v>
      </c>
      <c r="C9" s="170" t="s">
        <v>101</v>
      </c>
      <c r="D9" s="167" t="s">
        <v>88</v>
      </c>
      <c r="E9" s="171">
        <v>71</v>
      </c>
      <c r="F9" s="171">
        <v>185</v>
      </c>
      <c r="G9" s="88" t="s">
        <v>7</v>
      </c>
      <c r="H9" s="112">
        <v>1</v>
      </c>
      <c r="I9" s="112">
        <v>1</v>
      </c>
      <c r="J9" s="112">
        <v>1</v>
      </c>
      <c r="K9" s="112">
        <v>1</v>
      </c>
      <c r="L9" s="112">
        <v>1</v>
      </c>
      <c r="M9" s="112">
        <v>1</v>
      </c>
      <c r="N9" s="112">
        <v>1</v>
      </c>
      <c r="O9" s="112">
        <v>1</v>
      </c>
      <c r="P9" s="112">
        <v>1</v>
      </c>
      <c r="Q9" s="112">
        <v>1</v>
      </c>
      <c r="R9" s="112">
        <v>1</v>
      </c>
      <c r="S9" s="112">
        <v>1</v>
      </c>
      <c r="T9" s="112">
        <v>1</v>
      </c>
      <c r="U9" s="112"/>
      <c r="V9" s="112"/>
      <c r="W9" s="112"/>
      <c r="X9" s="112"/>
      <c r="Y9" s="112">
        <v>1</v>
      </c>
      <c r="Z9" s="112"/>
      <c r="AA9" s="112"/>
      <c r="AB9" s="112"/>
      <c r="AC9" s="112"/>
      <c r="AD9" s="112"/>
      <c r="AE9" s="112">
        <v>1</v>
      </c>
      <c r="AF9" s="112"/>
      <c r="AG9" s="112"/>
      <c r="AH9" s="112"/>
      <c r="AI9" s="112"/>
      <c r="AJ9" s="112"/>
      <c r="AK9" s="112">
        <v>1</v>
      </c>
      <c r="AL9" s="112"/>
      <c r="AM9" s="112"/>
      <c r="AN9" s="112"/>
      <c r="AO9" s="81">
        <f>AK9/S9</f>
        <v>1</v>
      </c>
      <c r="AP9" s="55">
        <f>(L9+R9+AK9)/(L9+R9+S9+Y9+AE9)</f>
        <v>0.6</v>
      </c>
      <c r="AQ9" s="155" t="s">
        <v>232</v>
      </c>
      <c r="AR9" s="154" t="s">
        <v>222</v>
      </c>
      <c r="AS9" s="154" t="s">
        <v>223</v>
      </c>
      <c r="AT9" s="155" t="s">
        <v>233</v>
      </c>
      <c r="AU9" s="155" t="s">
        <v>234</v>
      </c>
    </row>
    <row r="10" spans="1:47" s="51" customFormat="1" ht="25.5" customHeight="1" x14ac:dyDescent="0.25">
      <c r="A10" s="171"/>
      <c r="B10" s="171"/>
      <c r="C10" s="170"/>
      <c r="D10" s="167"/>
      <c r="E10" s="171"/>
      <c r="F10" s="171"/>
      <c r="G10" s="88" t="s">
        <v>8</v>
      </c>
      <c r="H10" s="113">
        <f>+L10+R10+S10+Y10+AE10</f>
        <v>1174869795</v>
      </c>
      <c r="I10" s="113">
        <v>168507479</v>
      </c>
      <c r="J10" s="113">
        <v>168507479</v>
      </c>
      <c r="K10" s="113">
        <v>162736812</v>
      </c>
      <c r="L10" s="113">
        <v>161402141</v>
      </c>
      <c r="M10" s="113">
        <v>162276000</v>
      </c>
      <c r="N10" s="113">
        <v>162276000</v>
      </c>
      <c r="O10" s="113">
        <v>162276000</v>
      </c>
      <c r="P10" s="113">
        <v>199493966</v>
      </c>
      <c r="Q10" s="113">
        <v>199493966</v>
      </c>
      <c r="R10" s="113">
        <v>199493966</v>
      </c>
      <c r="S10" s="114">
        <v>252000000</v>
      </c>
      <c r="T10" s="114">
        <v>252000000</v>
      </c>
      <c r="U10" s="113"/>
      <c r="V10" s="113"/>
      <c r="W10" s="113"/>
      <c r="X10" s="113"/>
      <c r="Y10" s="113">
        <v>276834000</v>
      </c>
      <c r="Z10" s="113"/>
      <c r="AA10" s="113"/>
      <c r="AB10" s="113"/>
      <c r="AC10" s="113"/>
      <c r="AD10" s="113"/>
      <c r="AE10" s="113">
        <v>285139688</v>
      </c>
      <c r="AF10" s="113"/>
      <c r="AG10" s="113"/>
      <c r="AH10" s="113"/>
      <c r="AI10" s="113"/>
      <c r="AJ10" s="113"/>
      <c r="AK10" s="113">
        <v>220650399</v>
      </c>
      <c r="AL10" s="113"/>
      <c r="AM10" s="113"/>
      <c r="AN10" s="113"/>
      <c r="AO10" s="81">
        <f>AK10/S10</f>
        <v>0.87559682142857143</v>
      </c>
      <c r="AP10" s="55">
        <f>(L10+R10)/H10</f>
        <v>0.30717966240676059</v>
      </c>
      <c r="AQ10" s="156"/>
      <c r="AR10" s="154"/>
      <c r="AS10" s="154"/>
      <c r="AT10" s="156"/>
      <c r="AU10" s="155"/>
    </row>
    <row r="11" spans="1:47" s="51" customFormat="1" ht="25.5" customHeight="1" x14ac:dyDescent="0.25">
      <c r="A11" s="171"/>
      <c r="B11" s="171"/>
      <c r="C11" s="170"/>
      <c r="D11" s="167"/>
      <c r="E11" s="171"/>
      <c r="F11" s="171"/>
      <c r="G11" s="88" t="s">
        <v>9</v>
      </c>
      <c r="H11" s="58">
        <v>0</v>
      </c>
      <c r="I11" s="58">
        <v>0</v>
      </c>
      <c r="J11" s="58">
        <v>0</v>
      </c>
      <c r="K11" s="58">
        <v>0</v>
      </c>
      <c r="L11" s="58">
        <v>0</v>
      </c>
      <c r="M11" s="58">
        <v>0</v>
      </c>
      <c r="N11" s="58">
        <v>0</v>
      </c>
      <c r="O11" s="58">
        <v>0</v>
      </c>
      <c r="P11" s="58">
        <v>0</v>
      </c>
      <c r="Q11" s="58">
        <v>0</v>
      </c>
      <c r="R11" s="58">
        <v>0</v>
      </c>
      <c r="S11" s="115">
        <v>0</v>
      </c>
      <c r="T11" s="115">
        <v>0</v>
      </c>
      <c r="U11" s="58"/>
      <c r="V11" s="58"/>
      <c r="W11" s="58"/>
      <c r="X11" s="58"/>
      <c r="Y11" s="58">
        <v>0</v>
      </c>
      <c r="Z11" s="58"/>
      <c r="AA11" s="58"/>
      <c r="AB11" s="58"/>
      <c r="AC11" s="58"/>
      <c r="AD11" s="58"/>
      <c r="AE11" s="58">
        <v>0</v>
      </c>
      <c r="AF11" s="58"/>
      <c r="AG11" s="58"/>
      <c r="AH11" s="58"/>
      <c r="AI11" s="58"/>
      <c r="AJ11" s="58"/>
      <c r="AK11" s="58">
        <v>0</v>
      </c>
      <c r="AL11" s="58"/>
      <c r="AM11" s="58"/>
      <c r="AN11" s="58"/>
      <c r="AO11" s="81"/>
      <c r="AP11" s="55"/>
      <c r="AQ11" s="156"/>
      <c r="AR11" s="154"/>
      <c r="AS11" s="154"/>
      <c r="AT11" s="156"/>
      <c r="AU11" s="155"/>
    </row>
    <row r="12" spans="1:47" s="51" customFormat="1" ht="25.5" customHeight="1" x14ac:dyDescent="0.25">
      <c r="A12" s="171"/>
      <c r="B12" s="171"/>
      <c r="C12" s="170"/>
      <c r="D12" s="167"/>
      <c r="E12" s="171"/>
      <c r="F12" s="171"/>
      <c r="G12" s="88" t="s">
        <v>10</v>
      </c>
      <c r="H12" s="113">
        <v>0</v>
      </c>
      <c r="I12" s="113">
        <v>0</v>
      </c>
      <c r="J12" s="113">
        <v>0</v>
      </c>
      <c r="K12" s="113">
        <v>0</v>
      </c>
      <c r="L12" s="113">
        <v>0</v>
      </c>
      <c r="M12" s="113">
        <v>53096983</v>
      </c>
      <c r="N12" s="113">
        <v>53096983</v>
      </c>
      <c r="O12" s="113">
        <v>53096983</v>
      </c>
      <c r="P12" s="113">
        <v>53096983</v>
      </c>
      <c r="Q12" s="113">
        <v>53096983</v>
      </c>
      <c r="R12" s="113">
        <v>53096983</v>
      </c>
      <c r="S12" s="114">
        <v>15734000</v>
      </c>
      <c r="T12" s="114">
        <v>15734000</v>
      </c>
      <c r="U12" s="113"/>
      <c r="V12" s="113"/>
      <c r="W12" s="113"/>
      <c r="X12" s="113"/>
      <c r="Y12" s="113">
        <v>0</v>
      </c>
      <c r="Z12" s="113"/>
      <c r="AA12" s="113"/>
      <c r="AB12" s="113"/>
      <c r="AC12" s="113"/>
      <c r="AD12" s="113"/>
      <c r="AE12" s="113">
        <v>0</v>
      </c>
      <c r="AF12" s="113"/>
      <c r="AG12" s="113"/>
      <c r="AH12" s="113"/>
      <c r="AI12" s="113"/>
      <c r="AJ12" s="113"/>
      <c r="AK12" s="113">
        <v>15734000</v>
      </c>
      <c r="AL12" s="113"/>
      <c r="AM12" s="113"/>
      <c r="AN12" s="113"/>
      <c r="AO12" s="81"/>
      <c r="AP12" s="55"/>
      <c r="AQ12" s="156"/>
      <c r="AR12" s="154"/>
      <c r="AS12" s="154"/>
      <c r="AT12" s="156"/>
      <c r="AU12" s="155"/>
    </row>
    <row r="13" spans="1:47" s="51" customFormat="1" ht="25.5" customHeight="1" x14ac:dyDescent="0.25">
      <c r="A13" s="171"/>
      <c r="B13" s="171"/>
      <c r="C13" s="170"/>
      <c r="D13" s="167"/>
      <c r="E13" s="171"/>
      <c r="F13" s="171"/>
      <c r="G13" s="88" t="s">
        <v>11</v>
      </c>
      <c r="H13" s="116">
        <f>H11+H9</f>
        <v>1</v>
      </c>
      <c r="I13" s="116">
        <v>1</v>
      </c>
      <c r="J13" s="116">
        <f>J11+J9</f>
        <v>1</v>
      </c>
      <c r="K13" s="116">
        <v>1</v>
      </c>
      <c r="L13" s="116">
        <v>1</v>
      </c>
      <c r="M13" s="116">
        <v>1</v>
      </c>
      <c r="N13" s="116">
        <f>N11+N9</f>
        <v>1</v>
      </c>
      <c r="O13" s="116">
        <v>1</v>
      </c>
      <c r="P13" s="116">
        <v>1</v>
      </c>
      <c r="Q13" s="116">
        <v>1</v>
      </c>
      <c r="R13" s="116">
        <v>1</v>
      </c>
      <c r="S13" s="116">
        <v>1</v>
      </c>
      <c r="T13" s="116">
        <v>1</v>
      </c>
      <c r="U13" s="116"/>
      <c r="V13" s="116"/>
      <c r="W13" s="116"/>
      <c r="X13" s="116"/>
      <c r="Y13" s="116">
        <f>Y11+Y9</f>
        <v>1</v>
      </c>
      <c r="Z13" s="116"/>
      <c r="AA13" s="116"/>
      <c r="AB13" s="116"/>
      <c r="AC13" s="116"/>
      <c r="AD13" s="116"/>
      <c r="AE13" s="116">
        <f>AE11+AE9</f>
        <v>1</v>
      </c>
      <c r="AF13" s="116"/>
      <c r="AG13" s="116"/>
      <c r="AH13" s="116"/>
      <c r="AI13" s="116"/>
      <c r="AJ13" s="116"/>
      <c r="AK13" s="116">
        <v>1</v>
      </c>
      <c r="AL13" s="116"/>
      <c r="AM13" s="116"/>
      <c r="AN13" s="116"/>
      <c r="AO13" s="81"/>
      <c r="AP13" s="55"/>
      <c r="AQ13" s="156"/>
      <c r="AR13" s="154"/>
      <c r="AS13" s="154"/>
      <c r="AT13" s="156"/>
      <c r="AU13" s="155"/>
    </row>
    <row r="14" spans="1:47" s="51" customFormat="1" ht="25.5" customHeight="1" x14ac:dyDescent="0.25">
      <c r="A14" s="171"/>
      <c r="B14" s="171"/>
      <c r="C14" s="170"/>
      <c r="D14" s="167"/>
      <c r="E14" s="171"/>
      <c r="F14" s="171"/>
      <c r="G14" s="88" t="s">
        <v>12</v>
      </c>
      <c r="H14" s="117">
        <f>H10+H12</f>
        <v>1174869795</v>
      </c>
      <c r="I14" s="117">
        <v>168507479</v>
      </c>
      <c r="J14" s="117">
        <f>J10+J12</f>
        <v>168507479</v>
      </c>
      <c r="K14" s="118">
        <f>K10+K12</f>
        <v>162736812</v>
      </c>
      <c r="L14" s="118">
        <f>L10+L12</f>
        <v>161402141</v>
      </c>
      <c r="M14" s="118">
        <f t="shared" ref="M14:AN14" si="0">M10+M12</f>
        <v>215372983</v>
      </c>
      <c r="N14" s="118">
        <f t="shared" si="0"/>
        <v>215372983</v>
      </c>
      <c r="O14" s="118">
        <f t="shared" si="0"/>
        <v>215372983</v>
      </c>
      <c r="P14" s="118">
        <f t="shared" si="0"/>
        <v>252590949</v>
      </c>
      <c r="Q14" s="118">
        <f t="shared" si="0"/>
        <v>252590949</v>
      </c>
      <c r="R14" s="118">
        <v>252590949</v>
      </c>
      <c r="S14" s="119">
        <f t="shared" si="0"/>
        <v>267734000</v>
      </c>
      <c r="T14" s="119">
        <f t="shared" si="0"/>
        <v>267734000</v>
      </c>
      <c r="U14" s="118">
        <f t="shared" si="0"/>
        <v>0</v>
      </c>
      <c r="V14" s="118">
        <f t="shared" si="0"/>
        <v>0</v>
      </c>
      <c r="W14" s="118">
        <f t="shared" si="0"/>
        <v>0</v>
      </c>
      <c r="X14" s="118">
        <f t="shared" si="0"/>
        <v>0</v>
      </c>
      <c r="Y14" s="118">
        <f t="shared" si="0"/>
        <v>276834000</v>
      </c>
      <c r="Z14" s="118">
        <f t="shared" si="0"/>
        <v>0</v>
      </c>
      <c r="AA14" s="118">
        <f t="shared" si="0"/>
        <v>0</v>
      </c>
      <c r="AB14" s="118">
        <f t="shared" si="0"/>
        <v>0</v>
      </c>
      <c r="AC14" s="118">
        <f t="shared" si="0"/>
        <v>0</v>
      </c>
      <c r="AD14" s="118">
        <f t="shared" si="0"/>
        <v>0</v>
      </c>
      <c r="AE14" s="118">
        <f t="shared" si="0"/>
        <v>285139688</v>
      </c>
      <c r="AF14" s="118">
        <f t="shared" si="0"/>
        <v>0</v>
      </c>
      <c r="AG14" s="118">
        <f t="shared" si="0"/>
        <v>0</v>
      </c>
      <c r="AH14" s="118">
        <f t="shared" si="0"/>
        <v>0</v>
      </c>
      <c r="AI14" s="118">
        <f t="shared" si="0"/>
        <v>0</v>
      </c>
      <c r="AJ14" s="118">
        <f t="shared" si="0"/>
        <v>0</v>
      </c>
      <c r="AK14" s="118">
        <f t="shared" si="0"/>
        <v>236384399</v>
      </c>
      <c r="AL14" s="118">
        <f t="shared" si="0"/>
        <v>0</v>
      </c>
      <c r="AM14" s="118">
        <f t="shared" si="0"/>
        <v>0</v>
      </c>
      <c r="AN14" s="118">
        <f t="shared" si="0"/>
        <v>0</v>
      </c>
      <c r="AO14" s="118"/>
      <c r="AP14" s="117"/>
      <c r="AQ14" s="156"/>
      <c r="AR14" s="154"/>
      <c r="AS14" s="154"/>
      <c r="AT14" s="156"/>
      <c r="AU14" s="155"/>
    </row>
    <row r="15" spans="1:47" s="51" customFormat="1" ht="25.5" customHeight="1" x14ac:dyDescent="0.25">
      <c r="A15" s="171"/>
      <c r="B15" s="171">
        <v>2</v>
      </c>
      <c r="C15" s="170" t="s">
        <v>102</v>
      </c>
      <c r="D15" s="167" t="s">
        <v>88</v>
      </c>
      <c r="E15" s="171">
        <v>71</v>
      </c>
      <c r="F15" s="171"/>
      <c r="G15" s="88" t="s">
        <v>7</v>
      </c>
      <c r="H15" s="112">
        <v>8</v>
      </c>
      <c r="I15" s="112">
        <v>8</v>
      </c>
      <c r="J15" s="112">
        <v>8</v>
      </c>
      <c r="K15" s="112">
        <v>8</v>
      </c>
      <c r="L15" s="112">
        <v>8</v>
      </c>
      <c r="M15" s="112">
        <v>8</v>
      </c>
      <c r="N15" s="112">
        <v>8</v>
      </c>
      <c r="O15" s="112">
        <v>8</v>
      </c>
      <c r="P15" s="112">
        <v>8</v>
      </c>
      <c r="Q15" s="112">
        <v>8</v>
      </c>
      <c r="R15" s="112">
        <v>8</v>
      </c>
      <c r="S15" s="112">
        <v>8</v>
      </c>
      <c r="T15" s="112">
        <v>8</v>
      </c>
      <c r="U15" s="112"/>
      <c r="V15" s="112"/>
      <c r="W15" s="112"/>
      <c r="X15" s="112"/>
      <c r="Y15" s="112">
        <v>8</v>
      </c>
      <c r="Z15" s="112"/>
      <c r="AA15" s="112"/>
      <c r="AB15" s="112"/>
      <c r="AC15" s="112"/>
      <c r="AD15" s="112"/>
      <c r="AE15" s="112">
        <v>8</v>
      </c>
      <c r="AF15" s="112"/>
      <c r="AG15" s="112"/>
      <c r="AH15" s="112"/>
      <c r="AI15" s="112"/>
      <c r="AJ15" s="112"/>
      <c r="AK15" s="112">
        <v>8</v>
      </c>
      <c r="AL15" s="112"/>
      <c r="AM15" s="112"/>
      <c r="AN15" s="112"/>
      <c r="AO15" s="81">
        <f>AK15/S15</f>
        <v>1</v>
      </c>
      <c r="AP15" s="55">
        <f>(L15+R15+AK15)/(L15+R15+S15+Y15+AE15)</f>
        <v>0.6</v>
      </c>
      <c r="AQ15" s="155" t="s">
        <v>240</v>
      </c>
      <c r="AR15" s="154" t="s">
        <v>222</v>
      </c>
      <c r="AS15" s="154" t="s">
        <v>223</v>
      </c>
      <c r="AT15" s="155" t="s">
        <v>241</v>
      </c>
      <c r="AU15" s="168" t="s">
        <v>242</v>
      </c>
    </row>
    <row r="16" spans="1:47" s="51" customFormat="1" ht="25.5" customHeight="1" x14ac:dyDescent="0.25">
      <c r="A16" s="171"/>
      <c r="B16" s="171"/>
      <c r="C16" s="170"/>
      <c r="D16" s="167"/>
      <c r="E16" s="171"/>
      <c r="F16" s="171"/>
      <c r="G16" s="88" t="s">
        <v>8</v>
      </c>
      <c r="H16" s="113">
        <f>+L16+R16+S16+Y16+AE16</f>
        <v>5785252573</v>
      </c>
      <c r="I16" s="113">
        <v>705875987</v>
      </c>
      <c r="J16" s="113">
        <v>705875987</v>
      </c>
      <c r="K16" s="113">
        <v>705875987</v>
      </c>
      <c r="L16" s="113">
        <v>658128467</v>
      </c>
      <c r="M16" s="113">
        <v>1097892000</v>
      </c>
      <c r="N16" s="113">
        <v>1097892000</v>
      </c>
      <c r="O16" s="113">
        <v>1097892000</v>
      </c>
      <c r="P16" s="113">
        <v>1148167135</v>
      </c>
      <c r="Q16" s="113">
        <f>+P16-455947</f>
        <v>1147711188</v>
      </c>
      <c r="R16" s="113">
        <v>1092997319</v>
      </c>
      <c r="S16" s="114">
        <v>930000000</v>
      </c>
      <c r="T16" s="114">
        <v>930000000</v>
      </c>
      <c r="U16" s="113"/>
      <c r="V16" s="113"/>
      <c r="W16" s="113"/>
      <c r="X16" s="113"/>
      <c r="Y16" s="113">
        <v>1529126000</v>
      </c>
      <c r="Z16" s="113"/>
      <c r="AA16" s="113"/>
      <c r="AB16" s="113"/>
      <c r="AC16" s="113"/>
      <c r="AD16" s="113"/>
      <c r="AE16" s="113">
        <v>1575000787</v>
      </c>
      <c r="AF16" s="113"/>
      <c r="AG16" s="113"/>
      <c r="AH16" s="113"/>
      <c r="AI16" s="113"/>
      <c r="AJ16" s="113"/>
      <c r="AK16" s="113">
        <v>640674634</v>
      </c>
      <c r="AL16" s="113"/>
      <c r="AM16" s="113"/>
      <c r="AN16" s="113"/>
      <c r="AO16" s="81">
        <f>AK16/S16</f>
        <v>0.68889745591397844</v>
      </c>
      <c r="AP16" s="55">
        <f>(L16+R16)/H16</f>
        <v>0.30268787125605762</v>
      </c>
      <c r="AQ16" s="156"/>
      <c r="AR16" s="154"/>
      <c r="AS16" s="154"/>
      <c r="AT16" s="156"/>
      <c r="AU16" s="168"/>
    </row>
    <row r="17" spans="1:47" s="51" customFormat="1" ht="25.5" customHeight="1" x14ac:dyDescent="0.25">
      <c r="A17" s="171"/>
      <c r="B17" s="171"/>
      <c r="C17" s="170"/>
      <c r="D17" s="167"/>
      <c r="E17" s="171"/>
      <c r="F17" s="171"/>
      <c r="G17" s="88" t="s">
        <v>9</v>
      </c>
      <c r="H17" s="58">
        <v>0</v>
      </c>
      <c r="I17" s="58">
        <v>0</v>
      </c>
      <c r="J17" s="58">
        <v>0</v>
      </c>
      <c r="K17" s="58">
        <v>0</v>
      </c>
      <c r="L17" s="58">
        <v>0</v>
      </c>
      <c r="M17" s="58">
        <v>0</v>
      </c>
      <c r="N17" s="58">
        <v>0</v>
      </c>
      <c r="O17" s="58">
        <v>0</v>
      </c>
      <c r="P17" s="58">
        <v>0</v>
      </c>
      <c r="Q17" s="58">
        <v>0</v>
      </c>
      <c r="R17" s="58">
        <v>0</v>
      </c>
      <c r="S17" s="115">
        <v>0</v>
      </c>
      <c r="T17" s="115">
        <v>0</v>
      </c>
      <c r="U17" s="58"/>
      <c r="V17" s="58"/>
      <c r="W17" s="58"/>
      <c r="X17" s="58"/>
      <c r="Y17" s="58">
        <v>0</v>
      </c>
      <c r="Z17" s="58"/>
      <c r="AA17" s="58"/>
      <c r="AB17" s="58"/>
      <c r="AC17" s="58"/>
      <c r="AD17" s="58"/>
      <c r="AE17" s="58">
        <v>0</v>
      </c>
      <c r="AF17" s="58"/>
      <c r="AG17" s="58"/>
      <c r="AH17" s="58"/>
      <c r="AI17" s="58"/>
      <c r="AJ17" s="58"/>
      <c r="AK17" s="58">
        <v>0</v>
      </c>
      <c r="AL17" s="58"/>
      <c r="AM17" s="58"/>
      <c r="AN17" s="58"/>
      <c r="AO17" s="81"/>
      <c r="AP17" s="54"/>
      <c r="AQ17" s="156"/>
      <c r="AR17" s="154"/>
      <c r="AS17" s="154"/>
      <c r="AT17" s="156"/>
      <c r="AU17" s="168"/>
    </row>
    <row r="18" spans="1:47" s="51" customFormat="1" ht="25.5" customHeight="1" x14ac:dyDescent="0.25">
      <c r="A18" s="171"/>
      <c r="B18" s="171"/>
      <c r="C18" s="170"/>
      <c r="D18" s="167"/>
      <c r="E18" s="171"/>
      <c r="F18" s="171"/>
      <c r="G18" s="88" t="s">
        <v>10</v>
      </c>
      <c r="H18" s="113">
        <v>0</v>
      </c>
      <c r="I18" s="113">
        <v>0</v>
      </c>
      <c r="J18" s="113">
        <v>0</v>
      </c>
      <c r="K18" s="113">
        <v>0</v>
      </c>
      <c r="L18" s="113">
        <v>0</v>
      </c>
      <c r="M18" s="113">
        <v>318286468</v>
      </c>
      <c r="N18" s="113">
        <v>318286468</v>
      </c>
      <c r="O18" s="113">
        <v>318286464</v>
      </c>
      <c r="P18" s="113">
        <v>318286464</v>
      </c>
      <c r="Q18" s="113">
        <v>318286464</v>
      </c>
      <c r="R18" s="113">
        <v>317565913</v>
      </c>
      <c r="S18" s="114">
        <v>436904494</v>
      </c>
      <c r="T18" s="114">
        <v>436904494</v>
      </c>
      <c r="U18" s="113"/>
      <c r="V18" s="113"/>
      <c r="W18" s="113"/>
      <c r="X18" s="113"/>
      <c r="Y18" s="113">
        <v>0</v>
      </c>
      <c r="Z18" s="113"/>
      <c r="AA18" s="113"/>
      <c r="AB18" s="113"/>
      <c r="AC18" s="113"/>
      <c r="AD18" s="113"/>
      <c r="AE18" s="113">
        <v>0</v>
      </c>
      <c r="AF18" s="113"/>
      <c r="AG18" s="113"/>
      <c r="AH18" s="113"/>
      <c r="AI18" s="113"/>
      <c r="AJ18" s="113"/>
      <c r="AK18" s="113">
        <v>104286948</v>
      </c>
      <c r="AL18" s="113"/>
      <c r="AM18" s="113"/>
      <c r="AN18" s="113"/>
      <c r="AO18" s="81"/>
      <c r="AP18" s="54"/>
      <c r="AQ18" s="156"/>
      <c r="AR18" s="154"/>
      <c r="AS18" s="154"/>
      <c r="AT18" s="156"/>
      <c r="AU18" s="168"/>
    </row>
    <row r="19" spans="1:47" s="51" customFormat="1" ht="25.5" customHeight="1" x14ac:dyDescent="0.25">
      <c r="A19" s="171"/>
      <c r="B19" s="171"/>
      <c r="C19" s="170"/>
      <c r="D19" s="167"/>
      <c r="E19" s="171"/>
      <c r="F19" s="171"/>
      <c r="G19" s="88" t="s">
        <v>11</v>
      </c>
      <c r="H19" s="116">
        <f t="shared" ref="H19:W20" si="1">H17+H15</f>
        <v>8</v>
      </c>
      <c r="I19" s="116">
        <v>8</v>
      </c>
      <c r="J19" s="116">
        <f t="shared" si="1"/>
        <v>8</v>
      </c>
      <c r="K19" s="116">
        <f t="shared" si="1"/>
        <v>8</v>
      </c>
      <c r="L19" s="116">
        <v>8</v>
      </c>
      <c r="M19" s="116">
        <v>8</v>
      </c>
      <c r="N19" s="116">
        <f>N17+N15</f>
        <v>8</v>
      </c>
      <c r="O19" s="116">
        <v>8</v>
      </c>
      <c r="P19" s="116">
        <v>8</v>
      </c>
      <c r="Q19" s="116">
        <v>8</v>
      </c>
      <c r="R19" s="116">
        <v>8</v>
      </c>
      <c r="S19" s="116">
        <v>8</v>
      </c>
      <c r="T19" s="116">
        <v>8</v>
      </c>
      <c r="U19" s="116"/>
      <c r="V19" s="116"/>
      <c r="W19" s="116"/>
      <c r="X19" s="116"/>
      <c r="Y19" s="116">
        <f>Y17+Y15</f>
        <v>8</v>
      </c>
      <c r="Z19" s="116"/>
      <c r="AA19" s="116"/>
      <c r="AB19" s="116"/>
      <c r="AC19" s="116"/>
      <c r="AD19" s="116"/>
      <c r="AE19" s="116">
        <f>AE17+AE15</f>
        <v>8</v>
      </c>
      <c r="AF19" s="116"/>
      <c r="AG19" s="116"/>
      <c r="AH19" s="116"/>
      <c r="AI19" s="116"/>
      <c r="AJ19" s="116"/>
      <c r="AK19" s="116">
        <v>8</v>
      </c>
      <c r="AL19" s="116"/>
      <c r="AM19" s="116"/>
      <c r="AN19" s="116"/>
      <c r="AO19" s="81"/>
      <c r="AP19" s="54"/>
      <c r="AQ19" s="156"/>
      <c r="AR19" s="154"/>
      <c r="AS19" s="154"/>
      <c r="AT19" s="156"/>
      <c r="AU19" s="168"/>
    </row>
    <row r="20" spans="1:47" s="51" customFormat="1" ht="25.5" customHeight="1" x14ac:dyDescent="0.25">
      <c r="A20" s="171"/>
      <c r="B20" s="171"/>
      <c r="C20" s="170"/>
      <c r="D20" s="167"/>
      <c r="E20" s="171"/>
      <c r="F20" s="171"/>
      <c r="G20" s="88" t="s">
        <v>12</v>
      </c>
      <c r="H20" s="117">
        <f t="shared" si="1"/>
        <v>5785252573</v>
      </c>
      <c r="I20" s="117">
        <v>705875987</v>
      </c>
      <c r="J20" s="117">
        <f t="shared" si="1"/>
        <v>705875987</v>
      </c>
      <c r="K20" s="118">
        <f t="shared" si="1"/>
        <v>705875987</v>
      </c>
      <c r="L20" s="118">
        <f t="shared" si="1"/>
        <v>658128467</v>
      </c>
      <c r="M20" s="118">
        <f t="shared" si="1"/>
        <v>1416178468</v>
      </c>
      <c r="N20" s="118">
        <f t="shared" si="1"/>
        <v>1416178468</v>
      </c>
      <c r="O20" s="118">
        <f t="shared" si="1"/>
        <v>1416178464</v>
      </c>
      <c r="P20" s="118">
        <f t="shared" si="1"/>
        <v>1466453599</v>
      </c>
      <c r="Q20" s="118">
        <f t="shared" si="1"/>
        <v>1465997652</v>
      </c>
      <c r="R20" s="118">
        <v>1410563232</v>
      </c>
      <c r="S20" s="119">
        <f t="shared" si="1"/>
        <v>1366904494</v>
      </c>
      <c r="T20" s="119">
        <f t="shared" si="1"/>
        <v>1366904494</v>
      </c>
      <c r="U20" s="118">
        <f t="shared" si="1"/>
        <v>0</v>
      </c>
      <c r="V20" s="118">
        <f t="shared" si="1"/>
        <v>0</v>
      </c>
      <c r="W20" s="118">
        <f t="shared" si="1"/>
        <v>0</v>
      </c>
      <c r="X20" s="118">
        <f t="shared" ref="X20:AN20" si="2">X18+X16</f>
        <v>0</v>
      </c>
      <c r="Y20" s="118">
        <f t="shared" si="2"/>
        <v>1529126000</v>
      </c>
      <c r="Z20" s="118">
        <f t="shared" si="2"/>
        <v>0</v>
      </c>
      <c r="AA20" s="118">
        <f t="shared" si="2"/>
        <v>0</v>
      </c>
      <c r="AB20" s="118">
        <f t="shared" si="2"/>
        <v>0</v>
      </c>
      <c r="AC20" s="118">
        <f t="shared" si="2"/>
        <v>0</v>
      </c>
      <c r="AD20" s="118">
        <f t="shared" si="2"/>
        <v>0</v>
      </c>
      <c r="AE20" s="118">
        <f t="shared" si="2"/>
        <v>1575000787</v>
      </c>
      <c r="AF20" s="118">
        <f t="shared" si="2"/>
        <v>0</v>
      </c>
      <c r="AG20" s="118">
        <f t="shared" si="2"/>
        <v>0</v>
      </c>
      <c r="AH20" s="118">
        <f t="shared" si="2"/>
        <v>0</v>
      </c>
      <c r="AI20" s="118">
        <f t="shared" si="2"/>
        <v>0</v>
      </c>
      <c r="AJ20" s="118">
        <f t="shared" si="2"/>
        <v>0</v>
      </c>
      <c r="AK20" s="118">
        <f t="shared" si="2"/>
        <v>744961582</v>
      </c>
      <c r="AL20" s="118">
        <f t="shared" si="2"/>
        <v>0</v>
      </c>
      <c r="AM20" s="118">
        <f t="shared" si="2"/>
        <v>0</v>
      </c>
      <c r="AN20" s="118">
        <f t="shared" si="2"/>
        <v>0</v>
      </c>
      <c r="AO20" s="118"/>
      <c r="AP20" s="117"/>
      <c r="AQ20" s="156"/>
      <c r="AR20" s="154"/>
      <c r="AS20" s="154"/>
      <c r="AT20" s="156"/>
      <c r="AU20" s="168"/>
    </row>
    <row r="21" spans="1:47" s="51" customFormat="1" ht="25.5" customHeight="1" x14ac:dyDescent="0.25">
      <c r="A21" s="171"/>
      <c r="B21" s="171">
        <v>3</v>
      </c>
      <c r="C21" s="170" t="s">
        <v>103</v>
      </c>
      <c r="D21" s="167" t="s">
        <v>88</v>
      </c>
      <c r="E21" s="171">
        <v>71</v>
      </c>
      <c r="F21" s="171"/>
      <c r="G21" s="88" t="s">
        <v>7</v>
      </c>
      <c r="H21" s="57">
        <v>1</v>
      </c>
      <c r="I21" s="57">
        <v>1</v>
      </c>
      <c r="J21" s="57">
        <v>1</v>
      </c>
      <c r="K21" s="57">
        <v>1</v>
      </c>
      <c r="L21" s="57">
        <v>1</v>
      </c>
      <c r="M21" s="57">
        <v>1</v>
      </c>
      <c r="N21" s="57">
        <v>1</v>
      </c>
      <c r="O21" s="57">
        <v>1</v>
      </c>
      <c r="P21" s="57">
        <v>1</v>
      </c>
      <c r="Q21" s="57">
        <v>1</v>
      </c>
      <c r="R21" s="57">
        <v>1</v>
      </c>
      <c r="S21" s="57">
        <v>1</v>
      </c>
      <c r="T21" s="57">
        <v>1</v>
      </c>
      <c r="U21" s="57"/>
      <c r="V21" s="57"/>
      <c r="W21" s="57"/>
      <c r="X21" s="57"/>
      <c r="Y21" s="57">
        <v>1</v>
      </c>
      <c r="Z21" s="57"/>
      <c r="AA21" s="57"/>
      <c r="AB21" s="57"/>
      <c r="AC21" s="57"/>
      <c r="AD21" s="57"/>
      <c r="AE21" s="57">
        <v>1</v>
      </c>
      <c r="AF21" s="57"/>
      <c r="AG21" s="57"/>
      <c r="AH21" s="57"/>
      <c r="AI21" s="57"/>
      <c r="AJ21" s="57"/>
      <c r="AK21" s="57">
        <v>1</v>
      </c>
      <c r="AL21" s="57"/>
      <c r="AM21" s="57"/>
      <c r="AN21" s="57"/>
      <c r="AO21" s="81">
        <f>AK21/S21</f>
        <v>1</v>
      </c>
      <c r="AP21" s="55">
        <f>(L21+R21+AK21)/(L21+R21+S21+Y21+AE21)</f>
        <v>0.6</v>
      </c>
      <c r="AQ21" s="168" t="s">
        <v>243</v>
      </c>
      <c r="AR21" s="154" t="s">
        <v>222</v>
      </c>
      <c r="AS21" s="154" t="s">
        <v>223</v>
      </c>
      <c r="AT21" s="155" t="s">
        <v>244</v>
      </c>
      <c r="AU21" s="155" t="s">
        <v>245</v>
      </c>
    </row>
    <row r="22" spans="1:47" s="51" customFormat="1" ht="25.5" customHeight="1" x14ac:dyDescent="0.25">
      <c r="A22" s="171"/>
      <c r="B22" s="171"/>
      <c r="C22" s="170"/>
      <c r="D22" s="167"/>
      <c r="E22" s="171"/>
      <c r="F22" s="171"/>
      <c r="G22" s="88" t="s">
        <v>8</v>
      </c>
      <c r="H22" s="113">
        <f>+L22+R22+S22+Y22+AE22</f>
        <v>500257427</v>
      </c>
      <c r="I22" s="113">
        <v>41116592</v>
      </c>
      <c r="J22" s="113">
        <v>41116592</v>
      </c>
      <c r="K22" s="113">
        <v>41116592</v>
      </c>
      <c r="L22" s="113">
        <v>40532394</v>
      </c>
      <c r="M22" s="113">
        <v>62667000</v>
      </c>
      <c r="N22" s="113">
        <v>62667000</v>
      </c>
      <c r="O22" s="113">
        <v>62667000</v>
      </c>
      <c r="P22" s="113">
        <v>62667000</v>
      </c>
      <c r="Q22" s="113">
        <v>62667000</v>
      </c>
      <c r="R22" s="113">
        <v>62615033</v>
      </c>
      <c r="S22" s="114">
        <v>78000000</v>
      </c>
      <c r="T22" s="114">
        <v>78000000</v>
      </c>
      <c r="U22" s="113"/>
      <c r="V22" s="113"/>
      <c r="W22" s="113"/>
      <c r="X22" s="113"/>
      <c r="Y22" s="113">
        <v>157197000</v>
      </c>
      <c r="Z22" s="113"/>
      <c r="AA22" s="113"/>
      <c r="AB22" s="113"/>
      <c r="AC22" s="113"/>
      <c r="AD22" s="113"/>
      <c r="AE22" s="113">
        <v>161913000</v>
      </c>
      <c r="AF22" s="113"/>
      <c r="AG22" s="113"/>
      <c r="AH22" s="113"/>
      <c r="AI22" s="113"/>
      <c r="AJ22" s="113"/>
      <c r="AK22" s="113">
        <v>63672000</v>
      </c>
      <c r="AL22" s="113"/>
      <c r="AM22" s="113"/>
      <c r="AN22" s="113"/>
      <c r="AO22" s="81">
        <f>AK22/S22</f>
        <v>0.81630769230769229</v>
      </c>
      <c r="AP22" s="55">
        <f>(L22+R22)/H22</f>
        <v>0.20618869692463357</v>
      </c>
      <c r="AQ22" s="169"/>
      <c r="AR22" s="154"/>
      <c r="AS22" s="154"/>
      <c r="AT22" s="156"/>
      <c r="AU22" s="155"/>
    </row>
    <row r="23" spans="1:47" s="51" customFormat="1" ht="25.5" customHeight="1" x14ac:dyDescent="0.25">
      <c r="A23" s="171"/>
      <c r="B23" s="171"/>
      <c r="C23" s="170"/>
      <c r="D23" s="167"/>
      <c r="E23" s="171"/>
      <c r="F23" s="171"/>
      <c r="G23" s="88" t="s">
        <v>9</v>
      </c>
      <c r="H23" s="57">
        <v>0</v>
      </c>
      <c r="I23" s="58">
        <v>0</v>
      </c>
      <c r="J23" s="57">
        <v>0</v>
      </c>
      <c r="K23" s="57">
        <v>0</v>
      </c>
      <c r="L23" s="57">
        <v>0</v>
      </c>
      <c r="M23" s="57">
        <v>0</v>
      </c>
      <c r="N23" s="57">
        <v>0</v>
      </c>
      <c r="O23" s="57">
        <v>0</v>
      </c>
      <c r="P23" s="57">
        <v>0</v>
      </c>
      <c r="Q23" s="57">
        <v>0</v>
      </c>
      <c r="R23" s="57">
        <v>0</v>
      </c>
      <c r="S23" s="57">
        <v>0</v>
      </c>
      <c r="T23" s="57">
        <v>0</v>
      </c>
      <c r="U23" s="57"/>
      <c r="V23" s="57"/>
      <c r="W23" s="57"/>
      <c r="X23" s="57"/>
      <c r="Y23" s="57">
        <v>0</v>
      </c>
      <c r="Z23" s="57"/>
      <c r="AA23" s="57"/>
      <c r="AB23" s="57"/>
      <c r="AC23" s="57"/>
      <c r="AD23" s="57"/>
      <c r="AE23" s="57">
        <v>0</v>
      </c>
      <c r="AF23" s="57"/>
      <c r="AG23" s="57"/>
      <c r="AH23" s="57"/>
      <c r="AI23" s="57"/>
      <c r="AJ23" s="57"/>
      <c r="AK23" s="57">
        <v>0</v>
      </c>
      <c r="AL23" s="57"/>
      <c r="AM23" s="57"/>
      <c r="AN23" s="57"/>
      <c r="AO23" s="81"/>
      <c r="AP23" s="54"/>
      <c r="AQ23" s="169"/>
      <c r="AR23" s="154"/>
      <c r="AS23" s="154"/>
      <c r="AT23" s="156"/>
      <c r="AU23" s="155"/>
    </row>
    <row r="24" spans="1:47" s="51" customFormat="1" ht="25.5" customHeight="1" x14ac:dyDescent="0.25">
      <c r="A24" s="171"/>
      <c r="B24" s="171"/>
      <c r="C24" s="170"/>
      <c r="D24" s="167"/>
      <c r="E24" s="171"/>
      <c r="F24" s="171"/>
      <c r="G24" s="88" t="s">
        <v>10</v>
      </c>
      <c r="H24" s="113">
        <v>0</v>
      </c>
      <c r="I24" s="113">
        <v>0</v>
      </c>
      <c r="J24" s="113">
        <v>0</v>
      </c>
      <c r="K24" s="113">
        <v>0</v>
      </c>
      <c r="L24" s="113">
        <v>0</v>
      </c>
      <c r="M24" s="113">
        <v>12003024</v>
      </c>
      <c r="N24" s="113">
        <v>12003024</v>
      </c>
      <c r="O24" s="113">
        <v>12003022</v>
      </c>
      <c r="P24" s="113">
        <v>12003022</v>
      </c>
      <c r="Q24" s="113">
        <v>12003022</v>
      </c>
      <c r="R24" s="113">
        <v>12003022</v>
      </c>
      <c r="S24" s="114">
        <v>24860233</v>
      </c>
      <c r="T24" s="114">
        <v>24860233</v>
      </c>
      <c r="U24" s="113"/>
      <c r="V24" s="113"/>
      <c r="W24" s="113"/>
      <c r="X24" s="113"/>
      <c r="Y24" s="113">
        <v>0</v>
      </c>
      <c r="Z24" s="113"/>
      <c r="AA24" s="113"/>
      <c r="AB24" s="113"/>
      <c r="AC24" s="113"/>
      <c r="AD24" s="113"/>
      <c r="AE24" s="113">
        <v>0</v>
      </c>
      <c r="AF24" s="113"/>
      <c r="AG24" s="113"/>
      <c r="AH24" s="113"/>
      <c r="AI24" s="113"/>
      <c r="AJ24" s="113"/>
      <c r="AK24" s="113">
        <v>11398400</v>
      </c>
      <c r="AL24" s="113"/>
      <c r="AM24" s="113"/>
      <c r="AN24" s="113"/>
      <c r="AO24" s="81"/>
      <c r="AP24" s="54"/>
      <c r="AQ24" s="169"/>
      <c r="AR24" s="154"/>
      <c r="AS24" s="154"/>
      <c r="AT24" s="156"/>
      <c r="AU24" s="155"/>
    </row>
    <row r="25" spans="1:47" s="51" customFormat="1" ht="25.5" customHeight="1" x14ac:dyDescent="0.25">
      <c r="A25" s="171"/>
      <c r="B25" s="171"/>
      <c r="C25" s="170"/>
      <c r="D25" s="167"/>
      <c r="E25" s="171"/>
      <c r="F25" s="171"/>
      <c r="G25" s="88" t="s">
        <v>11</v>
      </c>
      <c r="H25" s="57">
        <f>H23+H21</f>
        <v>1</v>
      </c>
      <c r="I25" s="57">
        <v>1</v>
      </c>
      <c r="J25" s="57">
        <f>J23+J21</f>
        <v>1</v>
      </c>
      <c r="K25" s="57">
        <f>K23+K21</f>
        <v>1</v>
      </c>
      <c r="L25" s="57">
        <v>1</v>
      </c>
      <c r="M25" s="57">
        <v>1</v>
      </c>
      <c r="N25" s="57">
        <f>N23+N21</f>
        <v>1</v>
      </c>
      <c r="O25" s="57">
        <v>1</v>
      </c>
      <c r="P25" s="57">
        <v>1</v>
      </c>
      <c r="Q25" s="57">
        <v>1</v>
      </c>
      <c r="R25" s="57">
        <v>1</v>
      </c>
      <c r="S25" s="57">
        <v>1</v>
      </c>
      <c r="T25" s="57">
        <v>1</v>
      </c>
      <c r="U25" s="57"/>
      <c r="V25" s="57"/>
      <c r="W25" s="57"/>
      <c r="X25" s="57"/>
      <c r="Y25" s="57">
        <f>Y23+Y21</f>
        <v>1</v>
      </c>
      <c r="Z25" s="57"/>
      <c r="AA25" s="57"/>
      <c r="AB25" s="57"/>
      <c r="AC25" s="57"/>
      <c r="AD25" s="57"/>
      <c r="AE25" s="57">
        <f>AE23+AE21</f>
        <v>1</v>
      </c>
      <c r="AF25" s="57"/>
      <c r="AG25" s="57"/>
      <c r="AH25" s="57"/>
      <c r="AI25" s="57"/>
      <c r="AJ25" s="57"/>
      <c r="AK25" s="57">
        <v>1</v>
      </c>
      <c r="AL25" s="57"/>
      <c r="AM25" s="57"/>
      <c r="AN25" s="57"/>
      <c r="AO25" s="81"/>
      <c r="AP25" s="54"/>
      <c r="AQ25" s="169"/>
      <c r="AR25" s="154"/>
      <c r="AS25" s="154"/>
      <c r="AT25" s="156"/>
      <c r="AU25" s="155"/>
    </row>
    <row r="26" spans="1:47" s="51" customFormat="1" ht="25.5" customHeight="1" x14ac:dyDescent="0.25">
      <c r="A26" s="171"/>
      <c r="B26" s="171"/>
      <c r="C26" s="170"/>
      <c r="D26" s="167"/>
      <c r="E26" s="171"/>
      <c r="F26" s="171"/>
      <c r="G26" s="88" t="s">
        <v>12</v>
      </c>
      <c r="H26" s="117">
        <f>H24+H22</f>
        <v>500257427</v>
      </c>
      <c r="I26" s="117">
        <v>41116592</v>
      </c>
      <c r="J26" s="117">
        <f t="shared" ref="J26:AN26" si="3">J24+J22</f>
        <v>41116592</v>
      </c>
      <c r="K26" s="118">
        <f t="shared" si="3"/>
        <v>41116592</v>
      </c>
      <c r="L26" s="118">
        <f t="shared" si="3"/>
        <v>40532394</v>
      </c>
      <c r="M26" s="118">
        <f t="shared" si="3"/>
        <v>74670024</v>
      </c>
      <c r="N26" s="118">
        <f t="shared" si="3"/>
        <v>74670024</v>
      </c>
      <c r="O26" s="118">
        <f t="shared" si="3"/>
        <v>74670022</v>
      </c>
      <c r="P26" s="118">
        <f t="shared" si="3"/>
        <v>74670022</v>
      </c>
      <c r="Q26" s="118">
        <f t="shared" si="3"/>
        <v>74670022</v>
      </c>
      <c r="R26" s="118">
        <v>74618055</v>
      </c>
      <c r="S26" s="119">
        <f t="shared" si="3"/>
        <v>102860233</v>
      </c>
      <c r="T26" s="119">
        <f t="shared" si="3"/>
        <v>102860233</v>
      </c>
      <c r="U26" s="118">
        <f t="shared" si="3"/>
        <v>0</v>
      </c>
      <c r="V26" s="118">
        <f t="shared" si="3"/>
        <v>0</v>
      </c>
      <c r="W26" s="118">
        <f t="shared" si="3"/>
        <v>0</v>
      </c>
      <c r="X26" s="118">
        <f t="shared" si="3"/>
        <v>0</v>
      </c>
      <c r="Y26" s="118">
        <f t="shared" si="3"/>
        <v>157197000</v>
      </c>
      <c r="Z26" s="118">
        <f t="shared" si="3"/>
        <v>0</v>
      </c>
      <c r="AA26" s="118">
        <f t="shared" si="3"/>
        <v>0</v>
      </c>
      <c r="AB26" s="118">
        <f t="shared" si="3"/>
        <v>0</v>
      </c>
      <c r="AC26" s="118">
        <f t="shared" si="3"/>
        <v>0</v>
      </c>
      <c r="AD26" s="118">
        <f t="shared" si="3"/>
        <v>0</v>
      </c>
      <c r="AE26" s="118">
        <f t="shared" si="3"/>
        <v>161913000</v>
      </c>
      <c r="AF26" s="118">
        <f t="shared" si="3"/>
        <v>0</v>
      </c>
      <c r="AG26" s="118">
        <f t="shared" si="3"/>
        <v>0</v>
      </c>
      <c r="AH26" s="118">
        <f t="shared" si="3"/>
        <v>0</v>
      </c>
      <c r="AI26" s="118">
        <f t="shared" si="3"/>
        <v>0</v>
      </c>
      <c r="AJ26" s="118">
        <f t="shared" si="3"/>
        <v>0</v>
      </c>
      <c r="AK26" s="118">
        <f t="shared" si="3"/>
        <v>75070400</v>
      </c>
      <c r="AL26" s="118">
        <f t="shared" si="3"/>
        <v>0</v>
      </c>
      <c r="AM26" s="118">
        <f t="shared" si="3"/>
        <v>0</v>
      </c>
      <c r="AN26" s="118">
        <f t="shared" si="3"/>
        <v>0</v>
      </c>
      <c r="AO26" s="118"/>
      <c r="AP26" s="117"/>
      <c r="AQ26" s="169"/>
      <c r="AR26" s="154"/>
      <c r="AS26" s="154"/>
      <c r="AT26" s="156"/>
      <c r="AU26" s="155"/>
    </row>
    <row r="27" spans="1:47" s="51" customFormat="1" ht="25.5" customHeight="1" x14ac:dyDescent="0.25">
      <c r="A27" s="171"/>
      <c r="B27" s="171">
        <v>4</v>
      </c>
      <c r="C27" s="170" t="s">
        <v>86</v>
      </c>
      <c r="D27" s="167" t="s">
        <v>100</v>
      </c>
      <c r="E27" s="171">
        <v>71</v>
      </c>
      <c r="F27" s="171"/>
      <c r="G27" s="88" t="s">
        <v>7</v>
      </c>
      <c r="H27" s="57">
        <v>0.9</v>
      </c>
      <c r="I27" s="57">
        <v>0.05</v>
      </c>
      <c r="J27" s="57">
        <v>0.05</v>
      </c>
      <c r="K27" s="57">
        <v>0.1</v>
      </c>
      <c r="L27" s="57">
        <v>0.1</v>
      </c>
      <c r="M27" s="57">
        <v>0.3</v>
      </c>
      <c r="N27" s="57">
        <v>0.3</v>
      </c>
      <c r="O27" s="57">
        <v>0.3</v>
      </c>
      <c r="P27" s="57">
        <v>0.3</v>
      </c>
      <c r="Q27" s="57">
        <v>0.3</v>
      </c>
      <c r="R27" s="57">
        <v>0.3</v>
      </c>
      <c r="S27" s="57">
        <v>0.55000000000000004</v>
      </c>
      <c r="T27" s="57">
        <v>0.55000000000000004</v>
      </c>
      <c r="U27" s="57"/>
      <c r="V27" s="57"/>
      <c r="W27" s="57"/>
      <c r="X27" s="57"/>
      <c r="Y27" s="57">
        <v>0.75</v>
      </c>
      <c r="Z27" s="57"/>
      <c r="AA27" s="57"/>
      <c r="AB27" s="57"/>
      <c r="AC27" s="57"/>
      <c r="AD27" s="57"/>
      <c r="AE27" s="57">
        <v>0.9</v>
      </c>
      <c r="AF27" s="57"/>
      <c r="AG27" s="57"/>
      <c r="AH27" s="57"/>
      <c r="AI27" s="57"/>
      <c r="AJ27" s="57"/>
      <c r="AK27" s="120">
        <v>0.36249999999999999</v>
      </c>
      <c r="AL27" s="57"/>
      <c r="AM27" s="57"/>
      <c r="AN27" s="57"/>
      <c r="AO27" s="81">
        <f>AK27/S27</f>
        <v>0.65909090909090906</v>
      </c>
      <c r="AP27" s="54">
        <f>AK27/H27</f>
        <v>0.40277777777777773</v>
      </c>
      <c r="AQ27" s="155" t="s">
        <v>271</v>
      </c>
      <c r="AR27" s="154" t="s">
        <v>222</v>
      </c>
      <c r="AS27" s="154" t="s">
        <v>223</v>
      </c>
      <c r="AT27" s="155" t="s">
        <v>272</v>
      </c>
      <c r="AU27" s="155" t="s">
        <v>273</v>
      </c>
    </row>
    <row r="28" spans="1:47" s="51" customFormat="1" ht="25.5" customHeight="1" x14ac:dyDescent="0.25">
      <c r="A28" s="171"/>
      <c r="B28" s="171"/>
      <c r="C28" s="170"/>
      <c r="D28" s="167"/>
      <c r="E28" s="171"/>
      <c r="F28" s="171"/>
      <c r="G28" s="88" t="s">
        <v>8</v>
      </c>
      <c r="H28" s="113">
        <f>+L28+R28+S28+Y28+AE28</f>
        <v>1997463427.0037153</v>
      </c>
      <c r="I28" s="113">
        <v>209533986.00371528</v>
      </c>
      <c r="J28" s="113">
        <v>209533986.00371528</v>
      </c>
      <c r="K28" s="113">
        <v>209533986.00371528</v>
      </c>
      <c r="L28" s="113">
        <v>199088165.00371528</v>
      </c>
      <c r="M28" s="113">
        <v>194185000</v>
      </c>
      <c r="N28" s="113">
        <v>194185000</v>
      </c>
      <c r="O28" s="113">
        <v>194185000</v>
      </c>
      <c r="P28" s="113">
        <v>217577400</v>
      </c>
      <c r="Q28" s="113">
        <v>217577400</v>
      </c>
      <c r="R28" s="113">
        <v>172624262</v>
      </c>
      <c r="S28" s="114">
        <v>322000000</v>
      </c>
      <c r="T28" s="114">
        <v>322000000</v>
      </c>
      <c r="U28" s="113"/>
      <c r="V28" s="113"/>
      <c r="W28" s="113"/>
      <c r="X28" s="113"/>
      <c r="Y28" s="113">
        <v>642242000</v>
      </c>
      <c r="Z28" s="113"/>
      <c r="AA28" s="113"/>
      <c r="AB28" s="113"/>
      <c r="AC28" s="113"/>
      <c r="AD28" s="113"/>
      <c r="AE28" s="113">
        <v>661509000</v>
      </c>
      <c r="AF28" s="113"/>
      <c r="AG28" s="113"/>
      <c r="AH28" s="113"/>
      <c r="AI28" s="113"/>
      <c r="AJ28" s="113"/>
      <c r="AK28" s="113">
        <v>168765833</v>
      </c>
      <c r="AL28" s="113"/>
      <c r="AM28" s="113"/>
      <c r="AN28" s="113"/>
      <c r="AO28" s="81">
        <f>AK28/S28</f>
        <v>0.52411749378881989</v>
      </c>
      <c r="AP28" s="55">
        <f>(L28+R28)/H28</f>
        <v>0.18609223176681666</v>
      </c>
      <c r="AQ28" s="156"/>
      <c r="AR28" s="154"/>
      <c r="AS28" s="154"/>
      <c r="AT28" s="156"/>
      <c r="AU28" s="155"/>
    </row>
    <row r="29" spans="1:47" s="51" customFormat="1" ht="25.5" customHeight="1" x14ac:dyDescent="0.25">
      <c r="A29" s="171"/>
      <c r="B29" s="171"/>
      <c r="C29" s="170"/>
      <c r="D29" s="167"/>
      <c r="E29" s="171"/>
      <c r="F29" s="171"/>
      <c r="G29" s="88" t="s">
        <v>9</v>
      </c>
      <c r="H29" s="57">
        <v>0</v>
      </c>
      <c r="I29" s="58">
        <v>0</v>
      </c>
      <c r="J29" s="57">
        <v>0</v>
      </c>
      <c r="K29" s="57">
        <v>0</v>
      </c>
      <c r="L29" s="57">
        <v>0</v>
      </c>
      <c r="M29" s="57">
        <v>0</v>
      </c>
      <c r="N29" s="57">
        <v>0</v>
      </c>
      <c r="O29" s="57">
        <v>0</v>
      </c>
      <c r="P29" s="57">
        <v>0</v>
      </c>
      <c r="Q29" s="57">
        <v>0</v>
      </c>
      <c r="R29" s="57">
        <v>0</v>
      </c>
      <c r="S29" s="57">
        <v>0</v>
      </c>
      <c r="T29" s="57">
        <v>0</v>
      </c>
      <c r="U29" s="57"/>
      <c r="V29" s="57"/>
      <c r="W29" s="57"/>
      <c r="X29" s="57"/>
      <c r="Y29" s="57">
        <v>0</v>
      </c>
      <c r="Z29" s="57"/>
      <c r="AA29" s="57"/>
      <c r="AB29" s="57"/>
      <c r="AC29" s="57"/>
      <c r="AD29" s="57"/>
      <c r="AE29" s="57">
        <v>0</v>
      </c>
      <c r="AF29" s="57"/>
      <c r="AG29" s="57"/>
      <c r="AH29" s="57"/>
      <c r="AI29" s="57"/>
      <c r="AJ29" s="57"/>
      <c r="AK29" s="57">
        <v>0</v>
      </c>
      <c r="AL29" s="57"/>
      <c r="AM29" s="57"/>
      <c r="AN29" s="57"/>
      <c r="AO29" s="81"/>
      <c r="AP29" s="54"/>
      <c r="AQ29" s="156"/>
      <c r="AR29" s="154"/>
      <c r="AS29" s="154"/>
      <c r="AT29" s="156"/>
      <c r="AU29" s="155"/>
    </row>
    <row r="30" spans="1:47" s="51" customFormat="1" ht="25.5" customHeight="1" x14ac:dyDescent="0.25">
      <c r="A30" s="171"/>
      <c r="B30" s="171"/>
      <c r="C30" s="170"/>
      <c r="D30" s="167"/>
      <c r="E30" s="171"/>
      <c r="F30" s="171"/>
      <c r="G30" s="88" t="s">
        <v>10</v>
      </c>
      <c r="H30" s="113">
        <v>0</v>
      </c>
      <c r="I30" s="113">
        <v>0</v>
      </c>
      <c r="J30" s="113">
        <v>0</v>
      </c>
      <c r="K30" s="113">
        <v>0</v>
      </c>
      <c r="L30" s="113"/>
      <c r="M30" s="113">
        <v>102102454</v>
      </c>
      <c r="N30" s="113">
        <v>102102454</v>
      </c>
      <c r="O30" s="113">
        <v>102102451</v>
      </c>
      <c r="P30" s="113">
        <v>102102451</v>
      </c>
      <c r="Q30" s="113">
        <v>102102451</v>
      </c>
      <c r="R30" s="113">
        <v>102102451</v>
      </c>
      <c r="S30" s="114">
        <v>51744754</v>
      </c>
      <c r="T30" s="114">
        <v>51744754</v>
      </c>
      <c r="U30" s="113"/>
      <c r="V30" s="113"/>
      <c r="W30" s="113"/>
      <c r="X30" s="113"/>
      <c r="Y30" s="113">
        <v>0</v>
      </c>
      <c r="Z30" s="113"/>
      <c r="AA30" s="113"/>
      <c r="AB30" s="113"/>
      <c r="AC30" s="113"/>
      <c r="AD30" s="113"/>
      <c r="AE30" s="113">
        <v>0</v>
      </c>
      <c r="AF30" s="113"/>
      <c r="AG30" s="113"/>
      <c r="AH30" s="113"/>
      <c r="AI30" s="113"/>
      <c r="AJ30" s="113"/>
      <c r="AK30" s="113">
        <v>23092133</v>
      </c>
      <c r="AL30" s="113"/>
      <c r="AM30" s="113"/>
      <c r="AN30" s="113"/>
      <c r="AO30" s="81"/>
      <c r="AP30" s="54"/>
      <c r="AQ30" s="156"/>
      <c r="AR30" s="154"/>
      <c r="AS30" s="154"/>
      <c r="AT30" s="156"/>
      <c r="AU30" s="155"/>
    </row>
    <row r="31" spans="1:47" s="51" customFormat="1" ht="25.5" customHeight="1" x14ac:dyDescent="0.25">
      <c r="A31" s="171"/>
      <c r="B31" s="171"/>
      <c r="C31" s="170"/>
      <c r="D31" s="167"/>
      <c r="E31" s="171"/>
      <c r="F31" s="171"/>
      <c r="G31" s="88" t="s">
        <v>11</v>
      </c>
      <c r="H31" s="57">
        <v>0.9</v>
      </c>
      <c r="I31" s="57">
        <v>0.1</v>
      </c>
      <c r="J31" s="57">
        <v>0.1</v>
      </c>
      <c r="K31" s="57">
        <v>0.1</v>
      </c>
      <c r="L31" s="57">
        <v>0.1</v>
      </c>
      <c r="M31" s="57">
        <v>0.3</v>
      </c>
      <c r="N31" s="57">
        <v>0.3</v>
      </c>
      <c r="O31" s="57">
        <v>0.3</v>
      </c>
      <c r="P31" s="57">
        <v>0.3</v>
      </c>
      <c r="Q31" s="57">
        <v>0.3</v>
      </c>
      <c r="R31" s="57">
        <v>0.3</v>
      </c>
      <c r="S31" s="57">
        <v>0.55000000000000004</v>
      </c>
      <c r="T31" s="57">
        <v>0.55000000000000004</v>
      </c>
      <c r="U31" s="57"/>
      <c r="V31" s="57"/>
      <c r="W31" s="57"/>
      <c r="X31" s="57"/>
      <c r="Y31" s="57">
        <f>Y29+Y27</f>
        <v>0.75</v>
      </c>
      <c r="Z31" s="57"/>
      <c r="AA31" s="57"/>
      <c r="AB31" s="57"/>
      <c r="AC31" s="57"/>
      <c r="AD31" s="57"/>
      <c r="AE31" s="57">
        <f>AE29+AE27</f>
        <v>0.9</v>
      </c>
      <c r="AF31" s="57"/>
      <c r="AG31" s="57"/>
      <c r="AH31" s="57"/>
      <c r="AI31" s="57"/>
      <c r="AJ31" s="57"/>
      <c r="AK31" s="120">
        <v>0.36249999999999999</v>
      </c>
      <c r="AL31" s="57"/>
      <c r="AM31" s="57"/>
      <c r="AN31" s="57"/>
      <c r="AO31" s="81"/>
      <c r="AP31" s="54"/>
      <c r="AQ31" s="156"/>
      <c r="AR31" s="154"/>
      <c r="AS31" s="154"/>
      <c r="AT31" s="156"/>
      <c r="AU31" s="155"/>
    </row>
    <row r="32" spans="1:47" s="51" customFormat="1" ht="25.5" customHeight="1" x14ac:dyDescent="0.25">
      <c r="A32" s="171"/>
      <c r="B32" s="171"/>
      <c r="C32" s="170"/>
      <c r="D32" s="167"/>
      <c r="E32" s="171"/>
      <c r="F32" s="171"/>
      <c r="G32" s="88" t="s">
        <v>12</v>
      </c>
      <c r="H32" s="117">
        <f>H30+H28</f>
        <v>1997463427.0037153</v>
      </c>
      <c r="I32" s="117">
        <v>209533986.00371528</v>
      </c>
      <c r="J32" s="117">
        <f t="shared" ref="J32:AN32" si="4">J30+J28</f>
        <v>209533986.00371528</v>
      </c>
      <c r="K32" s="118">
        <f t="shared" si="4"/>
        <v>209533986.00371528</v>
      </c>
      <c r="L32" s="118">
        <f t="shared" si="4"/>
        <v>199088165.00371528</v>
      </c>
      <c r="M32" s="118">
        <f t="shared" si="4"/>
        <v>296287454</v>
      </c>
      <c r="N32" s="118">
        <f t="shared" si="4"/>
        <v>296287454</v>
      </c>
      <c r="O32" s="118">
        <f t="shared" si="4"/>
        <v>296287451</v>
      </c>
      <c r="P32" s="118">
        <f t="shared" si="4"/>
        <v>319679851</v>
      </c>
      <c r="Q32" s="118">
        <f t="shared" si="4"/>
        <v>319679851</v>
      </c>
      <c r="R32" s="118">
        <v>274726713</v>
      </c>
      <c r="S32" s="119">
        <f t="shared" si="4"/>
        <v>373744754</v>
      </c>
      <c r="T32" s="119">
        <f t="shared" si="4"/>
        <v>373744754</v>
      </c>
      <c r="U32" s="118">
        <f t="shared" si="4"/>
        <v>0</v>
      </c>
      <c r="V32" s="118">
        <f t="shared" si="4"/>
        <v>0</v>
      </c>
      <c r="W32" s="118">
        <f t="shared" si="4"/>
        <v>0</v>
      </c>
      <c r="X32" s="118">
        <f t="shared" si="4"/>
        <v>0</v>
      </c>
      <c r="Y32" s="118">
        <f t="shared" si="4"/>
        <v>642242000</v>
      </c>
      <c r="Z32" s="118">
        <f t="shared" si="4"/>
        <v>0</v>
      </c>
      <c r="AA32" s="118">
        <f t="shared" si="4"/>
        <v>0</v>
      </c>
      <c r="AB32" s="118">
        <f t="shared" si="4"/>
        <v>0</v>
      </c>
      <c r="AC32" s="118">
        <f t="shared" si="4"/>
        <v>0</v>
      </c>
      <c r="AD32" s="118">
        <f t="shared" si="4"/>
        <v>0</v>
      </c>
      <c r="AE32" s="118">
        <f t="shared" si="4"/>
        <v>661509000</v>
      </c>
      <c r="AF32" s="118">
        <f t="shared" si="4"/>
        <v>0</v>
      </c>
      <c r="AG32" s="118">
        <f t="shared" si="4"/>
        <v>0</v>
      </c>
      <c r="AH32" s="118">
        <f t="shared" si="4"/>
        <v>0</v>
      </c>
      <c r="AI32" s="118">
        <f t="shared" si="4"/>
        <v>0</v>
      </c>
      <c r="AJ32" s="118">
        <f t="shared" si="4"/>
        <v>0</v>
      </c>
      <c r="AK32" s="118">
        <f t="shared" si="4"/>
        <v>191857966</v>
      </c>
      <c r="AL32" s="118">
        <f t="shared" si="4"/>
        <v>0</v>
      </c>
      <c r="AM32" s="118">
        <f t="shared" si="4"/>
        <v>0</v>
      </c>
      <c r="AN32" s="118">
        <f t="shared" si="4"/>
        <v>0</v>
      </c>
      <c r="AO32" s="118"/>
      <c r="AP32" s="117"/>
      <c r="AQ32" s="156"/>
      <c r="AR32" s="154"/>
      <c r="AS32" s="154"/>
      <c r="AT32" s="156"/>
      <c r="AU32" s="155"/>
    </row>
    <row r="33" spans="1:47" s="51" customFormat="1" ht="25.5" customHeight="1" x14ac:dyDescent="0.25">
      <c r="A33" s="171"/>
      <c r="B33" s="171">
        <v>5</v>
      </c>
      <c r="C33" s="170" t="s">
        <v>93</v>
      </c>
      <c r="D33" s="167" t="s">
        <v>88</v>
      </c>
      <c r="E33" s="171">
        <f>+GESTIÓN!D13</f>
        <v>70</v>
      </c>
      <c r="F33" s="171"/>
      <c r="G33" s="88" t="s">
        <v>7</v>
      </c>
      <c r="H33" s="57">
        <v>1</v>
      </c>
      <c r="I33" s="57">
        <v>1</v>
      </c>
      <c r="J33" s="57">
        <v>1</v>
      </c>
      <c r="K33" s="57">
        <v>1</v>
      </c>
      <c r="L33" s="57">
        <v>1</v>
      </c>
      <c r="M33" s="57">
        <v>1</v>
      </c>
      <c r="N33" s="57">
        <v>1</v>
      </c>
      <c r="O33" s="57">
        <v>1</v>
      </c>
      <c r="P33" s="57">
        <v>1</v>
      </c>
      <c r="Q33" s="57">
        <v>1</v>
      </c>
      <c r="R33" s="57">
        <v>1</v>
      </c>
      <c r="S33" s="57">
        <v>1</v>
      </c>
      <c r="T33" s="57">
        <v>1</v>
      </c>
      <c r="U33" s="57"/>
      <c r="V33" s="57"/>
      <c r="W33" s="57"/>
      <c r="X33" s="57"/>
      <c r="Y33" s="57">
        <v>1</v>
      </c>
      <c r="Z33" s="57"/>
      <c r="AA33" s="57"/>
      <c r="AB33" s="57"/>
      <c r="AC33" s="57"/>
      <c r="AD33" s="57"/>
      <c r="AE33" s="57">
        <v>1</v>
      </c>
      <c r="AF33" s="57"/>
      <c r="AG33" s="57"/>
      <c r="AH33" s="57"/>
      <c r="AI33" s="57"/>
      <c r="AJ33" s="57"/>
      <c r="AK33" s="57">
        <v>1</v>
      </c>
      <c r="AL33" s="57"/>
      <c r="AM33" s="57"/>
      <c r="AN33" s="57"/>
      <c r="AO33" s="81">
        <f>AK33/S33</f>
        <v>1</v>
      </c>
      <c r="AP33" s="55">
        <f>(L33+R33+AK33)/(L33+R33+S33+Y33+AE33)</f>
        <v>0.6</v>
      </c>
      <c r="AQ33" s="168" t="s">
        <v>255</v>
      </c>
      <c r="AR33" s="154" t="s">
        <v>222</v>
      </c>
      <c r="AS33" s="154" t="s">
        <v>223</v>
      </c>
      <c r="AT33" s="155" t="s">
        <v>256</v>
      </c>
      <c r="AU33" s="168" t="s">
        <v>257</v>
      </c>
    </row>
    <row r="34" spans="1:47" s="51" customFormat="1" ht="25.5" customHeight="1" x14ac:dyDescent="0.25">
      <c r="A34" s="171"/>
      <c r="B34" s="171"/>
      <c r="C34" s="170"/>
      <c r="D34" s="167"/>
      <c r="E34" s="171"/>
      <c r="F34" s="171"/>
      <c r="G34" s="88" t="s">
        <v>8</v>
      </c>
      <c r="H34" s="113">
        <f>+L34+R34+S34+Y34+AE34</f>
        <v>513665739</v>
      </c>
      <c r="I34" s="113">
        <v>69391993</v>
      </c>
      <c r="J34" s="113">
        <v>69391993</v>
      </c>
      <c r="K34" s="113">
        <v>69391993</v>
      </c>
      <c r="L34" s="113">
        <v>67986272</v>
      </c>
      <c r="M34" s="113">
        <v>74198000</v>
      </c>
      <c r="N34" s="113">
        <v>74198000</v>
      </c>
      <c r="O34" s="113">
        <v>74198000</v>
      </c>
      <c r="P34" s="113">
        <v>92066467</v>
      </c>
      <c r="Q34" s="113">
        <v>92066467</v>
      </c>
      <c r="R34" s="113">
        <v>92066467</v>
      </c>
      <c r="S34" s="114">
        <v>124000000</v>
      </c>
      <c r="T34" s="114">
        <v>124000000</v>
      </c>
      <c r="U34" s="113"/>
      <c r="V34" s="113"/>
      <c r="W34" s="113"/>
      <c r="X34" s="113"/>
      <c r="Y34" s="113">
        <v>113110000</v>
      </c>
      <c r="Z34" s="113"/>
      <c r="AA34" s="113"/>
      <c r="AB34" s="113"/>
      <c r="AC34" s="113"/>
      <c r="AD34" s="113"/>
      <c r="AE34" s="113">
        <v>116503000</v>
      </c>
      <c r="AF34" s="113"/>
      <c r="AG34" s="113"/>
      <c r="AH34" s="113"/>
      <c r="AI34" s="113"/>
      <c r="AJ34" s="113"/>
      <c r="AK34" s="113">
        <v>73950600</v>
      </c>
      <c r="AL34" s="113"/>
      <c r="AM34" s="113"/>
      <c r="AN34" s="113"/>
      <c r="AO34" s="81">
        <f>AK34/S34</f>
        <v>0.59637580645161292</v>
      </c>
      <c r="AP34" s="55">
        <f>(L34+R34)/H34</f>
        <v>0.31158928238349959</v>
      </c>
      <c r="AQ34" s="169"/>
      <c r="AR34" s="154"/>
      <c r="AS34" s="154"/>
      <c r="AT34" s="156"/>
      <c r="AU34" s="168"/>
    </row>
    <row r="35" spans="1:47" s="51" customFormat="1" ht="25.5" customHeight="1" x14ac:dyDescent="0.25">
      <c r="A35" s="171"/>
      <c r="B35" s="171"/>
      <c r="C35" s="170"/>
      <c r="D35" s="167"/>
      <c r="E35" s="171"/>
      <c r="F35" s="171"/>
      <c r="G35" s="88" t="s">
        <v>9</v>
      </c>
      <c r="H35" s="57">
        <v>0</v>
      </c>
      <c r="I35" s="57">
        <v>0</v>
      </c>
      <c r="J35" s="57">
        <v>0</v>
      </c>
      <c r="K35" s="57">
        <v>0</v>
      </c>
      <c r="L35" s="57">
        <v>0</v>
      </c>
      <c r="M35" s="57">
        <v>0</v>
      </c>
      <c r="N35" s="57">
        <v>0</v>
      </c>
      <c r="O35" s="57">
        <v>0</v>
      </c>
      <c r="P35" s="57">
        <v>0</v>
      </c>
      <c r="Q35" s="57">
        <v>0</v>
      </c>
      <c r="R35" s="57">
        <v>0</v>
      </c>
      <c r="S35" s="57">
        <v>0</v>
      </c>
      <c r="T35" s="57">
        <v>0</v>
      </c>
      <c r="U35" s="57"/>
      <c r="V35" s="57"/>
      <c r="W35" s="57"/>
      <c r="X35" s="57"/>
      <c r="Y35" s="57">
        <v>0</v>
      </c>
      <c r="Z35" s="57"/>
      <c r="AA35" s="57"/>
      <c r="AB35" s="57"/>
      <c r="AC35" s="57"/>
      <c r="AD35" s="57"/>
      <c r="AE35" s="57">
        <v>0</v>
      </c>
      <c r="AF35" s="57"/>
      <c r="AG35" s="57"/>
      <c r="AH35" s="57"/>
      <c r="AI35" s="57"/>
      <c r="AJ35" s="57"/>
      <c r="AK35" s="57">
        <v>0</v>
      </c>
      <c r="AL35" s="57"/>
      <c r="AM35" s="57"/>
      <c r="AN35" s="57"/>
      <c r="AO35" s="81"/>
      <c r="AP35" s="54"/>
      <c r="AQ35" s="169"/>
      <c r="AR35" s="154"/>
      <c r="AS35" s="154"/>
      <c r="AT35" s="156"/>
      <c r="AU35" s="168"/>
    </row>
    <row r="36" spans="1:47" s="51" customFormat="1" ht="25.5" customHeight="1" x14ac:dyDescent="0.25">
      <c r="A36" s="171"/>
      <c r="B36" s="171"/>
      <c r="C36" s="170"/>
      <c r="D36" s="167"/>
      <c r="E36" s="171"/>
      <c r="F36" s="171"/>
      <c r="G36" s="88" t="s">
        <v>10</v>
      </c>
      <c r="H36" s="113">
        <v>0</v>
      </c>
      <c r="I36" s="113">
        <v>0</v>
      </c>
      <c r="J36" s="113">
        <v>0</v>
      </c>
      <c r="K36" s="113">
        <v>0</v>
      </c>
      <c r="L36" s="113">
        <v>0</v>
      </c>
      <c r="M36" s="113">
        <v>39455841</v>
      </c>
      <c r="N36" s="113">
        <v>39455841</v>
      </c>
      <c r="O36" s="113">
        <v>39455840</v>
      </c>
      <c r="P36" s="113">
        <v>39455840</v>
      </c>
      <c r="Q36" s="113">
        <v>39455840</v>
      </c>
      <c r="R36" s="113">
        <v>39455840</v>
      </c>
      <c r="S36" s="114">
        <v>6767037</v>
      </c>
      <c r="T36" s="114">
        <v>6767037</v>
      </c>
      <c r="U36" s="113"/>
      <c r="V36" s="113"/>
      <c r="W36" s="113"/>
      <c r="X36" s="113"/>
      <c r="Y36" s="113">
        <v>0</v>
      </c>
      <c r="Z36" s="113"/>
      <c r="AA36" s="113"/>
      <c r="AB36" s="113"/>
      <c r="AC36" s="113"/>
      <c r="AD36" s="113"/>
      <c r="AE36" s="113">
        <v>0</v>
      </c>
      <c r="AF36" s="113"/>
      <c r="AG36" s="113"/>
      <c r="AH36" s="113"/>
      <c r="AI36" s="113"/>
      <c r="AJ36" s="113"/>
      <c r="AK36" s="113">
        <v>5652500</v>
      </c>
      <c r="AL36" s="113"/>
      <c r="AM36" s="113"/>
      <c r="AN36" s="113"/>
      <c r="AO36" s="81"/>
      <c r="AP36" s="54"/>
      <c r="AQ36" s="169"/>
      <c r="AR36" s="154"/>
      <c r="AS36" s="154"/>
      <c r="AT36" s="156"/>
      <c r="AU36" s="168"/>
    </row>
    <row r="37" spans="1:47" s="51" customFormat="1" ht="25.5" customHeight="1" x14ac:dyDescent="0.25">
      <c r="A37" s="171"/>
      <c r="B37" s="171"/>
      <c r="C37" s="170"/>
      <c r="D37" s="167"/>
      <c r="E37" s="171"/>
      <c r="F37" s="171"/>
      <c r="G37" s="88" t="s">
        <v>11</v>
      </c>
      <c r="H37" s="57">
        <f t="shared" ref="H37:W38" si="5">H35+H33</f>
        <v>1</v>
      </c>
      <c r="I37" s="57">
        <v>1</v>
      </c>
      <c r="J37" s="57">
        <f t="shared" si="5"/>
        <v>1</v>
      </c>
      <c r="K37" s="57">
        <f t="shared" si="5"/>
        <v>1</v>
      </c>
      <c r="L37" s="57">
        <v>1</v>
      </c>
      <c r="M37" s="57">
        <v>1</v>
      </c>
      <c r="N37" s="57">
        <f>N35+N33</f>
        <v>1</v>
      </c>
      <c r="O37" s="57">
        <v>1</v>
      </c>
      <c r="P37" s="57">
        <v>1</v>
      </c>
      <c r="Q37" s="57">
        <v>1</v>
      </c>
      <c r="R37" s="57">
        <v>1</v>
      </c>
      <c r="S37" s="57">
        <v>1</v>
      </c>
      <c r="T37" s="57">
        <v>1</v>
      </c>
      <c r="U37" s="57"/>
      <c r="V37" s="57"/>
      <c r="W37" s="57"/>
      <c r="X37" s="57"/>
      <c r="Y37" s="57">
        <f>Y35+Y33</f>
        <v>1</v>
      </c>
      <c r="Z37" s="57"/>
      <c r="AA37" s="57"/>
      <c r="AB37" s="57"/>
      <c r="AC37" s="57"/>
      <c r="AD37" s="57"/>
      <c r="AE37" s="57">
        <f>AE35+AE33</f>
        <v>1</v>
      </c>
      <c r="AF37" s="57"/>
      <c r="AG37" s="57"/>
      <c r="AH37" s="57"/>
      <c r="AI37" s="57"/>
      <c r="AJ37" s="57"/>
      <c r="AK37" s="57">
        <v>1</v>
      </c>
      <c r="AL37" s="57"/>
      <c r="AM37" s="57"/>
      <c r="AN37" s="57"/>
      <c r="AO37" s="81"/>
      <c r="AP37" s="54"/>
      <c r="AQ37" s="169"/>
      <c r="AR37" s="154"/>
      <c r="AS37" s="154"/>
      <c r="AT37" s="156"/>
      <c r="AU37" s="168"/>
    </row>
    <row r="38" spans="1:47" s="51" customFormat="1" ht="25.5" customHeight="1" x14ac:dyDescent="0.25">
      <c r="A38" s="171"/>
      <c r="B38" s="171"/>
      <c r="C38" s="170"/>
      <c r="D38" s="167"/>
      <c r="E38" s="171"/>
      <c r="F38" s="171"/>
      <c r="G38" s="88" t="s">
        <v>12</v>
      </c>
      <c r="H38" s="117">
        <f t="shared" si="5"/>
        <v>513665739</v>
      </c>
      <c r="I38" s="117">
        <v>69391993</v>
      </c>
      <c r="J38" s="117">
        <f t="shared" si="5"/>
        <v>69391993</v>
      </c>
      <c r="K38" s="118">
        <f t="shared" si="5"/>
        <v>69391993</v>
      </c>
      <c r="L38" s="118">
        <f t="shared" si="5"/>
        <v>67986272</v>
      </c>
      <c r="M38" s="118">
        <f t="shared" si="5"/>
        <v>113653841</v>
      </c>
      <c r="N38" s="118">
        <f t="shared" si="5"/>
        <v>113653841</v>
      </c>
      <c r="O38" s="118">
        <f t="shared" si="5"/>
        <v>113653840</v>
      </c>
      <c r="P38" s="118">
        <f t="shared" si="5"/>
        <v>131522307</v>
      </c>
      <c r="Q38" s="118">
        <f t="shared" si="5"/>
        <v>131522307</v>
      </c>
      <c r="R38" s="118">
        <v>131522307</v>
      </c>
      <c r="S38" s="119">
        <f t="shared" si="5"/>
        <v>130767037</v>
      </c>
      <c r="T38" s="119">
        <f t="shared" si="5"/>
        <v>130767037</v>
      </c>
      <c r="U38" s="118">
        <f t="shared" si="5"/>
        <v>0</v>
      </c>
      <c r="V38" s="118">
        <f t="shared" si="5"/>
        <v>0</v>
      </c>
      <c r="W38" s="118">
        <f t="shared" si="5"/>
        <v>0</v>
      </c>
      <c r="X38" s="118">
        <f t="shared" ref="X38:AN38" si="6">X36+X34</f>
        <v>0</v>
      </c>
      <c r="Y38" s="118">
        <f t="shared" si="6"/>
        <v>113110000</v>
      </c>
      <c r="Z38" s="118">
        <f t="shared" si="6"/>
        <v>0</v>
      </c>
      <c r="AA38" s="118">
        <f t="shared" si="6"/>
        <v>0</v>
      </c>
      <c r="AB38" s="118">
        <f t="shared" si="6"/>
        <v>0</v>
      </c>
      <c r="AC38" s="118">
        <f t="shared" si="6"/>
        <v>0</v>
      </c>
      <c r="AD38" s="118">
        <f t="shared" si="6"/>
        <v>0</v>
      </c>
      <c r="AE38" s="118">
        <f t="shared" si="6"/>
        <v>116503000</v>
      </c>
      <c r="AF38" s="118">
        <f t="shared" si="6"/>
        <v>0</v>
      </c>
      <c r="AG38" s="118">
        <f t="shared" si="6"/>
        <v>0</v>
      </c>
      <c r="AH38" s="118">
        <f t="shared" si="6"/>
        <v>0</v>
      </c>
      <c r="AI38" s="118">
        <f t="shared" si="6"/>
        <v>0</v>
      </c>
      <c r="AJ38" s="118">
        <f t="shared" si="6"/>
        <v>0</v>
      </c>
      <c r="AK38" s="118">
        <f t="shared" si="6"/>
        <v>79603100</v>
      </c>
      <c r="AL38" s="118">
        <f t="shared" si="6"/>
        <v>0</v>
      </c>
      <c r="AM38" s="118">
        <f t="shared" si="6"/>
        <v>0</v>
      </c>
      <c r="AN38" s="118">
        <f t="shared" si="6"/>
        <v>0</v>
      </c>
      <c r="AO38" s="118"/>
      <c r="AP38" s="117"/>
      <c r="AQ38" s="169"/>
      <c r="AR38" s="154"/>
      <c r="AS38" s="154"/>
      <c r="AT38" s="156"/>
      <c r="AU38" s="168"/>
    </row>
    <row r="39" spans="1:47" s="51" customFormat="1" ht="25.5" customHeight="1" x14ac:dyDescent="0.25">
      <c r="A39" s="171"/>
      <c r="B39" s="171">
        <v>6</v>
      </c>
      <c r="C39" s="170" t="s">
        <v>104</v>
      </c>
      <c r="D39" s="167" t="s">
        <v>88</v>
      </c>
      <c r="E39" s="171">
        <v>71</v>
      </c>
      <c r="F39" s="171"/>
      <c r="G39" s="88" t="s">
        <v>7</v>
      </c>
      <c r="H39" s="112">
        <v>1</v>
      </c>
      <c r="I39" s="112">
        <v>1</v>
      </c>
      <c r="J39" s="112">
        <v>1</v>
      </c>
      <c r="K39" s="112">
        <v>1</v>
      </c>
      <c r="L39" s="112">
        <v>1</v>
      </c>
      <c r="M39" s="112">
        <v>1</v>
      </c>
      <c r="N39" s="112">
        <v>1</v>
      </c>
      <c r="O39" s="112">
        <v>1</v>
      </c>
      <c r="P39" s="112">
        <v>1</v>
      </c>
      <c r="Q39" s="112">
        <v>1</v>
      </c>
      <c r="R39" s="112">
        <v>1</v>
      </c>
      <c r="S39" s="112">
        <v>1</v>
      </c>
      <c r="T39" s="112">
        <v>1</v>
      </c>
      <c r="U39" s="112"/>
      <c r="V39" s="112"/>
      <c r="W39" s="112"/>
      <c r="X39" s="112"/>
      <c r="Y39" s="112">
        <v>1</v>
      </c>
      <c r="Z39" s="112"/>
      <c r="AA39" s="112"/>
      <c r="AB39" s="112"/>
      <c r="AC39" s="112"/>
      <c r="AD39" s="112"/>
      <c r="AE39" s="112">
        <v>1</v>
      </c>
      <c r="AF39" s="112"/>
      <c r="AG39" s="112"/>
      <c r="AH39" s="112"/>
      <c r="AI39" s="112"/>
      <c r="AJ39" s="112"/>
      <c r="AK39" s="112">
        <v>1</v>
      </c>
      <c r="AL39" s="112"/>
      <c r="AM39" s="112"/>
      <c r="AN39" s="112"/>
      <c r="AO39" s="81">
        <f>AK39/S39</f>
        <v>1</v>
      </c>
      <c r="AP39" s="55">
        <f>(L39+R39+AK39)/(L39+R39+S39+Y39+AE39)</f>
        <v>0.6</v>
      </c>
      <c r="AQ39" s="155" t="s">
        <v>250</v>
      </c>
      <c r="AR39" s="154" t="s">
        <v>222</v>
      </c>
      <c r="AS39" s="154" t="s">
        <v>223</v>
      </c>
      <c r="AT39" s="155" t="s">
        <v>264</v>
      </c>
      <c r="AU39" s="155" t="s">
        <v>265</v>
      </c>
    </row>
    <row r="40" spans="1:47" s="51" customFormat="1" ht="25.5" customHeight="1" x14ac:dyDescent="0.25">
      <c r="A40" s="171"/>
      <c r="B40" s="171"/>
      <c r="C40" s="170"/>
      <c r="D40" s="167"/>
      <c r="E40" s="171"/>
      <c r="F40" s="171"/>
      <c r="G40" s="88" t="s">
        <v>8</v>
      </c>
      <c r="H40" s="113">
        <f>+L40+R40+S40+Y40+AE40</f>
        <v>4762127689</v>
      </c>
      <c r="I40" s="113">
        <v>655805237</v>
      </c>
      <c r="J40" s="113">
        <v>655805237</v>
      </c>
      <c r="K40" s="113">
        <v>655805237</v>
      </c>
      <c r="L40" s="113">
        <v>655635489</v>
      </c>
      <c r="M40" s="113">
        <v>781542000</v>
      </c>
      <c r="N40" s="113">
        <v>781542000</v>
      </c>
      <c r="O40" s="113">
        <v>781542000</v>
      </c>
      <c r="P40" s="113">
        <v>652788032</v>
      </c>
      <c r="Q40" s="113">
        <v>652788032</v>
      </c>
      <c r="R40" s="113">
        <v>638253200</v>
      </c>
      <c r="S40" s="114">
        <v>994000000</v>
      </c>
      <c r="T40" s="114">
        <v>994000000</v>
      </c>
      <c r="U40" s="113"/>
      <c r="V40" s="113"/>
      <c r="W40" s="113"/>
      <c r="X40" s="113"/>
      <c r="Y40" s="113">
        <v>1218837000</v>
      </c>
      <c r="Z40" s="113"/>
      <c r="AA40" s="113"/>
      <c r="AB40" s="113"/>
      <c r="AC40" s="113"/>
      <c r="AD40" s="113"/>
      <c r="AE40" s="113">
        <v>1255402000</v>
      </c>
      <c r="AF40" s="113"/>
      <c r="AG40" s="113"/>
      <c r="AH40" s="113"/>
      <c r="AI40" s="113"/>
      <c r="AJ40" s="113"/>
      <c r="AK40" s="113">
        <v>689694000</v>
      </c>
      <c r="AL40" s="113"/>
      <c r="AM40" s="113"/>
      <c r="AN40" s="113"/>
      <c r="AO40" s="81">
        <f>AK40/S40</f>
        <v>0.69385714285714284</v>
      </c>
      <c r="AP40" s="55">
        <f>(L40+R40)/H40</f>
        <v>0.27170390495591767</v>
      </c>
      <c r="AQ40" s="156"/>
      <c r="AR40" s="154"/>
      <c r="AS40" s="154"/>
      <c r="AT40" s="156"/>
      <c r="AU40" s="155"/>
    </row>
    <row r="41" spans="1:47" s="51" customFormat="1" ht="25.5" customHeight="1" x14ac:dyDescent="0.25">
      <c r="A41" s="171"/>
      <c r="B41" s="171"/>
      <c r="C41" s="170"/>
      <c r="D41" s="167"/>
      <c r="E41" s="171"/>
      <c r="F41" s="171"/>
      <c r="G41" s="88" t="s">
        <v>9</v>
      </c>
      <c r="H41" s="58">
        <v>0</v>
      </c>
      <c r="I41" s="58">
        <v>0</v>
      </c>
      <c r="J41" s="58">
        <v>0</v>
      </c>
      <c r="K41" s="58">
        <v>0</v>
      </c>
      <c r="L41" s="58">
        <v>0</v>
      </c>
      <c r="M41" s="58">
        <v>0</v>
      </c>
      <c r="N41" s="58">
        <v>0</v>
      </c>
      <c r="O41" s="58">
        <v>0</v>
      </c>
      <c r="P41" s="58">
        <v>0</v>
      </c>
      <c r="Q41" s="58">
        <v>0</v>
      </c>
      <c r="R41" s="58">
        <v>0</v>
      </c>
      <c r="S41" s="115">
        <v>0</v>
      </c>
      <c r="T41" s="115">
        <v>0</v>
      </c>
      <c r="U41" s="58"/>
      <c r="V41" s="58"/>
      <c r="W41" s="58"/>
      <c r="X41" s="58"/>
      <c r="Y41" s="58">
        <v>0</v>
      </c>
      <c r="Z41" s="58"/>
      <c r="AA41" s="58"/>
      <c r="AB41" s="58"/>
      <c r="AC41" s="58"/>
      <c r="AD41" s="58"/>
      <c r="AE41" s="58">
        <v>0</v>
      </c>
      <c r="AF41" s="58"/>
      <c r="AG41" s="58"/>
      <c r="AH41" s="58"/>
      <c r="AI41" s="58"/>
      <c r="AJ41" s="58"/>
      <c r="AK41" s="58">
        <v>0</v>
      </c>
      <c r="AL41" s="58"/>
      <c r="AM41" s="58"/>
      <c r="AN41" s="58"/>
      <c r="AO41" s="81"/>
      <c r="AP41" s="54"/>
      <c r="AQ41" s="156"/>
      <c r="AR41" s="154"/>
      <c r="AS41" s="154"/>
      <c r="AT41" s="156"/>
      <c r="AU41" s="155"/>
    </row>
    <row r="42" spans="1:47" s="51" customFormat="1" ht="25.5" customHeight="1" x14ac:dyDescent="0.25">
      <c r="A42" s="171"/>
      <c r="B42" s="171"/>
      <c r="C42" s="170"/>
      <c r="D42" s="167"/>
      <c r="E42" s="171"/>
      <c r="F42" s="171"/>
      <c r="G42" s="88" t="s">
        <v>10</v>
      </c>
      <c r="H42" s="113">
        <v>0</v>
      </c>
      <c r="I42" s="113">
        <v>0</v>
      </c>
      <c r="J42" s="113">
        <v>0</v>
      </c>
      <c r="K42" s="113">
        <v>0</v>
      </c>
      <c r="L42" s="113">
        <v>0</v>
      </c>
      <c r="M42" s="113">
        <v>241084572</v>
      </c>
      <c r="N42" s="113">
        <v>241084572</v>
      </c>
      <c r="O42" s="113">
        <v>241084572</v>
      </c>
      <c r="P42" s="113">
        <v>241084572</v>
      </c>
      <c r="Q42" s="113">
        <v>241084572</v>
      </c>
      <c r="R42" s="113">
        <v>241084572</v>
      </c>
      <c r="S42" s="114">
        <v>104536133</v>
      </c>
      <c r="T42" s="114">
        <v>104536133</v>
      </c>
      <c r="U42" s="113"/>
      <c r="V42" s="113"/>
      <c r="W42" s="113"/>
      <c r="X42" s="113"/>
      <c r="Y42" s="113">
        <v>0</v>
      </c>
      <c r="Z42" s="113"/>
      <c r="AA42" s="113"/>
      <c r="AB42" s="113"/>
      <c r="AC42" s="113"/>
      <c r="AD42" s="113"/>
      <c r="AE42" s="113">
        <v>0</v>
      </c>
      <c r="AF42" s="113"/>
      <c r="AG42" s="113"/>
      <c r="AH42" s="113"/>
      <c r="AI42" s="113"/>
      <c r="AJ42" s="113"/>
      <c r="AK42" s="113">
        <v>30919667</v>
      </c>
      <c r="AL42" s="113"/>
      <c r="AM42" s="113"/>
      <c r="AN42" s="113"/>
      <c r="AO42" s="81"/>
      <c r="AP42" s="54"/>
      <c r="AQ42" s="156"/>
      <c r="AR42" s="154"/>
      <c r="AS42" s="154"/>
      <c r="AT42" s="156"/>
      <c r="AU42" s="155"/>
    </row>
    <row r="43" spans="1:47" s="51" customFormat="1" ht="25.5" customHeight="1" x14ac:dyDescent="0.25">
      <c r="A43" s="171"/>
      <c r="B43" s="171"/>
      <c r="C43" s="170"/>
      <c r="D43" s="167"/>
      <c r="E43" s="171"/>
      <c r="F43" s="171"/>
      <c r="G43" s="88" t="s">
        <v>11</v>
      </c>
      <c r="H43" s="116">
        <f>H41+H39</f>
        <v>1</v>
      </c>
      <c r="I43" s="116">
        <v>1</v>
      </c>
      <c r="J43" s="116">
        <f>J41+J39</f>
        <v>1</v>
      </c>
      <c r="K43" s="116">
        <f>K41+K39</f>
        <v>1</v>
      </c>
      <c r="L43" s="116">
        <v>1</v>
      </c>
      <c r="M43" s="116">
        <v>1</v>
      </c>
      <c r="N43" s="116">
        <f>N41+N39</f>
        <v>1</v>
      </c>
      <c r="O43" s="116">
        <v>1</v>
      </c>
      <c r="P43" s="116">
        <v>1</v>
      </c>
      <c r="Q43" s="116">
        <v>1</v>
      </c>
      <c r="R43" s="116">
        <v>1</v>
      </c>
      <c r="S43" s="116">
        <v>1</v>
      </c>
      <c r="T43" s="116">
        <v>1</v>
      </c>
      <c r="U43" s="116"/>
      <c r="V43" s="116"/>
      <c r="W43" s="116"/>
      <c r="X43" s="116"/>
      <c r="Y43" s="116">
        <f>Y41+Y39</f>
        <v>1</v>
      </c>
      <c r="Z43" s="116"/>
      <c r="AA43" s="116"/>
      <c r="AB43" s="116"/>
      <c r="AC43" s="116"/>
      <c r="AD43" s="116"/>
      <c r="AE43" s="116">
        <f>AE41+AE39</f>
        <v>1</v>
      </c>
      <c r="AF43" s="116"/>
      <c r="AG43" s="116"/>
      <c r="AH43" s="116"/>
      <c r="AI43" s="116"/>
      <c r="AJ43" s="116"/>
      <c r="AK43" s="116">
        <v>1</v>
      </c>
      <c r="AL43" s="116"/>
      <c r="AM43" s="116"/>
      <c r="AN43" s="116"/>
      <c r="AO43" s="81"/>
      <c r="AP43" s="54"/>
      <c r="AQ43" s="156"/>
      <c r="AR43" s="154"/>
      <c r="AS43" s="154"/>
      <c r="AT43" s="156"/>
      <c r="AU43" s="155"/>
    </row>
    <row r="44" spans="1:47" s="51" customFormat="1" ht="25.5" customHeight="1" x14ac:dyDescent="0.25">
      <c r="A44" s="171"/>
      <c r="B44" s="171"/>
      <c r="C44" s="170"/>
      <c r="D44" s="167"/>
      <c r="E44" s="171"/>
      <c r="F44" s="171"/>
      <c r="G44" s="88" t="s">
        <v>12</v>
      </c>
      <c r="H44" s="117">
        <f>H42+H40</f>
        <v>4762127689</v>
      </c>
      <c r="I44" s="117">
        <v>655805237</v>
      </c>
      <c r="J44" s="117">
        <f t="shared" ref="J44:AN44" si="7">J42+J40</f>
        <v>655805237</v>
      </c>
      <c r="K44" s="118">
        <f t="shared" si="7"/>
        <v>655805237</v>
      </c>
      <c r="L44" s="118">
        <f t="shared" si="7"/>
        <v>655635489</v>
      </c>
      <c r="M44" s="118">
        <f t="shared" si="7"/>
        <v>1022626572</v>
      </c>
      <c r="N44" s="118">
        <f t="shared" si="7"/>
        <v>1022626572</v>
      </c>
      <c r="O44" s="118">
        <f t="shared" si="7"/>
        <v>1022626572</v>
      </c>
      <c r="P44" s="118">
        <f t="shared" si="7"/>
        <v>893872604</v>
      </c>
      <c r="Q44" s="118">
        <f t="shared" si="7"/>
        <v>893872604</v>
      </c>
      <c r="R44" s="118">
        <v>879337772</v>
      </c>
      <c r="S44" s="119">
        <f t="shared" si="7"/>
        <v>1098536133</v>
      </c>
      <c r="T44" s="119">
        <f t="shared" si="7"/>
        <v>1098536133</v>
      </c>
      <c r="U44" s="118">
        <f t="shared" si="7"/>
        <v>0</v>
      </c>
      <c r="V44" s="118">
        <f t="shared" si="7"/>
        <v>0</v>
      </c>
      <c r="W44" s="118">
        <f t="shared" si="7"/>
        <v>0</v>
      </c>
      <c r="X44" s="118">
        <f t="shared" si="7"/>
        <v>0</v>
      </c>
      <c r="Y44" s="118">
        <f t="shared" si="7"/>
        <v>1218837000</v>
      </c>
      <c r="Z44" s="118">
        <f t="shared" si="7"/>
        <v>0</v>
      </c>
      <c r="AA44" s="118">
        <f t="shared" si="7"/>
        <v>0</v>
      </c>
      <c r="AB44" s="118">
        <f t="shared" si="7"/>
        <v>0</v>
      </c>
      <c r="AC44" s="118">
        <f t="shared" si="7"/>
        <v>0</v>
      </c>
      <c r="AD44" s="118">
        <f t="shared" si="7"/>
        <v>0</v>
      </c>
      <c r="AE44" s="118">
        <f t="shared" si="7"/>
        <v>1255402000</v>
      </c>
      <c r="AF44" s="118">
        <f t="shared" si="7"/>
        <v>0</v>
      </c>
      <c r="AG44" s="118">
        <f t="shared" si="7"/>
        <v>0</v>
      </c>
      <c r="AH44" s="118">
        <f t="shared" si="7"/>
        <v>0</v>
      </c>
      <c r="AI44" s="118">
        <f t="shared" si="7"/>
        <v>0</v>
      </c>
      <c r="AJ44" s="118">
        <f t="shared" si="7"/>
        <v>0</v>
      </c>
      <c r="AK44" s="118">
        <f t="shared" si="7"/>
        <v>720613667</v>
      </c>
      <c r="AL44" s="118">
        <f t="shared" si="7"/>
        <v>0</v>
      </c>
      <c r="AM44" s="118">
        <f t="shared" si="7"/>
        <v>0</v>
      </c>
      <c r="AN44" s="118">
        <f t="shared" si="7"/>
        <v>0</v>
      </c>
      <c r="AO44" s="118"/>
      <c r="AP44" s="117"/>
      <c r="AQ44" s="156"/>
      <c r="AR44" s="154"/>
      <c r="AS44" s="154"/>
      <c r="AT44" s="156"/>
      <c r="AU44" s="155"/>
    </row>
    <row r="45" spans="1:47" ht="31.5" customHeight="1" x14ac:dyDescent="0.25">
      <c r="A45" s="166" t="s">
        <v>13</v>
      </c>
      <c r="B45" s="166"/>
      <c r="C45" s="166"/>
      <c r="D45" s="166"/>
      <c r="E45" s="166"/>
      <c r="F45" s="166"/>
      <c r="G45" s="53" t="s">
        <v>8</v>
      </c>
      <c r="H45" s="79">
        <f>+H10+H16+H22+H28+H34+H40</f>
        <v>14733636650.003716</v>
      </c>
      <c r="I45" s="79">
        <f t="shared" ref="I45:AN45" si="8">+I10+I16+I22+I28+I34+I40</f>
        <v>1850231274.0037153</v>
      </c>
      <c r="J45" s="79">
        <f t="shared" si="8"/>
        <v>1850231274.0037153</v>
      </c>
      <c r="K45" s="79">
        <f t="shared" si="8"/>
        <v>1844460607.0037153</v>
      </c>
      <c r="L45" s="79">
        <f t="shared" si="8"/>
        <v>1782772928.0037153</v>
      </c>
      <c r="M45" s="79">
        <v>2372760000</v>
      </c>
      <c r="N45" s="79">
        <f t="shared" si="8"/>
        <v>2372760000</v>
      </c>
      <c r="O45" s="80">
        <f t="shared" si="8"/>
        <v>2372760000</v>
      </c>
      <c r="P45" s="80">
        <f t="shared" si="8"/>
        <v>2372760000</v>
      </c>
      <c r="Q45" s="80">
        <f t="shared" si="8"/>
        <v>2372304053</v>
      </c>
      <c r="R45" s="80">
        <f t="shared" si="8"/>
        <v>2258050247</v>
      </c>
      <c r="S45" s="80">
        <f t="shared" si="8"/>
        <v>2700000000</v>
      </c>
      <c r="T45" s="80">
        <f t="shared" si="8"/>
        <v>2700000000</v>
      </c>
      <c r="U45" s="80">
        <f t="shared" si="8"/>
        <v>0</v>
      </c>
      <c r="V45" s="80">
        <f t="shared" si="8"/>
        <v>0</v>
      </c>
      <c r="W45" s="80">
        <f t="shared" si="8"/>
        <v>0</v>
      </c>
      <c r="X45" s="80">
        <f t="shared" si="8"/>
        <v>0</v>
      </c>
      <c r="Y45" s="80">
        <f t="shared" si="8"/>
        <v>3937346000</v>
      </c>
      <c r="Z45" s="80">
        <f t="shared" si="8"/>
        <v>0</v>
      </c>
      <c r="AA45" s="80">
        <f t="shared" si="8"/>
        <v>0</v>
      </c>
      <c r="AB45" s="80">
        <f t="shared" si="8"/>
        <v>0</v>
      </c>
      <c r="AC45" s="80">
        <f t="shared" si="8"/>
        <v>0</v>
      </c>
      <c r="AD45" s="80">
        <f t="shared" si="8"/>
        <v>0</v>
      </c>
      <c r="AE45" s="80">
        <f t="shared" si="8"/>
        <v>4055467475</v>
      </c>
      <c r="AF45" s="80">
        <f t="shared" si="8"/>
        <v>0</v>
      </c>
      <c r="AG45" s="80">
        <f t="shared" si="8"/>
        <v>0</v>
      </c>
      <c r="AH45" s="80">
        <f t="shared" si="8"/>
        <v>0</v>
      </c>
      <c r="AI45" s="80">
        <f t="shared" si="8"/>
        <v>0</v>
      </c>
      <c r="AJ45" s="80">
        <f t="shared" si="8"/>
        <v>0</v>
      </c>
      <c r="AK45" s="116">
        <f t="shared" si="8"/>
        <v>1857407466</v>
      </c>
      <c r="AL45" s="59">
        <f t="shared" si="8"/>
        <v>0</v>
      </c>
      <c r="AM45" s="59">
        <f t="shared" si="8"/>
        <v>0</v>
      </c>
      <c r="AN45" s="59">
        <f t="shared" si="8"/>
        <v>0</v>
      </c>
      <c r="AO45" s="160"/>
      <c r="AP45" s="163"/>
      <c r="AQ45" s="157"/>
      <c r="AR45" s="157"/>
      <c r="AS45" s="157"/>
      <c r="AT45" s="157"/>
      <c r="AU45" s="157"/>
    </row>
    <row r="46" spans="1:47" ht="24.75" customHeight="1" x14ac:dyDescent="0.25">
      <c r="A46" s="166"/>
      <c r="B46" s="166"/>
      <c r="C46" s="166"/>
      <c r="D46" s="166"/>
      <c r="E46" s="166"/>
      <c r="F46" s="166"/>
      <c r="G46" s="53" t="s">
        <v>10</v>
      </c>
      <c r="H46" s="58">
        <v>0</v>
      </c>
      <c r="I46" s="58"/>
      <c r="J46" s="59">
        <v>0</v>
      </c>
      <c r="K46" s="59">
        <v>0</v>
      </c>
      <c r="L46" s="59">
        <v>0</v>
      </c>
      <c r="M46" s="59">
        <f>M12+M18+M24+M30+M36+M42</f>
        <v>766029342</v>
      </c>
      <c r="N46" s="59">
        <f>N12+N18+N24+N30+N36+N42</f>
        <v>766029342</v>
      </c>
      <c r="O46" s="59">
        <f t="shared" ref="O46:AJ46" si="9">O12+O18+O24+O30+O36+O42</f>
        <v>766029332</v>
      </c>
      <c r="P46" s="59">
        <f t="shared" si="9"/>
        <v>766029332</v>
      </c>
      <c r="Q46" s="59">
        <f t="shared" si="9"/>
        <v>766029332</v>
      </c>
      <c r="R46" s="59">
        <f t="shared" si="9"/>
        <v>765308781</v>
      </c>
      <c r="S46" s="59">
        <f t="shared" si="9"/>
        <v>640546651</v>
      </c>
      <c r="T46" s="59">
        <f t="shared" si="9"/>
        <v>640546651</v>
      </c>
      <c r="U46" s="59">
        <f t="shared" si="9"/>
        <v>0</v>
      </c>
      <c r="V46" s="59">
        <f t="shared" si="9"/>
        <v>0</v>
      </c>
      <c r="W46" s="59">
        <f t="shared" si="9"/>
        <v>0</v>
      </c>
      <c r="X46" s="59">
        <f t="shared" si="9"/>
        <v>0</v>
      </c>
      <c r="Y46" s="59">
        <f t="shared" si="9"/>
        <v>0</v>
      </c>
      <c r="Z46" s="59">
        <f t="shared" si="9"/>
        <v>0</v>
      </c>
      <c r="AA46" s="59">
        <f t="shared" si="9"/>
        <v>0</v>
      </c>
      <c r="AB46" s="59">
        <f t="shared" si="9"/>
        <v>0</v>
      </c>
      <c r="AC46" s="59">
        <f t="shared" si="9"/>
        <v>0</v>
      </c>
      <c r="AD46" s="59">
        <f t="shared" si="9"/>
        <v>0</v>
      </c>
      <c r="AE46" s="59">
        <f t="shared" si="9"/>
        <v>0</v>
      </c>
      <c r="AF46" s="59">
        <f t="shared" si="9"/>
        <v>0</v>
      </c>
      <c r="AG46" s="59">
        <f t="shared" si="9"/>
        <v>0</v>
      </c>
      <c r="AH46" s="59">
        <f t="shared" si="9"/>
        <v>0</v>
      </c>
      <c r="AI46" s="59">
        <f t="shared" si="9"/>
        <v>0</v>
      </c>
      <c r="AJ46" s="59">
        <f t="shared" si="9"/>
        <v>0</v>
      </c>
      <c r="AK46" s="121">
        <f t="shared" ref="AK46:AN46" si="10">AK12+AK18+AK24+AK30+AK36+AK42</f>
        <v>191083648</v>
      </c>
      <c r="AL46" s="59">
        <f t="shared" si="10"/>
        <v>0</v>
      </c>
      <c r="AM46" s="59">
        <f t="shared" si="10"/>
        <v>0</v>
      </c>
      <c r="AN46" s="59">
        <f t="shared" si="10"/>
        <v>0</v>
      </c>
      <c r="AO46" s="161"/>
      <c r="AP46" s="164"/>
      <c r="AQ46" s="158"/>
      <c r="AR46" s="158"/>
      <c r="AS46" s="158"/>
      <c r="AT46" s="158"/>
      <c r="AU46" s="158"/>
    </row>
    <row r="47" spans="1:47" ht="35.25" customHeight="1" x14ac:dyDescent="0.25">
      <c r="A47" s="166"/>
      <c r="B47" s="166"/>
      <c r="C47" s="166"/>
      <c r="D47" s="166"/>
      <c r="E47" s="166"/>
      <c r="F47" s="166"/>
      <c r="G47" s="53" t="s">
        <v>13</v>
      </c>
      <c r="H47" s="79">
        <f>H46+H45</f>
        <v>14733636650.003716</v>
      </c>
      <c r="I47" s="79">
        <f t="shared" ref="I47:AN47" si="11">I46+I45</f>
        <v>1850231274.0037153</v>
      </c>
      <c r="J47" s="79">
        <f t="shared" si="11"/>
        <v>1850231274.0037153</v>
      </c>
      <c r="K47" s="79">
        <f t="shared" si="11"/>
        <v>1844460607.0037153</v>
      </c>
      <c r="L47" s="79">
        <f t="shared" si="11"/>
        <v>1782772928.0037153</v>
      </c>
      <c r="M47" s="79">
        <f t="shared" si="11"/>
        <v>3138789342</v>
      </c>
      <c r="N47" s="79">
        <f t="shared" si="11"/>
        <v>3138789342</v>
      </c>
      <c r="O47" s="79">
        <f t="shared" si="11"/>
        <v>3138789332</v>
      </c>
      <c r="P47" s="79">
        <f t="shared" si="11"/>
        <v>3138789332</v>
      </c>
      <c r="Q47" s="79">
        <f t="shared" si="11"/>
        <v>3138333385</v>
      </c>
      <c r="R47" s="79">
        <f t="shared" si="11"/>
        <v>3023359028</v>
      </c>
      <c r="S47" s="79">
        <f t="shared" si="11"/>
        <v>3340546651</v>
      </c>
      <c r="T47" s="79">
        <f t="shared" si="11"/>
        <v>3340546651</v>
      </c>
      <c r="U47" s="79">
        <f t="shared" si="11"/>
        <v>0</v>
      </c>
      <c r="V47" s="79">
        <f t="shared" si="11"/>
        <v>0</v>
      </c>
      <c r="W47" s="79">
        <f t="shared" si="11"/>
        <v>0</v>
      </c>
      <c r="X47" s="79">
        <f t="shared" si="11"/>
        <v>0</v>
      </c>
      <c r="Y47" s="79">
        <f t="shared" si="11"/>
        <v>3937346000</v>
      </c>
      <c r="Z47" s="79">
        <f t="shared" si="11"/>
        <v>0</v>
      </c>
      <c r="AA47" s="79">
        <f t="shared" si="11"/>
        <v>0</v>
      </c>
      <c r="AB47" s="79">
        <f t="shared" si="11"/>
        <v>0</v>
      </c>
      <c r="AC47" s="79">
        <f t="shared" si="11"/>
        <v>0</v>
      </c>
      <c r="AD47" s="79">
        <f t="shared" si="11"/>
        <v>0</v>
      </c>
      <c r="AE47" s="79">
        <f t="shared" si="11"/>
        <v>4055467475</v>
      </c>
      <c r="AF47" s="79">
        <f t="shared" si="11"/>
        <v>0</v>
      </c>
      <c r="AG47" s="79">
        <f t="shared" si="11"/>
        <v>0</v>
      </c>
      <c r="AH47" s="79">
        <f t="shared" si="11"/>
        <v>0</v>
      </c>
      <c r="AI47" s="79">
        <f t="shared" si="11"/>
        <v>0</v>
      </c>
      <c r="AJ47" s="79">
        <f t="shared" si="11"/>
        <v>0</v>
      </c>
      <c r="AK47" s="79">
        <f t="shared" si="11"/>
        <v>2048491114</v>
      </c>
      <c r="AL47" s="59">
        <f t="shared" si="11"/>
        <v>0</v>
      </c>
      <c r="AM47" s="59">
        <f t="shared" si="11"/>
        <v>0</v>
      </c>
      <c r="AN47" s="59">
        <f t="shared" si="11"/>
        <v>0</v>
      </c>
      <c r="AO47" s="162"/>
      <c r="AP47" s="165"/>
      <c r="AQ47" s="159"/>
      <c r="AR47" s="159"/>
      <c r="AS47" s="159"/>
      <c r="AT47" s="159"/>
      <c r="AU47" s="159"/>
    </row>
    <row r="48" spans="1:47" ht="71.25" customHeight="1" x14ac:dyDescent="0.25">
      <c r="A48" s="172" t="s">
        <v>197</v>
      </c>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row>
    <row r="51" spans="18:37" x14ac:dyDescent="0.25">
      <c r="R51" s="60"/>
    </row>
    <row r="52" spans="18:37" x14ac:dyDescent="0.25">
      <c r="AK52" s="61"/>
    </row>
  </sheetData>
  <mergeCells count="93">
    <mergeCell ref="AU39:AU44"/>
    <mergeCell ref="AU27:AU32"/>
    <mergeCell ref="AU15:AU20"/>
    <mergeCell ref="AU9:AU14"/>
    <mergeCell ref="AT15:AT20"/>
    <mergeCell ref="AT9:AT14"/>
    <mergeCell ref="AT33:AT38"/>
    <mergeCell ref="AT39:AT44"/>
    <mergeCell ref="A9:A44"/>
    <mergeCell ref="B33:B38"/>
    <mergeCell ref="AR9:AR14"/>
    <mergeCell ref="AQ9:AQ14"/>
    <mergeCell ref="D33:D38"/>
    <mergeCell ref="E27:E32"/>
    <mergeCell ref="F9:F44"/>
    <mergeCell ref="AR39:AR44"/>
    <mergeCell ref="D39:D44"/>
    <mergeCell ref="E39:E44"/>
    <mergeCell ref="B9:B14"/>
    <mergeCell ref="C9:C14"/>
    <mergeCell ref="D9:D14"/>
    <mergeCell ref="E9:E14"/>
    <mergeCell ref="C33:C38"/>
    <mergeCell ref="F3:P3"/>
    <mergeCell ref="F4:P4"/>
    <mergeCell ref="A1:E4"/>
    <mergeCell ref="E6:E8"/>
    <mergeCell ref="B6:D7"/>
    <mergeCell ref="A6:A8"/>
    <mergeCell ref="F1:AU1"/>
    <mergeCell ref="F2:AU2"/>
    <mergeCell ref="AO6:AO8"/>
    <mergeCell ref="AR6:AR8"/>
    <mergeCell ref="AP6:AP8"/>
    <mergeCell ref="AS6:AS8"/>
    <mergeCell ref="AT6:AT8"/>
    <mergeCell ref="AU6:AU8"/>
    <mergeCell ref="Q3:AU3"/>
    <mergeCell ref="Q4:AU4"/>
    <mergeCell ref="F6:F8"/>
    <mergeCell ref="AK6:AN6"/>
    <mergeCell ref="G6:G8"/>
    <mergeCell ref="H6:H8"/>
    <mergeCell ref="I6:AJ6"/>
    <mergeCell ref="M7:R7"/>
    <mergeCell ref="S7:X7"/>
    <mergeCell ref="Y7:AD7"/>
    <mergeCell ref="AE7:AJ7"/>
    <mergeCell ref="I7:L7"/>
    <mergeCell ref="A48:AU48"/>
    <mergeCell ref="AT21:AT26"/>
    <mergeCell ref="AU21:AU26"/>
    <mergeCell ref="B21:B26"/>
    <mergeCell ref="C21:C26"/>
    <mergeCell ref="D21:D26"/>
    <mergeCell ref="E21:E26"/>
    <mergeCell ref="AU33:AU38"/>
    <mergeCell ref="AQ27:AQ32"/>
    <mergeCell ref="AR27:AR32"/>
    <mergeCell ref="AS27:AS32"/>
    <mergeCell ref="AT27:AT32"/>
    <mergeCell ref="AQ33:AQ38"/>
    <mergeCell ref="AR33:AR38"/>
    <mergeCell ref="B39:B44"/>
    <mergeCell ref="C39:C44"/>
    <mergeCell ref="A45:F47"/>
    <mergeCell ref="AS15:AS20"/>
    <mergeCell ref="D15:D20"/>
    <mergeCell ref="AR21:AR26"/>
    <mergeCell ref="AS21:AS26"/>
    <mergeCell ref="AQ21:AQ26"/>
    <mergeCell ref="C15:C20"/>
    <mergeCell ref="AS33:AS38"/>
    <mergeCell ref="B27:B32"/>
    <mergeCell ref="C27:C32"/>
    <mergeCell ref="D27:D32"/>
    <mergeCell ref="B15:B20"/>
    <mergeCell ref="E15:E20"/>
    <mergeCell ref="E33:E38"/>
    <mergeCell ref="AS39:AS44"/>
    <mergeCell ref="AQ39:AQ44"/>
    <mergeCell ref="AU45:AU47"/>
    <mergeCell ref="AO45:AO47"/>
    <mergeCell ref="AP45:AP47"/>
    <mergeCell ref="AQ45:AQ47"/>
    <mergeCell ref="AR45:AR47"/>
    <mergeCell ref="AS45:AS47"/>
    <mergeCell ref="AT45:AT47"/>
    <mergeCell ref="AQ6:AQ8"/>
    <mergeCell ref="AS9:AS14"/>
    <mergeCell ref="AK7:AN7"/>
    <mergeCell ref="AQ15:AQ20"/>
    <mergeCell ref="AR15:AR20"/>
  </mergeCells>
  <dataValidations count="1">
    <dataValidation showDropDown="1" showInputMessage="1" showErrorMessage="1" sqref="D9:D44" xr:uid="{00000000-0002-0000-0100-000000000000}"/>
  </dataValidations>
  <printOptions horizontalCentered="1" verticalCentered="1"/>
  <pageMargins left="0" right="0" top="0" bottom="0.19685039370078741" header="0.31496062992125984" footer="0"/>
  <pageSetup scale="50"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59"/>
  <sheetViews>
    <sheetView tabSelected="1" zoomScale="87" zoomScaleNormal="87" zoomScaleSheetLayoutView="80" workbookViewId="0">
      <pane ySplit="1" topLeftCell="A2" activePane="bottomLeft" state="frozen"/>
      <selection activeCell="D1" sqref="D1"/>
      <selection pane="bottomLeft" activeCell="G12" sqref="G12"/>
    </sheetView>
  </sheetViews>
  <sheetFormatPr baseColWidth="10" defaultRowHeight="15" x14ac:dyDescent="0.25"/>
  <cols>
    <col min="1" max="1" width="9.140625" style="31" customWidth="1"/>
    <col min="2" max="2" width="10.85546875" style="31" customWidth="1"/>
    <col min="3" max="3" width="39.85546875" style="45" customWidth="1"/>
    <col min="4" max="4" width="6.140625" style="31" customWidth="1"/>
    <col min="5" max="5" width="7.85546875" style="31" customWidth="1"/>
    <col min="6" max="6" width="11.7109375" style="31" customWidth="1"/>
    <col min="7" max="7" width="7.7109375" style="31" customWidth="1"/>
    <col min="8" max="10" width="8.5703125" style="31" bestFit="1" customWidth="1"/>
    <col min="11" max="11" width="7.7109375" style="31" customWidth="1"/>
    <col min="12" max="13" width="8.5703125" style="31" bestFit="1" customWidth="1"/>
    <col min="14" max="18" width="8.5703125" style="33" bestFit="1" customWidth="1"/>
    <col min="19" max="19" width="11.7109375" style="34" customWidth="1"/>
    <col min="20" max="20" width="14" style="33" customWidth="1"/>
    <col min="21" max="21" width="11.5703125" style="33" customWidth="1"/>
    <col min="22" max="22" width="89.85546875" style="38" customWidth="1"/>
    <col min="23" max="23" width="15.7109375" style="38" customWidth="1"/>
    <col min="24" max="24" width="11.42578125" style="38"/>
    <col min="25" max="16384" width="11.42578125" style="31"/>
  </cols>
  <sheetData>
    <row r="1" spans="1:29" s="30" customFormat="1" ht="19.5" customHeight="1" x14ac:dyDescent="0.25">
      <c r="A1" s="189"/>
      <c r="B1" s="189"/>
      <c r="C1" s="190" t="s">
        <v>0</v>
      </c>
      <c r="D1" s="190"/>
      <c r="E1" s="190"/>
      <c r="F1" s="190"/>
      <c r="G1" s="190"/>
      <c r="H1" s="190"/>
      <c r="I1" s="190"/>
      <c r="J1" s="190"/>
      <c r="K1" s="190"/>
      <c r="L1" s="190"/>
      <c r="M1" s="190"/>
      <c r="N1" s="190"/>
      <c r="O1" s="190"/>
      <c r="P1" s="190"/>
      <c r="Q1" s="190"/>
      <c r="R1" s="190"/>
      <c r="S1" s="190"/>
      <c r="T1" s="190"/>
      <c r="U1" s="190"/>
      <c r="V1" s="190"/>
    </row>
    <row r="2" spans="1:29" s="30" customFormat="1" ht="18" customHeight="1" x14ac:dyDescent="0.25">
      <c r="A2" s="189"/>
      <c r="B2" s="189"/>
      <c r="C2" s="190" t="s">
        <v>75</v>
      </c>
      <c r="D2" s="190"/>
      <c r="E2" s="190"/>
      <c r="F2" s="190"/>
      <c r="G2" s="190"/>
      <c r="H2" s="190"/>
      <c r="I2" s="190"/>
      <c r="J2" s="190"/>
      <c r="K2" s="190"/>
      <c r="L2" s="190"/>
      <c r="M2" s="190"/>
      <c r="N2" s="190"/>
      <c r="O2" s="190"/>
      <c r="P2" s="190"/>
      <c r="Q2" s="190"/>
      <c r="R2" s="190"/>
      <c r="S2" s="190"/>
      <c r="T2" s="190"/>
      <c r="U2" s="190"/>
      <c r="V2" s="190"/>
    </row>
    <row r="3" spans="1:29" s="30" customFormat="1" ht="20.25" customHeight="1" x14ac:dyDescent="0.25">
      <c r="A3" s="189"/>
      <c r="B3" s="189"/>
      <c r="C3" s="82" t="s">
        <v>1</v>
      </c>
      <c r="D3" s="190" t="s">
        <v>78</v>
      </c>
      <c r="E3" s="190"/>
      <c r="F3" s="190"/>
      <c r="G3" s="190"/>
      <c r="H3" s="190"/>
      <c r="I3" s="190"/>
      <c r="J3" s="190"/>
      <c r="K3" s="190"/>
      <c r="L3" s="190"/>
      <c r="M3" s="190"/>
      <c r="N3" s="190"/>
      <c r="O3" s="190"/>
      <c r="P3" s="190"/>
      <c r="Q3" s="190"/>
      <c r="R3" s="190"/>
      <c r="S3" s="190"/>
      <c r="T3" s="190"/>
      <c r="U3" s="190"/>
      <c r="V3" s="190"/>
    </row>
    <row r="4" spans="1:29" s="30" customFormat="1" ht="21" customHeight="1" x14ac:dyDescent="0.25">
      <c r="A4" s="189"/>
      <c r="B4" s="189"/>
      <c r="C4" s="82" t="s">
        <v>14</v>
      </c>
      <c r="D4" s="190" t="s">
        <v>83</v>
      </c>
      <c r="E4" s="190"/>
      <c r="F4" s="190"/>
      <c r="G4" s="190"/>
      <c r="H4" s="190"/>
      <c r="I4" s="190"/>
      <c r="J4" s="190"/>
      <c r="K4" s="190"/>
      <c r="L4" s="190"/>
      <c r="M4" s="190"/>
      <c r="N4" s="190"/>
      <c r="O4" s="190"/>
      <c r="P4" s="190"/>
      <c r="Q4" s="190"/>
      <c r="R4" s="190"/>
      <c r="S4" s="190"/>
      <c r="T4" s="190"/>
      <c r="U4" s="190"/>
      <c r="V4" s="190"/>
    </row>
    <row r="5" spans="1:29" s="30" customFormat="1" hidden="1" x14ac:dyDescent="0.25">
      <c r="A5" s="31"/>
      <c r="B5" s="31"/>
      <c r="C5" s="32"/>
      <c r="D5" s="31"/>
      <c r="E5" s="31"/>
      <c r="F5" s="31"/>
      <c r="G5" s="31"/>
      <c r="H5" s="31"/>
      <c r="I5" s="31"/>
      <c r="J5" s="31"/>
      <c r="K5" s="31"/>
      <c r="L5" s="31"/>
      <c r="M5" s="31"/>
      <c r="N5" s="33"/>
      <c r="O5" s="33"/>
      <c r="P5" s="33"/>
      <c r="Q5" s="33"/>
      <c r="R5" s="33"/>
      <c r="S5" s="34"/>
      <c r="T5" s="33"/>
      <c r="U5" s="33"/>
    </row>
    <row r="6" spans="1:29" s="35" customFormat="1" ht="15.75" customHeight="1" x14ac:dyDescent="0.25">
      <c r="A6" s="181" t="s">
        <v>31</v>
      </c>
      <c r="B6" s="181" t="s">
        <v>32</v>
      </c>
      <c r="C6" s="181" t="s">
        <v>33</v>
      </c>
      <c r="D6" s="181" t="s">
        <v>34</v>
      </c>
      <c r="E6" s="181"/>
      <c r="F6" s="181" t="s">
        <v>217</v>
      </c>
      <c r="G6" s="181"/>
      <c r="H6" s="181"/>
      <c r="I6" s="181"/>
      <c r="J6" s="181"/>
      <c r="K6" s="181"/>
      <c r="L6" s="181"/>
      <c r="M6" s="181"/>
      <c r="N6" s="181"/>
      <c r="O6" s="181"/>
      <c r="P6" s="181"/>
      <c r="Q6" s="181"/>
      <c r="R6" s="181"/>
      <c r="S6" s="181"/>
      <c r="T6" s="181" t="s">
        <v>38</v>
      </c>
      <c r="U6" s="181"/>
      <c r="V6" s="181" t="s">
        <v>276</v>
      </c>
      <c r="W6" s="30"/>
      <c r="X6" s="30"/>
      <c r="Y6" s="30"/>
      <c r="Z6" s="30"/>
      <c r="AA6" s="30"/>
      <c r="AB6" s="30"/>
      <c r="AC6" s="30"/>
    </row>
    <row r="7" spans="1:29" s="35" customFormat="1" ht="25.5" customHeight="1" x14ac:dyDescent="0.25">
      <c r="A7" s="181"/>
      <c r="B7" s="181"/>
      <c r="C7" s="181"/>
      <c r="D7" s="83" t="s">
        <v>35</v>
      </c>
      <c r="E7" s="83" t="s">
        <v>36</v>
      </c>
      <c r="F7" s="84" t="s">
        <v>37</v>
      </c>
      <c r="G7" s="85" t="s">
        <v>15</v>
      </c>
      <c r="H7" s="85" t="s">
        <v>16</v>
      </c>
      <c r="I7" s="85" t="s">
        <v>17</v>
      </c>
      <c r="J7" s="85" t="s">
        <v>18</v>
      </c>
      <c r="K7" s="85" t="s">
        <v>19</v>
      </c>
      <c r="L7" s="85" t="s">
        <v>20</v>
      </c>
      <c r="M7" s="85" t="s">
        <v>21</v>
      </c>
      <c r="N7" s="85" t="s">
        <v>22</v>
      </c>
      <c r="O7" s="85" t="s">
        <v>23</v>
      </c>
      <c r="P7" s="85" t="s">
        <v>24</v>
      </c>
      <c r="Q7" s="85" t="s">
        <v>25</v>
      </c>
      <c r="R7" s="85" t="s">
        <v>26</v>
      </c>
      <c r="S7" s="82" t="s">
        <v>27</v>
      </c>
      <c r="T7" s="82" t="s">
        <v>39</v>
      </c>
      <c r="U7" s="82" t="s">
        <v>40</v>
      </c>
      <c r="V7" s="181"/>
      <c r="W7" s="30"/>
      <c r="X7" s="30"/>
      <c r="Y7" s="30"/>
      <c r="Z7" s="30"/>
      <c r="AA7" s="30"/>
      <c r="AB7" s="30"/>
      <c r="AC7" s="30"/>
    </row>
    <row r="8" spans="1:29" s="38" customFormat="1" ht="32.25" customHeight="1" x14ac:dyDescent="0.25">
      <c r="A8" s="184" t="s">
        <v>107</v>
      </c>
      <c r="B8" s="184" t="s">
        <v>108</v>
      </c>
      <c r="C8" s="179" t="s">
        <v>278</v>
      </c>
      <c r="D8" s="188" t="s">
        <v>84</v>
      </c>
      <c r="E8" s="188"/>
      <c r="F8" s="36" t="s">
        <v>28</v>
      </c>
      <c r="G8" s="122">
        <v>0.1</v>
      </c>
      <c r="H8" s="122">
        <v>0.05</v>
      </c>
      <c r="I8" s="122">
        <v>0.1</v>
      </c>
      <c r="J8" s="122">
        <v>0.2</v>
      </c>
      <c r="K8" s="122">
        <v>0.15</v>
      </c>
      <c r="L8" s="122">
        <v>0.15</v>
      </c>
      <c r="M8" s="122">
        <v>0.1</v>
      </c>
      <c r="N8" s="122">
        <v>0.1</v>
      </c>
      <c r="O8" s="122">
        <v>0.05</v>
      </c>
      <c r="P8" s="122">
        <v>0</v>
      </c>
      <c r="Q8" s="122">
        <v>0</v>
      </c>
      <c r="R8" s="122">
        <v>0</v>
      </c>
      <c r="S8" s="37">
        <f>SUM(G8:R8)</f>
        <v>1</v>
      </c>
      <c r="T8" s="186">
        <f>SUM(U8:U15)</f>
        <v>0.1</v>
      </c>
      <c r="U8" s="183">
        <v>0.03</v>
      </c>
      <c r="V8" s="185" t="s">
        <v>228</v>
      </c>
      <c r="W8" s="30"/>
      <c r="X8" s="30"/>
      <c r="Y8" s="30"/>
      <c r="Z8" s="30"/>
      <c r="AA8" s="30"/>
      <c r="AB8" s="30"/>
      <c r="AC8" s="30"/>
    </row>
    <row r="9" spans="1:29" s="38" customFormat="1" ht="32.25" customHeight="1" x14ac:dyDescent="0.25">
      <c r="A9" s="184"/>
      <c r="B9" s="184"/>
      <c r="C9" s="180"/>
      <c r="D9" s="188"/>
      <c r="E9" s="188"/>
      <c r="F9" s="39" t="s">
        <v>29</v>
      </c>
      <c r="G9" s="40">
        <v>0.1</v>
      </c>
      <c r="H9" s="40">
        <v>0.05</v>
      </c>
      <c r="I9" s="40">
        <v>0.05</v>
      </c>
      <c r="J9" s="40"/>
      <c r="K9" s="40"/>
      <c r="L9" s="40"/>
      <c r="M9" s="40"/>
      <c r="N9" s="40"/>
      <c r="O9" s="40"/>
      <c r="P9" s="40"/>
      <c r="Q9" s="40"/>
      <c r="R9" s="40"/>
      <c r="S9" s="41">
        <f>SUM(G9:R9)</f>
        <v>0.2</v>
      </c>
      <c r="T9" s="186"/>
      <c r="U9" s="183"/>
      <c r="V9" s="185"/>
      <c r="W9" s="30"/>
      <c r="X9" s="30"/>
      <c r="Y9" s="30"/>
      <c r="Z9" s="30"/>
      <c r="AA9" s="30"/>
      <c r="AB9" s="30"/>
      <c r="AC9" s="30"/>
    </row>
    <row r="10" spans="1:29" s="38" customFormat="1" ht="32.25" customHeight="1" x14ac:dyDescent="0.25">
      <c r="A10" s="184"/>
      <c r="B10" s="184"/>
      <c r="C10" s="179" t="s">
        <v>280</v>
      </c>
      <c r="D10" s="188" t="s">
        <v>84</v>
      </c>
      <c r="E10" s="188"/>
      <c r="F10" s="36" t="s">
        <v>28</v>
      </c>
      <c r="G10" s="122">
        <v>0.15</v>
      </c>
      <c r="H10" s="122">
        <v>0.1</v>
      </c>
      <c r="I10" s="122">
        <v>0.1</v>
      </c>
      <c r="J10" s="122">
        <v>0.1</v>
      </c>
      <c r="K10" s="122">
        <v>0.1</v>
      </c>
      <c r="L10" s="122">
        <v>0</v>
      </c>
      <c r="M10" s="122">
        <v>0.15</v>
      </c>
      <c r="N10" s="122">
        <v>0.1</v>
      </c>
      <c r="O10" s="122">
        <v>0.1</v>
      </c>
      <c r="P10" s="122">
        <v>0.1</v>
      </c>
      <c r="Q10" s="122">
        <v>0</v>
      </c>
      <c r="R10" s="122">
        <v>0</v>
      </c>
      <c r="S10" s="37">
        <f>SUM(G10:R10)</f>
        <v>0.99999999999999989</v>
      </c>
      <c r="T10" s="186"/>
      <c r="U10" s="183">
        <v>0.02</v>
      </c>
      <c r="V10" s="185" t="s">
        <v>229</v>
      </c>
      <c r="W10" s="30"/>
      <c r="X10" s="30"/>
      <c r="Y10" s="30"/>
      <c r="Z10" s="30"/>
      <c r="AA10" s="30"/>
      <c r="AB10" s="30"/>
      <c r="AC10" s="30"/>
    </row>
    <row r="11" spans="1:29" s="38" customFormat="1" ht="32.25" customHeight="1" x14ac:dyDescent="0.25">
      <c r="A11" s="184"/>
      <c r="B11" s="184"/>
      <c r="C11" s="180"/>
      <c r="D11" s="188"/>
      <c r="E11" s="188"/>
      <c r="F11" s="39" t="s">
        <v>29</v>
      </c>
      <c r="G11" s="40">
        <v>0.15</v>
      </c>
      <c r="H11" s="40">
        <v>0.1</v>
      </c>
      <c r="I11" s="40">
        <v>0.1</v>
      </c>
      <c r="J11" s="40"/>
      <c r="K11" s="40"/>
      <c r="L11" s="40"/>
      <c r="M11" s="40"/>
      <c r="N11" s="40"/>
      <c r="O11" s="40"/>
      <c r="P11" s="40"/>
      <c r="Q11" s="40"/>
      <c r="R11" s="40"/>
      <c r="S11" s="41">
        <f>SUM(G11:R11)</f>
        <v>0.35</v>
      </c>
      <c r="T11" s="186"/>
      <c r="U11" s="183"/>
      <c r="V11" s="185"/>
      <c r="W11" s="30"/>
      <c r="X11" s="30"/>
      <c r="Y11" s="30"/>
      <c r="Z11" s="30"/>
      <c r="AA11" s="30"/>
      <c r="AB11" s="30"/>
      <c r="AC11" s="30"/>
    </row>
    <row r="12" spans="1:29" s="38" customFormat="1" ht="32.25" customHeight="1" x14ac:dyDescent="0.25">
      <c r="A12" s="184"/>
      <c r="B12" s="184"/>
      <c r="C12" s="179" t="s">
        <v>281</v>
      </c>
      <c r="D12" s="188" t="s">
        <v>84</v>
      </c>
      <c r="E12" s="188"/>
      <c r="F12" s="36" t="s">
        <v>28</v>
      </c>
      <c r="G12" s="122">
        <v>0</v>
      </c>
      <c r="H12" s="122">
        <v>0.2</v>
      </c>
      <c r="I12" s="122">
        <v>0.3</v>
      </c>
      <c r="J12" s="122">
        <v>0</v>
      </c>
      <c r="K12" s="122">
        <v>0</v>
      </c>
      <c r="L12" s="122">
        <v>0</v>
      </c>
      <c r="M12" s="122">
        <v>0.2</v>
      </c>
      <c r="N12" s="122">
        <v>0.3</v>
      </c>
      <c r="O12" s="122">
        <v>0</v>
      </c>
      <c r="P12" s="122">
        <v>0</v>
      </c>
      <c r="Q12" s="122">
        <v>0</v>
      </c>
      <c r="R12" s="122">
        <v>0</v>
      </c>
      <c r="S12" s="37">
        <f>SUM(G12:R12)</f>
        <v>1</v>
      </c>
      <c r="T12" s="186"/>
      <c r="U12" s="183">
        <v>0.02</v>
      </c>
      <c r="V12" s="185" t="s">
        <v>230</v>
      </c>
      <c r="W12" s="30"/>
      <c r="X12" s="30"/>
      <c r="Y12" s="30"/>
      <c r="Z12" s="30"/>
      <c r="AA12" s="30"/>
      <c r="AB12" s="30"/>
      <c r="AC12" s="30"/>
    </row>
    <row r="13" spans="1:29" s="38" customFormat="1" ht="32.25" customHeight="1" x14ac:dyDescent="0.25">
      <c r="A13" s="184"/>
      <c r="B13" s="184"/>
      <c r="C13" s="180"/>
      <c r="D13" s="188"/>
      <c r="E13" s="188"/>
      <c r="F13" s="39" t="s">
        <v>29</v>
      </c>
      <c r="G13" s="40">
        <v>0</v>
      </c>
      <c r="H13" s="40">
        <v>0.2</v>
      </c>
      <c r="I13" s="40">
        <v>0.3</v>
      </c>
      <c r="J13" s="40"/>
      <c r="K13" s="40"/>
      <c r="L13" s="40"/>
      <c r="M13" s="40"/>
      <c r="N13" s="40"/>
      <c r="O13" s="40"/>
      <c r="P13" s="40"/>
      <c r="Q13" s="40"/>
      <c r="R13" s="40"/>
      <c r="S13" s="41">
        <f t="shared" ref="S13:S31" si="0">SUM(G13:R13)</f>
        <v>0.5</v>
      </c>
      <c r="T13" s="186"/>
      <c r="U13" s="183"/>
      <c r="V13" s="185"/>
      <c r="W13" s="30"/>
      <c r="X13" s="30"/>
      <c r="Y13" s="30"/>
      <c r="Z13" s="30"/>
      <c r="AA13" s="30"/>
      <c r="AB13" s="30"/>
      <c r="AC13" s="30"/>
    </row>
    <row r="14" spans="1:29" s="38" customFormat="1" ht="32.25" customHeight="1" x14ac:dyDescent="0.25">
      <c r="A14" s="184"/>
      <c r="B14" s="184"/>
      <c r="C14" s="179" t="s">
        <v>282</v>
      </c>
      <c r="D14" s="188" t="s">
        <v>84</v>
      </c>
      <c r="E14" s="188"/>
      <c r="F14" s="36" t="s">
        <v>28</v>
      </c>
      <c r="G14" s="122">
        <v>0.15</v>
      </c>
      <c r="H14" s="122">
        <v>0.08</v>
      </c>
      <c r="I14" s="122">
        <v>0.08</v>
      </c>
      <c r="J14" s="122">
        <v>0.08</v>
      </c>
      <c r="K14" s="122">
        <v>0.08</v>
      </c>
      <c r="L14" s="122">
        <v>0.08</v>
      </c>
      <c r="M14" s="122">
        <v>0.1</v>
      </c>
      <c r="N14" s="122">
        <v>0.06</v>
      </c>
      <c r="O14" s="122">
        <v>0.08</v>
      </c>
      <c r="P14" s="122">
        <v>0.08</v>
      </c>
      <c r="Q14" s="122">
        <v>0.08</v>
      </c>
      <c r="R14" s="122">
        <v>0.05</v>
      </c>
      <c r="S14" s="37">
        <f t="shared" si="0"/>
        <v>0.99999999999999989</v>
      </c>
      <c r="T14" s="186"/>
      <c r="U14" s="183">
        <v>0.03</v>
      </c>
      <c r="V14" s="185" t="s">
        <v>231</v>
      </c>
      <c r="W14" s="30"/>
      <c r="X14" s="30"/>
      <c r="Y14" s="30"/>
      <c r="Z14" s="30"/>
      <c r="AA14" s="30"/>
      <c r="AB14" s="30"/>
      <c r="AC14" s="30"/>
    </row>
    <row r="15" spans="1:29" s="38" customFormat="1" ht="32.25" customHeight="1" x14ac:dyDescent="0.25">
      <c r="A15" s="184"/>
      <c r="B15" s="184"/>
      <c r="C15" s="180"/>
      <c r="D15" s="188"/>
      <c r="E15" s="188"/>
      <c r="F15" s="39" t="s">
        <v>29</v>
      </c>
      <c r="G15" s="40">
        <v>0.15</v>
      </c>
      <c r="H15" s="40">
        <v>0.08</v>
      </c>
      <c r="I15" s="40">
        <v>0.08</v>
      </c>
      <c r="J15" s="40"/>
      <c r="K15" s="40"/>
      <c r="L15" s="40"/>
      <c r="M15" s="40"/>
      <c r="N15" s="40"/>
      <c r="O15" s="40"/>
      <c r="P15" s="40"/>
      <c r="Q15" s="40"/>
      <c r="R15" s="40"/>
      <c r="S15" s="41">
        <f t="shared" si="0"/>
        <v>0.31</v>
      </c>
      <c r="T15" s="186"/>
      <c r="U15" s="183"/>
      <c r="V15" s="187"/>
      <c r="W15" s="30"/>
      <c r="X15" s="30"/>
      <c r="Y15" s="30"/>
      <c r="Z15" s="30"/>
      <c r="AA15" s="30"/>
      <c r="AB15" s="30"/>
      <c r="AC15" s="30"/>
    </row>
    <row r="16" spans="1:29" s="38" customFormat="1" ht="32.25" customHeight="1" x14ac:dyDescent="0.25">
      <c r="A16" s="184"/>
      <c r="B16" s="184" t="s">
        <v>102</v>
      </c>
      <c r="C16" s="179" t="s">
        <v>279</v>
      </c>
      <c r="D16" s="167" t="s">
        <v>84</v>
      </c>
      <c r="E16" s="167"/>
      <c r="F16" s="39" t="s">
        <v>28</v>
      </c>
      <c r="G16" s="122">
        <v>8.3000000000000004E-2</v>
      </c>
      <c r="H16" s="122">
        <v>8.3000000000000004E-2</v>
      </c>
      <c r="I16" s="122">
        <v>8.4000000000000005E-2</v>
      </c>
      <c r="J16" s="122">
        <v>8.3000000000000004E-2</v>
      </c>
      <c r="K16" s="122">
        <v>8.3000000000000004E-2</v>
      </c>
      <c r="L16" s="122">
        <v>8.4000000000000005E-2</v>
      </c>
      <c r="M16" s="122">
        <v>8.3000000000000004E-2</v>
      </c>
      <c r="N16" s="122">
        <v>8.3000000000000004E-2</v>
      </c>
      <c r="O16" s="122">
        <v>8.4000000000000005E-2</v>
      </c>
      <c r="P16" s="122">
        <v>8.3000000000000004E-2</v>
      </c>
      <c r="Q16" s="122">
        <v>8.3000000000000004E-2</v>
      </c>
      <c r="R16" s="122">
        <v>8.4000000000000005E-2</v>
      </c>
      <c r="S16" s="37">
        <f t="shared" si="0"/>
        <v>0.99999999999999978</v>
      </c>
      <c r="T16" s="186">
        <f>SUM(U16:U23)</f>
        <v>0.2</v>
      </c>
      <c r="U16" s="183">
        <v>7.0000000000000007E-2</v>
      </c>
      <c r="V16" s="185" t="s">
        <v>235</v>
      </c>
      <c r="W16" s="30"/>
      <c r="X16" s="30"/>
      <c r="Y16" s="30"/>
      <c r="Z16" s="30"/>
      <c r="AA16" s="30"/>
      <c r="AB16" s="30"/>
      <c r="AC16" s="30"/>
    </row>
    <row r="17" spans="1:29" s="38" customFormat="1" ht="32.25" customHeight="1" x14ac:dyDescent="0.25">
      <c r="A17" s="184"/>
      <c r="B17" s="184"/>
      <c r="C17" s="180"/>
      <c r="D17" s="167"/>
      <c r="E17" s="167"/>
      <c r="F17" s="39" t="s">
        <v>29</v>
      </c>
      <c r="G17" s="40">
        <v>8.3000000000000004E-2</v>
      </c>
      <c r="H17" s="40">
        <v>8.3000000000000004E-2</v>
      </c>
      <c r="I17" s="40">
        <v>8.4000000000000005E-2</v>
      </c>
      <c r="J17" s="40"/>
      <c r="K17" s="40"/>
      <c r="L17" s="40"/>
      <c r="M17" s="40"/>
      <c r="N17" s="40"/>
      <c r="O17" s="40"/>
      <c r="P17" s="40"/>
      <c r="Q17" s="40"/>
      <c r="R17" s="40"/>
      <c r="S17" s="41">
        <f t="shared" si="0"/>
        <v>0.25</v>
      </c>
      <c r="T17" s="186"/>
      <c r="U17" s="183"/>
      <c r="V17" s="187"/>
      <c r="W17" s="30"/>
      <c r="X17" s="30"/>
      <c r="Y17" s="30"/>
      <c r="Z17" s="30"/>
      <c r="AA17" s="30"/>
      <c r="AB17" s="30"/>
      <c r="AC17" s="30"/>
    </row>
    <row r="18" spans="1:29" s="38" customFormat="1" ht="32.25" customHeight="1" x14ac:dyDescent="0.25">
      <c r="A18" s="184"/>
      <c r="B18" s="184"/>
      <c r="C18" s="185" t="s">
        <v>283</v>
      </c>
      <c r="D18" s="167" t="s">
        <v>84</v>
      </c>
      <c r="E18" s="167"/>
      <c r="F18" s="39" t="s">
        <v>28</v>
      </c>
      <c r="G18" s="122">
        <v>6.0999999999999999E-2</v>
      </c>
      <c r="H18" s="122">
        <v>6.0999999999999999E-2</v>
      </c>
      <c r="I18" s="122">
        <v>6.0999999999999999E-2</v>
      </c>
      <c r="J18" s="122">
        <v>0.15</v>
      </c>
      <c r="K18" s="122">
        <v>6.0999999999999999E-2</v>
      </c>
      <c r="L18" s="122">
        <v>6.0999999999999999E-2</v>
      </c>
      <c r="M18" s="122">
        <v>6.0999999999999999E-2</v>
      </c>
      <c r="N18" s="122">
        <v>0.15</v>
      </c>
      <c r="O18" s="122">
        <v>6.0999999999999999E-2</v>
      </c>
      <c r="P18" s="122">
        <v>6.0999999999999999E-2</v>
      </c>
      <c r="Q18" s="122">
        <v>6.2E-2</v>
      </c>
      <c r="R18" s="122">
        <v>0.15</v>
      </c>
      <c r="S18" s="37">
        <f t="shared" si="0"/>
        <v>1</v>
      </c>
      <c r="T18" s="186"/>
      <c r="U18" s="183">
        <v>0.04</v>
      </c>
      <c r="V18" s="185" t="s">
        <v>277</v>
      </c>
      <c r="W18" s="30"/>
      <c r="X18" s="30"/>
      <c r="Y18" s="30"/>
      <c r="Z18" s="30"/>
      <c r="AA18" s="30"/>
      <c r="AB18" s="30"/>
      <c r="AC18" s="30"/>
    </row>
    <row r="19" spans="1:29" s="38" customFormat="1" ht="32.25" customHeight="1" x14ac:dyDescent="0.25">
      <c r="A19" s="184"/>
      <c r="B19" s="184"/>
      <c r="C19" s="185"/>
      <c r="D19" s="167"/>
      <c r="E19" s="167"/>
      <c r="F19" s="39" t="s">
        <v>29</v>
      </c>
      <c r="G19" s="40">
        <v>6.0999999999999999E-2</v>
      </c>
      <c r="H19" s="40">
        <v>6.0999999999999999E-2</v>
      </c>
      <c r="I19" s="40">
        <v>6.0999999999999999E-2</v>
      </c>
      <c r="J19" s="40"/>
      <c r="K19" s="40"/>
      <c r="L19" s="40"/>
      <c r="M19" s="40"/>
      <c r="N19" s="40"/>
      <c r="O19" s="40"/>
      <c r="P19" s="40"/>
      <c r="Q19" s="40"/>
      <c r="R19" s="40"/>
      <c r="S19" s="41">
        <f t="shared" si="0"/>
        <v>0.183</v>
      </c>
      <c r="T19" s="186"/>
      <c r="U19" s="183"/>
      <c r="V19" s="187"/>
      <c r="W19" s="30"/>
      <c r="X19" s="30"/>
      <c r="Y19" s="30"/>
      <c r="Z19" s="30"/>
      <c r="AA19" s="30"/>
      <c r="AB19" s="30"/>
      <c r="AC19" s="30"/>
    </row>
    <row r="20" spans="1:29" s="38" customFormat="1" ht="32.25" customHeight="1" x14ac:dyDescent="0.25">
      <c r="A20" s="184"/>
      <c r="B20" s="184"/>
      <c r="C20" s="185" t="s">
        <v>284</v>
      </c>
      <c r="D20" s="167" t="s">
        <v>84</v>
      </c>
      <c r="E20" s="167"/>
      <c r="F20" s="39" t="s">
        <v>28</v>
      </c>
      <c r="G20" s="122">
        <v>0.08</v>
      </c>
      <c r="H20" s="122">
        <v>0.08</v>
      </c>
      <c r="I20" s="122">
        <v>9.2999999999999999E-2</v>
      </c>
      <c r="J20" s="122">
        <v>0.08</v>
      </c>
      <c r="K20" s="122">
        <v>0.08</v>
      </c>
      <c r="L20" s="122">
        <v>0.08</v>
      </c>
      <c r="M20" s="122">
        <v>9.2999999999999999E-2</v>
      </c>
      <c r="N20" s="122">
        <v>0.08</v>
      </c>
      <c r="O20" s="122">
        <v>0.08</v>
      </c>
      <c r="P20" s="122">
        <v>0.08</v>
      </c>
      <c r="Q20" s="122">
        <v>9.4E-2</v>
      </c>
      <c r="R20" s="122">
        <v>0.08</v>
      </c>
      <c r="S20" s="37">
        <f t="shared" si="0"/>
        <v>0.99999999999999989</v>
      </c>
      <c r="T20" s="186"/>
      <c r="U20" s="183">
        <v>0.03</v>
      </c>
      <c r="V20" s="185" t="s">
        <v>236</v>
      </c>
      <c r="W20" s="30"/>
      <c r="X20" s="30"/>
      <c r="Y20" s="30"/>
      <c r="Z20" s="30"/>
      <c r="AA20" s="30"/>
      <c r="AB20" s="30"/>
      <c r="AC20" s="30"/>
    </row>
    <row r="21" spans="1:29" s="38" customFormat="1" ht="32.25" customHeight="1" x14ac:dyDescent="0.25">
      <c r="A21" s="184"/>
      <c r="B21" s="184"/>
      <c r="C21" s="185"/>
      <c r="D21" s="167"/>
      <c r="E21" s="167"/>
      <c r="F21" s="39" t="s">
        <v>29</v>
      </c>
      <c r="G21" s="40">
        <v>0.08</v>
      </c>
      <c r="H21" s="40">
        <v>0.08</v>
      </c>
      <c r="I21" s="40">
        <v>9.2999999999999999E-2</v>
      </c>
      <c r="J21" s="40"/>
      <c r="K21" s="40"/>
      <c r="L21" s="40"/>
      <c r="M21" s="42"/>
      <c r="N21" s="42"/>
      <c r="O21" s="42"/>
      <c r="P21" s="42"/>
      <c r="Q21" s="42"/>
      <c r="R21" s="42"/>
      <c r="S21" s="41">
        <f t="shared" si="0"/>
        <v>0.253</v>
      </c>
      <c r="T21" s="186"/>
      <c r="U21" s="183"/>
      <c r="V21" s="187"/>
      <c r="W21" s="30"/>
      <c r="X21" s="30"/>
      <c r="Y21" s="30"/>
      <c r="Z21" s="30"/>
      <c r="AA21" s="30"/>
      <c r="AB21" s="30"/>
      <c r="AC21" s="30"/>
    </row>
    <row r="22" spans="1:29" s="38" customFormat="1" ht="32.25" customHeight="1" x14ac:dyDescent="0.25">
      <c r="A22" s="184"/>
      <c r="B22" s="184"/>
      <c r="C22" s="185" t="s">
        <v>301</v>
      </c>
      <c r="D22" s="167" t="s">
        <v>84</v>
      </c>
      <c r="E22" s="167"/>
      <c r="F22" s="39" t="s">
        <v>28</v>
      </c>
      <c r="G22" s="122">
        <v>8.3000000000000004E-2</v>
      </c>
      <c r="H22" s="122">
        <v>8.3000000000000004E-2</v>
      </c>
      <c r="I22" s="122">
        <v>8.4000000000000005E-2</v>
      </c>
      <c r="J22" s="122">
        <v>8.3000000000000004E-2</v>
      </c>
      <c r="K22" s="122">
        <v>8.3000000000000004E-2</v>
      </c>
      <c r="L22" s="122">
        <v>8.4000000000000005E-2</v>
      </c>
      <c r="M22" s="122">
        <v>8.3000000000000004E-2</v>
      </c>
      <c r="N22" s="122">
        <v>8.3000000000000004E-2</v>
      </c>
      <c r="O22" s="122">
        <v>8.4000000000000005E-2</v>
      </c>
      <c r="P22" s="122">
        <v>8.3000000000000004E-2</v>
      </c>
      <c r="Q22" s="122">
        <v>8.3000000000000004E-2</v>
      </c>
      <c r="R22" s="122">
        <v>8.4000000000000005E-2</v>
      </c>
      <c r="S22" s="37">
        <f t="shared" si="0"/>
        <v>0.99999999999999978</v>
      </c>
      <c r="T22" s="186"/>
      <c r="U22" s="183">
        <v>0.06</v>
      </c>
      <c r="V22" s="185" t="s">
        <v>237</v>
      </c>
      <c r="W22" s="30"/>
      <c r="X22" s="30"/>
      <c r="Y22" s="30"/>
      <c r="Z22" s="30"/>
      <c r="AA22" s="30"/>
      <c r="AB22" s="30"/>
      <c r="AC22" s="30"/>
    </row>
    <row r="23" spans="1:29" s="38" customFormat="1" ht="78" customHeight="1" x14ac:dyDescent="0.25">
      <c r="A23" s="184"/>
      <c r="B23" s="184"/>
      <c r="C23" s="185"/>
      <c r="D23" s="167"/>
      <c r="E23" s="167"/>
      <c r="F23" s="39" t="s">
        <v>29</v>
      </c>
      <c r="G23" s="40">
        <v>8.3000000000000004E-2</v>
      </c>
      <c r="H23" s="40">
        <v>8.3000000000000004E-2</v>
      </c>
      <c r="I23" s="40">
        <v>8.4000000000000005E-2</v>
      </c>
      <c r="J23" s="40"/>
      <c r="K23" s="40"/>
      <c r="L23" s="40"/>
      <c r="M23" s="40"/>
      <c r="N23" s="40"/>
      <c r="O23" s="40"/>
      <c r="P23" s="40"/>
      <c r="Q23" s="40"/>
      <c r="R23" s="40"/>
      <c r="S23" s="41">
        <f t="shared" si="0"/>
        <v>0.25</v>
      </c>
      <c r="T23" s="186"/>
      <c r="U23" s="183"/>
      <c r="V23" s="187"/>
      <c r="W23" s="30"/>
      <c r="X23" s="30"/>
      <c r="Y23" s="30"/>
      <c r="Z23" s="30"/>
      <c r="AA23" s="30"/>
      <c r="AB23" s="30"/>
      <c r="AC23" s="30"/>
    </row>
    <row r="24" spans="1:29" s="38" customFormat="1" ht="32.25" customHeight="1" x14ac:dyDescent="0.25">
      <c r="A24" s="184"/>
      <c r="B24" s="184" t="s">
        <v>85</v>
      </c>
      <c r="C24" s="185" t="s">
        <v>285</v>
      </c>
      <c r="D24" s="167" t="s">
        <v>84</v>
      </c>
      <c r="E24" s="167"/>
      <c r="F24" s="39" t="s">
        <v>28</v>
      </c>
      <c r="G24" s="122">
        <v>8.3000000000000004E-2</v>
      </c>
      <c r="H24" s="122">
        <v>8.4000000000000005E-2</v>
      </c>
      <c r="I24" s="122">
        <v>8.3000000000000004E-2</v>
      </c>
      <c r="J24" s="122">
        <v>8.3000000000000004E-2</v>
      </c>
      <c r="K24" s="122">
        <v>8.4000000000000005E-2</v>
      </c>
      <c r="L24" s="122">
        <v>8.3000000000000004E-2</v>
      </c>
      <c r="M24" s="122">
        <v>8.3000000000000004E-2</v>
      </c>
      <c r="N24" s="122">
        <v>8.4000000000000005E-2</v>
      </c>
      <c r="O24" s="122">
        <v>8.3000000000000004E-2</v>
      </c>
      <c r="P24" s="122">
        <v>8.4000000000000005E-2</v>
      </c>
      <c r="Q24" s="122">
        <v>8.3000000000000004E-2</v>
      </c>
      <c r="R24" s="122">
        <v>8.3000000000000004E-2</v>
      </c>
      <c r="S24" s="37">
        <f t="shared" si="0"/>
        <v>0.99999999999999978</v>
      </c>
      <c r="T24" s="186">
        <f>SUM(U24:U27)</f>
        <v>0.1</v>
      </c>
      <c r="U24" s="183">
        <v>0.06</v>
      </c>
      <c r="V24" s="179" t="s">
        <v>239</v>
      </c>
      <c r="W24" s="30"/>
      <c r="X24" s="30"/>
      <c r="Y24" s="30"/>
      <c r="Z24" s="30"/>
      <c r="AA24" s="30"/>
      <c r="AB24" s="30"/>
      <c r="AC24" s="30"/>
    </row>
    <row r="25" spans="1:29" s="38" customFormat="1" ht="49.5" customHeight="1" x14ac:dyDescent="0.25">
      <c r="A25" s="184"/>
      <c r="B25" s="184"/>
      <c r="C25" s="185"/>
      <c r="D25" s="167"/>
      <c r="E25" s="167"/>
      <c r="F25" s="39" t="s">
        <v>29</v>
      </c>
      <c r="G25" s="40">
        <v>8.3000000000000004E-2</v>
      </c>
      <c r="H25" s="40">
        <v>8.4000000000000005E-2</v>
      </c>
      <c r="I25" s="40">
        <v>8.3000000000000004E-2</v>
      </c>
      <c r="J25" s="40"/>
      <c r="K25" s="40"/>
      <c r="L25" s="40"/>
      <c r="M25" s="40"/>
      <c r="N25" s="40"/>
      <c r="O25" s="40"/>
      <c r="P25" s="40"/>
      <c r="Q25" s="40"/>
      <c r="R25" s="40"/>
      <c r="S25" s="41">
        <f t="shared" si="0"/>
        <v>0.25</v>
      </c>
      <c r="T25" s="186"/>
      <c r="U25" s="183"/>
      <c r="V25" s="180"/>
      <c r="W25" s="30"/>
      <c r="X25" s="30"/>
      <c r="Y25" s="30"/>
      <c r="Z25" s="30"/>
      <c r="AA25" s="30"/>
      <c r="AB25" s="30"/>
      <c r="AC25" s="30"/>
    </row>
    <row r="26" spans="1:29" s="38" customFormat="1" ht="32.25" customHeight="1" x14ac:dyDescent="0.25">
      <c r="A26" s="184"/>
      <c r="B26" s="184"/>
      <c r="C26" s="185" t="s">
        <v>286</v>
      </c>
      <c r="D26" s="167" t="s">
        <v>84</v>
      </c>
      <c r="E26" s="167"/>
      <c r="F26" s="39" t="s">
        <v>28</v>
      </c>
      <c r="G26" s="122">
        <v>0</v>
      </c>
      <c r="H26" s="122">
        <v>0</v>
      </c>
      <c r="I26" s="122">
        <v>0.25</v>
      </c>
      <c r="J26" s="122">
        <v>0</v>
      </c>
      <c r="K26" s="122">
        <v>0</v>
      </c>
      <c r="L26" s="122">
        <v>0.25</v>
      </c>
      <c r="M26" s="122">
        <v>0</v>
      </c>
      <c r="N26" s="122">
        <v>0</v>
      </c>
      <c r="O26" s="122">
        <v>0.25</v>
      </c>
      <c r="P26" s="122">
        <v>0</v>
      </c>
      <c r="Q26" s="122">
        <v>0</v>
      </c>
      <c r="R26" s="122">
        <v>0.25</v>
      </c>
      <c r="S26" s="37">
        <f t="shared" si="0"/>
        <v>1</v>
      </c>
      <c r="T26" s="186"/>
      <c r="U26" s="183">
        <v>0.04</v>
      </c>
      <c r="V26" s="185" t="s">
        <v>238</v>
      </c>
      <c r="W26" s="30"/>
      <c r="X26" s="30"/>
      <c r="Y26" s="30"/>
      <c r="Z26" s="30"/>
      <c r="AA26" s="30"/>
      <c r="AB26" s="30"/>
      <c r="AC26" s="30"/>
    </row>
    <row r="27" spans="1:29" s="38" customFormat="1" ht="56.25" customHeight="1" x14ac:dyDescent="0.25">
      <c r="A27" s="184"/>
      <c r="B27" s="184"/>
      <c r="C27" s="185"/>
      <c r="D27" s="167"/>
      <c r="E27" s="167"/>
      <c r="F27" s="39" t="s">
        <v>29</v>
      </c>
      <c r="G27" s="40">
        <v>0</v>
      </c>
      <c r="H27" s="40">
        <v>0</v>
      </c>
      <c r="I27" s="40">
        <v>0.25</v>
      </c>
      <c r="J27" s="40"/>
      <c r="K27" s="40"/>
      <c r="L27" s="40"/>
      <c r="M27" s="40"/>
      <c r="N27" s="40"/>
      <c r="O27" s="40"/>
      <c r="P27" s="40"/>
      <c r="Q27" s="40"/>
      <c r="R27" s="40"/>
      <c r="S27" s="41">
        <f t="shared" si="0"/>
        <v>0.25</v>
      </c>
      <c r="T27" s="186"/>
      <c r="U27" s="183"/>
      <c r="V27" s="185"/>
      <c r="W27" s="30"/>
      <c r="X27" s="30"/>
      <c r="Y27" s="30"/>
      <c r="Z27" s="30"/>
      <c r="AA27" s="30"/>
      <c r="AB27" s="30"/>
      <c r="AC27" s="30"/>
    </row>
    <row r="28" spans="1:29" s="38" customFormat="1" ht="32.25" customHeight="1" x14ac:dyDescent="0.25">
      <c r="A28" s="184"/>
      <c r="B28" s="184" t="s">
        <v>109</v>
      </c>
      <c r="C28" s="185" t="s">
        <v>287</v>
      </c>
      <c r="D28" s="167" t="s">
        <v>84</v>
      </c>
      <c r="E28" s="188"/>
      <c r="F28" s="36" t="s">
        <v>28</v>
      </c>
      <c r="G28" s="122">
        <v>0.05</v>
      </c>
      <c r="H28" s="122">
        <v>0.05</v>
      </c>
      <c r="I28" s="122">
        <v>0.15</v>
      </c>
      <c r="J28" s="122">
        <v>0.05</v>
      </c>
      <c r="K28" s="122">
        <v>0.05</v>
      </c>
      <c r="L28" s="122">
        <v>0.15</v>
      </c>
      <c r="M28" s="122">
        <v>0.05</v>
      </c>
      <c r="N28" s="122">
        <v>0.05</v>
      </c>
      <c r="O28" s="122">
        <v>0.15</v>
      </c>
      <c r="P28" s="122">
        <v>0.05</v>
      </c>
      <c r="Q28" s="122">
        <v>0.05</v>
      </c>
      <c r="R28" s="122">
        <v>0.15</v>
      </c>
      <c r="S28" s="37">
        <f t="shared" si="0"/>
        <v>1.0000000000000002</v>
      </c>
      <c r="T28" s="186">
        <f>SUM(U28:U37)</f>
        <v>0.2</v>
      </c>
      <c r="U28" s="183">
        <v>0.02</v>
      </c>
      <c r="V28" s="185" t="s">
        <v>266</v>
      </c>
      <c r="W28" s="30"/>
      <c r="X28" s="30"/>
      <c r="Y28" s="30"/>
      <c r="Z28" s="30"/>
      <c r="AA28" s="30"/>
      <c r="AB28" s="30"/>
      <c r="AC28" s="30"/>
    </row>
    <row r="29" spans="1:29" s="38" customFormat="1" ht="32.25" customHeight="1" x14ac:dyDescent="0.25">
      <c r="A29" s="184"/>
      <c r="B29" s="184"/>
      <c r="C29" s="185"/>
      <c r="D29" s="167"/>
      <c r="E29" s="188"/>
      <c r="F29" s="39" t="s">
        <v>29</v>
      </c>
      <c r="G29" s="40">
        <v>0.05</v>
      </c>
      <c r="H29" s="40">
        <v>0.05</v>
      </c>
      <c r="I29" s="40">
        <v>0.15</v>
      </c>
      <c r="J29" s="40"/>
      <c r="K29" s="40"/>
      <c r="L29" s="40"/>
      <c r="M29" s="40"/>
      <c r="N29" s="40"/>
      <c r="O29" s="40"/>
      <c r="P29" s="40"/>
      <c r="Q29" s="40"/>
      <c r="R29" s="40"/>
      <c r="S29" s="41">
        <f t="shared" si="0"/>
        <v>0.25</v>
      </c>
      <c r="T29" s="186"/>
      <c r="U29" s="183"/>
      <c r="V29" s="187"/>
      <c r="W29" s="30"/>
      <c r="X29" s="30"/>
      <c r="Y29" s="30"/>
      <c r="Z29" s="30"/>
      <c r="AA29" s="30"/>
      <c r="AB29" s="30"/>
      <c r="AC29" s="30"/>
    </row>
    <row r="30" spans="1:29" s="38" customFormat="1" ht="32.25" customHeight="1" x14ac:dyDescent="0.25">
      <c r="A30" s="184"/>
      <c r="B30" s="184"/>
      <c r="C30" s="185" t="s">
        <v>288</v>
      </c>
      <c r="D30" s="167" t="s">
        <v>84</v>
      </c>
      <c r="E30" s="188"/>
      <c r="F30" s="36" t="s">
        <v>28</v>
      </c>
      <c r="G30" s="122">
        <v>0.06</v>
      </c>
      <c r="H30" s="122">
        <v>0.06</v>
      </c>
      <c r="I30" s="122">
        <v>0.06</v>
      </c>
      <c r="J30" s="122">
        <v>0.06</v>
      </c>
      <c r="K30" s="122">
        <v>0.06</v>
      </c>
      <c r="L30" s="122">
        <v>0.06</v>
      </c>
      <c r="M30" s="122">
        <v>0.06</v>
      </c>
      <c r="N30" s="122">
        <v>0.06</v>
      </c>
      <c r="O30" s="122">
        <v>0.06</v>
      </c>
      <c r="P30" s="122">
        <v>0.06</v>
      </c>
      <c r="Q30" s="122">
        <v>0.06</v>
      </c>
      <c r="R30" s="122">
        <v>0.34</v>
      </c>
      <c r="S30" s="37">
        <f t="shared" si="0"/>
        <v>1.0000000000000002</v>
      </c>
      <c r="T30" s="186"/>
      <c r="U30" s="183">
        <v>0.05</v>
      </c>
      <c r="V30" s="185" t="s">
        <v>267</v>
      </c>
      <c r="W30" s="30"/>
      <c r="X30" s="30"/>
      <c r="Y30" s="30"/>
      <c r="Z30" s="30"/>
      <c r="AA30" s="30"/>
      <c r="AB30" s="30"/>
      <c r="AC30" s="30"/>
    </row>
    <row r="31" spans="1:29" s="38" customFormat="1" ht="32.25" customHeight="1" x14ac:dyDescent="0.25">
      <c r="A31" s="184"/>
      <c r="B31" s="184"/>
      <c r="C31" s="185"/>
      <c r="D31" s="167"/>
      <c r="E31" s="188"/>
      <c r="F31" s="39" t="s">
        <v>29</v>
      </c>
      <c r="G31" s="42">
        <v>0.06</v>
      </c>
      <c r="H31" s="42">
        <v>0.06</v>
      </c>
      <c r="I31" s="42">
        <v>0.06</v>
      </c>
      <c r="J31" s="42"/>
      <c r="K31" s="42"/>
      <c r="L31" s="42"/>
      <c r="M31" s="40"/>
      <c r="N31" s="40"/>
      <c r="O31" s="40"/>
      <c r="P31" s="40"/>
      <c r="Q31" s="40"/>
      <c r="R31" s="40"/>
      <c r="S31" s="41">
        <f t="shared" si="0"/>
        <v>0.18</v>
      </c>
      <c r="T31" s="186"/>
      <c r="U31" s="183"/>
      <c r="V31" s="187"/>
      <c r="W31" s="30"/>
      <c r="X31" s="30"/>
      <c r="Y31" s="30"/>
      <c r="Z31" s="30"/>
      <c r="AA31" s="30"/>
      <c r="AB31" s="30"/>
      <c r="AC31" s="30"/>
    </row>
    <row r="32" spans="1:29" s="38" customFormat="1" ht="32.25" customHeight="1" x14ac:dyDescent="0.25">
      <c r="A32" s="184"/>
      <c r="B32" s="184"/>
      <c r="C32" s="185" t="s">
        <v>289</v>
      </c>
      <c r="D32" s="167" t="s">
        <v>84</v>
      </c>
      <c r="E32" s="188"/>
      <c r="F32" s="36" t="s">
        <v>28</v>
      </c>
      <c r="G32" s="122">
        <v>0.05</v>
      </c>
      <c r="H32" s="122">
        <v>0.05</v>
      </c>
      <c r="I32" s="122">
        <v>0.1</v>
      </c>
      <c r="J32" s="122">
        <v>0.05</v>
      </c>
      <c r="K32" s="122">
        <v>0.05</v>
      </c>
      <c r="L32" s="122">
        <v>0.1</v>
      </c>
      <c r="M32" s="122">
        <v>0.05</v>
      </c>
      <c r="N32" s="122">
        <v>0.05</v>
      </c>
      <c r="O32" s="122">
        <v>0.1</v>
      </c>
      <c r="P32" s="122">
        <v>0.2</v>
      </c>
      <c r="Q32" s="122">
        <v>0.2</v>
      </c>
      <c r="R32" s="122">
        <v>0</v>
      </c>
      <c r="S32" s="37">
        <f t="shared" ref="S32:S37" si="1">SUM(G32:R32)</f>
        <v>1</v>
      </c>
      <c r="T32" s="186"/>
      <c r="U32" s="183">
        <v>0.05</v>
      </c>
      <c r="V32" s="185" t="s">
        <v>270</v>
      </c>
      <c r="W32" s="30"/>
      <c r="X32" s="30"/>
      <c r="Y32" s="30"/>
      <c r="Z32" s="30"/>
      <c r="AA32" s="30"/>
      <c r="AB32" s="30"/>
      <c r="AC32" s="30"/>
    </row>
    <row r="33" spans="1:29" s="38" customFormat="1" ht="32.25" customHeight="1" x14ac:dyDescent="0.25">
      <c r="A33" s="184"/>
      <c r="B33" s="184"/>
      <c r="C33" s="185"/>
      <c r="D33" s="167"/>
      <c r="E33" s="188"/>
      <c r="F33" s="39" t="s">
        <v>29</v>
      </c>
      <c r="G33" s="40">
        <v>0.05</v>
      </c>
      <c r="H33" s="40">
        <v>0.05</v>
      </c>
      <c r="I33" s="40">
        <v>0.1</v>
      </c>
      <c r="J33" s="40"/>
      <c r="K33" s="40"/>
      <c r="L33" s="40"/>
      <c r="M33" s="40"/>
      <c r="N33" s="40"/>
      <c r="O33" s="40"/>
      <c r="P33" s="40"/>
      <c r="Q33" s="40"/>
      <c r="R33" s="40"/>
      <c r="S33" s="41">
        <f t="shared" si="1"/>
        <v>0.2</v>
      </c>
      <c r="T33" s="186"/>
      <c r="U33" s="183"/>
      <c r="V33" s="187"/>
      <c r="W33" s="30"/>
      <c r="X33" s="30"/>
      <c r="Y33" s="30"/>
      <c r="Z33" s="30"/>
      <c r="AA33" s="30"/>
      <c r="AB33" s="30"/>
      <c r="AC33" s="30"/>
    </row>
    <row r="34" spans="1:29" s="38" customFormat="1" ht="32.25" customHeight="1" x14ac:dyDescent="0.25">
      <c r="A34" s="184"/>
      <c r="B34" s="184"/>
      <c r="C34" s="185" t="s">
        <v>290</v>
      </c>
      <c r="D34" s="167" t="s">
        <v>84</v>
      </c>
      <c r="E34" s="188"/>
      <c r="F34" s="36" t="s">
        <v>28</v>
      </c>
      <c r="G34" s="122">
        <v>0.05</v>
      </c>
      <c r="H34" s="122">
        <v>0.05</v>
      </c>
      <c r="I34" s="122">
        <v>0.05</v>
      </c>
      <c r="J34" s="122">
        <v>0.1</v>
      </c>
      <c r="K34" s="122">
        <v>0.1</v>
      </c>
      <c r="L34" s="122">
        <v>0.1</v>
      </c>
      <c r="M34" s="122">
        <v>0.1</v>
      </c>
      <c r="N34" s="122">
        <v>0.1</v>
      </c>
      <c r="O34" s="122">
        <v>0.1</v>
      </c>
      <c r="P34" s="122">
        <v>0.1</v>
      </c>
      <c r="Q34" s="122">
        <v>0.1</v>
      </c>
      <c r="R34" s="122">
        <v>0.05</v>
      </c>
      <c r="S34" s="37">
        <f t="shared" si="1"/>
        <v>0.99999999999999989</v>
      </c>
      <c r="T34" s="186"/>
      <c r="U34" s="183">
        <v>0.05</v>
      </c>
      <c r="V34" s="185" t="s">
        <v>268</v>
      </c>
      <c r="W34" s="30"/>
      <c r="X34" s="30"/>
      <c r="Y34" s="30"/>
      <c r="Z34" s="30"/>
      <c r="AA34" s="30"/>
      <c r="AB34" s="30"/>
      <c r="AC34" s="30"/>
    </row>
    <row r="35" spans="1:29" s="38" customFormat="1" ht="65.25" customHeight="1" x14ac:dyDescent="0.25">
      <c r="A35" s="184"/>
      <c r="B35" s="184"/>
      <c r="C35" s="185"/>
      <c r="D35" s="167"/>
      <c r="E35" s="188"/>
      <c r="F35" s="39" t="s">
        <v>29</v>
      </c>
      <c r="G35" s="40">
        <v>0.05</v>
      </c>
      <c r="H35" s="40">
        <v>0.05</v>
      </c>
      <c r="I35" s="40">
        <v>0.05</v>
      </c>
      <c r="J35" s="40"/>
      <c r="K35" s="40"/>
      <c r="L35" s="40"/>
      <c r="M35" s="40"/>
      <c r="N35" s="40"/>
      <c r="O35" s="40"/>
      <c r="P35" s="40"/>
      <c r="Q35" s="40"/>
      <c r="R35" s="40"/>
      <c r="S35" s="41">
        <f t="shared" si="1"/>
        <v>0.15000000000000002</v>
      </c>
      <c r="T35" s="186"/>
      <c r="U35" s="183"/>
      <c r="V35" s="187"/>
      <c r="W35" s="30"/>
      <c r="X35" s="30"/>
      <c r="Y35" s="30"/>
      <c r="Z35" s="30"/>
      <c r="AA35" s="30"/>
      <c r="AB35" s="30"/>
      <c r="AC35" s="30"/>
    </row>
    <row r="36" spans="1:29" s="38" customFormat="1" ht="32.25" customHeight="1" x14ac:dyDescent="0.25">
      <c r="A36" s="184"/>
      <c r="B36" s="184"/>
      <c r="C36" s="185" t="s">
        <v>291</v>
      </c>
      <c r="D36" s="167" t="s">
        <v>84</v>
      </c>
      <c r="E36" s="188"/>
      <c r="F36" s="36" t="s">
        <v>28</v>
      </c>
      <c r="G36" s="122">
        <v>0</v>
      </c>
      <c r="H36" s="122">
        <v>0</v>
      </c>
      <c r="I36" s="122">
        <v>0</v>
      </c>
      <c r="J36" s="122">
        <v>0</v>
      </c>
      <c r="K36" s="122">
        <v>0.25</v>
      </c>
      <c r="L36" s="122">
        <v>0.25</v>
      </c>
      <c r="M36" s="122">
        <v>0.25</v>
      </c>
      <c r="N36" s="122">
        <v>0.25</v>
      </c>
      <c r="O36" s="122">
        <v>0</v>
      </c>
      <c r="P36" s="122">
        <v>0</v>
      </c>
      <c r="Q36" s="122">
        <v>0</v>
      </c>
      <c r="R36" s="122">
        <v>0</v>
      </c>
      <c r="S36" s="37">
        <f t="shared" si="1"/>
        <v>1</v>
      </c>
      <c r="T36" s="186"/>
      <c r="U36" s="183">
        <v>0.03</v>
      </c>
      <c r="V36" s="185" t="s">
        <v>269</v>
      </c>
      <c r="W36" s="30"/>
      <c r="X36" s="30"/>
      <c r="Y36" s="30"/>
      <c r="Z36" s="30"/>
      <c r="AA36" s="30"/>
      <c r="AB36" s="30"/>
      <c r="AC36" s="30"/>
    </row>
    <row r="37" spans="1:29" s="38" customFormat="1" ht="32.25" customHeight="1" x14ac:dyDescent="0.25">
      <c r="A37" s="184"/>
      <c r="B37" s="184"/>
      <c r="C37" s="185"/>
      <c r="D37" s="167"/>
      <c r="E37" s="188"/>
      <c r="F37" s="39" t="s">
        <v>29</v>
      </c>
      <c r="G37" s="40">
        <v>0</v>
      </c>
      <c r="H37" s="40">
        <v>0</v>
      </c>
      <c r="I37" s="40">
        <v>0</v>
      </c>
      <c r="J37" s="40"/>
      <c r="K37" s="40"/>
      <c r="L37" s="40"/>
      <c r="M37" s="40"/>
      <c r="N37" s="40"/>
      <c r="O37" s="40"/>
      <c r="P37" s="42"/>
      <c r="Q37" s="42"/>
      <c r="R37" s="42"/>
      <c r="S37" s="41">
        <f t="shared" si="1"/>
        <v>0</v>
      </c>
      <c r="T37" s="186"/>
      <c r="U37" s="183"/>
      <c r="V37" s="187"/>
      <c r="W37" s="30"/>
      <c r="X37" s="30"/>
      <c r="Y37" s="30"/>
      <c r="Z37" s="30"/>
      <c r="AA37" s="30"/>
      <c r="AB37" s="30"/>
      <c r="AC37" s="30"/>
    </row>
    <row r="38" spans="1:29" s="43" customFormat="1" ht="32.25" customHeight="1" x14ac:dyDescent="0.25">
      <c r="A38" s="184"/>
      <c r="B38" s="184" t="s">
        <v>110</v>
      </c>
      <c r="C38" s="185" t="s">
        <v>292</v>
      </c>
      <c r="D38" s="167" t="s">
        <v>84</v>
      </c>
      <c r="E38" s="167"/>
      <c r="F38" s="36" t="s">
        <v>28</v>
      </c>
      <c r="G38" s="122">
        <v>0.04</v>
      </c>
      <c r="H38" s="122">
        <v>0.08</v>
      </c>
      <c r="I38" s="122">
        <v>0.08</v>
      </c>
      <c r="J38" s="122">
        <v>0.08</v>
      </c>
      <c r="K38" s="122">
        <v>0.08</v>
      </c>
      <c r="L38" s="122">
        <v>0.08</v>
      </c>
      <c r="M38" s="122">
        <v>0.08</v>
      </c>
      <c r="N38" s="122">
        <v>0.08</v>
      </c>
      <c r="O38" s="122">
        <v>0.08</v>
      </c>
      <c r="P38" s="122">
        <v>0.08</v>
      </c>
      <c r="Q38" s="122">
        <v>0.08</v>
      </c>
      <c r="R38" s="122">
        <v>0.16</v>
      </c>
      <c r="S38" s="37">
        <f>SUM(G38:R38)</f>
        <v>0.99999999999999989</v>
      </c>
      <c r="T38" s="186">
        <f>SUM(U38:U45)</f>
        <v>0.19999999999999998</v>
      </c>
      <c r="U38" s="183">
        <v>0.04</v>
      </c>
      <c r="V38" s="185" t="s">
        <v>251</v>
      </c>
      <c r="W38" s="30"/>
      <c r="X38" s="30"/>
      <c r="Y38" s="30"/>
      <c r="Z38" s="30"/>
      <c r="AA38" s="30"/>
      <c r="AB38" s="30"/>
      <c r="AC38" s="30"/>
    </row>
    <row r="39" spans="1:29" s="43" customFormat="1" ht="32.25" customHeight="1" x14ac:dyDescent="0.25">
      <c r="A39" s="184"/>
      <c r="B39" s="184"/>
      <c r="C39" s="185"/>
      <c r="D39" s="167"/>
      <c r="E39" s="167"/>
      <c r="F39" s="39" t="s">
        <v>29</v>
      </c>
      <c r="G39" s="40">
        <v>0.04</v>
      </c>
      <c r="H39" s="40">
        <v>0.08</v>
      </c>
      <c r="I39" s="40">
        <v>0.08</v>
      </c>
      <c r="J39" s="40"/>
      <c r="K39" s="40"/>
      <c r="L39" s="40"/>
      <c r="M39" s="40"/>
      <c r="N39" s="40"/>
      <c r="O39" s="40"/>
      <c r="P39" s="40"/>
      <c r="Q39" s="40"/>
      <c r="R39" s="40"/>
      <c r="S39" s="41">
        <f t="shared" ref="S39:S57" si="2">SUM(G39:R39)</f>
        <v>0.2</v>
      </c>
      <c r="T39" s="186"/>
      <c r="U39" s="183"/>
      <c r="V39" s="185"/>
      <c r="W39" s="30"/>
      <c r="X39" s="30"/>
      <c r="Y39" s="30"/>
      <c r="Z39" s="30"/>
      <c r="AA39" s="30"/>
      <c r="AB39" s="30"/>
      <c r="AC39" s="30"/>
    </row>
    <row r="40" spans="1:29" s="43" customFormat="1" ht="32.25" customHeight="1" x14ac:dyDescent="0.25">
      <c r="A40" s="184"/>
      <c r="B40" s="184"/>
      <c r="C40" s="185" t="s">
        <v>300</v>
      </c>
      <c r="D40" s="167" t="s">
        <v>84</v>
      </c>
      <c r="E40" s="167"/>
      <c r="F40" s="36" t="s">
        <v>28</v>
      </c>
      <c r="G40" s="122">
        <v>0.04</v>
      </c>
      <c r="H40" s="122">
        <v>0.08</v>
      </c>
      <c r="I40" s="122">
        <v>0.08</v>
      </c>
      <c r="J40" s="122">
        <v>0.08</v>
      </c>
      <c r="K40" s="122">
        <v>0.08</v>
      </c>
      <c r="L40" s="122">
        <v>0.08</v>
      </c>
      <c r="M40" s="122">
        <v>0.08</v>
      </c>
      <c r="N40" s="122">
        <v>0.08</v>
      </c>
      <c r="O40" s="122">
        <v>0.08</v>
      </c>
      <c r="P40" s="122">
        <v>0.08</v>
      </c>
      <c r="Q40" s="122">
        <v>0.08</v>
      </c>
      <c r="R40" s="122">
        <v>0.16</v>
      </c>
      <c r="S40" s="37">
        <f t="shared" si="2"/>
        <v>0.99999999999999989</v>
      </c>
      <c r="T40" s="186"/>
      <c r="U40" s="183">
        <v>0.08</v>
      </c>
      <c r="V40" s="185" t="s">
        <v>252</v>
      </c>
      <c r="W40" s="30"/>
      <c r="X40" s="30"/>
      <c r="Y40" s="30"/>
      <c r="Z40" s="30"/>
      <c r="AA40" s="30"/>
      <c r="AB40" s="30"/>
      <c r="AC40" s="30"/>
    </row>
    <row r="41" spans="1:29" s="43" customFormat="1" ht="54.75" customHeight="1" x14ac:dyDescent="0.25">
      <c r="A41" s="184"/>
      <c r="B41" s="184"/>
      <c r="C41" s="185"/>
      <c r="D41" s="167"/>
      <c r="E41" s="167"/>
      <c r="F41" s="39" t="s">
        <v>29</v>
      </c>
      <c r="G41" s="40">
        <v>0.04</v>
      </c>
      <c r="H41" s="40">
        <v>0.08</v>
      </c>
      <c r="I41" s="40">
        <v>0.08</v>
      </c>
      <c r="J41" s="40"/>
      <c r="K41" s="40"/>
      <c r="L41" s="40"/>
      <c r="M41" s="40"/>
      <c r="N41" s="40"/>
      <c r="O41" s="40"/>
      <c r="P41" s="40"/>
      <c r="Q41" s="40"/>
      <c r="R41" s="40"/>
      <c r="S41" s="41">
        <f t="shared" si="2"/>
        <v>0.2</v>
      </c>
      <c r="T41" s="186"/>
      <c r="U41" s="183"/>
      <c r="V41" s="185"/>
      <c r="W41" s="30"/>
      <c r="X41" s="30"/>
      <c r="Y41" s="30"/>
      <c r="Z41" s="30"/>
      <c r="AA41" s="30"/>
      <c r="AB41" s="30"/>
      <c r="AC41" s="30"/>
    </row>
    <row r="42" spans="1:29" s="43" customFormat="1" ht="32.25" customHeight="1" x14ac:dyDescent="0.25">
      <c r="A42" s="184"/>
      <c r="B42" s="184"/>
      <c r="C42" s="185" t="s">
        <v>293</v>
      </c>
      <c r="D42" s="167" t="s">
        <v>84</v>
      </c>
      <c r="E42" s="167"/>
      <c r="F42" s="36" t="s">
        <v>28</v>
      </c>
      <c r="G42" s="122">
        <v>0.05</v>
      </c>
      <c r="H42" s="122">
        <v>0.08</v>
      </c>
      <c r="I42" s="122">
        <v>0.08</v>
      </c>
      <c r="J42" s="122">
        <v>0.08</v>
      </c>
      <c r="K42" s="122">
        <v>0.08</v>
      </c>
      <c r="L42" s="122">
        <v>0.08</v>
      </c>
      <c r="M42" s="122">
        <v>0.08</v>
      </c>
      <c r="N42" s="122">
        <v>0.08</v>
      </c>
      <c r="O42" s="122">
        <v>0.15</v>
      </c>
      <c r="P42" s="122">
        <v>0.08</v>
      </c>
      <c r="Q42" s="122">
        <v>0.08</v>
      </c>
      <c r="R42" s="122">
        <v>0.08</v>
      </c>
      <c r="S42" s="37">
        <f t="shared" si="2"/>
        <v>0.99999999999999989</v>
      </c>
      <c r="T42" s="186"/>
      <c r="U42" s="183">
        <v>0.02</v>
      </c>
      <c r="V42" s="185" t="s">
        <v>253</v>
      </c>
      <c r="W42" s="30"/>
      <c r="X42" s="30"/>
      <c r="Y42" s="30"/>
      <c r="Z42" s="30"/>
      <c r="AA42" s="30"/>
      <c r="AB42" s="30"/>
      <c r="AC42" s="30"/>
    </row>
    <row r="43" spans="1:29" s="43" customFormat="1" ht="32.25" customHeight="1" x14ac:dyDescent="0.25">
      <c r="A43" s="184"/>
      <c r="B43" s="184"/>
      <c r="C43" s="185"/>
      <c r="D43" s="167"/>
      <c r="E43" s="167"/>
      <c r="F43" s="39" t="s">
        <v>29</v>
      </c>
      <c r="G43" s="40">
        <v>0.05</v>
      </c>
      <c r="H43" s="40">
        <v>0.08</v>
      </c>
      <c r="I43" s="40">
        <v>0.08</v>
      </c>
      <c r="J43" s="40"/>
      <c r="K43" s="40"/>
      <c r="L43" s="40"/>
      <c r="M43" s="40"/>
      <c r="N43" s="40"/>
      <c r="O43" s="40"/>
      <c r="P43" s="40"/>
      <c r="Q43" s="40"/>
      <c r="R43" s="40"/>
      <c r="S43" s="41">
        <f t="shared" si="2"/>
        <v>0.21000000000000002</v>
      </c>
      <c r="T43" s="186"/>
      <c r="U43" s="183"/>
      <c r="V43" s="185"/>
      <c r="W43" s="30"/>
      <c r="X43" s="30"/>
      <c r="Y43" s="30"/>
      <c r="Z43" s="30"/>
      <c r="AA43" s="30"/>
      <c r="AB43" s="30"/>
      <c r="AC43" s="30"/>
    </row>
    <row r="44" spans="1:29" s="43" customFormat="1" ht="39" customHeight="1" x14ac:dyDescent="0.25">
      <c r="A44" s="184"/>
      <c r="B44" s="184"/>
      <c r="C44" s="185" t="s">
        <v>303</v>
      </c>
      <c r="D44" s="167" t="s">
        <v>84</v>
      </c>
      <c r="E44" s="167"/>
      <c r="F44" s="36" t="s">
        <v>28</v>
      </c>
      <c r="G44" s="122">
        <v>0.04</v>
      </c>
      <c r="H44" s="122">
        <v>0.08</v>
      </c>
      <c r="I44" s="122">
        <v>0.08</v>
      </c>
      <c r="J44" s="122">
        <v>0.08</v>
      </c>
      <c r="K44" s="122">
        <v>0.08</v>
      </c>
      <c r="L44" s="122">
        <v>0.08</v>
      </c>
      <c r="M44" s="122">
        <v>0.08</v>
      </c>
      <c r="N44" s="122">
        <v>0.08</v>
      </c>
      <c r="O44" s="122">
        <v>0.08</v>
      </c>
      <c r="P44" s="122">
        <v>0.08</v>
      </c>
      <c r="Q44" s="122">
        <v>0.08</v>
      </c>
      <c r="R44" s="122">
        <v>0.16</v>
      </c>
      <c r="S44" s="37">
        <f t="shared" si="2"/>
        <v>0.99999999999999989</v>
      </c>
      <c r="T44" s="186"/>
      <c r="U44" s="183">
        <v>0.06</v>
      </c>
      <c r="V44" s="185" t="s">
        <v>254</v>
      </c>
      <c r="W44" s="30"/>
      <c r="X44" s="30"/>
      <c r="Y44" s="30"/>
      <c r="Z44" s="30"/>
      <c r="AA44" s="30"/>
      <c r="AB44" s="30"/>
      <c r="AC44" s="30"/>
    </row>
    <row r="45" spans="1:29" s="43" customFormat="1" ht="60" customHeight="1" x14ac:dyDescent="0.25">
      <c r="A45" s="184"/>
      <c r="B45" s="184"/>
      <c r="C45" s="185"/>
      <c r="D45" s="167"/>
      <c r="E45" s="167"/>
      <c r="F45" s="39" t="s">
        <v>29</v>
      </c>
      <c r="G45" s="40">
        <v>0.04</v>
      </c>
      <c r="H45" s="40">
        <v>0.08</v>
      </c>
      <c r="I45" s="40">
        <v>0.08</v>
      </c>
      <c r="J45" s="40"/>
      <c r="K45" s="40"/>
      <c r="L45" s="40"/>
      <c r="M45" s="40"/>
      <c r="N45" s="40"/>
      <c r="O45" s="40"/>
      <c r="P45" s="40"/>
      <c r="Q45" s="40"/>
      <c r="R45" s="40"/>
      <c r="S45" s="41">
        <f t="shared" si="2"/>
        <v>0.2</v>
      </c>
      <c r="T45" s="186"/>
      <c r="U45" s="183"/>
      <c r="V45" s="185"/>
      <c r="W45" s="30"/>
      <c r="X45" s="30"/>
      <c r="Y45" s="30"/>
      <c r="Z45" s="30"/>
      <c r="AA45" s="30"/>
      <c r="AB45" s="30"/>
      <c r="AC45" s="30"/>
    </row>
    <row r="46" spans="1:29" s="43" customFormat="1" ht="32.25" customHeight="1" x14ac:dyDescent="0.25">
      <c r="A46" s="184"/>
      <c r="B46" s="184" t="s">
        <v>216</v>
      </c>
      <c r="C46" s="185" t="s">
        <v>294</v>
      </c>
      <c r="D46" s="167" t="s">
        <v>84</v>
      </c>
      <c r="E46" s="167"/>
      <c r="F46" s="36" t="s">
        <v>28</v>
      </c>
      <c r="G46" s="122">
        <v>0.09</v>
      </c>
      <c r="H46" s="122">
        <v>0.09</v>
      </c>
      <c r="I46" s="122">
        <v>0.08</v>
      </c>
      <c r="J46" s="122">
        <v>0.09</v>
      </c>
      <c r="K46" s="122">
        <v>0.08</v>
      </c>
      <c r="L46" s="122">
        <v>0.09</v>
      </c>
      <c r="M46" s="122">
        <v>0.08</v>
      </c>
      <c r="N46" s="122">
        <v>0.08</v>
      </c>
      <c r="O46" s="122">
        <v>0.08</v>
      </c>
      <c r="P46" s="122">
        <v>0.08</v>
      </c>
      <c r="Q46" s="122">
        <v>0.08</v>
      </c>
      <c r="R46" s="122">
        <v>0.08</v>
      </c>
      <c r="S46" s="37">
        <f t="shared" si="2"/>
        <v>0.99999999999999978</v>
      </c>
      <c r="T46" s="186">
        <f>SUM(U46:U57)</f>
        <v>0.2</v>
      </c>
      <c r="U46" s="183">
        <v>0.03</v>
      </c>
      <c r="V46" s="185" t="s">
        <v>226</v>
      </c>
      <c r="W46" s="30"/>
      <c r="X46" s="30"/>
      <c r="Y46" s="30"/>
      <c r="Z46" s="30"/>
      <c r="AA46" s="30"/>
      <c r="AB46" s="30"/>
      <c r="AC46" s="30"/>
    </row>
    <row r="47" spans="1:29" s="43" customFormat="1" ht="32.25" customHeight="1" x14ac:dyDescent="0.25">
      <c r="A47" s="184"/>
      <c r="B47" s="184"/>
      <c r="C47" s="185"/>
      <c r="D47" s="167"/>
      <c r="E47" s="167"/>
      <c r="F47" s="39" t="s">
        <v>29</v>
      </c>
      <c r="G47" s="40">
        <v>0.09</v>
      </c>
      <c r="H47" s="40">
        <v>0.09</v>
      </c>
      <c r="I47" s="40">
        <v>0.08</v>
      </c>
      <c r="J47" s="40"/>
      <c r="K47" s="40"/>
      <c r="L47" s="40"/>
      <c r="M47" s="40"/>
      <c r="N47" s="40"/>
      <c r="O47" s="40"/>
      <c r="P47" s="40"/>
      <c r="Q47" s="40"/>
      <c r="R47" s="40"/>
      <c r="S47" s="41">
        <f t="shared" si="2"/>
        <v>0.26</v>
      </c>
      <c r="T47" s="186"/>
      <c r="U47" s="183"/>
      <c r="V47" s="187"/>
      <c r="W47" s="30"/>
      <c r="X47" s="30"/>
      <c r="Y47" s="30"/>
      <c r="Z47" s="30"/>
      <c r="AA47" s="30"/>
      <c r="AB47" s="30"/>
      <c r="AC47" s="30"/>
    </row>
    <row r="48" spans="1:29" s="43" customFormat="1" ht="32.25" customHeight="1" x14ac:dyDescent="0.25">
      <c r="A48" s="184"/>
      <c r="B48" s="184"/>
      <c r="C48" s="185" t="s">
        <v>295</v>
      </c>
      <c r="D48" s="167" t="s">
        <v>84</v>
      </c>
      <c r="E48" s="167"/>
      <c r="F48" s="36" t="s">
        <v>28</v>
      </c>
      <c r="G48" s="122">
        <v>8.3000000000000004E-2</v>
      </c>
      <c r="H48" s="122">
        <v>8.4000000000000005E-2</v>
      </c>
      <c r="I48" s="122">
        <v>8.3000000000000004E-2</v>
      </c>
      <c r="J48" s="122">
        <v>8.3000000000000004E-2</v>
      </c>
      <c r="K48" s="122">
        <v>8.4000000000000005E-2</v>
      </c>
      <c r="L48" s="122">
        <v>8.3000000000000004E-2</v>
      </c>
      <c r="M48" s="122">
        <v>8.3000000000000004E-2</v>
      </c>
      <c r="N48" s="122">
        <v>8.4000000000000005E-2</v>
      </c>
      <c r="O48" s="122">
        <v>8.3000000000000004E-2</v>
      </c>
      <c r="P48" s="122">
        <v>8.3000000000000004E-2</v>
      </c>
      <c r="Q48" s="122">
        <v>8.4000000000000005E-2</v>
      </c>
      <c r="R48" s="122">
        <v>8.3000000000000004E-2</v>
      </c>
      <c r="S48" s="37">
        <f>SUM(G48:R48)</f>
        <v>0.99999999999999978</v>
      </c>
      <c r="T48" s="186"/>
      <c r="U48" s="183">
        <v>0.04</v>
      </c>
      <c r="V48" s="185" t="s">
        <v>247</v>
      </c>
      <c r="W48" s="30"/>
      <c r="X48" s="30"/>
      <c r="Y48" s="30"/>
      <c r="Z48" s="30"/>
      <c r="AA48" s="30"/>
      <c r="AB48" s="30"/>
      <c r="AC48" s="30"/>
    </row>
    <row r="49" spans="1:29" s="43" customFormat="1" ht="32.25" customHeight="1" x14ac:dyDescent="0.25">
      <c r="A49" s="184"/>
      <c r="B49" s="184"/>
      <c r="C49" s="185"/>
      <c r="D49" s="167"/>
      <c r="E49" s="167"/>
      <c r="F49" s="39" t="s">
        <v>29</v>
      </c>
      <c r="G49" s="40">
        <v>8.3000000000000004E-2</v>
      </c>
      <c r="H49" s="40">
        <v>8.4000000000000005E-2</v>
      </c>
      <c r="I49" s="40">
        <v>8.3000000000000004E-2</v>
      </c>
      <c r="J49" s="40"/>
      <c r="K49" s="40"/>
      <c r="L49" s="40"/>
      <c r="M49" s="40"/>
      <c r="N49" s="40"/>
      <c r="O49" s="40"/>
      <c r="P49" s="40"/>
      <c r="Q49" s="40"/>
      <c r="R49" s="40"/>
      <c r="S49" s="41">
        <f>SUM(G49:R49)</f>
        <v>0.25</v>
      </c>
      <c r="T49" s="186"/>
      <c r="U49" s="183"/>
      <c r="V49" s="187"/>
      <c r="W49" s="30"/>
      <c r="X49" s="30"/>
      <c r="Y49" s="30"/>
      <c r="Z49" s="30"/>
      <c r="AA49" s="30"/>
      <c r="AB49" s="30"/>
      <c r="AC49" s="30"/>
    </row>
    <row r="50" spans="1:29" s="43" customFormat="1" ht="32.25" customHeight="1" x14ac:dyDescent="0.25">
      <c r="A50" s="184"/>
      <c r="B50" s="184"/>
      <c r="C50" s="185" t="s">
        <v>296</v>
      </c>
      <c r="D50" s="167" t="s">
        <v>84</v>
      </c>
      <c r="E50" s="167"/>
      <c r="F50" s="36" t="s">
        <v>28</v>
      </c>
      <c r="G50" s="122">
        <v>8.3000000000000004E-2</v>
      </c>
      <c r="H50" s="122">
        <v>8.4000000000000005E-2</v>
      </c>
      <c r="I50" s="122">
        <v>8.3000000000000004E-2</v>
      </c>
      <c r="J50" s="122">
        <v>8.3000000000000004E-2</v>
      </c>
      <c r="K50" s="122">
        <v>8.4000000000000005E-2</v>
      </c>
      <c r="L50" s="122">
        <v>8.3000000000000004E-2</v>
      </c>
      <c r="M50" s="122">
        <v>8.3000000000000004E-2</v>
      </c>
      <c r="N50" s="122">
        <v>8.4000000000000005E-2</v>
      </c>
      <c r="O50" s="122">
        <v>8.3000000000000004E-2</v>
      </c>
      <c r="P50" s="122">
        <v>8.3000000000000004E-2</v>
      </c>
      <c r="Q50" s="122">
        <v>8.4000000000000005E-2</v>
      </c>
      <c r="R50" s="122">
        <v>8.3000000000000004E-2</v>
      </c>
      <c r="S50" s="37">
        <v>0.99999999999999978</v>
      </c>
      <c r="T50" s="186"/>
      <c r="U50" s="183">
        <v>0.02</v>
      </c>
      <c r="V50" s="185" t="s">
        <v>248</v>
      </c>
      <c r="W50" s="30"/>
      <c r="X50" s="30"/>
      <c r="Y50" s="30"/>
      <c r="Z50" s="30"/>
      <c r="AA50" s="30"/>
      <c r="AB50" s="30"/>
      <c r="AC50" s="30"/>
    </row>
    <row r="51" spans="1:29" s="43" customFormat="1" ht="32.25" customHeight="1" x14ac:dyDescent="0.25">
      <c r="A51" s="184"/>
      <c r="B51" s="184"/>
      <c r="C51" s="185"/>
      <c r="D51" s="167"/>
      <c r="E51" s="167"/>
      <c r="F51" s="39" t="s">
        <v>29</v>
      </c>
      <c r="G51" s="40">
        <v>8.3000000000000004E-2</v>
      </c>
      <c r="H51" s="40">
        <v>8.4000000000000005E-2</v>
      </c>
      <c r="I51" s="40">
        <v>8.3000000000000004E-2</v>
      </c>
      <c r="J51" s="40"/>
      <c r="K51" s="40"/>
      <c r="L51" s="40"/>
      <c r="M51" s="40"/>
      <c r="N51" s="40"/>
      <c r="O51" s="40"/>
      <c r="P51" s="40"/>
      <c r="Q51" s="40"/>
      <c r="R51" s="40"/>
      <c r="S51" s="41">
        <f t="shared" si="2"/>
        <v>0.25</v>
      </c>
      <c r="T51" s="186"/>
      <c r="U51" s="183"/>
      <c r="V51" s="187"/>
      <c r="W51" s="30"/>
      <c r="X51" s="30"/>
      <c r="Y51" s="30"/>
      <c r="Z51" s="30"/>
      <c r="AA51" s="30"/>
      <c r="AB51" s="30"/>
      <c r="AC51" s="30"/>
    </row>
    <row r="52" spans="1:29" s="43" customFormat="1" ht="32.25" customHeight="1" x14ac:dyDescent="0.25">
      <c r="A52" s="184"/>
      <c r="B52" s="184"/>
      <c r="C52" s="185" t="s">
        <v>297</v>
      </c>
      <c r="D52" s="167" t="s">
        <v>84</v>
      </c>
      <c r="E52" s="167"/>
      <c r="F52" s="36" t="s">
        <v>28</v>
      </c>
      <c r="G52" s="122">
        <v>8.3000000000000004E-2</v>
      </c>
      <c r="H52" s="122">
        <v>8.4000000000000005E-2</v>
      </c>
      <c r="I52" s="122">
        <v>8.3000000000000004E-2</v>
      </c>
      <c r="J52" s="122">
        <v>8.3000000000000004E-2</v>
      </c>
      <c r="K52" s="122">
        <v>8.4000000000000005E-2</v>
      </c>
      <c r="L52" s="122">
        <v>8.3000000000000004E-2</v>
      </c>
      <c r="M52" s="122">
        <v>8.3000000000000004E-2</v>
      </c>
      <c r="N52" s="122">
        <v>8.4000000000000005E-2</v>
      </c>
      <c r="O52" s="122">
        <v>8.3000000000000004E-2</v>
      </c>
      <c r="P52" s="122">
        <v>8.3000000000000004E-2</v>
      </c>
      <c r="Q52" s="122">
        <v>8.4000000000000005E-2</v>
      </c>
      <c r="R52" s="122">
        <v>8.3000000000000004E-2</v>
      </c>
      <c r="S52" s="37">
        <f>SUM(G52:R52)</f>
        <v>0.99999999999999978</v>
      </c>
      <c r="T52" s="186"/>
      <c r="U52" s="183">
        <v>0.04</v>
      </c>
      <c r="V52" s="185" t="s">
        <v>249</v>
      </c>
      <c r="W52" s="30"/>
      <c r="X52" s="30"/>
      <c r="Y52" s="30"/>
      <c r="Z52" s="30"/>
      <c r="AA52" s="30"/>
      <c r="AB52" s="30"/>
      <c r="AC52" s="30"/>
    </row>
    <row r="53" spans="1:29" s="43" customFormat="1" ht="32.25" customHeight="1" x14ac:dyDescent="0.25">
      <c r="A53" s="184"/>
      <c r="B53" s="184"/>
      <c r="C53" s="185"/>
      <c r="D53" s="167"/>
      <c r="E53" s="167"/>
      <c r="F53" s="39" t="s">
        <v>29</v>
      </c>
      <c r="G53" s="40">
        <v>8.3000000000000004E-2</v>
      </c>
      <c r="H53" s="40">
        <v>8.4000000000000005E-2</v>
      </c>
      <c r="I53" s="40">
        <v>8.3000000000000004E-2</v>
      </c>
      <c r="J53" s="40"/>
      <c r="K53" s="40"/>
      <c r="L53" s="40"/>
      <c r="M53" s="40"/>
      <c r="N53" s="40"/>
      <c r="O53" s="40"/>
      <c r="P53" s="40"/>
      <c r="Q53" s="40"/>
      <c r="R53" s="40"/>
      <c r="S53" s="41">
        <f t="shared" si="2"/>
        <v>0.25</v>
      </c>
      <c r="T53" s="186"/>
      <c r="U53" s="183"/>
      <c r="V53" s="187"/>
      <c r="W53" s="30"/>
      <c r="X53" s="30"/>
      <c r="Y53" s="30"/>
      <c r="Z53" s="30"/>
      <c r="AA53" s="30"/>
      <c r="AB53" s="30"/>
      <c r="AC53" s="30"/>
    </row>
    <row r="54" spans="1:29" s="43" customFormat="1" ht="31.5" customHeight="1" x14ac:dyDescent="0.25">
      <c r="A54" s="184"/>
      <c r="B54" s="184"/>
      <c r="C54" s="185" t="s">
        <v>298</v>
      </c>
      <c r="D54" s="188" t="s">
        <v>84</v>
      </c>
      <c r="E54" s="188"/>
      <c r="F54" s="36" t="s">
        <v>28</v>
      </c>
      <c r="G54" s="122">
        <v>7.0000000000000007E-2</v>
      </c>
      <c r="H54" s="122">
        <v>0.09</v>
      </c>
      <c r="I54" s="122">
        <v>0.09</v>
      </c>
      <c r="J54" s="122">
        <v>0.09</v>
      </c>
      <c r="K54" s="122">
        <v>0.09</v>
      </c>
      <c r="L54" s="122">
        <v>7.0000000000000007E-2</v>
      </c>
      <c r="M54" s="122">
        <v>7.0000000000000007E-2</v>
      </c>
      <c r="N54" s="122">
        <v>0.09</v>
      </c>
      <c r="O54" s="122">
        <v>0.09</v>
      </c>
      <c r="P54" s="122">
        <v>0.09</v>
      </c>
      <c r="Q54" s="122">
        <v>0.09</v>
      </c>
      <c r="R54" s="122">
        <v>7.0000000000000007E-2</v>
      </c>
      <c r="S54" s="37">
        <f t="shared" si="2"/>
        <v>0.99999999999999978</v>
      </c>
      <c r="T54" s="186"/>
      <c r="U54" s="183">
        <v>0.04</v>
      </c>
      <c r="V54" s="185" t="s">
        <v>227</v>
      </c>
      <c r="W54" s="30"/>
      <c r="X54" s="30"/>
      <c r="Y54" s="30"/>
      <c r="Z54" s="30"/>
      <c r="AA54" s="30"/>
      <c r="AB54" s="30"/>
      <c r="AC54" s="30"/>
    </row>
    <row r="55" spans="1:29" s="43" customFormat="1" ht="32.25" customHeight="1" x14ac:dyDescent="0.25">
      <c r="A55" s="184"/>
      <c r="B55" s="184"/>
      <c r="C55" s="185"/>
      <c r="D55" s="188"/>
      <c r="E55" s="188"/>
      <c r="F55" s="39" t="s">
        <v>29</v>
      </c>
      <c r="G55" s="40">
        <v>7.0000000000000007E-2</v>
      </c>
      <c r="H55" s="40">
        <v>0.09</v>
      </c>
      <c r="I55" s="40">
        <v>0.09</v>
      </c>
      <c r="J55" s="40"/>
      <c r="K55" s="40"/>
      <c r="L55" s="40"/>
      <c r="M55" s="40"/>
      <c r="N55" s="40"/>
      <c r="O55" s="40"/>
      <c r="P55" s="40"/>
      <c r="Q55" s="40"/>
      <c r="R55" s="40"/>
      <c r="S55" s="41">
        <f t="shared" si="2"/>
        <v>0.25</v>
      </c>
      <c r="T55" s="186"/>
      <c r="U55" s="183"/>
      <c r="V55" s="185"/>
      <c r="W55" s="30"/>
      <c r="X55" s="30"/>
      <c r="Y55" s="30"/>
      <c r="Z55" s="30"/>
      <c r="AA55" s="30"/>
      <c r="AB55" s="30"/>
      <c r="AC55" s="30"/>
    </row>
    <row r="56" spans="1:29" s="43" customFormat="1" ht="32.25" customHeight="1" x14ac:dyDescent="0.25">
      <c r="A56" s="184"/>
      <c r="B56" s="184"/>
      <c r="C56" s="185" t="s">
        <v>299</v>
      </c>
      <c r="D56" s="167" t="s">
        <v>84</v>
      </c>
      <c r="E56" s="167"/>
      <c r="F56" s="36" t="s">
        <v>28</v>
      </c>
      <c r="G56" s="122">
        <v>0.08</v>
      </c>
      <c r="H56" s="122">
        <v>0.08</v>
      </c>
      <c r="I56" s="122">
        <v>0.08</v>
      </c>
      <c r="J56" s="122">
        <v>0.08</v>
      </c>
      <c r="K56" s="122">
        <v>0.08</v>
      </c>
      <c r="L56" s="122">
        <v>0.08</v>
      </c>
      <c r="M56" s="122">
        <v>0.08</v>
      </c>
      <c r="N56" s="122">
        <v>0.08</v>
      </c>
      <c r="O56" s="122">
        <v>0.08</v>
      </c>
      <c r="P56" s="122">
        <v>0.08</v>
      </c>
      <c r="Q56" s="122">
        <v>0.08</v>
      </c>
      <c r="R56" s="122">
        <v>0.12</v>
      </c>
      <c r="S56" s="37">
        <f t="shared" si="2"/>
        <v>0.99999999999999989</v>
      </c>
      <c r="T56" s="186"/>
      <c r="U56" s="183">
        <v>0.03</v>
      </c>
      <c r="V56" s="185" t="s">
        <v>246</v>
      </c>
      <c r="W56" s="30"/>
      <c r="X56" s="30"/>
      <c r="Y56" s="30"/>
      <c r="Z56" s="30"/>
      <c r="AA56" s="30"/>
      <c r="AB56" s="30"/>
      <c r="AC56" s="30"/>
    </row>
    <row r="57" spans="1:29" s="43" customFormat="1" ht="32.25" customHeight="1" x14ac:dyDescent="0.25">
      <c r="A57" s="184"/>
      <c r="B57" s="184"/>
      <c r="C57" s="185"/>
      <c r="D57" s="167"/>
      <c r="E57" s="167"/>
      <c r="F57" s="39" t="s">
        <v>29</v>
      </c>
      <c r="G57" s="40">
        <v>0.08</v>
      </c>
      <c r="H57" s="40">
        <v>0.08</v>
      </c>
      <c r="I57" s="40">
        <v>0.08</v>
      </c>
      <c r="J57" s="40"/>
      <c r="K57" s="40"/>
      <c r="L57" s="40"/>
      <c r="M57" s="40"/>
      <c r="N57" s="40"/>
      <c r="O57" s="40"/>
      <c r="P57" s="40"/>
      <c r="Q57" s="40"/>
      <c r="R57" s="40"/>
      <c r="S57" s="41">
        <f t="shared" si="2"/>
        <v>0.24</v>
      </c>
      <c r="T57" s="186"/>
      <c r="U57" s="183"/>
      <c r="V57" s="185"/>
      <c r="W57" s="30"/>
      <c r="X57" s="30"/>
      <c r="Y57" s="30"/>
      <c r="Z57" s="30"/>
      <c r="AA57" s="30"/>
      <c r="AB57" s="30"/>
      <c r="AC57" s="30"/>
    </row>
    <row r="58" spans="1:29" x14ac:dyDescent="0.25">
      <c r="A58" s="181" t="s">
        <v>87</v>
      </c>
      <c r="B58" s="181"/>
      <c r="C58" s="181"/>
      <c r="D58" s="181"/>
      <c r="E58" s="181"/>
      <c r="F58" s="181"/>
      <c r="G58" s="181"/>
      <c r="H58" s="181"/>
      <c r="I58" s="181"/>
      <c r="J58" s="181"/>
      <c r="K58" s="181"/>
      <c r="L58" s="181"/>
      <c r="M58" s="181"/>
      <c r="N58" s="181"/>
      <c r="O58" s="181"/>
      <c r="P58" s="181"/>
      <c r="Q58" s="181"/>
      <c r="R58" s="181"/>
      <c r="S58" s="181"/>
      <c r="T58" s="85">
        <f>SUM(T8:T57)</f>
        <v>1</v>
      </c>
      <c r="U58" s="85">
        <f>SUM(U8:U57)</f>
        <v>1.0000000000000002</v>
      </c>
      <c r="V58" s="86"/>
      <c r="W58" s="30"/>
      <c r="X58" s="30"/>
      <c r="Y58" s="30"/>
      <c r="Z58" s="30"/>
      <c r="AA58" s="30"/>
      <c r="AB58" s="30"/>
      <c r="AC58" s="30"/>
    </row>
    <row r="59" spans="1:29" s="44" customFormat="1" x14ac:dyDescent="0.25">
      <c r="A59" s="182" t="s">
        <v>197</v>
      </c>
      <c r="B59" s="182"/>
      <c r="C59" s="182"/>
      <c r="D59" s="182"/>
      <c r="E59" s="182"/>
      <c r="F59" s="182"/>
      <c r="G59" s="182"/>
      <c r="H59" s="182"/>
      <c r="I59" s="182"/>
      <c r="J59" s="182"/>
      <c r="K59" s="182"/>
      <c r="L59" s="182"/>
      <c r="M59" s="182"/>
      <c r="N59" s="182"/>
      <c r="O59" s="182"/>
      <c r="P59" s="182"/>
      <c r="Q59" s="182"/>
      <c r="R59" s="182"/>
      <c r="S59" s="182"/>
      <c r="T59" s="182"/>
      <c r="U59" s="182"/>
      <c r="V59" s="182"/>
      <c r="W59" s="30"/>
      <c r="X59" s="30"/>
      <c r="Y59" s="30"/>
      <c r="Z59" s="30"/>
      <c r="AA59" s="30"/>
      <c r="AB59" s="30"/>
      <c r="AC59" s="30"/>
    </row>
    <row r="60" spans="1:29" x14ac:dyDescent="0.25">
      <c r="W60" s="30"/>
      <c r="X60" s="30"/>
      <c r="Y60" s="30"/>
      <c r="Z60" s="30"/>
      <c r="AA60" s="30"/>
      <c r="AB60" s="30"/>
      <c r="AC60" s="30"/>
    </row>
    <row r="61" spans="1:29" x14ac:dyDescent="0.25">
      <c r="W61" s="30"/>
      <c r="X61" s="30"/>
      <c r="Y61" s="30"/>
      <c r="Z61" s="30"/>
      <c r="AA61" s="30"/>
    </row>
    <row r="62" spans="1:29" x14ac:dyDescent="0.25">
      <c r="W62" s="30"/>
      <c r="X62" s="30"/>
      <c r="Y62" s="30"/>
      <c r="Z62" s="30"/>
      <c r="AA62" s="30"/>
    </row>
    <row r="63" spans="1:29" x14ac:dyDescent="0.25">
      <c r="W63" s="30"/>
      <c r="X63" s="30"/>
      <c r="Y63" s="30"/>
      <c r="Z63" s="30"/>
      <c r="AA63" s="30"/>
    </row>
    <row r="64" spans="1:29" x14ac:dyDescent="0.25">
      <c r="W64" s="30"/>
      <c r="X64" s="30"/>
      <c r="Y64" s="30"/>
      <c r="Z64" s="30"/>
      <c r="AA64" s="30"/>
    </row>
    <row r="65" spans="23:27" x14ac:dyDescent="0.25">
      <c r="W65" s="30"/>
      <c r="X65" s="30"/>
      <c r="Y65" s="30"/>
      <c r="Z65" s="30"/>
      <c r="AA65" s="30"/>
    </row>
    <row r="66" spans="23:27" x14ac:dyDescent="0.25">
      <c r="W66" s="30"/>
      <c r="X66" s="30"/>
      <c r="Y66" s="30"/>
      <c r="Z66" s="30"/>
      <c r="AA66" s="30"/>
    </row>
    <row r="67" spans="23:27" x14ac:dyDescent="0.25">
      <c r="W67" s="30"/>
      <c r="X67" s="30"/>
      <c r="Y67" s="30"/>
      <c r="Z67" s="30"/>
      <c r="AA67" s="30"/>
    </row>
    <row r="68" spans="23:27" x14ac:dyDescent="0.25">
      <c r="W68" s="30"/>
      <c r="X68" s="30"/>
      <c r="Y68" s="30"/>
      <c r="Z68" s="30"/>
      <c r="AA68" s="30"/>
    </row>
    <row r="69" spans="23:27" x14ac:dyDescent="0.25">
      <c r="W69" s="30"/>
      <c r="X69" s="30"/>
      <c r="Y69" s="30"/>
      <c r="Z69" s="30"/>
      <c r="AA69" s="30"/>
    </row>
    <row r="70" spans="23:27" x14ac:dyDescent="0.25">
      <c r="W70" s="30"/>
      <c r="X70" s="30"/>
      <c r="Y70" s="30"/>
      <c r="Z70" s="30"/>
      <c r="AA70" s="30"/>
    </row>
    <row r="71" spans="23:27" x14ac:dyDescent="0.25">
      <c r="W71" s="30"/>
      <c r="X71" s="30"/>
      <c r="Y71" s="30"/>
      <c r="Z71" s="30"/>
      <c r="AA71" s="30"/>
    </row>
    <row r="72" spans="23:27" x14ac:dyDescent="0.25">
      <c r="W72" s="30"/>
      <c r="X72" s="30"/>
      <c r="Y72" s="30"/>
      <c r="Z72" s="30"/>
      <c r="AA72" s="30"/>
    </row>
    <row r="73" spans="23:27" x14ac:dyDescent="0.25">
      <c r="W73" s="30"/>
      <c r="X73" s="30"/>
      <c r="Y73" s="30"/>
      <c r="Z73" s="30"/>
      <c r="AA73" s="30"/>
    </row>
    <row r="74" spans="23:27" x14ac:dyDescent="0.25">
      <c r="W74" s="30"/>
      <c r="X74" s="30"/>
      <c r="Y74" s="30"/>
      <c r="Z74" s="30"/>
      <c r="AA74" s="30"/>
    </row>
    <row r="75" spans="23:27" x14ac:dyDescent="0.25">
      <c r="W75" s="30"/>
      <c r="X75" s="30"/>
      <c r="Y75" s="30"/>
      <c r="Z75" s="30"/>
      <c r="AA75" s="30"/>
    </row>
    <row r="76" spans="23:27" x14ac:dyDescent="0.25">
      <c r="W76" s="30"/>
      <c r="X76" s="30"/>
      <c r="Y76" s="30"/>
      <c r="Z76" s="30"/>
      <c r="AA76" s="30"/>
    </row>
    <row r="77" spans="23:27" x14ac:dyDescent="0.25">
      <c r="W77" s="30"/>
      <c r="X77" s="30"/>
      <c r="Y77" s="30"/>
      <c r="Z77" s="30"/>
      <c r="AA77" s="30"/>
    </row>
    <row r="78" spans="23:27" x14ac:dyDescent="0.25">
      <c r="W78" s="30"/>
      <c r="X78" s="30"/>
      <c r="Y78" s="30"/>
      <c r="Z78" s="30"/>
      <c r="AA78" s="30"/>
    </row>
    <row r="79" spans="23:27" x14ac:dyDescent="0.25">
      <c r="W79" s="30"/>
      <c r="X79" s="30"/>
      <c r="Y79" s="30"/>
      <c r="Z79" s="30"/>
      <c r="AA79" s="30"/>
    </row>
    <row r="80" spans="23:27" x14ac:dyDescent="0.25">
      <c r="W80" s="30"/>
      <c r="X80" s="30"/>
      <c r="Y80" s="30"/>
    </row>
    <row r="81" spans="23:25" x14ac:dyDescent="0.25">
      <c r="W81" s="30"/>
      <c r="X81" s="30"/>
      <c r="Y81" s="30"/>
    </row>
    <row r="82" spans="23:25" x14ac:dyDescent="0.25">
      <c r="W82" s="30"/>
      <c r="X82" s="30"/>
      <c r="Y82" s="30"/>
    </row>
    <row r="83" spans="23:25" x14ac:dyDescent="0.25">
      <c r="W83" s="30"/>
      <c r="X83" s="30"/>
      <c r="Y83" s="30"/>
    </row>
    <row r="84" spans="23:25" x14ac:dyDescent="0.25">
      <c r="W84" s="30"/>
      <c r="X84" s="30"/>
      <c r="Y84" s="30"/>
    </row>
    <row r="85" spans="23:25" x14ac:dyDescent="0.25">
      <c r="W85" s="30"/>
      <c r="X85" s="30"/>
      <c r="Y85" s="30"/>
    </row>
    <row r="86" spans="23:25" x14ac:dyDescent="0.25">
      <c r="W86" s="30"/>
      <c r="X86" s="30"/>
      <c r="Y86" s="30"/>
    </row>
    <row r="87" spans="23:25" x14ac:dyDescent="0.25">
      <c r="W87" s="30"/>
      <c r="X87" s="30"/>
      <c r="Y87" s="30"/>
    </row>
    <row r="88" spans="23:25" x14ac:dyDescent="0.25">
      <c r="W88" s="30"/>
      <c r="X88" s="30"/>
      <c r="Y88" s="30"/>
    </row>
    <row r="89" spans="23:25" x14ac:dyDescent="0.25">
      <c r="W89" s="30"/>
      <c r="X89" s="30"/>
      <c r="Y89" s="30"/>
    </row>
    <row r="90" spans="23:25" x14ac:dyDescent="0.25">
      <c r="W90" s="30"/>
      <c r="X90" s="30"/>
      <c r="Y90" s="30"/>
    </row>
    <row r="91" spans="23:25" x14ac:dyDescent="0.25">
      <c r="W91" s="30"/>
      <c r="X91" s="30"/>
      <c r="Y91" s="30"/>
    </row>
    <row r="92" spans="23:25" x14ac:dyDescent="0.25">
      <c r="W92" s="30"/>
      <c r="X92" s="30"/>
      <c r="Y92" s="30"/>
    </row>
    <row r="93" spans="23:25" x14ac:dyDescent="0.25">
      <c r="W93" s="30"/>
      <c r="X93" s="30"/>
      <c r="Y93" s="30"/>
    </row>
    <row r="94" spans="23:25" x14ac:dyDescent="0.25">
      <c r="W94" s="30"/>
      <c r="X94" s="30"/>
      <c r="Y94" s="30"/>
    </row>
    <row r="95" spans="23:25" x14ac:dyDescent="0.25">
      <c r="W95" s="30"/>
      <c r="X95" s="30"/>
      <c r="Y95" s="30"/>
    </row>
    <row r="96" spans="23:25" x14ac:dyDescent="0.25">
      <c r="W96" s="30"/>
      <c r="X96" s="30"/>
      <c r="Y96" s="30"/>
    </row>
    <row r="97" spans="23:25" x14ac:dyDescent="0.25">
      <c r="W97" s="30"/>
      <c r="X97" s="30"/>
      <c r="Y97" s="30"/>
    </row>
    <row r="98" spans="23:25" x14ac:dyDescent="0.25">
      <c r="W98" s="30"/>
      <c r="X98" s="30"/>
      <c r="Y98" s="30"/>
    </row>
    <row r="99" spans="23:25" x14ac:dyDescent="0.25">
      <c r="W99" s="30"/>
      <c r="X99" s="30"/>
      <c r="Y99" s="30"/>
    </row>
    <row r="100" spans="23:25" x14ac:dyDescent="0.25">
      <c r="W100" s="30"/>
      <c r="X100" s="30"/>
      <c r="Y100" s="30"/>
    </row>
    <row r="101" spans="23:25" x14ac:dyDescent="0.25">
      <c r="W101" s="30"/>
      <c r="X101" s="30"/>
      <c r="Y101" s="30"/>
    </row>
    <row r="102" spans="23:25" x14ac:dyDescent="0.25">
      <c r="W102" s="30"/>
      <c r="X102" s="30"/>
      <c r="Y102" s="30"/>
    </row>
    <row r="103" spans="23:25" x14ac:dyDescent="0.25">
      <c r="W103" s="30"/>
      <c r="X103" s="30"/>
      <c r="Y103" s="30"/>
    </row>
    <row r="104" spans="23:25" x14ac:dyDescent="0.25">
      <c r="W104" s="30"/>
      <c r="X104" s="30"/>
      <c r="Y104" s="30"/>
    </row>
    <row r="105" spans="23:25" x14ac:dyDescent="0.25">
      <c r="W105" s="30"/>
      <c r="X105" s="30"/>
      <c r="Y105" s="30"/>
    </row>
    <row r="106" spans="23:25" x14ac:dyDescent="0.25">
      <c r="W106" s="30"/>
      <c r="X106" s="30"/>
      <c r="Y106" s="30"/>
    </row>
    <row r="107" spans="23:25" x14ac:dyDescent="0.25">
      <c r="W107" s="30"/>
      <c r="X107" s="30"/>
      <c r="Y107" s="30"/>
    </row>
    <row r="108" spans="23:25" x14ac:dyDescent="0.25">
      <c r="W108" s="30"/>
      <c r="X108" s="30"/>
      <c r="Y108" s="30"/>
    </row>
    <row r="109" spans="23:25" x14ac:dyDescent="0.25">
      <c r="W109" s="30"/>
      <c r="X109" s="30"/>
      <c r="Y109" s="30"/>
    </row>
    <row r="110" spans="23:25" x14ac:dyDescent="0.25">
      <c r="W110" s="30"/>
      <c r="X110" s="30"/>
      <c r="Y110" s="30"/>
    </row>
    <row r="111" spans="23:25" x14ac:dyDescent="0.25">
      <c r="W111" s="30"/>
      <c r="X111" s="30"/>
      <c r="Y111" s="30"/>
    </row>
    <row r="112" spans="23:25" x14ac:dyDescent="0.25">
      <c r="W112" s="30"/>
      <c r="X112" s="30"/>
      <c r="Y112" s="30"/>
    </row>
    <row r="113" spans="23:25" x14ac:dyDescent="0.25">
      <c r="W113" s="30"/>
      <c r="X113" s="30"/>
      <c r="Y113" s="30"/>
    </row>
    <row r="114" spans="23:25" x14ac:dyDescent="0.25">
      <c r="W114" s="30"/>
      <c r="X114" s="30"/>
      <c r="Y114" s="30"/>
    </row>
    <row r="115" spans="23:25" x14ac:dyDescent="0.25">
      <c r="W115" s="30"/>
      <c r="X115" s="30"/>
      <c r="Y115" s="30"/>
    </row>
    <row r="116" spans="23:25" x14ac:dyDescent="0.25">
      <c r="W116" s="30"/>
      <c r="X116" s="30"/>
      <c r="Y116" s="30"/>
    </row>
    <row r="117" spans="23:25" x14ac:dyDescent="0.25">
      <c r="W117" s="30"/>
      <c r="X117" s="30"/>
      <c r="Y117" s="30"/>
    </row>
    <row r="118" spans="23:25" x14ac:dyDescent="0.25">
      <c r="W118" s="30"/>
      <c r="X118" s="30"/>
      <c r="Y118" s="30"/>
    </row>
    <row r="119" spans="23:25" x14ac:dyDescent="0.25">
      <c r="W119" s="30"/>
      <c r="X119" s="30"/>
      <c r="Y119" s="30"/>
    </row>
    <row r="120" spans="23:25" x14ac:dyDescent="0.25">
      <c r="W120" s="30"/>
      <c r="X120" s="30"/>
      <c r="Y120" s="30"/>
    </row>
    <row r="121" spans="23:25" x14ac:dyDescent="0.25">
      <c r="W121" s="30"/>
      <c r="X121" s="30"/>
      <c r="Y121" s="30"/>
    </row>
    <row r="122" spans="23:25" x14ac:dyDescent="0.25">
      <c r="W122" s="30"/>
      <c r="X122" s="30"/>
      <c r="Y122" s="30"/>
    </row>
    <row r="123" spans="23:25" x14ac:dyDescent="0.25">
      <c r="W123" s="30"/>
      <c r="X123" s="30"/>
      <c r="Y123" s="30"/>
    </row>
    <row r="124" spans="23:25" x14ac:dyDescent="0.25">
      <c r="W124" s="30"/>
      <c r="X124" s="30"/>
      <c r="Y124" s="30"/>
    </row>
    <row r="125" spans="23:25" x14ac:dyDescent="0.25">
      <c r="W125" s="30"/>
      <c r="X125" s="30"/>
      <c r="Y125" s="30"/>
    </row>
    <row r="126" spans="23:25" x14ac:dyDescent="0.25">
      <c r="W126" s="30"/>
      <c r="X126" s="30"/>
      <c r="Y126" s="30"/>
    </row>
    <row r="127" spans="23:25" x14ac:dyDescent="0.25">
      <c r="W127" s="30"/>
      <c r="X127" s="30"/>
      <c r="Y127" s="30"/>
    </row>
    <row r="128" spans="23:25" x14ac:dyDescent="0.25">
      <c r="W128" s="30"/>
      <c r="X128" s="30"/>
      <c r="Y128" s="30"/>
    </row>
    <row r="129" spans="23:25" x14ac:dyDescent="0.25">
      <c r="W129" s="30"/>
      <c r="X129" s="30"/>
      <c r="Y129" s="30"/>
    </row>
    <row r="130" spans="23:25" x14ac:dyDescent="0.25">
      <c r="W130" s="30"/>
      <c r="X130" s="30"/>
      <c r="Y130" s="30"/>
    </row>
    <row r="131" spans="23:25" x14ac:dyDescent="0.25">
      <c r="W131" s="30"/>
      <c r="X131" s="30"/>
      <c r="Y131" s="30"/>
    </row>
    <row r="132" spans="23:25" x14ac:dyDescent="0.25">
      <c r="W132" s="30"/>
      <c r="X132" s="30"/>
      <c r="Y132" s="30"/>
    </row>
    <row r="133" spans="23:25" x14ac:dyDescent="0.25">
      <c r="W133" s="30"/>
      <c r="X133" s="30"/>
      <c r="Y133" s="30"/>
    </row>
    <row r="134" spans="23:25" x14ac:dyDescent="0.25">
      <c r="W134" s="30"/>
      <c r="X134" s="30"/>
      <c r="Y134" s="30"/>
    </row>
    <row r="135" spans="23:25" x14ac:dyDescent="0.25">
      <c r="W135" s="30"/>
      <c r="X135" s="30"/>
      <c r="Y135" s="30"/>
    </row>
    <row r="136" spans="23:25" x14ac:dyDescent="0.25">
      <c r="W136" s="30"/>
      <c r="X136" s="30"/>
      <c r="Y136" s="30"/>
    </row>
    <row r="137" spans="23:25" x14ac:dyDescent="0.25">
      <c r="W137" s="30"/>
      <c r="X137" s="30"/>
      <c r="Y137" s="30"/>
    </row>
    <row r="138" spans="23:25" x14ac:dyDescent="0.25">
      <c r="W138" s="30"/>
      <c r="X138" s="30"/>
      <c r="Y138" s="30"/>
    </row>
    <row r="139" spans="23:25" x14ac:dyDescent="0.25">
      <c r="W139" s="30"/>
      <c r="X139" s="30"/>
      <c r="Y139" s="30"/>
    </row>
    <row r="140" spans="23:25" x14ac:dyDescent="0.25">
      <c r="W140" s="30"/>
      <c r="X140" s="30"/>
      <c r="Y140" s="30"/>
    </row>
    <row r="141" spans="23:25" x14ac:dyDescent="0.25">
      <c r="W141" s="30"/>
      <c r="X141" s="30"/>
      <c r="Y141" s="30"/>
    </row>
    <row r="142" spans="23:25" x14ac:dyDescent="0.25">
      <c r="W142" s="30"/>
      <c r="X142" s="30"/>
      <c r="Y142" s="30"/>
    </row>
    <row r="143" spans="23:25" x14ac:dyDescent="0.25">
      <c r="W143" s="30"/>
      <c r="X143" s="30"/>
      <c r="Y143" s="30"/>
    </row>
    <row r="144" spans="23:25" x14ac:dyDescent="0.25">
      <c r="W144" s="30"/>
      <c r="X144" s="30"/>
      <c r="Y144" s="30"/>
    </row>
    <row r="145" spans="23:25" x14ac:dyDescent="0.25">
      <c r="W145" s="30"/>
      <c r="X145" s="30"/>
      <c r="Y145" s="30"/>
    </row>
    <row r="146" spans="23:25" x14ac:dyDescent="0.25">
      <c r="W146" s="30"/>
      <c r="X146" s="30"/>
      <c r="Y146" s="30"/>
    </row>
    <row r="147" spans="23:25" x14ac:dyDescent="0.25">
      <c r="W147" s="30"/>
      <c r="X147" s="30"/>
      <c r="Y147" s="30"/>
    </row>
    <row r="148" spans="23:25" x14ac:dyDescent="0.25">
      <c r="W148" s="30"/>
      <c r="X148" s="30"/>
      <c r="Y148" s="30"/>
    </row>
    <row r="149" spans="23:25" x14ac:dyDescent="0.25">
      <c r="W149" s="30"/>
      <c r="X149" s="30"/>
      <c r="Y149" s="30"/>
    </row>
    <row r="150" spans="23:25" x14ac:dyDescent="0.25">
      <c r="W150" s="30"/>
      <c r="X150" s="30"/>
      <c r="Y150" s="30"/>
    </row>
    <row r="151" spans="23:25" x14ac:dyDescent="0.25">
      <c r="W151" s="30"/>
      <c r="X151" s="30"/>
      <c r="Y151" s="30"/>
    </row>
    <row r="152" spans="23:25" x14ac:dyDescent="0.25">
      <c r="W152" s="30"/>
      <c r="X152" s="30"/>
      <c r="Y152" s="30"/>
    </row>
    <row r="153" spans="23:25" x14ac:dyDescent="0.25">
      <c r="W153" s="30"/>
      <c r="X153" s="30"/>
      <c r="Y153" s="30"/>
    </row>
    <row r="154" spans="23:25" x14ac:dyDescent="0.25">
      <c r="W154" s="30"/>
      <c r="X154" s="30"/>
      <c r="Y154" s="30"/>
    </row>
    <row r="155" spans="23:25" x14ac:dyDescent="0.25">
      <c r="W155" s="30"/>
      <c r="X155" s="30"/>
      <c r="Y155" s="30"/>
    </row>
    <row r="156" spans="23:25" x14ac:dyDescent="0.25">
      <c r="W156" s="30"/>
      <c r="X156" s="30"/>
      <c r="Y156" s="30"/>
    </row>
    <row r="157" spans="23:25" x14ac:dyDescent="0.25">
      <c r="W157" s="30"/>
      <c r="X157" s="30"/>
      <c r="Y157" s="30"/>
    </row>
    <row r="158" spans="23:25" x14ac:dyDescent="0.25">
      <c r="W158" s="30"/>
      <c r="X158" s="30"/>
      <c r="Y158" s="30"/>
    </row>
    <row r="159" spans="23:25" x14ac:dyDescent="0.25">
      <c r="W159" s="30"/>
      <c r="X159" s="30"/>
      <c r="Y159" s="30"/>
    </row>
    <row r="160" spans="23:25" x14ac:dyDescent="0.25">
      <c r="W160" s="30"/>
      <c r="X160" s="30"/>
      <c r="Y160" s="30"/>
    </row>
    <row r="161" spans="23:25" x14ac:dyDescent="0.25">
      <c r="W161" s="30"/>
      <c r="X161" s="30"/>
      <c r="Y161" s="30"/>
    </row>
    <row r="162" spans="23:25" x14ac:dyDescent="0.25">
      <c r="W162" s="30"/>
      <c r="X162" s="30"/>
      <c r="Y162" s="30"/>
    </row>
    <row r="163" spans="23:25" x14ac:dyDescent="0.25">
      <c r="W163" s="30"/>
      <c r="X163" s="30"/>
      <c r="Y163" s="30"/>
    </row>
    <row r="164" spans="23:25" x14ac:dyDescent="0.25">
      <c r="W164" s="30"/>
      <c r="X164" s="30"/>
      <c r="Y164" s="30"/>
    </row>
    <row r="165" spans="23:25" x14ac:dyDescent="0.25">
      <c r="W165" s="30"/>
      <c r="X165" s="30"/>
      <c r="Y165" s="30"/>
    </row>
    <row r="166" spans="23:25" x14ac:dyDescent="0.25">
      <c r="W166" s="30"/>
      <c r="X166" s="30"/>
      <c r="Y166" s="30"/>
    </row>
    <row r="167" spans="23:25" x14ac:dyDescent="0.25">
      <c r="W167" s="30"/>
      <c r="X167" s="30"/>
      <c r="Y167" s="30"/>
    </row>
    <row r="168" spans="23:25" x14ac:dyDescent="0.25">
      <c r="W168" s="30"/>
      <c r="X168" s="30"/>
      <c r="Y168" s="30"/>
    </row>
    <row r="169" spans="23:25" x14ac:dyDescent="0.25">
      <c r="W169" s="30"/>
      <c r="X169" s="30"/>
      <c r="Y169" s="30"/>
    </row>
    <row r="170" spans="23:25" x14ac:dyDescent="0.25">
      <c r="W170" s="30"/>
      <c r="X170" s="30"/>
      <c r="Y170" s="30"/>
    </row>
    <row r="171" spans="23:25" x14ac:dyDescent="0.25">
      <c r="W171" s="30"/>
      <c r="X171" s="30"/>
      <c r="Y171" s="30"/>
    </row>
    <row r="172" spans="23:25" x14ac:dyDescent="0.25">
      <c r="W172" s="30"/>
      <c r="X172" s="30"/>
      <c r="Y172" s="30"/>
    </row>
    <row r="173" spans="23:25" x14ac:dyDescent="0.25">
      <c r="W173" s="30"/>
      <c r="X173" s="30"/>
      <c r="Y173" s="30"/>
    </row>
    <row r="174" spans="23:25" x14ac:dyDescent="0.25">
      <c r="W174" s="30"/>
      <c r="X174" s="30"/>
      <c r="Y174" s="30"/>
    </row>
    <row r="175" spans="23:25" x14ac:dyDescent="0.25">
      <c r="W175" s="30"/>
      <c r="X175" s="30"/>
      <c r="Y175" s="30"/>
    </row>
    <row r="176" spans="23:25" x14ac:dyDescent="0.25">
      <c r="W176" s="30"/>
      <c r="X176" s="30"/>
      <c r="Y176" s="30"/>
    </row>
    <row r="177" spans="23:25" x14ac:dyDescent="0.25">
      <c r="W177" s="30"/>
      <c r="X177" s="30"/>
      <c r="Y177" s="30"/>
    </row>
    <row r="178" spans="23:25" x14ac:dyDescent="0.25">
      <c r="W178" s="30"/>
      <c r="X178" s="30"/>
      <c r="Y178" s="30"/>
    </row>
    <row r="179" spans="23:25" x14ac:dyDescent="0.25">
      <c r="W179" s="30"/>
      <c r="X179" s="30"/>
      <c r="Y179" s="30"/>
    </row>
    <row r="180" spans="23:25" x14ac:dyDescent="0.25">
      <c r="W180" s="30"/>
      <c r="X180" s="30"/>
      <c r="Y180" s="30"/>
    </row>
    <row r="181" spans="23:25" x14ac:dyDescent="0.25">
      <c r="W181" s="30"/>
      <c r="X181" s="30"/>
      <c r="Y181" s="30"/>
    </row>
    <row r="182" spans="23:25" x14ac:dyDescent="0.25">
      <c r="W182" s="30"/>
      <c r="X182" s="30"/>
      <c r="Y182" s="30"/>
    </row>
    <row r="183" spans="23:25" x14ac:dyDescent="0.25">
      <c r="W183" s="30"/>
      <c r="X183" s="30"/>
      <c r="Y183" s="30"/>
    </row>
    <row r="184" spans="23:25" x14ac:dyDescent="0.25">
      <c r="W184" s="30"/>
      <c r="X184" s="30"/>
      <c r="Y184" s="30"/>
    </row>
    <row r="185" spans="23:25" x14ac:dyDescent="0.25">
      <c r="W185" s="30"/>
      <c r="X185" s="30"/>
      <c r="Y185" s="30"/>
    </row>
    <row r="186" spans="23:25" x14ac:dyDescent="0.25">
      <c r="W186" s="30"/>
      <c r="X186" s="30"/>
      <c r="Y186" s="30"/>
    </row>
    <row r="187" spans="23:25" x14ac:dyDescent="0.25">
      <c r="W187" s="30"/>
      <c r="X187" s="30"/>
      <c r="Y187" s="30"/>
    </row>
    <row r="188" spans="23:25" x14ac:dyDescent="0.25">
      <c r="W188" s="30"/>
      <c r="X188" s="30"/>
      <c r="Y188" s="30"/>
    </row>
    <row r="189" spans="23:25" x14ac:dyDescent="0.25">
      <c r="W189" s="30"/>
      <c r="X189" s="30"/>
      <c r="Y189" s="30"/>
    </row>
    <row r="190" spans="23:25" x14ac:dyDescent="0.25">
      <c r="W190" s="30"/>
      <c r="X190" s="30"/>
      <c r="Y190" s="30"/>
    </row>
    <row r="191" spans="23:25" x14ac:dyDescent="0.25">
      <c r="W191" s="30"/>
      <c r="X191" s="30"/>
      <c r="Y191" s="30"/>
    </row>
    <row r="192" spans="23:25" x14ac:dyDescent="0.25">
      <c r="W192" s="30"/>
      <c r="X192" s="30"/>
      <c r="Y192" s="30"/>
    </row>
    <row r="193" spans="23:25" x14ac:dyDescent="0.25">
      <c r="W193" s="30"/>
      <c r="X193" s="30"/>
      <c r="Y193" s="30"/>
    </row>
    <row r="194" spans="23:25" x14ac:dyDescent="0.25">
      <c r="W194" s="30"/>
      <c r="X194" s="30"/>
      <c r="Y194" s="30"/>
    </row>
    <row r="195" spans="23:25" x14ac:dyDescent="0.25">
      <c r="W195" s="30"/>
      <c r="X195" s="30"/>
      <c r="Y195" s="30"/>
    </row>
    <row r="196" spans="23:25" x14ac:dyDescent="0.25">
      <c r="W196" s="30"/>
      <c r="X196" s="30"/>
      <c r="Y196" s="30"/>
    </row>
    <row r="197" spans="23:25" x14ac:dyDescent="0.25">
      <c r="W197" s="30"/>
      <c r="X197" s="30"/>
      <c r="Y197" s="30"/>
    </row>
    <row r="198" spans="23:25" x14ac:dyDescent="0.25">
      <c r="W198" s="30"/>
      <c r="X198" s="30"/>
      <c r="Y198" s="30"/>
    </row>
    <row r="199" spans="23:25" x14ac:dyDescent="0.25">
      <c r="W199" s="30"/>
      <c r="X199" s="30"/>
      <c r="Y199" s="30"/>
    </row>
    <row r="200" spans="23:25" x14ac:dyDescent="0.25">
      <c r="W200" s="30"/>
      <c r="X200" s="30"/>
      <c r="Y200" s="30"/>
    </row>
    <row r="201" spans="23:25" x14ac:dyDescent="0.25">
      <c r="W201" s="30"/>
      <c r="X201" s="30"/>
      <c r="Y201" s="30"/>
    </row>
    <row r="202" spans="23:25" x14ac:dyDescent="0.25">
      <c r="W202" s="30"/>
      <c r="X202" s="30"/>
      <c r="Y202" s="30"/>
    </row>
    <row r="203" spans="23:25" x14ac:dyDescent="0.25">
      <c r="W203" s="30"/>
      <c r="X203" s="30"/>
      <c r="Y203" s="30"/>
    </row>
    <row r="204" spans="23:25" x14ac:dyDescent="0.25">
      <c r="W204" s="30"/>
      <c r="X204" s="30"/>
      <c r="Y204" s="30"/>
    </row>
    <row r="205" spans="23:25" x14ac:dyDescent="0.25">
      <c r="W205" s="30"/>
      <c r="X205" s="30"/>
      <c r="Y205" s="30"/>
    </row>
    <row r="206" spans="23:25" x14ac:dyDescent="0.25">
      <c r="W206" s="30"/>
      <c r="X206" s="30"/>
      <c r="Y206" s="30"/>
    </row>
    <row r="207" spans="23:25" x14ac:dyDescent="0.25">
      <c r="W207" s="30"/>
      <c r="X207" s="30"/>
      <c r="Y207" s="30"/>
    </row>
    <row r="208" spans="23:25" x14ac:dyDescent="0.25">
      <c r="W208" s="30"/>
      <c r="X208" s="30"/>
      <c r="Y208" s="30"/>
    </row>
    <row r="209" spans="23:25" x14ac:dyDescent="0.25">
      <c r="W209" s="30"/>
      <c r="X209" s="30"/>
      <c r="Y209" s="30"/>
    </row>
    <row r="210" spans="23:25" x14ac:dyDescent="0.25">
      <c r="W210" s="30"/>
      <c r="X210" s="30"/>
      <c r="Y210" s="30"/>
    </row>
    <row r="211" spans="23:25" x14ac:dyDescent="0.25">
      <c r="W211" s="30"/>
      <c r="X211" s="30"/>
      <c r="Y211" s="30"/>
    </row>
    <row r="212" spans="23:25" x14ac:dyDescent="0.25">
      <c r="W212" s="30"/>
      <c r="X212" s="30"/>
      <c r="Y212" s="30"/>
    </row>
    <row r="213" spans="23:25" x14ac:dyDescent="0.25">
      <c r="W213" s="30"/>
      <c r="X213" s="30"/>
      <c r="Y213" s="30"/>
    </row>
    <row r="214" spans="23:25" x14ac:dyDescent="0.25">
      <c r="W214" s="30"/>
      <c r="X214" s="30"/>
      <c r="Y214" s="30"/>
    </row>
    <row r="215" spans="23:25" x14ac:dyDescent="0.25">
      <c r="W215" s="30"/>
      <c r="X215" s="30"/>
      <c r="Y215" s="30"/>
    </row>
    <row r="216" spans="23:25" x14ac:dyDescent="0.25">
      <c r="W216" s="30"/>
      <c r="X216" s="30"/>
      <c r="Y216" s="30"/>
    </row>
    <row r="217" spans="23:25" x14ac:dyDescent="0.25">
      <c r="W217" s="30"/>
      <c r="X217" s="30"/>
      <c r="Y217" s="30"/>
    </row>
    <row r="218" spans="23:25" x14ac:dyDescent="0.25">
      <c r="W218" s="30"/>
      <c r="X218" s="30"/>
      <c r="Y218" s="30"/>
    </row>
    <row r="219" spans="23:25" x14ac:dyDescent="0.25">
      <c r="W219" s="30"/>
      <c r="X219" s="30"/>
      <c r="Y219" s="30"/>
    </row>
    <row r="220" spans="23:25" x14ac:dyDescent="0.25">
      <c r="W220" s="30"/>
      <c r="X220" s="30"/>
      <c r="Y220" s="30"/>
    </row>
    <row r="221" spans="23:25" x14ac:dyDescent="0.25">
      <c r="W221" s="30"/>
      <c r="X221" s="30"/>
      <c r="Y221" s="30"/>
    </row>
    <row r="222" spans="23:25" x14ac:dyDescent="0.25">
      <c r="W222" s="30"/>
      <c r="X222" s="30"/>
      <c r="Y222" s="30"/>
    </row>
    <row r="223" spans="23:25" x14ac:dyDescent="0.25">
      <c r="W223" s="30"/>
      <c r="X223" s="30"/>
      <c r="Y223" s="30"/>
    </row>
    <row r="224" spans="23:25" x14ac:dyDescent="0.25">
      <c r="W224" s="30"/>
      <c r="X224" s="30"/>
      <c r="Y224" s="30"/>
    </row>
    <row r="225" spans="23:25" x14ac:dyDescent="0.25">
      <c r="W225" s="30"/>
      <c r="X225" s="30"/>
      <c r="Y225" s="30"/>
    </row>
    <row r="226" spans="23:25" x14ac:dyDescent="0.25">
      <c r="W226" s="30"/>
      <c r="X226" s="30"/>
      <c r="Y226" s="30"/>
    </row>
    <row r="227" spans="23:25" x14ac:dyDescent="0.25">
      <c r="W227" s="30"/>
      <c r="X227" s="30"/>
      <c r="Y227" s="30"/>
    </row>
    <row r="228" spans="23:25" x14ac:dyDescent="0.25">
      <c r="W228" s="30"/>
      <c r="X228" s="30"/>
      <c r="Y228" s="30"/>
    </row>
    <row r="229" spans="23:25" x14ac:dyDescent="0.25">
      <c r="W229" s="30"/>
      <c r="X229" s="30"/>
      <c r="Y229" s="30"/>
    </row>
    <row r="230" spans="23:25" x14ac:dyDescent="0.25">
      <c r="W230" s="30"/>
      <c r="X230" s="30"/>
      <c r="Y230" s="30"/>
    </row>
    <row r="231" spans="23:25" x14ac:dyDescent="0.25">
      <c r="W231" s="30"/>
      <c r="X231" s="30"/>
      <c r="Y231" s="30"/>
    </row>
    <row r="232" spans="23:25" x14ac:dyDescent="0.25">
      <c r="W232" s="30"/>
      <c r="X232" s="30"/>
      <c r="Y232" s="30"/>
    </row>
    <row r="233" spans="23:25" x14ac:dyDescent="0.25">
      <c r="W233" s="30"/>
      <c r="X233" s="30"/>
      <c r="Y233" s="30"/>
    </row>
    <row r="234" spans="23:25" x14ac:dyDescent="0.25">
      <c r="W234" s="30"/>
      <c r="X234" s="30"/>
      <c r="Y234" s="30"/>
    </row>
    <row r="235" spans="23:25" x14ac:dyDescent="0.25">
      <c r="W235" s="30"/>
      <c r="X235" s="30"/>
      <c r="Y235" s="30"/>
    </row>
    <row r="236" spans="23:25" x14ac:dyDescent="0.25">
      <c r="W236" s="30"/>
      <c r="X236" s="30"/>
      <c r="Y236" s="30"/>
    </row>
    <row r="237" spans="23:25" x14ac:dyDescent="0.25">
      <c r="W237" s="30"/>
      <c r="X237" s="30"/>
      <c r="Y237" s="30"/>
    </row>
    <row r="238" spans="23:25" x14ac:dyDescent="0.25">
      <c r="W238" s="30"/>
      <c r="X238" s="30"/>
      <c r="Y238" s="30"/>
    </row>
    <row r="239" spans="23:25" x14ac:dyDescent="0.25">
      <c r="W239" s="30"/>
      <c r="X239" s="30"/>
      <c r="Y239" s="30"/>
    </row>
    <row r="240" spans="23:25" x14ac:dyDescent="0.25">
      <c r="W240" s="30"/>
      <c r="X240" s="30"/>
      <c r="Y240" s="30"/>
    </row>
    <row r="241" spans="23:25" x14ac:dyDescent="0.25">
      <c r="W241" s="30"/>
      <c r="X241" s="30"/>
      <c r="Y241" s="30"/>
    </row>
    <row r="242" spans="23:25" x14ac:dyDescent="0.25">
      <c r="W242" s="30"/>
      <c r="X242" s="30"/>
      <c r="Y242" s="30"/>
    </row>
    <row r="243" spans="23:25" x14ac:dyDescent="0.25">
      <c r="W243" s="30"/>
      <c r="X243" s="30"/>
      <c r="Y243" s="30"/>
    </row>
    <row r="244" spans="23:25" x14ac:dyDescent="0.25">
      <c r="W244" s="30"/>
      <c r="X244" s="30"/>
      <c r="Y244" s="30"/>
    </row>
    <row r="245" spans="23:25" x14ac:dyDescent="0.25">
      <c r="W245" s="30"/>
      <c r="X245" s="30"/>
      <c r="Y245" s="30"/>
    </row>
    <row r="246" spans="23:25" x14ac:dyDescent="0.25">
      <c r="W246" s="30"/>
      <c r="X246" s="30"/>
      <c r="Y246" s="30"/>
    </row>
    <row r="247" spans="23:25" x14ac:dyDescent="0.25">
      <c r="W247" s="30"/>
      <c r="X247" s="30"/>
      <c r="Y247" s="30"/>
    </row>
    <row r="248" spans="23:25" x14ac:dyDescent="0.25">
      <c r="W248" s="30"/>
      <c r="X248" s="30"/>
      <c r="Y248" s="30"/>
    </row>
    <row r="249" spans="23:25" x14ac:dyDescent="0.25">
      <c r="W249" s="30"/>
      <c r="X249" s="30"/>
      <c r="Y249" s="30"/>
    </row>
    <row r="250" spans="23:25" x14ac:dyDescent="0.25">
      <c r="W250" s="30"/>
      <c r="X250" s="30"/>
      <c r="Y250" s="30"/>
    </row>
    <row r="251" spans="23:25" x14ac:dyDescent="0.25">
      <c r="W251" s="30"/>
      <c r="X251" s="30"/>
      <c r="Y251" s="30"/>
    </row>
    <row r="252" spans="23:25" x14ac:dyDescent="0.25">
      <c r="W252" s="30"/>
      <c r="X252" s="30"/>
      <c r="Y252" s="30"/>
    </row>
    <row r="253" spans="23:25" x14ac:dyDescent="0.25">
      <c r="W253" s="30"/>
      <c r="X253" s="30"/>
      <c r="Y253" s="30"/>
    </row>
    <row r="254" spans="23:25" x14ac:dyDescent="0.25">
      <c r="W254" s="30"/>
      <c r="X254" s="30"/>
      <c r="Y254" s="30"/>
    </row>
    <row r="255" spans="23:25" x14ac:dyDescent="0.25">
      <c r="W255" s="30"/>
      <c r="X255" s="30"/>
      <c r="Y255" s="30"/>
    </row>
    <row r="256" spans="23:25" x14ac:dyDescent="0.25">
      <c r="W256" s="30"/>
      <c r="X256" s="30"/>
      <c r="Y256" s="30"/>
    </row>
    <row r="257" spans="23:25" x14ac:dyDescent="0.25">
      <c r="W257" s="30"/>
      <c r="X257" s="30"/>
      <c r="Y257" s="30"/>
    </row>
    <row r="258" spans="23:25" x14ac:dyDescent="0.25">
      <c r="W258" s="30"/>
      <c r="X258" s="30"/>
      <c r="Y258" s="30"/>
    </row>
    <row r="259" spans="23:25" x14ac:dyDescent="0.25">
      <c r="W259" s="30"/>
      <c r="X259" s="30"/>
      <c r="Y259" s="30"/>
    </row>
    <row r="260" spans="23:25" x14ac:dyDescent="0.25">
      <c r="W260" s="30"/>
      <c r="X260" s="30"/>
      <c r="Y260" s="30"/>
    </row>
    <row r="261" spans="23:25" x14ac:dyDescent="0.25">
      <c r="W261" s="30"/>
      <c r="X261" s="30"/>
      <c r="Y261" s="30"/>
    </row>
    <row r="262" spans="23:25" x14ac:dyDescent="0.25">
      <c r="W262" s="30"/>
      <c r="X262" s="30"/>
      <c r="Y262" s="30"/>
    </row>
    <row r="263" spans="23:25" x14ac:dyDescent="0.25">
      <c r="W263" s="30"/>
      <c r="X263" s="30"/>
      <c r="Y263" s="30"/>
    </row>
    <row r="264" spans="23:25" x14ac:dyDescent="0.25">
      <c r="W264" s="30"/>
      <c r="X264" s="30"/>
      <c r="Y264" s="30"/>
    </row>
    <row r="265" spans="23:25" x14ac:dyDescent="0.25">
      <c r="W265" s="30"/>
      <c r="X265" s="30"/>
      <c r="Y265" s="30"/>
    </row>
    <row r="266" spans="23:25" x14ac:dyDescent="0.25">
      <c r="W266" s="30"/>
      <c r="X266" s="30"/>
      <c r="Y266" s="30"/>
    </row>
    <row r="267" spans="23:25" x14ac:dyDescent="0.25">
      <c r="W267" s="30"/>
      <c r="X267" s="30"/>
      <c r="Y267" s="30"/>
    </row>
    <row r="268" spans="23:25" x14ac:dyDescent="0.25">
      <c r="W268" s="30"/>
      <c r="X268" s="30"/>
      <c r="Y268" s="30"/>
    </row>
    <row r="269" spans="23:25" x14ac:dyDescent="0.25">
      <c r="W269" s="30"/>
      <c r="X269" s="30"/>
      <c r="Y269" s="30"/>
    </row>
    <row r="270" spans="23:25" x14ac:dyDescent="0.25">
      <c r="W270" s="30"/>
      <c r="X270" s="30"/>
      <c r="Y270" s="30"/>
    </row>
    <row r="271" spans="23:25" x14ac:dyDescent="0.25">
      <c r="W271" s="30"/>
      <c r="X271" s="30"/>
      <c r="Y271" s="30"/>
    </row>
    <row r="272" spans="23:25" x14ac:dyDescent="0.25">
      <c r="W272" s="30"/>
      <c r="X272" s="30"/>
      <c r="Y272" s="30"/>
    </row>
    <row r="273" spans="23:25" x14ac:dyDescent="0.25">
      <c r="W273" s="30"/>
      <c r="X273" s="30"/>
      <c r="Y273" s="30"/>
    </row>
    <row r="274" spans="23:25" x14ac:dyDescent="0.25">
      <c r="W274" s="30"/>
      <c r="X274" s="30"/>
      <c r="Y274" s="30"/>
    </row>
    <row r="275" spans="23:25" x14ac:dyDescent="0.25">
      <c r="W275" s="30"/>
      <c r="X275" s="30"/>
      <c r="Y275" s="30"/>
    </row>
    <row r="276" spans="23:25" x14ac:dyDescent="0.25">
      <c r="W276" s="30"/>
      <c r="X276" s="30"/>
      <c r="Y276" s="30"/>
    </row>
    <row r="277" spans="23:25" x14ac:dyDescent="0.25">
      <c r="W277" s="30"/>
      <c r="X277" s="30"/>
      <c r="Y277" s="30"/>
    </row>
    <row r="278" spans="23:25" x14ac:dyDescent="0.25">
      <c r="W278" s="30"/>
      <c r="X278" s="30"/>
      <c r="Y278" s="30"/>
    </row>
    <row r="279" spans="23:25" x14ac:dyDescent="0.25">
      <c r="W279" s="30"/>
      <c r="X279" s="30"/>
      <c r="Y279" s="30"/>
    </row>
    <row r="280" spans="23:25" x14ac:dyDescent="0.25">
      <c r="W280" s="30"/>
      <c r="X280" s="30"/>
      <c r="Y280" s="30"/>
    </row>
    <row r="281" spans="23:25" x14ac:dyDescent="0.25">
      <c r="W281" s="30"/>
      <c r="X281" s="30"/>
      <c r="Y281" s="30"/>
    </row>
    <row r="282" spans="23:25" x14ac:dyDescent="0.25">
      <c r="W282" s="30"/>
      <c r="X282" s="30"/>
      <c r="Y282" s="30"/>
    </row>
    <row r="283" spans="23:25" x14ac:dyDescent="0.25">
      <c r="W283" s="30"/>
      <c r="X283" s="30"/>
      <c r="Y283" s="30"/>
    </row>
    <row r="284" spans="23:25" x14ac:dyDescent="0.25">
      <c r="W284" s="30"/>
      <c r="X284" s="30"/>
      <c r="Y284" s="30"/>
    </row>
    <row r="285" spans="23:25" x14ac:dyDescent="0.25">
      <c r="W285" s="30"/>
      <c r="X285" s="30"/>
      <c r="Y285" s="30"/>
    </row>
    <row r="286" spans="23:25" x14ac:dyDescent="0.25">
      <c r="W286" s="30"/>
      <c r="X286" s="30"/>
      <c r="Y286" s="30"/>
    </row>
    <row r="287" spans="23:25" x14ac:dyDescent="0.25">
      <c r="W287" s="30"/>
      <c r="X287" s="30"/>
      <c r="Y287" s="30"/>
    </row>
    <row r="288" spans="23:25" x14ac:dyDescent="0.25">
      <c r="W288" s="30"/>
      <c r="X288" s="30"/>
      <c r="Y288" s="30"/>
    </row>
    <row r="289" spans="23:25" x14ac:dyDescent="0.25">
      <c r="W289" s="30"/>
      <c r="X289" s="30"/>
      <c r="Y289" s="30"/>
    </row>
    <row r="290" spans="23:25" x14ac:dyDescent="0.25">
      <c r="W290" s="30"/>
      <c r="X290" s="30"/>
      <c r="Y290" s="30"/>
    </row>
    <row r="291" spans="23:25" x14ac:dyDescent="0.25">
      <c r="W291" s="30"/>
      <c r="X291" s="30"/>
      <c r="Y291" s="30"/>
    </row>
    <row r="292" spans="23:25" x14ac:dyDescent="0.25">
      <c r="W292" s="30"/>
      <c r="X292" s="30"/>
      <c r="Y292" s="30"/>
    </row>
    <row r="293" spans="23:25" x14ac:dyDescent="0.25">
      <c r="W293" s="30"/>
      <c r="X293" s="30"/>
      <c r="Y293" s="30"/>
    </row>
    <row r="294" spans="23:25" x14ac:dyDescent="0.25">
      <c r="W294" s="30"/>
      <c r="X294" s="30"/>
      <c r="Y294" s="30"/>
    </row>
    <row r="295" spans="23:25" x14ac:dyDescent="0.25">
      <c r="W295" s="30"/>
      <c r="X295" s="30"/>
      <c r="Y295" s="30"/>
    </row>
    <row r="296" spans="23:25" x14ac:dyDescent="0.25">
      <c r="W296" s="30"/>
      <c r="X296" s="30"/>
      <c r="Y296" s="30"/>
    </row>
    <row r="297" spans="23:25" x14ac:dyDescent="0.25">
      <c r="W297" s="30"/>
      <c r="X297" s="30"/>
      <c r="Y297" s="30"/>
    </row>
    <row r="298" spans="23:25" x14ac:dyDescent="0.25">
      <c r="W298" s="30"/>
      <c r="X298" s="30"/>
      <c r="Y298" s="30"/>
    </row>
    <row r="299" spans="23:25" x14ac:dyDescent="0.25">
      <c r="W299" s="30"/>
      <c r="X299" s="30"/>
      <c r="Y299" s="30"/>
    </row>
    <row r="300" spans="23:25" x14ac:dyDescent="0.25">
      <c r="W300" s="30"/>
      <c r="X300" s="30"/>
      <c r="Y300" s="30"/>
    </row>
    <row r="301" spans="23:25" x14ac:dyDescent="0.25">
      <c r="W301" s="30"/>
      <c r="X301" s="30"/>
      <c r="Y301" s="30"/>
    </row>
    <row r="302" spans="23:25" x14ac:dyDescent="0.25">
      <c r="W302" s="30"/>
      <c r="X302" s="30"/>
      <c r="Y302" s="30"/>
    </row>
    <row r="303" spans="23:25" x14ac:dyDescent="0.25">
      <c r="W303" s="30"/>
      <c r="X303" s="30"/>
      <c r="Y303" s="30"/>
    </row>
    <row r="304" spans="23:25" x14ac:dyDescent="0.25">
      <c r="W304" s="30"/>
      <c r="X304" s="30"/>
      <c r="Y304" s="30"/>
    </row>
    <row r="305" spans="23:25" x14ac:dyDescent="0.25">
      <c r="W305" s="30"/>
      <c r="X305" s="30"/>
      <c r="Y305" s="30"/>
    </row>
    <row r="306" spans="23:25" x14ac:dyDescent="0.25">
      <c r="W306" s="30"/>
      <c r="X306" s="30"/>
      <c r="Y306" s="30"/>
    </row>
    <row r="307" spans="23:25" x14ac:dyDescent="0.25">
      <c r="W307" s="30"/>
      <c r="X307" s="30"/>
      <c r="Y307" s="30"/>
    </row>
    <row r="308" spans="23:25" x14ac:dyDescent="0.25">
      <c r="W308" s="30"/>
      <c r="X308" s="30"/>
      <c r="Y308" s="30"/>
    </row>
    <row r="309" spans="23:25" x14ac:dyDescent="0.25">
      <c r="W309" s="30"/>
      <c r="X309" s="30"/>
      <c r="Y309" s="30"/>
    </row>
    <row r="310" spans="23:25" x14ac:dyDescent="0.25">
      <c r="W310" s="30"/>
      <c r="X310" s="30"/>
      <c r="Y310" s="30"/>
    </row>
    <row r="311" spans="23:25" x14ac:dyDescent="0.25">
      <c r="W311" s="30"/>
      <c r="X311" s="30"/>
      <c r="Y311" s="30"/>
    </row>
    <row r="312" spans="23:25" x14ac:dyDescent="0.25">
      <c r="W312" s="30"/>
      <c r="X312" s="30"/>
      <c r="Y312" s="30"/>
    </row>
    <row r="313" spans="23:25" x14ac:dyDescent="0.25">
      <c r="W313" s="30"/>
      <c r="X313" s="30"/>
      <c r="Y313" s="30"/>
    </row>
    <row r="314" spans="23:25" x14ac:dyDescent="0.25">
      <c r="W314" s="30"/>
      <c r="X314" s="30"/>
      <c r="Y314" s="30"/>
    </row>
    <row r="315" spans="23:25" x14ac:dyDescent="0.25">
      <c r="W315" s="30"/>
      <c r="X315" s="30"/>
      <c r="Y315" s="30"/>
    </row>
    <row r="316" spans="23:25" x14ac:dyDescent="0.25">
      <c r="W316" s="30"/>
      <c r="X316" s="30"/>
      <c r="Y316" s="30"/>
    </row>
    <row r="317" spans="23:25" x14ac:dyDescent="0.25">
      <c r="W317" s="30"/>
      <c r="X317" s="30"/>
      <c r="Y317" s="30"/>
    </row>
    <row r="318" spans="23:25" x14ac:dyDescent="0.25">
      <c r="W318" s="30"/>
      <c r="X318" s="30"/>
      <c r="Y318" s="30"/>
    </row>
    <row r="319" spans="23:25" x14ac:dyDescent="0.25">
      <c r="W319" s="30"/>
      <c r="X319" s="30"/>
      <c r="Y319" s="30"/>
    </row>
    <row r="320" spans="23:25" x14ac:dyDescent="0.25">
      <c r="W320" s="30"/>
      <c r="X320" s="30"/>
      <c r="Y320" s="30"/>
    </row>
    <row r="321" spans="23:25" x14ac:dyDescent="0.25">
      <c r="W321" s="30"/>
      <c r="X321" s="30"/>
      <c r="Y321" s="30"/>
    </row>
    <row r="322" spans="23:25" x14ac:dyDescent="0.25">
      <c r="W322" s="30"/>
      <c r="X322" s="30"/>
      <c r="Y322" s="30"/>
    </row>
    <row r="323" spans="23:25" x14ac:dyDescent="0.25">
      <c r="W323" s="30"/>
      <c r="X323" s="30"/>
      <c r="Y323" s="30"/>
    </row>
    <row r="324" spans="23:25" x14ac:dyDescent="0.25">
      <c r="W324" s="30"/>
      <c r="X324" s="30"/>
      <c r="Y324" s="30"/>
    </row>
    <row r="325" spans="23:25" x14ac:dyDescent="0.25">
      <c r="W325" s="30"/>
      <c r="X325" s="30"/>
      <c r="Y325" s="30"/>
    </row>
    <row r="326" spans="23:25" x14ac:dyDescent="0.25">
      <c r="W326" s="30"/>
      <c r="X326" s="30"/>
      <c r="Y326" s="30"/>
    </row>
    <row r="327" spans="23:25" x14ac:dyDescent="0.25">
      <c r="W327" s="30"/>
      <c r="X327" s="30"/>
      <c r="Y327" s="30"/>
    </row>
    <row r="328" spans="23:25" x14ac:dyDescent="0.25">
      <c r="W328" s="30"/>
      <c r="X328" s="30"/>
      <c r="Y328" s="30"/>
    </row>
    <row r="329" spans="23:25" x14ac:dyDescent="0.25">
      <c r="W329" s="30"/>
      <c r="X329" s="30"/>
      <c r="Y329" s="30"/>
    </row>
    <row r="330" spans="23:25" x14ac:dyDescent="0.25">
      <c r="W330" s="30"/>
      <c r="X330" s="30"/>
      <c r="Y330" s="30"/>
    </row>
    <row r="331" spans="23:25" x14ac:dyDescent="0.25">
      <c r="W331" s="30"/>
      <c r="X331" s="30"/>
      <c r="Y331" s="30"/>
    </row>
    <row r="332" spans="23:25" x14ac:dyDescent="0.25">
      <c r="W332" s="30"/>
      <c r="X332" s="30"/>
      <c r="Y332" s="30"/>
    </row>
    <row r="333" spans="23:25" x14ac:dyDescent="0.25">
      <c r="W333" s="30"/>
      <c r="X333" s="30"/>
      <c r="Y333" s="30"/>
    </row>
    <row r="334" spans="23:25" x14ac:dyDescent="0.25">
      <c r="W334" s="30"/>
      <c r="X334" s="30"/>
      <c r="Y334" s="30"/>
    </row>
    <row r="335" spans="23:25" x14ac:dyDescent="0.25">
      <c r="W335" s="30"/>
      <c r="X335" s="30"/>
      <c r="Y335" s="30"/>
    </row>
    <row r="336" spans="23:25" x14ac:dyDescent="0.25">
      <c r="W336" s="30"/>
      <c r="X336" s="30"/>
      <c r="Y336" s="30"/>
    </row>
    <row r="337" spans="23:25" x14ac:dyDescent="0.25">
      <c r="W337" s="30"/>
      <c r="X337" s="30"/>
      <c r="Y337" s="30"/>
    </row>
    <row r="338" spans="23:25" x14ac:dyDescent="0.25">
      <c r="W338" s="30"/>
      <c r="X338" s="30"/>
      <c r="Y338" s="30"/>
    </row>
    <row r="339" spans="23:25" x14ac:dyDescent="0.25">
      <c r="W339" s="30"/>
      <c r="X339" s="30"/>
      <c r="Y339" s="30"/>
    </row>
    <row r="340" spans="23:25" x14ac:dyDescent="0.25">
      <c r="W340" s="30"/>
      <c r="X340" s="30"/>
      <c r="Y340" s="30"/>
    </row>
    <row r="341" spans="23:25" x14ac:dyDescent="0.25">
      <c r="W341" s="30"/>
      <c r="X341" s="30"/>
      <c r="Y341" s="30"/>
    </row>
    <row r="342" spans="23:25" x14ac:dyDescent="0.25">
      <c r="W342" s="30"/>
      <c r="X342" s="30"/>
      <c r="Y342" s="30"/>
    </row>
    <row r="343" spans="23:25" x14ac:dyDescent="0.25">
      <c r="W343" s="30"/>
      <c r="X343" s="30"/>
      <c r="Y343" s="30"/>
    </row>
    <row r="344" spans="23:25" x14ac:dyDescent="0.25">
      <c r="W344" s="30"/>
      <c r="X344" s="30"/>
      <c r="Y344" s="30"/>
    </row>
    <row r="345" spans="23:25" x14ac:dyDescent="0.25">
      <c r="W345" s="30"/>
      <c r="X345" s="30"/>
      <c r="Y345" s="30"/>
    </row>
    <row r="346" spans="23:25" x14ac:dyDescent="0.25">
      <c r="W346" s="30"/>
      <c r="X346" s="30"/>
      <c r="Y346" s="30"/>
    </row>
    <row r="347" spans="23:25" x14ac:dyDescent="0.25">
      <c r="W347" s="30"/>
      <c r="X347" s="30"/>
      <c r="Y347" s="30"/>
    </row>
    <row r="348" spans="23:25" x14ac:dyDescent="0.25">
      <c r="W348" s="30"/>
      <c r="X348" s="30"/>
      <c r="Y348" s="30"/>
    </row>
    <row r="349" spans="23:25" x14ac:dyDescent="0.25">
      <c r="W349" s="30"/>
      <c r="X349" s="30"/>
      <c r="Y349" s="30"/>
    </row>
    <row r="350" spans="23:25" x14ac:dyDescent="0.25">
      <c r="W350" s="30"/>
      <c r="X350" s="30"/>
      <c r="Y350" s="30"/>
    </row>
    <row r="351" spans="23:25" x14ac:dyDescent="0.25">
      <c r="W351" s="30"/>
      <c r="X351" s="30"/>
      <c r="Y351" s="30"/>
    </row>
    <row r="352" spans="23:25" x14ac:dyDescent="0.25">
      <c r="W352" s="30"/>
      <c r="X352" s="30"/>
      <c r="Y352" s="30"/>
    </row>
    <row r="353" spans="23:25" x14ac:dyDescent="0.25">
      <c r="W353" s="30"/>
      <c r="X353" s="30"/>
      <c r="Y353" s="30"/>
    </row>
    <row r="354" spans="23:25" x14ac:dyDescent="0.25">
      <c r="W354" s="30"/>
      <c r="X354" s="30"/>
      <c r="Y354" s="30"/>
    </row>
    <row r="355" spans="23:25" x14ac:dyDescent="0.25">
      <c r="W355" s="30"/>
      <c r="X355" s="30"/>
      <c r="Y355" s="30"/>
    </row>
    <row r="356" spans="23:25" x14ac:dyDescent="0.25">
      <c r="W356" s="30"/>
      <c r="X356" s="30"/>
      <c r="Y356" s="30"/>
    </row>
    <row r="357" spans="23:25" x14ac:dyDescent="0.25">
      <c r="W357" s="30"/>
      <c r="X357" s="30"/>
      <c r="Y357" s="30"/>
    </row>
    <row r="358" spans="23:25" x14ac:dyDescent="0.25">
      <c r="W358" s="30"/>
      <c r="X358" s="30"/>
      <c r="Y358" s="30"/>
    </row>
    <row r="359" spans="23:25" x14ac:dyDescent="0.25">
      <c r="W359" s="30"/>
      <c r="X359" s="30"/>
      <c r="Y359" s="30"/>
    </row>
  </sheetData>
  <mergeCells count="152">
    <mergeCell ref="B8:B15"/>
    <mergeCell ref="C24:C25"/>
    <mergeCell ref="C54:C55"/>
    <mergeCell ref="D54:D55"/>
    <mergeCell ref="B16:B23"/>
    <mergeCell ref="C16:C17"/>
    <mergeCell ref="C18:C19"/>
    <mergeCell ref="C20:C21"/>
    <mergeCell ref="B28:B37"/>
    <mergeCell ref="C26:C27"/>
    <mergeCell ref="C28:C29"/>
    <mergeCell ref="B46:B57"/>
    <mergeCell ref="D28:D29"/>
    <mergeCell ref="C46:C47"/>
    <mergeCell ref="D34:D35"/>
    <mergeCell ref="C40:C41"/>
    <mergeCell ref="D40:D41"/>
    <mergeCell ref="C38:C39"/>
    <mergeCell ref="B24:B27"/>
    <mergeCell ref="C14:C15"/>
    <mergeCell ref="D38:D39"/>
    <mergeCell ref="C48:C49"/>
    <mergeCell ref="C56:C57"/>
    <mergeCell ref="D56:D57"/>
    <mergeCell ref="V8:V9"/>
    <mergeCell ref="U10:U11"/>
    <mergeCell ref="U12:U13"/>
    <mergeCell ref="U8:U9"/>
    <mergeCell ref="D8:D9"/>
    <mergeCell ref="E16:E17"/>
    <mergeCell ref="E18:E19"/>
    <mergeCell ref="E20:E21"/>
    <mergeCell ref="E22:E23"/>
    <mergeCell ref="D10:D11"/>
    <mergeCell ref="E8:E9"/>
    <mergeCell ref="T8:T15"/>
    <mergeCell ref="E10:E11"/>
    <mergeCell ref="V10:V11"/>
    <mergeCell ref="D14:D15"/>
    <mergeCell ref="E14:E15"/>
    <mergeCell ref="V12:V13"/>
    <mergeCell ref="V14:V15"/>
    <mergeCell ref="D12:D13"/>
    <mergeCell ref="E12:E13"/>
    <mergeCell ref="U14:U15"/>
    <mergeCell ref="T6:U6"/>
    <mergeCell ref="A1:B4"/>
    <mergeCell ref="C1:V1"/>
    <mergeCell ref="C2:V2"/>
    <mergeCell ref="D3:V3"/>
    <mergeCell ref="D4:V4"/>
    <mergeCell ref="V6:V7"/>
    <mergeCell ref="C6:C7"/>
    <mergeCell ref="D6:E6"/>
    <mergeCell ref="F6:S6"/>
    <mergeCell ref="A6:A7"/>
    <mergeCell ref="B6:B7"/>
    <mergeCell ref="V26:V27"/>
    <mergeCell ref="D16:D17"/>
    <mergeCell ref="D18:D19"/>
    <mergeCell ref="V16:V17"/>
    <mergeCell ref="V18:V19"/>
    <mergeCell ref="V20:V21"/>
    <mergeCell ref="D24:D25"/>
    <mergeCell ref="C22:C23"/>
    <mergeCell ref="E28:E29"/>
    <mergeCell ref="T28:T37"/>
    <mergeCell ref="U24:U25"/>
    <mergeCell ref="V34:V35"/>
    <mergeCell ref="V36:V37"/>
    <mergeCell ref="V32:V33"/>
    <mergeCell ref="U30:U31"/>
    <mergeCell ref="T24:T27"/>
    <mergeCell ref="V30:V31"/>
    <mergeCell ref="E38:E39"/>
    <mergeCell ref="C44:C45"/>
    <mergeCell ref="D44:D45"/>
    <mergeCell ref="D26:D27"/>
    <mergeCell ref="C32:C33"/>
    <mergeCell ref="C34:C35"/>
    <mergeCell ref="C36:C37"/>
    <mergeCell ref="D36:D37"/>
    <mergeCell ref="C30:C31"/>
    <mergeCell ref="D30:D31"/>
    <mergeCell ref="E30:E31"/>
    <mergeCell ref="C42:C43"/>
    <mergeCell ref="D42:D43"/>
    <mergeCell ref="E42:E43"/>
    <mergeCell ref="E44:E45"/>
    <mergeCell ref="U42:U43"/>
    <mergeCell ref="T16:T23"/>
    <mergeCell ref="D20:D21"/>
    <mergeCell ref="U40:U41"/>
    <mergeCell ref="V40:V41"/>
    <mergeCell ref="U44:U45"/>
    <mergeCell ref="V44:V45"/>
    <mergeCell ref="V22:V23"/>
    <mergeCell ref="U26:U27"/>
    <mergeCell ref="U28:U29"/>
    <mergeCell ref="U38:U39"/>
    <mergeCell ref="U32:U33"/>
    <mergeCell ref="U34:U35"/>
    <mergeCell ref="D22:D23"/>
    <mergeCell ref="D32:D33"/>
    <mergeCell ref="E40:E41"/>
    <mergeCell ref="E32:E33"/>
    <mergeCell ref="E34:E35"/>
    <mergeCell ref="E36:E37"/>
    <mergeCell ref="V28:V29"/>
    <mergeCell ref="V24:V25"/>
    <mergeCell ref="V42:V43"/>
    <mergeCell ref="E26:E27"/>
    <mergeCell ref="U36:U37"/>
    <mergeCell ref="E56:E57"/>
    <mergeCell ref="D46:D47"/>
    <mergeCell ref="E46:E47"/>
    <mergeCell ref="C50:C51"/>
    <mergeCell ref="D50:D51"/>
    <mergeCell ref="E50:E51"/>
    <mergeCell ref="E54:E55"/>
    <mergeCell ref="V56:V57"/>
    <mergeCell ref="V46:V47"/>
    <mergeCell ref="U54:U55"/>
    <mergeCell ref="U56:U57"/>
    <mergeCell ref="U52:U53"/>
    <mergeCell ref="V50:V51"/>
    <mergeCell ref="V52:V53"/>
    <mergeCell ref="V54:V55"/>
    <mergeCell ref="C10:C11"/>
    <mergeCell ref="C8:C9"/>
    <mergeCell ref="C12:C13"/>
    <mergeCell ref="A58:S58"/>
    <mergeCell ref="A59:V59"/>
    <mergeCell ref="U46:U47"/>
    <mergeCell ref="U50:U51"/>
    <mergeCell ref="B38:B45"/>
    <mergeCell ref="C52:C53"/>
    <mergeCell ref="D52:D53"/>
    <mergeCell ref="E52:E53"/>
    <mergeCell ref="T38:T45"/>
    <mergeCell ref="T46:T57"/>
    <mergeCell ref="A8:A57"/>
    <mergeCell ref="U16:U17"/>
    <mergeCell ref="U18:U19"/>
    <mergeCell ref="U20:U21"/>
    <mergeCell ref="U22:U23"/>
    <mergeCell ref="V48:V49"/>
    <mergeCell ref="D48:D49"/>
    <mergeCell ref="E48:E49"/>
    <mergeCell ref="U48:U49"/>
    <mergeCell ref="E24:E25"/>
    <mergeCell ref="V38:V39"/>
  </mergeCells>
  <printOptions horizontalCentered="1" verticalCentered="1"/>
  <pageMargins left="0.23622047244094491" right="0.23622047244094491" top="0.35433070866141736" bottom="0.74803149606299213" header="0.31496062992125984" footer="0.31496062992125984"/>
  <pageSetup scale="60" fitToHeight="0" orientation="landscape" r:id="rId1"/>
  <headerFooter>
    <oddFooter>&amp;C&amp;G</oddFooter>
  </headerFooter>
  <rowBreaks count="1" manualBreakCount="1">
    <brk id="23" max="16383" man="1"/>
  </rowBreaks>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232"/>
  <sheetViews>
    <sheetView zoomScale="73" zoomScaleNormal="73" workbookViewId="0">
      <selection activeCell="C7" sqref="C7:C13"/>
    </sheetView>
  </sheetViews>
  <sheetFormatPr baseColWidth="10" defaultRowHeight="15" x14ac:dyDescent="0.25"/>
  <cols>
    <col min="1" max="1" width="8.7109375" style="3" customWidth="1"/>
    <col min="2" max="2" width="16.42578125" style="3" customWidth="1"/>
    <col min="3" max="3" width="29.140625" style="3" customWidth="1"/>
    <col min="4" max="4" width="23.5703125" style="3" bestFit="1" customWidth="1"/>
    <col min="5" max="5" width="22.140625" style="3" customWidth="1"/>
    <col min="6" max="6" width="20.28515625" style="3" customWidth="1"/>
    <col min="7" max="7" width="20.28515625" style="3" hidden="1" customWidth="1"/>
    <col min="8" max="8" width="20" style="3" hidden="1" customWidth="1"/>
    <col min="9" max="9" width="20.140625" style="3" hidden="1" customWidth="1"/>
    <col min="10" max="10" width="21.140625" style="3" hidden="1" customWidth="1"/>
    <col min="11" max="11" width="18" style="3" customWidth="1"/>
    <col min="12" max="12" width="18.42578125" style="3" customWidth="1"/>
    <col min="13" max="13" width="17.7109375" style="3" customWidth="1"/>
    <col min="14" max="14" width="17.5703125" style="3" customWidth="1"/>
    <col min="15" max="15" width="17.7109375" style="3" customWidth="1"/>
    <col min="16" max="16" width="13.42578125" style="3" bestFit="1" customWidth="1"/>
    <col min="17" max="17" width="13.5703125" style="3" customWidth="1"/>
    <col min="18" max="18" width="29.85546875" style="3" customWidth="1"/>
    <col min="19" max="19" width="15.7109375" style="3" customWidth="1"/>
    <col min="20" max="21" width="16.7109375" style="3" customWidth="1"/>
    <col min="22" max="22" width="18.140625" style="3" customWidth="1"/>
    <col min="23" max="23" width="16.7109375" style="3" customWidth="1"/>
    <col min="24" max="24" width="18.140625" style="3" customWidth="1"/>
    <col min="25" max="25" width="14.42578125" style="29" customWidth="1"/>
    <col min="26" max="26" width="16" style="3" customWidth="1"/>
    <col min="27" max="27" width="29.7109375" style="1" customWidth="1"/>
    <col min="28" max="29" width="11.42578125" style="2"/>
    <col min="30" max="73" width="11.42578125" style="1"/>
    <col min="74" max="16384" width="11.42578125" style="3"/>
  </cols>
  <sheetData>
    <row r="1" spans="1:69" x14ac:dyDescent="0.25">
      <c r="A1" s="212"/>
      <c r="B1" s="212"/>
      <c r="C1" s="212"/>
      <c r="D1" s="212"/>
      <c r="E1" s="213" t="s">
        <v>0</v>
      </c>
      <c r="F1" s="213"/>
      <c r="G1" s="213"/>
      <c r="H1" s="213"/>
      <c r="I1" s="213"/>
      <c r="J1" s="213"/>
      <c r="K1" s="213"/>
      <c r="L1" s="213"/>
      <c r="M1" s="213"/>
      <c r="N1" s="213"/>
      <c r="O1" s="213"/>
      <c r="P1" s="213"/>
      <c r="Q1" s="213"/>
      <c r="R1" s="213"/>
      <c r="S1" s="213"/>
      <c r="T1" s="213"/>
      <c r="U1" s="213"/>
      <c r="V1" s="213"/>
      <c r="W1" s="213"/>
      <c r="X1" s="213"/>
      <c r="Y1" s="213"/>
      <c r="Z1" s="213"/>
      <c r="AA1" s="16"/>
      <c r="AB1" s="17"/>
      <c r="AC1" s="17"/>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row>
    <row r="2" spans="1:69" x14ac:dyDescent="0.25">
      <c r="A2" s="212"/>
      <c r="B2" s="212"/>
      <c r="C2" s="212"/>
      <c r="D2" s="212"/>
      <c r="E2" s="213" t="s">
        <v>112</v>
      </c>
      <c r="F2" s="213"/>
      <c r="G2" s="213"/>
      <c r="H2" s="213"/>
      <c r="I2" s="213"/>
      <c r="J2" s="213"/>
      <c r="K2" s="213"/>
      <c r="L2" s="213"/>
      <c r="M2" s="213"/>
      <c r="N2" s="213"/>
      <c r="O2" s="213"/>
      <c r="P2" s="213"/>
      <c r="Q2" s="213"/>
      <c r="R2" s="213"/>
      <c r="S2" s="213"/>
      <c r="T2" s="213"/>
      <c r="U2" s="213"/>
      <c r="V2" s="213"/>
      <c r="W2" s="213"/>
      <c r="X2" s="213"/>
      <c r="Y2" s="213"/>
      <c r="Z2" s="213"/>
      <c r="AA2" s="16"/>
      <c r="AB2" s="17"/>
      <c r="AC2" s="17"/>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row>
    <row r="3" spans="1:69" ht="12" customHeight="1" x14ac:dyDescent="0.25">
      <c r="A3" s="212"/>
      <c r="B3" s="212"/>
      <c r="C3" s="212"/>
      <c r="D3" s="212"/>
      <c r="E3" s="213" t="s">
        <v>113</v>
      </c>
      <c r="F3" s="213"/>
      <c r="G3" s="93"/>
      <c r="H3" s="213" t="s">
        <v>82</v>
      </c>
      <c r="I3" s="213"/>
      <c r="J3" s="213"/>
      <c r="K3" s="213"/>
      <c r="L3" s="213"/>
      <c r="M3" s="213"/>
      <c r="N3" s="213"/>
      <c r="O3" s="213"/>
      <c r="P3" s="213"/>
      <c r="Q3" s="213"/>
      <c r="R3" s="213"/>
      <c r="S3" s="213"/>
      <c r="T3" s="213"/>
      <c r="U3" s="213"/>
      <c r="V3" s="213"/>
      <c r="W3" s="213"/>
      <c r="X3" s="213"/>
      <c r="Y3" s="213"/>
      <c r="Z3" s="213"/>
      <c r="AA3" s="16"/>
      <c r="AB3" s="17"/>
      <c r="AC3" s="17"/>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row>
    <row r="4" spans="1:69" ht="17.25" customHeight="1" x14ac:dyDescent="0.25">
      <c r="A4" s="212"/>
      <c r="B4" s="212"/>
      <c r="C4" s="212"/>
      <c r="D4" s="212"/>
      <c r="E4" s="213" t="s">
        <v>114</v>
      </c>
      <c r="F4" s="213"/>
      <c r="G4" s="93"/>
      <c r="H4" s="213">
        <v>2018</v>
      </c>
      <c r="I4" s="213"/>
      <c r="J4" s="213"/>
      <c r="K4" s="213"/>
      <c r="L4" s="213"/>
      <c r="M4" s="213"/>
      <c r="N4" s="213"/>
      <c r="O4" s="213"/>
      <c r="P4" s="213"/>
      <c r="Q4" s="213"/>
      <c r="R4" s="213"/>
      <c r="S4" s="213"/>
      <c r="T4" s="213"/>
      <c r="U4" s="213"/>
      <c r="V4" s="213"/>
      <c r="W4" s="213"/>
      <c r="X4" s="213"/>
      <c r="Y4" s="213"/>
      <c r="Z4" s="213"/>
      <c r="AA4" s="16"/>
      <c r="AB4" s="17"/>
      <c r="AC4" s="17"/>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row>
    <row r="5" spans="1:69" ht="27.75" customHeight="1" x14ac:dyDescent="0.25">
      <c r="A5" s="193" t="s">
        <v>115</v>
      </c>
      <c r="B5" s="193" t="s">
        <v>116</v>
      </c>
      <c r="C5" s="193" t="s">
        <v>215</v>
      </c>
      <c r="D5" s="193" t="s">
        <v>117</v>
      </c>
      <c r="E5" s="193" t="s">
        <v>118</v>
      </c>
      <c r="F5" s="193" t="s">
        <v>119</v>
      </c>
      <c r="G5" s="193"/>
      <c r="H5" s="193"/>
      <c r="I5" s="193"/>
      <c r="J5" s="94"/>
      <c r="K5" s="193" t="s">
        <v>120</v>
      </c>
      <c r="L5" s="193"/>
      <c r="M5" s="193"/>
      <c r="N5" s="193"/>
      <c r="O5" s="193" t="s">
        <v>121</v>
      </c>
      <c r="P5" s="193"/>
      <c r="Q5" s="193"/>
      <c r="R5" s="193"/>
      <c r="S5" s="193"/>
      <c r="T5" s="193" t="s">
        <v>122</v>
      </c>
      <c r="U5" s="193"/>
      <c r="V5" s="193"/>
      <c r="W5" s="193"/>
      <c r="X5" s="193"/>
      <c r="Y5" s="193"/>
      <c r="Z5" s="193"/>
      <c r="AA5" s="16"/>
      <c r="AB5" s="17"/>
      <c r="AC5" s="17"/>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row>
    <row r="6" spans="1:69" ht="58.5" customHeight="1" thickBot="1" x14ac:dyDescent="0.3">
      <c r="A6" s="193" t="s">
        <v>123</v>
      </c>
      <c r="B6" s="193"/>
      <c r="C6" s="193"/>
      <c r="D6" s="193"/>
      <c r="E6" s="193"/>
      <c r="F6" s="94" t="s">
        <v>124</v>
      </c>
      <c r="G6" s="123" t="s">
        <v>302</v>
      </c>
      <c r="H6" s="94" t="s">
        <v>125</v>
      </c>
      <c r="I6" s="94" t="s">
        <v>126</v>
      </c>
      <c r="J6" s="94" t="s">
        <v>127</v>
      </c>
      <c r="K6" s="94" t="s">
        <v>128</v>
      </c>
      <c r="L6" s="94" t="s">
        <v>129</v>
      </c>
      <c r="M6" s="94" t="s">
        <v>130</v>
      </c>
      <c r="N6" s="94" t="s">
        <v>131</v>
      </c>
      <c r="O6" s="94" t="s">
        <v>132</v>
      </c>
      <c r="P6" s="94" t="s">
        <v>133</v>
      </c>
      <c r="Q6" s="94" t="s">
        <v>134</v>
      </c>
      <c r="R6" s="94" t="s">
        <v>135</v>
      </c>
      <c r="S6" s="94" t="s">
        <v>136</v>
      </c>
      <c r="T6" s="94" t="s">
        <v>137</v>
      </c>
      <c r="U6" s="94" t="s">
        <v>138</v>
      </c>
      <c r="V6" s="4" t="s">
        <v>199</v>
      </c>
      <c r="W6" s="94" t="s">
        <v>139</v>
      </c>
      <c r="X6" s="94" t="s">
        <v>140</v>
      </c>
      <c r="Y6" s="94" t="s">
        <v>141</v>
      </c>
      <c r="Z6" s="94" t="s">
        <v>142</v>
      </c>
      <c r="AA6" s="16"/>
      <c r="AB6" s="17"/>
      <c r="AC6" s="17"/>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row>
    <row r="7" spans="1:69" ht="15.75" customHeight="1" x14ac:dyDescent="0.25">
      <c r="A7" s="211"/>
      <c r="B7" s="191" t="s">
        <v>101</v>
      </c>
      <c r="C7" s="191" t="s">
        <v>214</v>
      </c>
      <c r="D7" s="5" t="s">
        <v>143</v>
      </c>
      <c r="E7" s="6">
        <f>+[2]INVERSIÓN!S9</f>
        <v>1</v>
      </c>
      <c r="F7" s="6">
        <f>+[2]INVERSIÓN!T9</f>
        <v>1</v>
      </c>
      <c r="G7" s="6">
        <f>E7-F7</f>
        <v>0</v>
      </c>
      <c r="H7" s="6"/>
      <c r="I7" s="6"/>
      <c r="J7" s="6"/>
      <c r="K7" s="6">
        <f>+[2]INVERSIÓN!AK9</f>
        <v>1</v>
      </c>
      <c r="L7" s="7"/>
      <c r="M7" s="7"/>
      <c r="N7" s="6"/>
      <c r="O7" s="198" t="s">
        <v>144</v>
      </c>
      <c r="P7" s="171" t="s">
        <v>145</v>
      </c>
      <c r="Q7" s="208" t="s">
        <v>146</v>
      </c>
      <c r="R7" s="171" t="s">
        <v>147</v>
      </c>
      <c r="S7" s="171" t="s">
        <v>144</v>
      </c>
      <c r="T7" s="205" t="s">
        <v>148</v>
      </c>
      <c r="U7" s="205" t="s">
        <v>148</v>
      </c>
      <c r="V7" s="205" t="s">
        <v>207</v>
      </c>
      <c r="W7" s="206" t="s">
        <v>149</v>
      </c>
      <c r="X7" s="206" t="s">
        <v>150</v>
      </c>
      <c r="Y7" s="206" t="s">
        <v>151</v>
      </c>
      <c r="Z7" s="198">
        <v>7980001</v>
      </c>
      <c r="AA7" s="16"/>
      <c r="AB7" s="17"/>
      <c r="AC7" s="17"/>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row>
    <row r="8" spans="1:69" ht="15.75" customHeight="1" x14ac:dyDescent="0.25">
      <c r="A8" s="211"/>
      <c r="B8" s="191"/>
      <c r="C8" s="191"/>
      <c r="D8" s="92" t="s">
        <v>152</v>
      </c>
      <c r="E8" s="8">
        <f>+[2]INVERSIÓN!S10</f>
        <v>252000000</v>
      </c>
      <c r="F8" s="8">
        <f>+[2]INVERSIÓN!T10</f>
        <v>252000000</v>
      </c>
      <c r="G8" s="6">
        <f t="shared" ref="G8:G71" si="0">E8-F8</f>
        <v>0</v>
      </c>
      <c r="H8" s="8"/>
      <c r="I8" s="8"/>
      <c r="J8" s="8"/>
      <c r="K8" s="8">
        <f>+[2]INVERSIÓN!AK10</f>
        <v>220650399</v>
      </c>
      <c r="L8" s="91"/>
      <c r="M8" s="91"/>
      <c r="N8" s="89"/>
      <c r="O8" s="198"/>
      <c r="P8" s="171"/>
      <c r="Q8" s="208"/>
      <c r="R8" s="171"/>
      <c r="S8" s="171"/>
      <c r="T8" s="205"/>
      <c r="U8" s="205"/>
      <c r="V8" s="205"/>
      <c r="W8" s="206"/>
      <c r="X8" s="206"/>
      <c r="Y8" s="206"/>
      <c r="Z8" s="198"/>
      <c r="AA8" s="16"/>
      <c r="AB8" s="17"/>
      <c r="AC8" s="17"/>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row>
    <row r="9" spans="1:69" ht="15.75" customHeight="1" x14ac:dyDescent="0.25">
      <c r="A9" s="211"/>
      <c r="B9" s="191"/>
      <c r="C9" s="191"/>
      <c r="D9" s="92" t="s">
        <v>153</v>
      </c>
      <c r="E9" s="6">
        <f>+[2]INVERSIÓN!S11</f>
        <v>0</v>
      </c>
      <c r="F9" s="6">
        <f>+[2]INVERSIÓN!T11</f>
        <v>0</v>
      </c>
      <c r="G9" s="6">
        <f t="shared" si="0"/>
        <v>0</v>
      </c>
      <c r="H9" s="6"/>
      <c r="I9" s="6"/>
      <c r="J9" s="6"/>
      <c r="K9" s="6">
        <f>+[2]INVERSIÓN!AK11</f>
        <v>0</v>
      </c>
      <c r="L9" s="7"/>
      <c r="M9" s="7"/>
      <c r="N9" s="6"/>
      <c r="O9" s="198"/>
      <c r="P9" s="171"/>
      <c r="Q9" s="208"/>
      <c r="R9" s="171"/>
      <c r="S9" s="171"/>
      <c r="T9" s="205"/>
      <c r="U9" s="205"/>
      <c r="V9" s="205"/>
      <c r="W9" s="206"/>
      <c r="X9" s="206"/>
      <c r="Y9" s="206"/>
      <c r="Z9" s="198"/>
      <c r="AA9" s="16"/>
      <c r="AB9" s="17"/>
      <c r="AC9" s="17"/>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row>
    <row r="10" spans="1:69" ht="15.75" customHeight="1" x14ac:dyDescent="0.25">
      <c r="A10" s="211"/>
      <c r="B10" s="191"/>
      <c r="C10" s="191"/>
      <c r="D10" s="209" t="s">
        <v>154</v>
      </c>
      <c r="E10" s="200">
        <f>+[2]INVERSIÓN!S12</f>
        <v>15734000</v>
      </c>
      <c r="F10" s="203">
        <f>+[2]INVERSIÓN!AK12</f>
        <v>15734000</v>
      </c>
      <c r="G10" s="6">
        <f t="shared" si="0"/>
        <v>0</v>
      </c>
      <c r="H10" s="203"/>
      <c r="I10" s="203"/>
      <c r="J10" s="200"/>
      <c r="K10" s="203">
        <f>+[2]INVERSIÓN!AK12</f>
        <v>15734000</v>
      </c>
      <c r="L10" s="204"/>
      <c r="M10" s="204"/>
      <c r="N10" s="203"/>
      <c r="O10" s="198"/>
      <c r="P10" s="171"/>
      <c r="Q10" s="208"/>
      <c r="R10" s="171"/>
      <c r="S10" s="171"/>
      <c r="T10" s="205"/>
      <c r="U10" s="205"/>
      <c r="V10" s="205"/>
      <c r="W10" s="206"/>
      <c r="X10" s="206"/>
      <c r="Y10" s="206"/>
      <c r="Z10" s="198"/>
      <c r="AA10" s="16"/>
      <c r="AB10" s="17"/>
      <c r="AC10" s="17"/>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row>
    <row r="11" spans="1:69" ht="15.75" customHeight="1" x14ac:dyDescent="0.25">
      <c r="A11" s="211"/>
      <c r="B11" s="191"/>
      <c r="C11" s="191"/>
      <c r="D11" s="210"/>
      <c r="E11" s="201"/>
      <c r="F11" s="203"/>
      <c r="G11" s="6">
        <f t="shared" si="0"/>
        <v>0</v>
      </c>
      <c r="H11" s="203"/>
      <c r="I11" s="203"/>
      <c r="J11" s="201"/>
      <c r="K11" s="203"/>
      <c r="L11" s="204"/>
      <c r="M11" s="204"/>
      <c r="N11" s="203"/>
      <c r="O11" s="198"/>
      <c r="P11" s="171"/>
      <c r="Q11" s="208"/>
      <c r="R11" s="171"/>
      <c r="S11" s="171"/>
      <c r="T11" s="205"/>
      <c r="U11" s="205"/>
      <c r="V11" s="205"/>
      <c r="W11" s="206"/>
      <c r="X11" s="206"/>
      <c r="Y11" s="206"/>
      <c r="Z11" s="198"/>
      <c r="AA11" s="16"/>
      <c r="AB11" s="17"/>
      <c r="AC11" s="17"/>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row>
    <row r="12" spans="1:69" ht="15.75" customHeight="1" x14ac:dyDescent="0.25">
      <c r="A12" s="211"/>
      <c r="B12" s="191"/>
      <c r="C12" s="191"/>
      <c r="D12" s="210"/>
      <c r="E12" s="201"/>
      <c r="F12" s="203"/>
      <c r="G12" s="6">
        <f t="shared" si="0"/>
        <v>0</v>
      </c>
      <c r="H12" s="203"/>
      <c r="I12" s="203"/>
      <c r="J12" s="201"/>
      <c r="K12" s="203"/>
      <c r="L12" s="204"/>
      <c r="M12" s="204"/>
      <c r="N12" s="203"/>
      <c r="O12" s="198"/>
      <c r="P12" s="171"/>
      <c r="Q12" s="208"/>
      <c r="R12" s="171"/>
      <c r="S12" s="171"/>
      <c r="T12" s="205"/>
      <c r="U12" s="205"/>
      <c r="V12" s="205"/>
      <c r="W12" s="206"/>
      <c r="X12" s="206"/>
      <c r="Y12" s="206"/>
      <c r="Z12" s="198"/>
      <c r="AA12" s="16"/>
      <c r="AB12" s="17"/>
      <c r="AC12" s="17"/>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row>
    <row r="13" spans="1:69" ht="15.75" customHeight="1" x14ac:dyDescent="0.25">
      <c r="A13" s="211"/>
      <c r="B13" s="191"/>
      <c r="C13" s="191"/>
      <c r="D13" s="210"/>
      <c r="E13" s="202"/>
      <c r="F13" s="203"/>
      <c r="G13" s="6">
        <f t="shared" si="0"/>
        <v>0</v>
      </c>
      <c r="H13" s="203"/>
      <c r="I13" s="203"/>
      <c r="J13" s="202"/>
      <c r="K13" s="203"/>
      <c r="L13" s="204"/>
      <c r="M13" s="204"/>
      <c r="N13" s="203"/>
      <c r="O13" s="198"/>
      <c r="P13" s="171"/>
      <c r="Q13" s="208"/>
      <c r="R13" s="171"/>
      <c r="S13" s="171"/>
      <c r="T13" s="205"/>
      <c r="U13" s="205"/>
      <c r="V13" s="205"/>
      <c r="W13" s="206"/>
      <c r="X13" s="206"/>
      <c r="Y13" s="206"/>
      <c r="Z13" s="198"/>
      <c r="AA13" s="16"/>
      <c r="AB13" s="17"/>
      <c r="AC13" s="17"/>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row>
    <row r="14" spans="1:69" ht="19.5" customHeight="1" x14ac:dyDescent="0.25">
      <c r="A14" s="211"/>
      <c r="B14" s="191" t="s">
        <v>103</v>
      </c>
      <c r="C14" s="191" t="s">
        <v>213</v>
      </c>
      <c r="D14" s="5" t="s">
        <v>143</v>
      </c>
      <c r="E14" s="9">
        <f>+[2]INVERSIÓN!S21</f>
        <v>1</v>
      </c>
      <c r="F14" s="9">
        <f>+[2]INVERSIÓN!T21</f>
        <v>1</v>
      </c>
      <c r="G14" s="6">
        <f t="shared" si="0"/>
        <v>0</v>
      </c>
      <c r="H14" s="9"/>
      <c r="I14" s="9"/>
      <c r="J14" s="6"/>
      <c r="K14" s="9">
        <f>+[2]INVERSIÓN!AK21</f>
        <v>1</v>
      </c>
      <c r="L14" s="9"/>
      <c r="M14" s="9"/>
      <c r="N14" s="6"/>
      <c r="O14" s="198" t="s">
        <v>144</v>
      </c>
      <c r="P14" s="171" t="s">
        <v>145</v>
      </c>
      <c r="Q14" s="208" t="s">
        <v>146</v>
      </c>
      <c r="R14" s="171" t="s">
        <v>147</v>
      </c>
      <c r="S14" s="171" t="s">
        <v>144</v>
      </c>
      <c r="T14" s="205" t="s">
        <v>148</v>
      </c>
      <c r="U14" s="205" t="s">
        <v>148</v>
      </c>
      <c r="V14" s="205" t="s">
        <v>207</v>
      </c>
      <c r="W14" s="206" t="s">
        <v>149</v>
      </c>
      <c r="X14" s="206" t="s">
        <v>150</v>
      </c>
      <c r="Y14" s="206" t="s">
        <v>151</v>
      </c>
      <c r="Z14" s="198">
        <v>7980001</v>
      </c>
      <c r="AA14" s="16"/>
      <c r="AB14" s="17"/>
      <c r="AC14" s="17"/>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row>
    <row r="15" spans="1:69" ht="19.5" customHeight="1" x14ac:dyDescent="0.25">
      <c r="A15" s="211"/>
      <c r="B15" s="191"/>
      <c r="C15" s="191"/>
      <c r="D15" s="5" t="s">
        <v>152</v>
      </c>
      <c r="E15" s="89">
        <f>+[2]INVERSIÓN!S22</f>
        <v>78000000</v>
      </c>
      <c r="F15" s="89">
        <f>+[2]INVERSIÓN!T22</f>
        <v>78000000</v>
      </c>
      <c r="G15" s="6">
        <f t="shared" si="0"/>
        <v>0</v>
      </c>
      <c r="H15" s="89"/>
      <c r="I15" s="89"/>
      <c r="J15" s="89"/>
      <c r="K15" s="89">
        <f>+[2]INVERSIÓN!AK22</f>
        <v>63672000</v>
      </c>
      <c r="L15" s="91"/>
      <c r="M15" s="91"/>
      <c r="N15" s="89"/>
      <c r="O15" s="198"/>
      <c r="P15" s="171"/>
      <c r="Q15" s="208"/>
      <c r="R15" s="171"/>
      <c r="S15" s="171"/>
      <c r="T15" s="205"/>
      <c r="U15" s="205"/>
      <c r="V15" s="205"/>
      <c r="W15" s="206"/>
      <c r="X15" s="206"/>
      <c r="Y15" s="206"/>
      <c r="Z15" s="198"/>
      <c r="AA15" s="16"/>
      <c r="AB15" s="17"/>
      <c r="AC15" s="17"/>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row>
    <row r="16" spans="1:69" ht="19.5" customHeight="1" x14ac:dyDescent="0.25">
      <c r="A16" s="211"/>
      <c r="B16" s="191"/>
      <c r="C16" s="191"/>
      <c r="D16" s="92" t="s">
        <v>153</v>
      </c>
      <c r="E16" s="9">
        <f>+[2]INVERSIÓN!S23</f>
        <v>0</v>
      </c>
      <c r="F16" s="9">
        <f>+[2]INVERSIÓN!T23</f>
        <v>0</v>
      </c>
      <c r="G16" s="6">
        <f t="shared" si="0"/>
        <v>0</v>
      </c>
      <c r="H16" s="6"/>
      <c r="I16" s="6"/>
      <c r="J16" s="6"/>
      <c r="K16" s="9">
        <f>+[2]INVERSIÓN!AK23</f>
        <v>0</v>
      </c>
      <c r="L16" s="7"/>
      <c r="M16" s="7"/>
      <c r="N16" s="6"/>
      <c r="O16" s="198"/>
      <c r="P16" s="171"/>
      <c r="Q16" s="208"/>
      <c r="R16" s="171"/>
      <c r="S16" s="171"/>
      <c r="T16" s="205"/>
      <c r="U16" s="205"/>
      <c r="V16" s="205"/>
      <c r="W16" s="206"/>
      <c r="X16" s="206"/>
      <c r="Y16" s="206"/>
      <c r="Z16" s="198"/>
      <c r="AA16" s="16"/>
      <c r="AB16" s="17"/>
      <c r="AC16" s="17"/>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row>
    <row r="17" spans="1:69" ht="19.5" customHeight="1" x14ac:dyDescent="0.25">
      <c r="A17" s="211"/>
      <c r="B17" s="191"/>
      <c r="C17" s="191"/>
      <c r="D17" s="209" t="s">
        <v>154</v>
      </c>
      <c r="E17" s="200">
        <f>+[2]INVERSIÓN!S24</f>
        <v>24860233</v>
      </c>
      <c r="F17" s="203">
        <f>+[2]INVERSIÓN!T24</f>
        <v>24860233</v>
      </c>
      <c r="G17" s="6">
        <f t="shared" si="0"/>
        <v>0</v>
      </c>
      <c r="H17" s="203"/>
      <c r="I17" s="203"/>
      <c r="J17" s="200"/>
      <c r="K17" s="203">
        <f>+[2]INVERSIÓN!AK24</f>
        <v>11398400</v>
      </c>
      <c r="L17" s="203"/>
      <c r="M17" s="204"/>
      <c r="N17" s="203"/>
      <c r="O17" s="198"/>
      <c r="P17" s="171"/>
      <c r="Q17" s="208"/>
      <c r="R17" s="171"/>
      <c r="S17" s="171"/>
      <c r="T17" s="205"/>
      <c r="U17" s="205"/>
      <c r="V17" s="205"/>
      <c r="W17" s="206"/>
      <c r="X17" s="206"/>
      <c r="Y17" s="206"/>
      <c r="Z17" s="198"/>
      <c r="AA17" s="16"/>
      <c r="AB17" s="17"/>
      <c r="AC17" s="17"/>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row>
    <row r="18" spans="1:69" ht="19.5" customHeight="1" x14ac:dyDescent="0.25">
      <c r="A18" s="211"/>
      <c r="B18" s="191"/>
      <c r="C18" s="191"/>
      <c r="D18" s="210"/>
      <c r="E18" s="201"/>
      <c r="F18" s="203"/>
      <c r="G18" s="6">
        <f t="shared" si="0"/>
        <v>0</v>
      </c>
      <c r="H18" s="203"/>
      <c r="I18" s="203"/>
      <c r="J18" s="201"/>
      <c r="K18" s="203"/>
      <c r="L18" s="203"/>
      <c r="M18" s="204"/>
      <c r="N18" s="203"/>
      <c r="O18" s="198"/>
      <c r="P18" s="171"/>
      <c r="Q18" s="208"/>
      <c r="R18" s="171"/>
      <c r="S18" s="171"/>
      <c r="T18" s="205"/>
      <c r="U18" s="205"/>
      <c r="V18" s="205"/>
      <c r="W18" s="206"/>
      <c r="X18" s="206"/>
      <c r="Y18" s="206"/>
      <c r="Z18" s="198"/>
      <c r="AA18" s="16"/>
      <c r="AB18" s="17"/>
      <c r="AC18" s="17"/>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row>
    <row r="19" spans="1:69" ht="19.5" customHeight="1" x14ac:dyDescent="0.25">
      <c r="A19" s="211"/>
      <c r="B19" s="191"/>
      <c r="C19" s="191"/>
      <c r="D19" s="210"/>
      <c r="E19" s="201"/>
      <c r="F19" s="203"/>
      <c r="G19" s="6">
        <f t="shared" si="0"/>
        <v>0</v>
      </c>
      <c r="H19" s="203"/>
      <c r="I19" s="203"/>
      <c r="J19" s="201"/>
      <c r="K19" s="203"/>
      <c r="L19" s="203"/>
      <c r="M19" s="204"/>
      <c r="N19" s="203"/>
      <c r="O19" s="198"/>
      <c r="P19" s="171"/>
      <c r="Q19" s="208"/>
      <c r="R19" s="171"/>
      <c r="S19" s="171"/>
      <c r="T19" s="205"/>
      <c r="U19" s="205"/>
      <c r="V19" s="205"/>
      <c r="W19" s="206"/>
      <c r="X19" s="206"/>
      <c r="Y19" s="206"/>
      <c r="Z19" s="198"/>
      <c r="AA19" s="16"/>
      <c r="AB19" s="17"/>
      <c r="AC19" s="17"/>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row>
    <row r="20" spans="1:69" ht="19.5" customHeight="1" x14ac:dyDescent="0.25">
      <c r="A20" s="211"/>
      <c r="B20" s="191"/>
      <c r="C20" s="191"/>
      <c r="D20" s="210"/>
      <c r="E20" s="202"/>
      <c r="F20" s="203"/>
      <c r="G20" s="6">
        <f t="shared" si="0"/>
        <v>0</v>
      </c>
      <c r="H20" s="203"/>
      <c r="I20" s="203"/>
      <c r="J20" s="202"/>
      <c r="K20" s="203"/>
      <c r="L20" s="203"/>
      <c r="M20" s="204"/>
      <c r="N20" s="203"/>
      <c r="O20" s="198"/>
      <c r="P20" s="171"/>
      <c r="Q20" s="208"/>
      <c r="R20" s="171"/>
      <c r="S20" s="171"/>
      <c r="T20" s="205"/>
      <c r="U20" s="205"/>
      <c r="V20" s="205"/>
      <c r="W20" s="206"/>
      <c r="X20" s="206"/>
      <c r="Y20" s="206"/>
      <c r="Z20" s="198"/>
      <c r="AA20" s="16"/>
      <c r="AB20" s="17"/>
      <c r="AC20" s="17"/>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row>
    <row r="21" spans="1:69" ht="15.75" customHeight="1" x14ac:dyDescent="0.25">
      <c r="A21" s="211"/>
      <c r="B21" s="191" t="s">
        <v>109</v>
      </c>
      <c r="C21" s="191" t="s">
        <v>212</v>
      </c>
      <c r="D21" s="5" t="s">
        <v>143</v>
      </c>
      <c r="E21" s="10">
        <f>+[2]INVERSIÓN!S27</f>
        <v>0.55000000000000004</v>
      </c>
      <c r="F21" s="10">
        <f>+[2]INVERSIÓN!T27</f>
        <v>0.55000000000000004</v>
      </c>
      <c r="G21" s="6">
        <f t="shared" si="0"/>
        <v>0</v>
      </c>
      <c r="H21" s="10"/>
      <c r="I21" s="10"/>
      <c r="J21" s="6"/>
      <c r="K21" s="76">
        <f>+[2]INVERSIÓN!AK27</f>
        <v>0.36249999999999999</v>
      </c>
      <c r="L21" s="11"/>
      <c r="M21" s="11"/>
      <c r="N21" s="6"/>
      <c r="O21" s="198" t="s">
        <v>144</v>
      </c>
      <c r="P21" s="171" t="s">
        <v>145</v>
      </c>
      <c r="Q21" s="208" t="s">
        <v>146</v>
      </c>
      <c r="R21" s="171" t="s">
        <v>147</v>
      </c>
      <c r="S21" s="171" t="s">
        <v>144</v>
      </c>
      <c r="T21" s="205" t="s">
        <v>148</v>
      </c>
      <c r="U21" s="205" t="s">
        <v>148</v>
      </c>
      <c r="V21" s="205" t="s">
        <v>207</v>
      </c>
      <c r="W21" s="206" t="s">
        <v>149</v>
      </c>
      <c r="X21" s="206" t="s">
        <v>150</v>
      </c>
      <c r="Y21" s="206" t="s">
        <v>151</v>
      </c>
      <c r="Z21" s="198">
        <v>7980001</v>
      </c>
      <c r="AA21" s="16"/>
      <c r="AB21" s="17"/>
      <c r="AC21" s="17"/>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row>
    <row r="22" spans="1:69" ht="15.75" customHeight="1" x14ac:dyDescent="0.25">
      <c r="A22" s="211"/>
      <c r="B22" s="191"/>
      <c r="C22" s="191"/>
      <c r="D22" s="5" t="s">
        <v>152</v>
      </c>
      <c r="E22" s="89">
        <f>+[2]INVERSIÓN!S28</f>
        <v>322000000</v>
      </c>
      <c r="F22" s="89">
        <f>+[2]INVERSIÓN!T28</f>
        <v>322000000</v>
      </c>
      <c r="G22" s="6">
        <f t="shared" si="0"/>
        <v>0</v>
      </c>
      <c r="H22" s="89"/>
      <c r="I22" s="89"/>
      <c r="J22" s="89"/>
      <c r="K22" s="89">
        <f>+[2]INVERSIÓN!AK28</f>
        <v>168765833</v>
      </c>
      <c r="L22" s="91"/>
      <c r="M22" s="91"/>
      <c r="N22" s="89"/>
      <c r="O22" s="198"/>
      <c r="P22" s="171"/>
      <c r="Q22" s="208"/>
      <c r="R22" s="171"/>
      <c r="S22" s="171"/>
      <c r="T22" s="205"/>
      <c r="U22" s="205"/>
      <c r="V22" s="205"/>
      <c r="W22" s="206"/>
      <c r="X22" s="206"/>
      <c r="Y22" s="206"/>
      <c r="Z22" s="198"/>
      <c r="AA22" s="16"/>
      <c r="AB22" s="17"/>
      <c r="AC22" s="17"/>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row>
    <row r="23" spans="1:69" ht="15.75" customHeight="1" x14ac:dyDescent="0.25">
      <c r="A23" s="211"/>
      <c r="B23" s="191"/>
      <c r="C23" s="191"/>
      <c r="D23" s="92" t="s">
        <v>153</v>
      </c>
      <c r="E23" s="10">
        <f>+[2]INVERSIÓN!S29</f>
        <v>0</v>
      </c>
      <c r="F23" s="10">
        <f>+[2]INVERSIÓN!T29</f>
        <v>0</v>
      </c>
      <c r="G23" s="6">
        <f t="shared" si="0"/>
        <v>0</v>
      </c>
      <c r="H23" s="6"/>
      <c r="I23" s="6"/>
      <c r="J23" s="6"/>
      <c r="K23" s="10">
        <f>+[2]INVERSIÓN!AK29</f>
        <v>0</v>
      </c>
      <c r="L23" s="7"/>
      <c r="M23" s="7"/>
      <c r="N23" s="6"/>
      <c r="O23" s="198"/>
      <c r="P23" s="171"/>
      <c r="Q23" s="208"/>
      <c r="R23" s="171"/>
      <c r="S23" s="171"/>
      <c r="T23" s="205"/>
      <c r="U23" s="205"/>
      <c r="V23" s="205"/>
      <c r="W23" s="206"/>
      <c r="X23" s="206"/>
      <c r="Y23" s="206"/>
      <c r="Z23" s="198"/>
      <c r="AA23" s="16"/>
      <c r="AB23" s="17"/>
      <c r="AC23" s="17"/>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row>
    <row r="24" spans="1:69" ht="15.75" customHeight="1" x14ac:dyDescent="0.25">
      <c r="A24" s="211"/>
      <c r="B24" s="191"/>
      <c r="C24" s="191"/>
      <c r="D24" s="209" t="s">
        <v>154</v>
      </c>
      <c r="E24" s="200">
        <f>+[2]INVERSIÓN!S30</f>
        <v>51744754</v>
      </c>
      <c r="F24" s="200">
        <f>+[2]INVERSIÓN!T30</f>
        <v>51744754</v>
      </c>
      <c r="G24" s="6">
        <f t="shared" si="0"/>
        <v>0</v>
      </c>
      <c r="H24" s="200"/>
      <c r="I24" s="203"/>
      <c r="J24" s="200"/>
      <c r="K24" s="203">
        <f>+[2]INVERSIÓN!AK30</f>
        <v>23092133</v>
      </c>
      <c r="L24" s="204"/>
      <c r="M24" s="204"/>
      <c r="N24" s="203"/>
      <c r="O24" s="198"/>
      <c r="P24" s="171"/>
      <c r="Q24" s="208"/>
      <c r="R24" s="171"/>
      <c r="S24" s="171"/>
      <c r="T24" s="205"/>
      <c r="U24" s="205"/>
      <c r="V24" s="205"/>
      <c r="W24" s="206"/>
      <c r="X24" s="206"/>
      <c r="Y24" s="206"/>
      <c r="Z24" s="198"/>
      <c r="AA24" s="16"/>
      <c r="AB24" s="17"/>
      <c r="AC24" s="17"/>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row>
    <row r="25" spans="1:69" ht="15.75" customHeight="1" x14ac:dyDescent="0.25">
      <c r="A25" s="211"/>
      <c r="B25" s="191"/>
      <c r="C25" s="191"/>
      <c r="D25" s="210"/>
      <c r="E25" s="201"/>
      <c r="F25" s="201"/>
      <c r="G25" s="6">
        <f t="shared" si="0"/>
        <v>0</v>
      </c>
      <c r="H25" s="201"/>
      <c r="I25" s="203"/>
      <c r="J25" s="201"/>
      <c r="K25" s="203"/>
      <c r="L25" s="204"/>
      <c r="M25" s="204"/>
      <c r="N25" s="203"/>
      <c r="O25" s="198"/>
      <c r="P25" s="171"/>
      <c r="Q25" s="208"/>
      <c r="R25" s="171"/>
      <c r="S25" s="171"/>
      <c r="T25" s="205"/>
      <c r="U25" s="205"/>
      <c r="V25" s="205"/>
      <c r="W25" s="206"/>
      <c r="X25" s="206"/>
      <c r="Y25" s="206"/>
      <c r="Z25" s="198"/>
      <c r="AA25" s="16"/>
      <c r="AB25" s="17"/>
      <c r="AC25" s="17"/>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row>
    <row r="26" spans="1:69" ht="15.75" customHeight="1" x14ac:dyDescent="0.25">
      <c r="A26" s="211"/>
      <c r="B26" s="191"/>
      <c r="C26" s="191"/>
      <c r="D26" s="210"/>
      <c r="E26" s="201"/>
      <c r="F26" s="201"/>
      <c r="G26" s="6">
        <f t="shared" si="0"/>
        <v>0</v>
      </c>
      <c r="H26" s="201"/>
      <c r="I26" s="203"/>
      <c r="J26" s="201"/>
      <c r="K26" s="203"/>
      <c r="L26" s="204"/>
      <c r="M26" s="204"/>
      <c r="N26" s="203"/>
      <c r="O26" s="198"/>
      <c r="P26" s="171"/>
      <c r="Q26" s="208"/>
      <c r="R26" s="171"/>
      <c r="S26" s="171"/>
      <c r="T26" s="205"/>
      <c r="U26" s="205"/>
      <c r="V26" s="205"/>
      <c r="W26" s="206"/>
      <c r="X26" s="206"/>
      <c r="Y26" s="206"/>
      <c r="Z26" s="198"/>
      <c r="AA26" s="16"/>
      <c r="AB26" s="17"/>
      <c r="AC26" s="17"/>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row>
    <row r="27" spans="1:69" ht="15.75" customHeight="1" x14ac:dyDescent="0.25">
      <c r="A27" s="211"/>
      <c r="B27" s="191"/>
      <c r="C27" s="191"/>
      <c r="D27" s="210"/>
      <c r="E27" s="202"/>
      <c r="F27" s="202"/>
      <c r="G27" s="6">
        <f t="shared" si="0"/>
        <v>0</v>
      </c>
      <c r="H27" s="202"/>
      <c r="I27" s="203"/>
      <c r="J27" s="202"/>
      <c r="K27" s="203"/>
      <c r="L27" s="204"/>
      <c r="M27" s="204"/>
      <c r="N27" s="203"/>
      <c r="O27" s="198"/>
      <c r="P27" s="171"/>
      <c r="Q27" s="208"/>
      <c r="R27" s="171"/>
      <c r="S27" s="171"/>
      <c r="T27" s="205"/>
      <c r="U27" s="205"/>
      <c r="V27" s="205"/>
      <c r="W27" s="206"/>
      <c r="X27" s="206"/>
      <c r="Y27" s="206"/>
      <c r="Z27" s="198"/>
      <c r="AA27" s="16"/>
      <c r="AB27" s="17"/>
      <c r="AC27" s="17"/>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row>
    <row r="28" spans="1:69" ht="15.75" customHeight="1" x14ac:dyDescent="0.25">
      <c r="A28" s="211"/>
      <c r="B28" s="191" t="s">
        <v>93</v>
      </c>
      <c r="C28" s="191" t="s">
        <v>219</v>
      </c>
      <c r="D28" s="5" t="s">
        <v>143</v>
      </c>
      <c r="E28" s="10">
        <f>+[2]INVERSIÓN!S33</f>
        <v>1</v>
      </c>
      <c r="F28" s="10">
        <f>+[2]INVERSIÓN!T33</f>
        <v>1</v>
      </c>
      <c r="G28" s="6">
        <f t="shared" si="0"/>
        <v>0</v>
      </c>
      <c r="H28" s="10"/>
      <c r="I28" s="10"/>
      <c r="J28" s="6"/>
      <c r="K28" s="10">
        <f>+[2]INVERSIÓN!AK33</f>
        <v>1</v>
      </c>
      <c r="L28" s="10"/>
      <c r="M28" s="10"/>
      <c r="N28" s="6"/>
      <c r="O28" s="198" t="s">
        <v>144</v>
      </c>
      <c r="P28" s="171" t="s">
        <v>145</v>
      </c>
      <c r="Q28" s="208" t="s">
        <v>146</v>
      </c>
      <c r="R28" s="171" t="s">
        <v>147</v>
      </c>
      <c r="S28" s="171" t="s">
        <v>144</v>
      </c>
      <c r="T28" s="205" t="s">
        <v>148</v>
      </c>
      <c r="U28" s="205" t="s">
        <v>148</v>
      </c>
      <c r="V28" s="205" t="s">
        <v>207</v>
      </c>
      <c r="W28" s="206" t="s">
        <v>149</v>
      </c>
      <c r="X28" s="206" t="s">
        <v>150</v>
      </c>
      <c r="Y28" s="206" t="s">
        <v>151</v>
      </c>
      <c r="Z28" s="198">
        <v>7980001</v>
      </c>
      <c r="AA28" s="16"/>
      <c r="AB28" s="17"/>
      <c r="AC28" s="17"/>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row>
    <row r="29" spans="1:69" ht="15.75" customHeight="1" x14ac:dyDescent="0.25">
      <c r="A29" s="211"/>
      <c r="B29" s="191"/>
      <c r="C29" s="191"/>
      <c r="D29" s="5" t="s">
        <v>152</v>
      </c>
      <c r="E29" s="89">
        <f>+[2]INVERSIÓN!S34</f>
        <v>124000000</v>
      </c>
      <c r="F29" s="89">
        <f>+[2]INVERSIÓN!T34</f>
        <v>124000000</v>
      </c>
      <c r="G29" s="6">
        <f t="shared" si="0"/>
        <v>0</v>
      </c>
      <c r="H29" s="89"/>
      <c r="I29" s="89"/>
      <c r="J29" s="89"/>
      <c r="K29" s="89">
        <f>+[2]INVERSIÓN!AK34</f>
        <v>73950600</v>
      </c>
      <c r="L29" s="89"/>
      <c r="M29" s="89"/>
      <c r="N29" s="89"/>
      <c r="O29" s="198"/>
      <c r="P29" s="171"/>
      <c r="Q29" s="208"/>
      <c r="R29" s="171"/>
      <c r="S29" s="171"/>
      <c r="T29" s="205"/>
      <c r="U29" s="205"/>
      <c r="V29" s="205"/>
      <c r="W29" s="206"/>
      <c r="X29" s="206"/>
      <c r="Y29" s="206"/>
      <c r="Z29" s="198"/>
      <c r="AA29" s="16"/>
      <c r="AB29" s="17"/>
      <c r="AC29" s="17"/>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row>
    <row r="30" spans="1:69" ht="15.75" customHeight="1" x14ac:dyDescent="0.25">
      <c r="A30" s="211"/>
      <c r="B30" s="191"/>
      <c r="C30" s="191"/>
      <c r="D30" s="92" t="s">
        <v>153</v>
      </c>
      <c r="E30" s="10">
        <f>+[2]INVERSIÓN!S35</f>
        <v>0</v>
      </c>
      <c r="F30" s="10">
        <f>+[2]INVERSIÓN!T35</f>
        <v>0</v>
      </c>
      <c r="G30" s="6">
        <f t="shared" si="0"/>
        <v>0</v>
      </c>
      <c r="H30" s="6"/>
      <c r="I30" s="6"/>
      <c r="J30" s="6"/>
      <c r="K30" s="10">
        <f>+[2]INVERSIÓN!AK35</f>
        <v>0</v>
      </c>
      <c r="L30" s="6"/>
      <c r="M30" s="6"/>
      <c r="N30" s="6"/>
      <c r="O30" s="198"/>
      <c r="P30" s="171"/>
      <c r="Q30" s="208"/>
      <c r="R30" s="171"/>
      <c r="S30" s="171"/>
      <c r="T30" s="205"/>
      <c r="U30" s="205"/>
      <c r="V30" s="205"/>
      <c r="W30" s="206"/>
      <c r="X30" s="206"/>
      <c r="Y30" s="206"/>
      <c r="Z30" s="198"/>
      <c r="AA30" s="16"/>
      <c r="AB30" s="17"/>
      <c r="AC30" s="17"/>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row>
    <row r="31" spans="1:69" ht="15.75" customHeight="1" x14ac:dyDescent="0.25">
      <c r="A31" s="211"/>
      <c r="B31" s="191"/>
      <c r="C31" s="191"/>
      <c r="D31" s="209" t="s">
        <v>154</v>
      </c>
      <c r="E31" s="200">
        <f>+[2]INVERSIÓN!S36</f>
        <v>6767037</v>
      </c>
      <c r="F31" s="200">
        <f>+[2]INVERSIÓN!T36</f>
        <v>6767037</v>
      </c>
      <c r="G31" s="6">
        <f t="shared" si="0"/>
        <v>0</v>
      </c>
      <c r="H31" s="200"/>
      <c r="I31" s="203"/>
      <c r="J31" s="200"/>
      <c r="K31" s="203">
        <f>+[2]INVERSIÓN!AK36</f>
        <v>5652500</v>
      </c>
      <c r="L31" s="203"/>
      <c r="M31" s="203"/>
      <c r="N31" s="203"/>
      <c r="O31" s="198"/>
      <c r="P31" s="171"/>
      <c r="Q31" s="208"/>
      <c r="R31" s="171"/>
      <c r="S31" s="171"/>
      <c r="T31" s="205"/>
      <c r="U31" s="205"/>
      <c r="V31" s="205"/>
      <c r="W31" s="206"/>
      <c r="X31" s="206"/>
      <c r="Y31" s="206"/>
      <c r="Z31" s="198"/>
      <c r="AA31" s="16"/>
      <c r="AB31" s="17"/>
      <c r="AC31" s="17"/>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row>
    <row r="32" spans="1:69" ht="15.75" customHeight="1" x14ac:dyDescent="0.25">
      <c r="A32" s="211"/>
      <c r="B32" s="191"/>
      <c r="C32" s="191"/>
      <c r="D32" s="210"/>
      <c r="E32" s="201"/>
      <c r="F32" s="201"/>
      <c r="G32" s="6">
        <f t="shared" si="0"/>
        <v>0</v>
      </c>
      <c r="H32" s="201"/>
      <c r="I32" s="203"/>
      <c r="J32" s="201"/>
      <c r="K32" s="203"/>
      <c r="L32" s="203"/>
      <c r="M32" s="203"/>
      <c r="N32" s="203"/>
      <c r="O32" s="198"/>
      <c r="P32" s="171"/>
      <c r="Q32" s="208"/>
      <c r="R32" s="171"/>
      <c r="S32" s="171"/>
      <c r="T32" s="205"/>
      <c r="U32" s="205"/>
      <c r="V32" s="205"/>
      <c r="W32" s="206"/>
      <c r="X32" s="206"/>
      <c r="Y32" s="206"/>
      <c r="Z32" s="198"/>
      <c r="AA32" s="16"/>
      <c r="AB32" s="17"/>
      <c r="AC32" s="17"/>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row>
    <row r="33" spans="1:69" ht="15.75" customHeight="1" x14ac:dyDescent="0.25">
      <c r="A33" s="211"/>
      <c r="B33" s="191"/>
      <c r="C33" s="191"/>
      <c r="D33" s="210"/>
      <c r="E33" s="201"/>
      <c r="F33" s="201"/>
      <c r="G33" s="6">
        <f t="shared" si="0"/>
        <v>0</v>
      </c>
      <c r="H33" s="201"/>
      <c r="I33" s="203"/>
      <c r="J33" s="201"/>
      <c r="K33" s="203"/>
      <c r="L33" s="203"/>
      <c r="M33" s="203"/>
      <c r="N33" s="203"/>
      <c r="O33" s="198"/>
      <c r="P33" s="171"/>
      <c r="Q33" s="208"/>
      <c r="R33" s="171"/>
      <c r="S33" s="171"/>
      <c r="T33" s="205"/>
      <c r="U33" s="205"/>
      <c r="V33" s="205"/>
      <c r="W33" s="206"/>
      <c r="X33" s="206"/>
      <c r="Y33" s="206"/>
      <c r="Z33" s="198"/>
      <c r="AA33" s="16"/>
      <c r="AB33" s="17"/>
      <c r="AC33" s="17"/>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row>
    <row r="34" spans="1:69" ht="27.75" customHeight="1" x14ac:dyDescent="0.25">
      <c r="A34" s="211"/>
      <c r="B34" s="191"/>
      <c r="C34" s="191"/>
      <c r="D34" s="210"/>
      <c r="E34" s="202"/>
      <c r="F34" s="202"/>
      <c r="G34" s="6">
        <f t="shared" si="0"/>
        <v>0</v>
      </c>
      <c r="H34" s="202"/>
      <c r="I34" s="203"/>
      <c r="J34" s="202"/>
      <c r="K34" s="203"/>
      <c r="L34" s="203"/>
      <c r="M34" s="203"/>
      <c r="N34" s="203"/>
      <c r="O34" s="198"/>
      <c r="P34" s="171"/>
      <c r="Q34" s="208"/>
      <c r="R34" s="171"/>
      <c r="S34" s="171"/>
      <c r="T34" s="205"/>
      <c r="U34" s="205"/>
      <c r="V34" s="205"/>
      <c r="W34" s="206"/>
      <c r="X34" s="206"/>
      <c r="Y34" s="206"/>
      <c r="Z34" s="198"/>
      <c r="AA34" s="16"/>
      <c r="AB34" s="17"/>
      <c r="AC34" s="17"/>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row>
    <row r="35" spans="1:69" ht="27.75" customHeight="1" x14ac:dyDescent="0.25">
      <c r="A35" s="211"/>
      <c r="B35" s="191" t="s">
        <v>104</v>
      </c>
      <c r="C35" s="191" t="s">
        <v>220</v>
      </c>
      <c r="D35" s="5" t="s">
        <v>143</v>
      </c>
      <c r="E35" s="6">
        <f>+[2]INVERSIÓN!S39</f>
        <v>1</v>
      </c>
      <c r="F35" s="6">
        <f>+[2]INVERSIÓN!T39</f>
        <v>1</v>
      </c>
      <c r="G35" s="6">
        <f t="shared" si="0"/>
        <v>0</v>
      </c>
      <c r="H35" s="6"/>
      <c r="I35" s="6"/>
      <c r="J35" s="6"/>
      <c r="K35" s="6">
        <f>+[2]INVERSIÓN!AK39</f>
        <v>1</v>
      </c>
      <c r="L35" s="10"/>
      <c r="M35" s="10"/>
      <c r="N35" s="10"/>
      <c r="O35" s="198" t="s">
        <v>144</v>
      </c>
      <c r="P35" s="171" t="s">
        <v>145</v>
      </c>
      <c r="Q35" s="208" t="s">
        <v>146</v>
      </c>
      <c r="R35" s="171" t="s">
        <v>147</v>
      </c>
      <c r="S35" s="171" t="s">
        <v>144</v>
      </c>
      <c r="T35" s="205" t="s">
        <v>148</v>
      </c>
      <c r="U35" s="205" t="s">
        <v>148</v>
      </c>
      <c r="V35" s="205" t="s">
        <v>207</v>
      </c>
      <c r="W35" s="206" t="s">
        <v>149</v>
      </c>
      <c r="X35" s="206" t="s">
        <v>150</v>
      </c>
      <c r="Y35" s="206" t="s">
        <v>151</v>
      </c>
      <c r="Z35" s="198">
        <v>7980001</v>
      </c>
      <c r="AA35" s="16"/>
      <c r="AB35" s="17"/>
      <c r="AC35" s="17"/>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row>
    <row r="36" spans="1:69" ht="27.75" customHeight="1" x14ac:dyDescent="0.25">
      <c r="A36" s="211"/>
      <c r="B36" s="191"/>
      <c r="C36" s="191"/>
      <c r="D36" s="5" t="s">
        <v>152</v>
      </c>
      <c r="E36" s="89">
        <f>+[2]INVERSIÓN!S40</f>
        <v>994000000</v>
      </c>
      <c r="F36" s="89">
        <f>+[2]INVERSIÓN!T40</f>
        <v>994000000</v>
      </c>
      <c r="G36" s="6">
        <f t="shared" si="0"/>
        <v>0</v>
      </c>
      <c r="H36" s="89"/>
      <c r="I36" s="89"/>
      <c r="J36" s="89"/>
      <c r="K36" s="89">
        <f>+[2]INVERSIÓN!AK40</f>
        <v>689694000</v>
      </c>
      <c r="L36" s="89"/>
      <c r="M36" s="89"/>
      <c r="N36" s="89"/>
      <c r="O36" s="198"/>
      <c r="P36" s="171"/>
      <c r="Q36" s="208"/>
      <c r="R36" s="171"/>
      <c r="S36" s="171"/>
      <c r="T36" s="205"/>
      <c r="U36" s="205"/>
      <c r="V36" s="205"/>
      <c r="W36" s="206"/>
      <c r="X36" s="206"/>
      <c r="Y36" s="206"/>
      <c r="Z36" s="198"/>
      <c r="AA36" s="16"/>
      <c r="AB36" s="17"/>
      <c r="AC36" s="17"/>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row>
    <row r="37" spans="1:69" ht="27.75" customHeight="1" x14ac:dyDescent="0.25">
      <c r="A37" s="211"/>
      <c r="B37" s="191"/>
      <c r="C37" s="191"/>
      <c r="D37" s="92" t="s">
        <v>153</v>
      </c>
      <c r="E37" s="6">
        <f>+[2]INVERSIÓN!S41</f>
        <v>0</v>
      </c>
      <c r="F37" s="6">
        <f>+[2]INVERSIÓN!T41</f>
        <v>0</v>
      </c>
      <c r="G37" s="6">
        <f t="shared" si="0"/>
        <v>0</v>
      </c>
      <c r="H37" s="6"/>
      <c r="I37" s="6"/>
      <c r="J37" s="6"/>
      <c r="K37" s="6">
        <f>+[2]INVERSIÓN!AK41</f>
        <v>0</v>
      </c>
      <c r="L37" s="6"/>
      <c r="M37" s="6"/>
      <c r="N37" s="6"/>
      <c r="O37" s="198"/>
      <c r="P37" s="171"/>
      <c r="Q37" s="208"/>
      <c r="R37" s="171"/>
      <c r="S37" s="171"/>
      <c r="T37" s="205"/>
      <c r="U37" s="205"/>
      <c r="V37" s="205"/>
      <c r="W37" s="206"/>
      <c r="X37" s="206"/>
      <c r="Y37" s="206"/>
      <c r="Z37" s="198"/>
      <c r="AA37" s="16"/>
      <c r="AB37" s="17"/>
      <c r="AC37" s="17"/>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row>
    <row r="38" spans="1:69" ht="27.75" customHeight="1" x14ac:dyDescent="0.25">
      <c r="A38" s="211"/>
      <c r="B38" s="191"/>
      <c r="C38" s="191"/>
      <c r="D38" s="209" t="s">
        <v>154</v>
      </c>
      <c r="E38" s="200">
        <f>+[2]INVERSIÓN!S42</f>
        <v>104536133</v>
      </c>
      <c r="F38" s="200">
        <f>+[2]INVERSIÓN!T42</f>
        <v>104536133</v>
      </c>
      <c r="G38" s="6">
        <f t="shared" si="0"/>
        <v>0</v>
      </c>
      <c r="H38" s="200"/>
      <c r="I38" s="200"/>
      <c r="J38" s="200"/>
      <c r="K38" s="200">
        <f>+[2]INVERSIÓN!AK42</f>
        <v>30919667</v>
      </c>
      <c r="L38" s="203"/>
      <c r="M38" s="203"/>
      <c r="N38" s="203"/>
      <c r="O38" s="198"/>
      <c r="P38" s="171"/>
      <c r="Q38" s="208"/>
      <c r="R38" s="171"/>
      <c r="S38" s="171"/>
      <c r="T38" s="205"/>
      <c r="U38" s="205"/>
      <c r="V38" s="205"/>
      <c r="W38" s="206"/>
      <c r="X38" s="206"/>
      <c r="Y38" s="206"/>
      <c r="Z38" s="198"/>
      <c r="AA38" s="16"/>
      <c r="AB38" s="17"/>
      <c r="AC38" s="17"/>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row>
    <row r="39" spans="1:69" ht="27.75" customHeight="1" x14ac:dyDescent="0.25">
      <c r="A39" s="211"/>
      <c r="B39" s="191"/>
      <c r="C39" s="191"/>
      <c r="D39" s="210"/>
      <c r="E39" s="201"/>
      <c r="F39" s="201"/>
      <c r="G39" s="6">
        <f t="shared" si="0"/>
        <v>0</v>
      </c>
      <c r="H39" s="201"/>
      <c r="I39" s="201"/>
      <c r="J39" s="201"/>
      <c r="K39" s="201"/>
      <c r="L39" s="203"/>
      <c r="M39" s="203"/>
      <c r="N39" s="203"/>
      <c r="O39" s="198"/>
      <c r="P39" s="171"/>
      <c r="Q39" s="208"/>
      <c r="R39" s="171"/>
      <c r="S39" s="171"/>
      <c r="T39" s="205"/>
      <c r="U39" s="205"/>
      <c r="V39" s="205"/>
      <c r="W39" s="206"/>
      <c r="X39" s="206"/>
      <c r="Y39" s="206"/>
      <c r="Z39" s="198"/>
      <c r="AA39" s="16"/>
      <c r="AB39" s="17"/>
      <c r="AC39" s="17"/>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row>
    <row r="40" spans="1:69" ht="27.75" customHeight="1" x14ac:dyDescent="0.25">
      <c r="A40" s="211"/>
      <c r="B40" s="191"/>
      <c r="C40" s="191"/>
      <c r="D40" s="210"/>
      <c r="E40" s="201"/>
      <c r="F40" s="201"/>
      <c r="G40" s="6">
        <f t="shared" si="0"/>
        <v>0</v>
      </c>
      <c r="H40" s="201"/>
      <c r="I40" s="201"/>
      <c r="J40" s="201"/>
      <c r="K40" s="201"/>
      <c r="L40" s="203"/>
      <c r="M40" s="203"/>
      <c r="N40" s="203"/>
      <c r="O40" s="198"/>
      <c r="P40" s="171"/>
      <c r="Q40" s="208"/>
      <c r="R40" s="171"/>
      <c r="S40" s="171"/>
      <c r="T40" s="205"/>
      <c r="U40" s="205"/>
      <c r="V40" s="205"/>
      <c r="W40" s="206"/>
      <c r="X40" s="206"/>
      <c r="Y40" s="206"/>
      <c r="Z40" s="198"/>
      <c r="AA40" s="16"/>
      <c r="AB40" s="17"/>
      <c r="AC40" s="17"/>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row>
    <row r="41" spans="1:69" ht="27.75" customHeight="1" x14ac:dyDescent="0.25">
      <c r="A41" s="211"/>
      <c r="B41" s="191"/>
      <c r="C41" s="191"/>
      <c r="D41" s="210"/>
      <c r="E41" s="202"/>
      <c r="F41" s="202"/>
      <c r="G41" s="6">
        <f t="shared" si="0"/>
        <v>0</v>
      </c>
      <c r="H41" s="202"/>
      <c r="I41" s="202"/>
      <c r="J41" s="202"/>
      <c r="K41" s="202"/>
      <c r="L41" s="203"/>
      <c r="M41" s="203"/>
      <c r="N41" s="203"/>
      <c r="O41" s="198"/>
      <c r="P41" s="171"/>
      <c r="Q41" s="208"/>
      <c r="R41" s="171"/>
      <c r="S41" s="171"/>
      <c r="T41" s="205"/>
      <c r="U41" s="205"/>
      <c r="V41" s="205"/>
      <c r="W41" s="206"/>
      <c r="X41" s="206"/>
      <c r="Y41" s="206"/>
      <c r="Z41" s="198"/>
      <c r="AA41" s="16"/>
      <c r="AB41" s="17"/>
      <c r="AC41" s="17"/>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row>
    <row r="42" spans="1:69" ht="15.75" customHeight="1" x14ac:dyDescent="0.25">
      <c r="A42" s="211"/>
      <c r="B42" s="191" t="s">
        <v>102</v>
      </c>
      <c r="C42" s="207" t="s">
        <v>221</v>
      </c>
      <c r="D42" s="12" t="s">
        <v>143</v>
      </c>
      <c r="E42" s="6">
        <v>1</v>
      </c>
      <c r="F42" s="6">
        <v>1</v>
      </c>
      <c r="G42" s="6">
        <f t="shared" si="0"/>
        <v>0</v>
      </c>
      <c r="H42" s="6"/>
      <c r="I42" s="6"/>
      <c r="J42" s="6"/>
      <c r="K42" s="6">
        <v>1</v>
      </c>
      <c r="L42" s="6"/>
      <c r="M42" s="7"/>
      <c r="N42" s="6"/>
      <c r="O42" s="198" t="s">
        <v>144</v>
      </c>
      <c r="P42" s="171" t="s">
        <v>145</v>
      </c>
      <c r="Q42" s="208" t="s">
        <v>146</v>
      </c>
      <c r="R42" s="171" t="s">
        <v>147</v>
      </c>
      <c r="S42" s="171" t="s">
        <v>144</v>
      </c>
      <c r="T42" s="205" t="s">
        <v>148</v>
      </c>
      <c r="U42" s="205" t="s">
        <v>148</v>
      </c>
      <c r="V42" s="205" t="s">
        <v>207</v>
      </c>
      <c r="W42" s="206" t="s">
        <v>149</v>
      </c>
      <c r="X42" s="206" t="s">
        <v>150</v>
      </c>
      <c r="Y42" s="206" t="s">
        <v>151</v>
      </c>
      <c r="Z42" s="198">
        <v>126192</v>
      </c>
      <c r="AA42" s="16"/>
      <c r="AB42" s="17"/>
      <c r="AC42" s="17"/>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row>
    <row r="43" spans="1:69" ht="15.75" customHeight="1" x14ac:dyDescent="0.25">
      <c r="A43" s="211"/>
      <c r="B43" s="191"/>
      <c r="C43" s="207"/>
      <c r="D43" s="90" t="s">
        <v>152</v>
      </c>
      <c r="E43" s="89">
        <v>279000000</v>
      </c>
      <c r="F43" s="89">
        <v>279000000</v>
      </c>
      <c r="G43" s="6">
        <f t="shared" si="0"/>
        <v>0</v>
      </c>
      <c r="H43" s="89"/>
      <c r="I43" s="89"/>
      <c r="J43" s="89"/>
      <c r="K43" s="89">
        <v>192202393</v>
      </c>
      <c r="L43" s="89"/>
      <c r="M43" s="91"/>
      <c r="N43" s="89"/>
      <c r="O43" s="198"/>
      <c r="P43" s="171"/>
      <c r="Q43" s="208"/>
      <c r="R43" s="171"/>
      <c r="S43" s="171"/>
      <c r="T43" s="205"/>
      <c r="U43" s="205"/>
      <c r="V43" s="205"/>
      <c r="W43" s="206"/>
      <c r="X43" s="206"/>
      <c r="Y43" s="206"/>
      <c r="Z43" s="198"/>
      <c r="AA43" s="16"/>
      <c r="AB43" s="17"/>
      <c r="AC43" s="17"/>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row>
    <row r="44" spans="1:69" ht="15.75" customHeight="1" x14ac:dyDescent="0.25">
      <c r="A44" s="211"/>
      <c r="B44" s="191"/>
      <c r="C44" s="207"/>
      <c r="D44" s="90" t="s">
        <v>153</v>
      </c>
      <c r="E44" s="6">
        <v>0</v>
      </c>
      <c r="F44" s="6">
        <v>0</v>
      </c>
      <c r="G44" s="6">
        <f t="shared" si="0"/>
        <v>0</v>
      </c>
      <c r="H44" s="6"/>
      <c r="I44" s="6"/>
      <c r="J44" s="6"/>
      <c r="K44" s="6">
        <v>0</v>
      </c>
      <c r="L44" s="6"/>
      <c r="M44" s="7"/>
      <c r="N44" s="6"/>
      <c r="O44" s="198"/>
      <c r="P44" s="171"/>
      <c r="Q44" s="208"/>
      <c r="R44" s="171"/>
      <c r="S44" s="171"/>
      <c r="T44" s="205"/>
      <c r="U44" s="205"/>
      <c r="V44" s="205"/>
      <c r="W44" s="206"/>
      <c r="X44" s="206"/>
      <c r="Y44" s="206"/>
      <c r="Z44" s="198"/>
      <c r="AA44" s="16"/>
      <c r="AB44" s="17"/>
      <c r="AC44" s="17"/>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row>
    <row r="45" spans="1:69" ht="15.75" customHeight="1" x14ac:dyDescent="0.25">
      <c r="A45" s="211"/>
      <c r="B45" s="191"/>
      <c r="C45" s="207"/>
      <c r="D45" s="199" t="s">
        <v>154</v>
      </c>
      <c r="E45" s="200">
        <v>131071351</v>
      </c>
      <c r="F45" s="200">
        <v>131071351</v>
      </c>
      <c r="G45" s="6">
        <f t="shared" si="0"/>
        <v>0</v>
      </c>
      <c r="H45" s="203"/>
      <c r="I45" s="203"/>
      <c r="J45" s="200"/>
      <c r="K45" s="203">
        <v>31286090</v>
      </c>
      <c r="L45" s="203"/>
      <c r="M45" s="204"/>
      <c r="N45" s="203"/>
      <c r="O45" s="198"/>
      <c r="P45" s="171"/>
      <c r="Q45" s="208"/>
      <c r="R45" s="171"/>
      <c r="S45" s="171"/>
      <c r="T45" s="205"/>
      <c r="U45" s="205"/>
      <c r="V45" s="205"/>
      <c r="W45" s="206"/>
      <c r="X45" s="206"/>
      <c r="Y45" s="206"/>
      <c r="Z45" s="198"/>
      <c r="AA45" s="16"/>
      <c r="AB45" s="17"/>
      <c r="AC45" s="17"/>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row>
    <row r="46" spans="1:69" ht="15.75" customHeight="1" x14ac:dyDescent="0.25">
      <c r="A46" s="211"/>
      <c r="B46" s="191"/>
      <c r="C46" s="207"/>
      <c r="D46" s="199"/>
      <c r="E46" s="201"/>
      <c r="F46" s="201"/>
      <c r="G46" s="6">
        <f t="shared" si="0"/>
        <v>0</v>
      </c>
      <c r="H46" s="203"/>
      <c r="I46" s="203"/>
      <c r="J46" s="201"/>
      <c r="K46" s="203"/>
      <c r="L46" s="203"/>
      <c r="M46" s="204"/>
      <c r="N46" s="203"/>
      <c r="O46" s="198"/>
      <c r="P46" s="171"/>
      <c r="Q46" s="208"/>
      <c r="R46" s="171"/>
      <c r="S46" s="171"/>
      <c r="T46" s="205"/>
      <c r="U46" s="205"/>
      <c r="V46" s="205"/>
      <c r="W46" s="206"/>
      <c r="X46" s="206"/>
      <c r="Y46" s="206"/>
      <c r="Z46" s="198"/>
      <c r="AA46" s="16"/>
      <c r="AB46" s="17"/>
      <c r="AC46" s="17"/>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row>
    <row r="47" spans="1:69" ht="15.75" customHeight="1" x14ac:dyDescent="0.25">
      <c r="A47" s="211"/>
      <c r="B47" s="191"/>
      <c r="C47" s="207"/>
      <c r="D47" s="199"/>
      <c r="E47" s="201"/>
      <c r="F47" s="201"/>
      <c r="G47" s="6">
        <f t="shared" si="0"/>
        <v>0</v>
      </c>
      <c r="H47" s="203"/>
      <c r="I47" s="203"/>
      <c r="J47" s="201"/>
      <c r="K47" s="203"/>
      <c r="L47" s="203"/>
      <c r="M47" s="204"/>
      <c r="N47" s="203"/>
      <c r="O47" s="198"/>
      <c r="P47" s="171"/>
      <c r="Q47" s="208"/>
      <c r="R47" s="171"/>
      <c r="S47" s="171"/>
      <c r="T47" s="205"/>
      <c r="U47" s="205"/>
      <c r="V47" s="205"/>
      <c r="W47" s="206"/>
      <c r="X47" s="206"/>
      <c r="Y47" s="206"/>
      <c r="Z47" s="198"/>
      <c r="AA47" s="16"/>
      <c r="AB47" s="17"/>
      <c r="AC47" s="17"/>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row>
    <row r="48" spans="1:69" ht="15.75" customHeight="1" x14ac:dyDescent="0.25">
      <c r="A48" s="211"/>
      <c r="B48" s="191"/>
      <c r="C48" s="207"/>
      <c r="D48" s="199"/>
      <c r="E48" s="202"/>
      <c r="F48" s="202"/>
      <c r="G48" s="6">
        <f t="shared" si="0"/>
        <v>0</v>
      </c>
      <c r="H48" s="203"/>
      <c r="I48" s="203"/>
      <c r="J48" s="202"/>
      <c r="K48" s="203"/>
      <c r="L48" s="203"/>
      <c r="M48" s="204"/>
      <c r="N48" s="203"/>
      <c r="O48" s="198"/>
      <c r="P48" s="171"/>
      <c r="Q48" s="208"/>
      <c r="R48" s="171"/>
      <c r="S48" s="171"/>
      <c r="T48" s="205"/>
      <c r="U48" s="205"/>
      <c r="V48" s="205"/>
      <c r="W48" s="206"/>
      <c r="X48" s="206"/>
      <c r="Y48" s="206"/>
      <c r="Z48" s="198"/>
      <c r="AA48" s="16"/>
      <c r="AB48" s="17"/>
      <c r="AC48" s="17"/>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row>
    <row r="49" spans="1:69" ht="15.75" customHeight="1" x14ac:dyDescent="0.25">
      <c r="A49" s="211"/>
      <c r="B49" s="191"/>
      <c r="C49" s="207" t="s">
        <v>156</v>
      </c>
      <c r="D49" s="12" t="s">
        <v>143</v>
      </c>
      <c r="E49" s="6">
        <v>1</v>
      </c>
      <c r="F49" s="6">
        <v>1</v>
      </c>
      <c r="G49" s="6">
        <f t="shared" si="0"/>
        <v>0</v>
      </c>
      <c r="H49" s="6"/>
      <c r="I49" s="6"/>
      <c r="J49" s="6"/>
      <c r="K49" s="6">
        <v>1</v>
      </c>
      <c r="L49" s="6"/>
      <c r="M49" s="7"/>
      <c r="N49" s="6"/>
      <c r="O49" s="171" t="s">
        <v>157</v>
      </c>
      <c r="P49" s="171" t="s">
        <v>158</v>
      </c>
      <c r="Q49" s="171" t="s">
        <v>159</v>
      </c>
      <c r="R49" s="171" t="s">
        <v>160</v>
      </c>
      <c r="S49" s="171" t="s">
        <v>144</v>
      </c>
      <c r="T49" s="205" t="s">
        <v>148</v>
      </c>
      <c r="U49" s="205" t="s">
        <v>148</v>
      </c>
      <c r="V49" s="205" t="s">
        <v>207</v>
      </c>
      <c r="W49" s="206" t="s">
        <v>149</v>
      </c>
      <c r="X49" s="206" t="s">
        <v>150</v>
      </c>
      <c r="Y49" s="206" t="s">
        <v>151</v>
      </c>
      <c r="Z49" s="198">
        <v>753496</v>
      </c>
      <c r="AA49" s="16"/>
      <c r="AB49" s="17"/>
      <c r="AC49" s="17"/>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row>
    <row r="50" spans="1:69" ht="15.75" customHeight="1" x14ac:dyDescent="0.25">
      <c r="A50" s="211"/>
      <c r="B50" s="191"/>
      <c r="C50" s="207"/>
      <c r="D50" s="90" t="s">
        <v>152</v>
      </c>
      <c r="E50" s="89">
        <v>93000000</v>
      </c>
      <c r="F50" s="89">
        <v>93000000</v>
      </c>
      <c r="G50" s="6">
        <f t="shared" si="0"/>
        <v>0</v>
      </c>
      <c r="H50" s="89"/>
      <c r="I50" s="89"/>
      <c r="J50" s="89"/>
      <c r="K50" s="89">
        <v>64067463</v>
      </c>
      <c r="L50" s="89"/>
      <c r="M50" s="91"/>
      <c r="N50" s="89"/>
      <c r="O50" s="171"/>
      <c r="P50" s="171"/>
      <c r="Q50" s="171"/>
      <c r="R50" s="171"/>
      <c r="S50" s="171"/>
      <c r="T50" s="205"/>
      <c r="U50" s="205"/>
      <c r="V50" s="205"/>
      <c r="W50" s="206"/>
      <c r="X50" s="206"/>
      <c r="Y50" s="206"/>
      <c r="Z50" s="198"/>
      <c r="AA50" s="16"/>
      <c r="AB50" s="17"/>
      <c r="AC50" s="17"/>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row>
    <row r="51" spans="1:69" ht="15.75" customHeight="1" x14ac:dyDescent="0.25">
      <c r="A51" s="211"/>
      <c r="B51" s="191"/>
      <c r="C51" s="207"/>
      <c r="D51" s="90" t="s">
        <v>153</v>
      </c>
      <c r="E51" s="6">
        <v>0</v>
      </c>
      <c r="F51" s="6">
        <v>0</v>
      </c>
      <c r="G51" s="6">
        <f t="shared" si="0"/>
        <v>0</v>
      </c>
      <c r="H51" s="6"/>
      <c r="I51" s="6"/>
      <c r="J51" s="6"/>
      <c r="K51" s="6">
        <v>0</v>
      </c>
      <c r="L51" s="6"/>
      <c r="M51" s="7"/>
      <c r="N51" s="6"/>
      <c r="O51" s="171"/>
      <c r="P51" s="171"/>
      <c r="Q51" s="171"/>
      <c r="R51" s="171"/>
      <c r="S51" s="171"/>
      <c r="T51" s="205"/>
      <c r="U51" s="205"/>
      <c r="V51" s="205"/>
      <c r="W51" s="206"/>
      <c r="X51" s="206"/>
      <c r="Y51" s="206"/>
      <c r="Z51" s="198"/>
      <c r="AA51" s="16"/>
      <c r="AB51" s="17"/>
      <c r="AC51" s="17"/>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row>
    <row r="52" spans="1:69" ht="15.75" customHeight="1" x14ac:dyDescent="0.25">
      <c r="A52" s="211"/>
      <c r="B52" s="191"/>
      <c r="C52" s="207"/>
      <c r="D52" s="199" t="s">
        <v>154</v>
      </c>
      <c r="E52" s="200">
        <v>43690449</v>
      </c>
      <c r="F52" s="200">
        <v>43690449</v>
      </c>
      <c r="G52" s="6">
        <f t="shared" si="0"/>
        <v>0</v>
      </c>
      <c r="H52" s="200"/>
      <c r="I52" s="200"/>
      <c r="J52" s="200"/>
      <c r="K52" s="203">
        <v>10428694</v>
      </c>
      <c r="L52" s="203"/>
      <c r="M52" s="204"/>
      <c r="N52" s="203"/>
      <c r="O52" s="171"/>
      <c r="P52" s="171"/>
      <c r="Q52" s="171"/>
      <c r="R52" s="171"/>
      <c r="S52" s="171"/>
      <c r="T52" s="205"/>
      <c r="U52" s="205"/>
      <c r="V52" s="205"/>
      <c r="W52" s="206"/>
      <c r="X52" s="206"/>
      <c r="Y52" s="206"/>
      <c r="Z52" s="198"/>
      <c r="AA52" s="16"/>
      <c r="AB52" s="17"/>
      <c r="AC52" s="17"/>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row>
    <row r="53" spans="1:69" ht="15.75" customHeight="1" x14ac:dyDescent="0.25">
      <c r="A53" s="211"/>
      <c r="B53" s="191"/>
      <c r="C53" s="207"/>
      <c r="D53" s="199"/>
      <c r="E53" s="201"/>
      <c r="F53" s="201"/>
      <c r="G53" s="6">
        <f t="shared" si="0"/>
        <v>0</v>
      </c>
      <c r="H53" s="201"/>
      <c r="I53" s="201"/>
      <c r="J53" s="201"/>
      <c r="K53" s="203"/>
      <c r="L53" s="203"/>
      <c r="M53" s="204"/>
      <c r="N53" s="203"/>
      <c r="O53" s="171"/>
      <c r="P53" s="171"/>
      <c r="Q53" s="171"/>
      <c r="R53" s="171"/>
      <c r="S53" s="171"/>
      <c r="T53" s="205"/>
      <c r="U53" s="205"/>
      <c r="V53" s="205"/>
      <c r="W53" s="206"/>
      <c r="X53" s="206"/>
      <c r="Y53" s="206"/>
      <c r="Z53" s="198"/>
      <c r="AA53" s="16"/>
      <c r="AB53" s="17"/>
      <c r="AC53" s="17"/>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row>
    <row r="54" spans="1:69" ht="15.75" customHeight="1" x14ac:dyDescent="0.25">
      <c r="A54" s="211"/>
      <c r="B54" s="191"/>
      <c r="C54" s="207"/>
      <c r="D54" s="199"/>
      <c r="E54" s="201"/>
      <c r="F54" s="201"/>
      <c r="G54" s="6">
        <f t="shared" si="0"/>
        <v>0</v>
      </c>
      <c r="H54" s="201"/>
      <c r="I54" s="201"/>
      <c r="J54" s="201"/>
      <c r="K54" s="203"/>
      <c r="L54" s="203"/>
      <c r="M54" s="204"/>
      <c r="N54" s="203"/>
      <c r="O54" s="171"/>
      <c r="P54" s="171"/>
      <c r="Q54" s="171"/>
      <c r="R54" s="171"/>
      <c r="S54" s="171"/>
      <c r="T54" s="205"/>
      <c r="U54" s="205"/>
      <c r="V54" s="205"/>
      <c r="W54" s="206"/>
      <c r="X54" s="206"/>
      <c r="Y54" s="206"/>
      <c r="Z54" s="198"/>
      <c r="AA54" s="16"/>
      <c r="AB54" s="17"/>
      <c r="AC54" s="17"/>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row>
    <row r="55" spans="1:69" ht="15.75" customHeight="1" x14ac:dyDescent="0.25">
      <c r="A55" s="211"/>
      <c r="B55" s="191"/>
      <c r="C55" s="207"/>
      <c r="D55" s="199"/>
      <c r="E55" s="202"/>
      <c r="F55" s="202"/>
      <c r="G55" s="6">
        <f t="shared" si="0"/>
        <v>0</v>
      </c>
      <c r="H55" s="202"/>
      <c r="I55" s="202"/>
      <c r="J55" s="202"/>
      <c r="K55" s="203"/>
      <c r="L55" s="203"/>
      <c r="M55" s="204"/>
      <c r="N55" s="203"/>
      <c r="O55" s="171"/>
      <c r="P55" s="171"/>
      <c r="Q55" s="171"/>
      <c r="R55" s="171"/>
      <c r="S55" s="171"/>
      <c r="T55" s="205"/>
      <c r="U55" s="205"/>
      <c r="V55" s="205"/>
      <c r="W55" s="206"/>
      <c r="X55" s="206"/>
      <c r="Y55" s="206"/>
      <c r="Z55" s="198"/>
      <c r="AA55" s="16"/>
      <c r="AB55" s="17"/>
      <c r="AC55" s="17"/>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row>
    <row r="56" spans="1:69" ht="15.75" customHeight="1" x14ac:dyDescent="0.25">
      <c r="A56" s="211"/>
      <c r="B56" s="191"/>
      <c r="C56" s="207" t="s">
        <v>161</v>
      </c>
      <c r="D56" s="12" t="s">
        <v>143</v>
      </c>
      <c r="E56" s="6">
        <v>1</v>
      </c>
      <c r="F56" s="6">
        <v>1</v>
      </c>
      <c r="G56" s="6">
        <f t="shared" si="0"/>
        <v>0</v>
      </c>
      <c r="H56" s="6"/>
      <c r="I56" s="6"/>
      <c r="J56" s="6"/>
      <c r="K56" s="6">
        <v>1</v>
      </c>
      <c r="L56" s="6"/>
      <c r="M56" s="7"/>
      <c r="N56" s="6"/>
      <c r="O56" s="191" t="s">
        <v>162</v>
      </c>
      <c r="P56" s="171" t="s">
        <v>163</v>
      </c>
      <c r="Q56" s="171" t="s">
        <v>164</v>
      </c>
      <c r="R56" s="171" t="s">
        <v>165</v>
      </c>
      <c r="S56" s="171" t="s">
        <v>144</v>
      </c>
      <c r="T56" s="205" t="s">
        <v>148</v>
      </c>
      <c r="U56" s="205" t="s">
        <v>148</v>
      </c>
      <c r="V56" s="205" t="s">
        <v>207</v>
      </c>
      <c r="W56" s="206" t="s">
        <v>149</v>
      </c>
      <c r="X56" s="206" t="s">
        <v>150</v>
      </c>
      <c r="Y56" s="206" t="s">
        <v>151</v>
      </c>
      <c r="Z56" s="198">
        <v>1230539</v>
      </c>
      <c r="AA56" s="16"/>
      <c r="AB56" s="17"/>
      <c r="AC56" s="17"/>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row>
    <row r="57" spans="1:69" ht="15.75" customHeight="1" x14ac:dyDescent="0.25">
      <c r="A57" s="211"/>
      <c r="B57" s="191"/>
      <c r="C57" s="207"/>
      <c r="D57" s="90" t="s">
        <v>152</v>
      </c>
      <c r="E57" s="89">
        <v>93000000</v>
      </c>
      <c r="F57" s="89">
        <v>93000000</v>
      </c>
      <c r="G57" s="6">
        <f t="shared" si="0"/>
        <v>0</v>
      </c>
      <c r="H57" s="89"/>
      <c r="I57" s="89"/>
      <c r="J57" s="89"/>
      <c r="K57" s="89">
        <v>64067463</v>
      </c>
      <c r="L57" s="89"/>
      <c r="M57" s="91"/>
      <c r="N57" s="89"/>
      <c r="O57" s="191"/>
      <c r="P57" s="171"/>
      <c r="Q57" s="171"/>
      <c r="R57" s="171"/>
      <c r="S57" s="171"/>
      <c r="T57" s="205"/>
      <c r="U57" s="205"/>
      <c r="V57" s="205"/>
      <c r="W57" s="206"/>
      <c r="X57" s="206"/>
      <c r="Y57" s="206"/>
      <c r="Z57" s="198"/>
      <c r="AA57" s="16"/>
      <c r="AB57" s="17"/>
      <c r="AC57" s="17"/>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row>
    <row r="58" spans="1:69" ht="15.75" customHeight="1" x14ac:dyDescent="0.25">
      <c r="A58" s="211"/>
      <c r="B58" s="191"/>
      <c r="C58" s="207"/>
      <c r="D58" s="90" t="s">
        <v>153</v>
      </c>
      <c r="E58" s="6">
        <v>0</v>
      </c>
      <c r="F58" s="6">
        <v>0</v>
      </c>
      <c r="G58" s="6">
        <f t="shared" si="0"/>
        <v>0</v>
      </c>
      <c r="H58" s="6"/>
      <c r="I58" s="6"/>
      <c r="J58" s="6"/>
      <c r="K58" s="6">
        <v>0</v>
      </c>
      <c r="L58" s="6"/>
      <c r="M58" s="7"/>
      <c r="N58" s="6"/>
      <c r="O58" s="191"/>
      <c r="P58" s="171"/>
      <c r="Q58" s="171"/>
      <c r="R58" s="171"/>
      <c r="S58" s="171"/>
      <c r="T58" s="205"/>
      <c r="U58" s="205"/>
      <c r="V58" s="205"/>
      <c r="W58" s="206"/>
      <c r="X58" s="206"/>
      <c r="Y58" s="206"/>
      <c r="Z58" s="198"/>
      <c r="AA58" s="16"/>
      <c r="AB58" s="17"/>
      <c r="AC58" s="17"/>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row>
    <row r="59" spans="1:69" ht="15.75" customHeight="1" x14ac:dyDescent="0.25">
      <c r="A59" s="211"/>
      <c r="B59" s="191"/>
      <c r="C59" s="207"/>
      <c r="D59" s="199" t="s">
        <v>154</v>
      </c>
      <c r="E59" s="200">
        <v>43690449</v>
      </c>
      <c r="F59" s="200">
        <v>43690449</v>
      </c>
      <c r="G59" s="6">
        <f t="shared" si="0"/>
        <v>0</v>
      </c>
      <c r="H59" s="200"/>
      <c r="I59" s="203"/>
      <c r="J59" s="200"/>
      <c r="K59" s="203">
        <v>10428694</v>
      </c>
      <c r="L59" s="203"/>
      <c r="M59" s="204"/>
      <c r="N59" s="203"/>
      <c r="O59" s="191"/>
      <c r="P59" s="171"/>
      <c r="Q59" s="171"/>
      <c r="R59" s="171"/>
      <c r="S59" s="171"/>
      <c r="T59" s="205"/>
      <c r="U59" s="205"/>
      <c r="V59" s="205"/>
      <c r="W59" s="206"/>
      <c r="X59" s="206"/>
      <c r="Y59" s="206"/>
      <c r="Z59" s="198"/>
      <c r="AA59" s="16"/>
      <c r="AB59" s="17"/>
      <c r="AC59" s="17"/>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row>
    <row r="60" spans="1:69" ht="15.75" customHeight="1" x14ac:dyDescent="0.25">
      <c r="A60" s="211"/>
      <c r="B60" s="191"/>
      <c r="C60" s="207"/>
      <c r="D60" s="199"/>
      <c r="E60" s="201"/>
      <c r="F60" s="201"/>
      <c r="G60" s="6">
        <f t="shared" si="0"/>
        <v>0</v>
      </c>
      <c r="H60" s="201"/>
      <c r="I60" s="203"/>
      <c r="J60" s="201"/>
      <c r="K60" s="203"/>
      <c r="L60" s="203"/>
      <c r="M60" s="204"/>
      <c r="N60" s="203"/>
      <c r="O60" s="191"/>
      <c r="P60" s="171"/>
      <c r="Q60" s="171"/>
      <c r="R60" s="171"/>
      <c r="S60" s="171"/>
      <c r="T60" s="205"/>
      <c r="U60" s="205"/>
      <c r="V60" s="205"/>
      <c r="W60" s="206"/>
      <c r="X60" s="206"/>
      <c r="Y60" s="206"/>
      <c r="Z60" s="198"/>
      <c r="AA60" s="16"/>
      <c r="AB60" s="17"/>
      <c r="AC60" s="17"/>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row>
    <row r="61" spans="1:69" ht="15.75" customHeight="1" x14ac:dyDescent="0.25">
      <c r="A61" s="211"/>
      <c r="B61" s="191"/>
      <c r="C61" s="207"/>
      <c r="D61" s="199"/>
      <c r="E61" s="201"/>
      <c r="F61" s="201"/>
      <c r="G61" s="6">
        <f t="shared" si="0"/>
        <v>0</v>
      </c>
      <c r="H61" s="201"/>
      <c r="I61" s="203"/>
      <c r="J61" s="201"/>
      <c r="K61" s="203"/>
      <c r="L61" s="203"/>
      <c r="M61" s="204"/>
      <c r="N61" s="203"/>
      <c r="O61" s="191"/>
      <c r="P61" s="171"/>
      <c r="Q61" s="171"/>
      <c r="R61" s="171"/>
      <c r="S61" s="171"/>
      <c r="T61" s="205"/>
      <c r="U61" s="205"/>
      <c r="V61" s="205"/>
      <c r="W61" s="206"/>
      <c r="X61" s="206"/>
      <c r="Y61" s="206"/>
      <c r="Z61" s="198"/>
      <c r="AA61" s="16"/>
      <c r="AB61" s="17"/>
      <c r="AC61" s="17"/>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row>
    <row r="62" spans="1:69" ht="15.75" customHeight="1" x14ac:dyDescent="0.25">
      <c r="A62" s="211"/>
      <c r="B62" s="191"/>
      <c r="C62" s="207"/>
      <c r="D62" s="199"/>
      <c r="E62" s="202"/>
      <c r="F62" s="202"/>
      <c r="G62" s="6">
        <f t="shared" si="0"/>
        <v>0</v>
      </c>
      <c r="H62" s="202"/>
      <c r="I62" s="203"/>
      <c r="J62" s="202"/>
      <c r="K62" s="203"/>
      <c r="L62" s="203"/>
      <c r="M62" s="204"/>
      <c r="N62" s="203"/>
      <c r="O62" s="191"/>
      <c r="P62" s="171"/>
      <c r="Q62" s="171"/>
      <c r="R62" s="171"/>
      <c r="S62" s="171"/>
      <c r="T62" s="205"/>
      <c r="U62" s="205"/>
      <c r="V62" s="205"/>
      <c r="W62" s="206"/>
      <c r="X62" s="206"/>
      <c r="Y62" s="206"/>
      <c r="Z62" s="198"/>
      <c r="AA62" s="16"/>
      <c r="AB62" s="17"/>
      <c r="AC62" s="17"/>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row>
    <row r="63" spans="1:69" ht="15.75" customHeight="1" x14ac:dyDescent="0.25">
      <c r="A63" s="211"/>
      <c r="B63" s="191"/>
      <c r="C63" s="207" t="s">
        <v>166</v>
      </c>
      <c r="D63" s="12" t="s">
        <v>143</v>
      </c>
      <c r="E63" s="6">
        <v>1</v>
      </c>
      <c r="F63" s="6">
        <v>1</v>
      </c>
      <c r="G63" s="6">
        <f t="shared" si="0"/>
        <v>0</v>
      </c>
      <c r="H63" s="6"/>
      <c r="I63" s="6"/>
      <c r="J63" s="6"/>
      <c r="K63" s="6">
        <v>1</v>
      </c>
      <c r="L63" s="6"/>
      <c r="M63" s="7"/>
      <c r="N63" s="6"/>
      <c r="O63" s="191" t="s">
        <v>167</v>
      </c>
      <c r="P63" s="171" t="s">
        <v>168</v>
      </c>
      <c r="Q63" s="171" t="s">
        <v>169</v>
      </c>
      <c r="R63" s="171" t="s">
        <v>170</v>
      </c>
      <c r="S63" s="171" t="s">
        <v>144</v>
      </c>
      <c r="T63" s="205" t="s">
        <v>148</v>
      </c>
      <c r="U63" s="205" t="s">
        <v>148</v>
      </c>
      <c r="V63" s="205" t="s">
        <v>207</v>
      </c>
      <c r="W63" s="206" t="s">
        <v>149</v>
      </c>
      <c r="X63" s="206" t="s">
        <v>150</v>
      </c>
      <c r="Y63" s="206" t="s">
        <v>151</v>
      </c>
      <c r="Z63" s="198">
        <v>424038</v>
      </c>
      <c r="AA63" s="16"/>
      <c r="AB63" s="17"/>
      <c r="AC63" s="17"/>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row>
    <row r="64" spans="1:69" ht="15.75" customHeight="1" x14ac:dyDescent="0.25">
      <c r="A64" s="211"/>
      <c r="B64" s="191"/>
      <c r="C64" s="207"/>
      <c r="D64" s="90" t="s">
        <v>152</v>
      </c>
      <c r="E64" s="89">
        <v>93000000</v>
      </c>
      <c r="F64" s="89">
        <v>93000000</v>
      </c>
      <c r="G64" s="6">
        <f t="shared" si="0"/>
        <v>0</v>
      </c>
      <c r="H64" s="89"/>
      <c r="I64" s="89"/>
      <c r="J64" s="89"/>
      <c r="K64" s="89">
        <v>64067463</v>
      </c>
      <c r="L64" s="89"/>
      <c r="M64" s="91"/>
      <c r="N64" s="89"/>
      <c r="O64" s="191"/>
      <c r="P64" s="171"/>
      <c r="Q64" s="171"/>
      <c r="R64" s="171"/>
      <c r="S64" s="171"/>
      <c r="T64" s="205"/>
      <c r="U64" s="205"/>
      <c r="V64" s="205"/>
      <c r="W64" s="206"/>
      <c r="X64" s="206"/>
      <c r="Y64" s="206"/>
      <c r="Z64" s="198"/>
      <c r="AA64" s="16"/>
      <c r="AB64" s="17"/>
      <c r="AC64" s="17"/>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row>
    <row r="65" spans="1:69" ht="15.75" customHeight="1" x14ac:dyDescent="0.25">
      <c r="A65" s="211"/>
      <c r="B65" s="191"/>
      <c r="C65" s="207"/>
      <c r="D65" s="90" t="s">
        <v>153</v>
      </c>
      <c r="E65" s="6">
        <v>0</v>
      </c>
      <c r="F65" s="6">
        <v>0</v>
      </c>
      <c r="G65" s="6">
        <f t="shared" si="0"/>
        <v>0</v>
      </c>
      <c r="H65" s="6"/>
      <c r="I65" s="6"/>
      <c r="J65" s="6"/>
      <c r="K65" s="6">
        <v>0</v>
      </c>
      <c r="L65" s="6"/>
      <c r="M65" s="7"/>
      <c r="N65" s="6"/>
      <c r="O65" s="191"/>
      <c r="P65" s="171"/>
      <c r="Q65" s="171"/>
      <c r="R65" s="171"/>
      <c r="S65" s="171"/>
      <c r="T65" s="205"/>
      <c r="U65" s="205"/>
      <c r="V65" s="205"/>
      <c r="W65" s="206"/>
      <c r="X65" s="206"/>
      <c r="Y65" s="206"/>
      <c r="Z65" s="198"/>
      <c r="AA65" s="16"/>
      <c r="AB65" s="17"/>
      <c r="AC65" s="17"/>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row>
    <row r="66" spans="1:69" ht="15.75" customHeight="1" x14ac:dyDescent="0.25">
      <c r="A66" s="211"/>
      <c r="B66" s="191"/>
      <c r="C66" s="207"/>
      <c r="D66" s="199" t="s">
        <v>154</v>
      </c>
      <c r="E66" s="200">
        <v>43690449</v>
      </c>
      <c r="F66" s="200">
        <v>43690449</v>
      </c>
      <c r="G66" s="6">
        <f t="shared" si="0"/>
        <v>0</v>
      </c>
      <c r="H66" s="200"/>
      <c r="I66" s="203"/>
      <c r="J66" s="200"/>
      <c r="K66" s="203">
        <v>10428694</v>
      </c>
      <c r="L66" s="203"/>
      <c r="M66" s="204"/>
      <c r="N66" s="203"/>
      <c r="O66" s="191"/>
      <c r="P66" s="171"/>
      <c r="Q66" s="171"/>
      <c r="R66" s="171"/>
      <c r="S66" s="171"/>
      <c r="T66" s="205"/>
      <c r="U66" s="205"/>
      <c r="V66" s="205"/>
      <c r="W66" s="206"/>
      <c r="X66" s="206"/>
      <c r="Y66" s="206"/>
      <c r="Z66" s="198"/>
      <c r="AA66" s="16"/>
      <c r="AB66" s="17"/>
      <c r="AC66" s="17"/>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row>
    <row r="67" spans="1:69" ht="15.75" customHeight="1" x14ac:dyDescent="0.25">
      <c r="A67" s="211"/>
      <c r="B67" s="191"/>
      <c r="C67" s="207"/>
      <c r="D67" s="199"/>
      <c r="E67" s="201"/>
      <c r="F67" s="201"/>
      <c r="G67" s="6">
        <f t="shared" si="0"/>
        <v>0</v>
      </c>
      <c r="H67" s="201"/>
      <c r="I67" s="203"/>
      <c r="J67" s="201"/>
      <c r="K67" s="203"/>
      <c r="L67" s="203"/>
      <c r="M67" s="204"/>
      <c r="N67" s="203"/>
      <c r="O67" s="191"/>
      <c r="P67" s="171"/>
      <c r="Q67" s="171"/>
      <c r="R67" s="171"/>
      <c r="S67" s="171"/>
      <c r="T67" s="205"/>
      <c r="U67" s="205"/>
      <c r="V67" s="205"/>
      <c r="W67" s="206"/>
      <c r="X67" s="206"/>
      <c r="Y67" s="206"/>
      <c r="Z67" s="198"/>
      <c r="AA67" s="16"/>
      <c r="AB67" s="17"/>
      <c r="AC67" s="17"/>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row>
    <row r="68" spans="1:69" ht="15.75" customHeight="1" x14ac:dyDescent="0.25">
      <c r="A68" s="211"/>
      <c r="B68" s="191"/>
      <c r="C68" s="207"/>
      <c r="D68" s="199"/>
      <c r="E68" s="201"/>
      <c r="F68" s="201"/>
      <c r="G68" s="6">
        <f t="shared" si="0"/>
        <v>0</v>
      </c>
      <c r="H68" s="201"/>
      <c r="I68" s="203"/>
      <c r="J68" s="201"/>
      <c r="K68" s="203"/>
      <c r="L68" s="203"/>
      <c r="M68" s="204"/>
      <c r="N68" s="203"/>
      <c r="O68" s="191"/>
      <c r="P68" s="171"/>
      <c r="Q68" s="171"/>
      <c r="R68" s="171"/>
      <c r="S68" s="171"/>
      <c r="T68" s="205"/>
      <c r="U68" s="205"/>
      <c r="V68" s="205"/>
      <c r="W68" s="206"/>
      <c r="X68" s="206"/>
      <c r="Y68" s="206"/>
      <c r="Z68" s="198"/>
      <c r="AA68" s="16"/>
      <c r="AB68" s="17"/>
      <c r="AC68" s="17"/>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row>
    <row r="69" spans="1:69" ht="15.75" customHeight="1" x14ac:dyDescent="0.25">
      <c r="A69" s="211"/>
      <c r="B69" s="191"/>
      <c r="C69" s="207"/>
      <c r="D69" s="199"/>
      <c r="E69" s="202"/>
      <c r="F69" s="202"/>
      <c r="G69" s="6">
        <f t="shared" si="0"/>
        <v>0</v>
      </c>
      <c r="H69" s="202"/>
      <c r="I69" s="203"/>
      <c r="J69" s="202"/>
      <c r="K69" s="203"/>
      <c r="L69" s="203"/>
      <c r="M69" s="204"/>
      <c r="N69" s="203"/>
      <c r="O69" s="191"/>
      <c r="P69" s="171"/>
      <c r="Q69" s="171"/>
      <c r="R69" s="171"/>
      <c r="S69" s="171"/>
      <c r="T69" s="205"/>
      <c r="U69" s="205"/>
      <c r="V69" s="205"/>
      <c r="W69" s="206"/>
      <c r="X69" s="206"/>
      <c r="Y69" s="206"/>
      <c r="Z69" s="198"/>
      <c r="AA69" s="16"/>
      <c r="AB69" s="17"/>
      <c r="AC69" s="17"/>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row>
    <row r="70" spans="1:69" ht="15.75" customHeight="1" x14ac:dyDescent="0.25">
      <c r="A70" s="211"/>
      <c r="B70" s="191"/>
      <c r="C70" s="207" t="s">
        <v>171</v>
      </c>
      <c r="D70" s="12" t="s">
        <v>143</v>
      </c>
      <c r="E70" s="6">
        <v>1</v>
      </c>
      <c r="F70" s="6">
        <v>1</v>
      </c>
      <c r="G70" s="6">
        <f t="shared" si="0"/>
        <v>0</v>
      </c>
      <c r="H70" s="6"/>
      <c r="I70" s="6"/>
      <c r="J70" s="6"/>
      <c r="K70" s="6">
        <v>1</v>
      </c>
      <c r="L70" s="6"/>
      <c r="M70" s="7"/>
      <c r="N70" s="6"/>
      <c r="O70" s="191" t="s">
        <v>172</v>
      </c>
      <c r="P70" s="171" t="s">
        <v>172</v>
      </c>
      <c r="Q70" s="171" t="s">
        <v>173</v>
      </c>
      <c r="R70" s="171" t="s">
        <v>174</v>
      </c>
      <c r="S70" s="171" t="s">
        <v>144</v>
      </c>
      <c r="T70" s="205" t="s">
        <v>148</v>
      </c>
      <c r="U70" s="205" t="s">
        <v>148</v>
      </c>
      <c r="V70" s="205" t="s">
        <v>207</v>
      </c>
      <c r="W70" s="206" t="s">
        <v>149</v>
      </c>
      <c r="X70" s="206" t="s">
        <v>150</v>
      </c>
      <c r="Y70" s="206" t="s">
        <v>151</v>
      </c>
      <c r="Z70" s="198">
        <v>1315509</v>
      </c>
      <c r="AA70" s="16"/>
      <c r="AB70" s="17"/>
      <c r="AC70" s="17"/>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row>
    <row r="71" spans="1:69" ht="15.75" customHeight="1" x14ac:dyDescent="0.25">
      <c r="A71" s="211"/>
      <c r="B71" s="191"/>
      <c r="C71" s="207"/>
      <c r="D71" s="90" t="s">
        <v>152</v>
      </c>
      <c r="E71" s="89">
        <v>93000000</v>
      </c>
      <c r="F71" s="89">
        <v>93000000</v>
      </c>
      <c r="G71" s="6">
        <f t="shared" si="0"/>
        <v>0</v>
      </c>
      <c r="H71" s="89"/>
      <c r="I71" s="89"/>
      <c r="J71" s="89"/>
      <c r="K71" s="89">
        <v>64067463</v>
      </c>
      <c r="L71" s="89"/>
      <c r="M71" s="91"/>
      <c r="N71" s="89"/>
      <c r="O71" s="191"/>
      <c r="P71" s="171"/>
      <c r="Q71" s="171"/>
      <c r="R71" s="171"/>
      <c r="S71" s="171"/>
      <c r="T71" s="205"/>
      <c r="U71" s="205"/>
      <c r="V71" s="205"/>
      <c r="W71" s="206"/>
      <c r="X71" s="206"/>
      <c r="Y71" s="206"/>
      <c r="Z71" s="198"/>
      <c r="AA71" s="16"/>
      <c r="AB71" s="17"/>
      <c r="AC71" s="17"/>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row>
    <row r="72" spans="1:69" ht="15.75" customHeight="1" x14ac:dyDescent="0.25">
      <c r="A72" s="211"/>
      <c r="B72" s="191"/>
      <c r="C72" s="207"/>
      <c r="D72" s="90" t="s">
        <v>153</v>
      </c>
      <c r="E72" s="6">
        <v>0</v>
      </c>
      <c r="F72" s="6">
        <v>0</v>
      </c>
      <c r="G72" s="6">
        <f t="shared" ref="G72:G100" si="1">E72-F72</f>
        <v>0</v>
      </c>
      <c r="H72" s="6"/>
      <c r="I72" s="6"/>
      <c r="J72" s="6"/>
      <c r="K72" s="6">
        <v>0</v>
      </c>
      <c r="L72" s="6"/>
      <c r="M72" s="7"/>
      <c r="N72" s="6"/>
      <c r="O72" s="191"/>
      <c r="P72" s="171"/>
      <c r="Q72" s="171"/>
      <c r="R72" s="171"/>
      <c r="S72" s="171"/>
      <c r="T72" s="205"/>
      <c r="U72" s="205"/>
      <c r="V72" s="205"/>
      <c r="W72" s="206"/>
      <c r="X72" s="206"/>
      <c r="Y72" s="206"/>
      <c r="Z72" s="198"/>
      <c r="AA72" s="16"/>
      <c r="AB72" s="17"/>
      <c r="AC72" s="17"/>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row>
    <row r="73" spans="1:69" ht="15.75" customHeight="1" x14ac:dyDescent="0.25">
      <c r="A73" s="211"/>
      <c r="B73" s="191"/>
      <c r="C73" s="207"/>
      <c r="D73" s="199" t="s">
        <v>154</v>
      </c>
      <c r="E73" s="200">
        <v>43690449</v>
      </c>
      <c r="F73" s="200">
        <v>43690449</v>
      </c>
      <c r="G73" s="6">
        <f t="shared" si="1"/>
        <v>0</v>
      </c>
      <c r="H73" s="200"/>
      <c r="I73" s="203"/>
      <c r="J73" s="200"/>
      <c r="K73" s="203">
        <v>10428694</v>
      </c>
      <c r="L73" s="203"/>
      <c r="M73" s="204"/>
      <c r="N73" s="203"/>
      <c r="O73" s="191"/>
      <c r="P73" s="171"/>
      <c r="Q73" s="171"/>
      <c r="R73" s="171"/>
      <c r="S73" s="171"/>
      <c r="T73" s="205"/>
      <c r="U73" s="205"/>
      <c r="V73" s="205"/>
      <c r="W73" s="206"/>
      <c r="X73" s="206"/>
      <c r="Y73" s="206"/>
      <c r="Z73" s="198"/>
      <c r="AA73" s="16"/>
      <c r="AB73" s="17"/>
      <c r="AC73" s="17"/>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row>
    <row r="74" spans="1:69" ht="15.75" customHeight="1" x14ac:dyDescent="0.25">
      <c r="A74" s="211"/>
      <c r="B74" s="191"/>
      <c r="C74" s="207"/>
      <c r="D74" s="199"/>
      <c r="E74" s="201"/>
      <c r="F74" s="201"/>
      <c r="G74" s="6">
        <f t="shared" si="1"/>
        <v>0</v>
      </c>
      <c r="H74" s="201"/>
      <c r="I74" s="203"/>
      <c r="J74" s="201"/>
      <c r="K74" s="203"/>
      <c r="L74" s="203"/>
      <c r="M74" s="204"/>
      <c r="N74" s="203"/>
      <c r="O74" s="191"/>
      <c r="P74" s="171"/>
      <c r="Q74" s="171"/>
      <c r="R74" s="171"/>
      <c r="S74" s="171"/>
      <c r="T74" s="205"/>
      <c r="U74" s="205"/>
      <c r="V74" s="205"/>
      <c r="W74" s="206"/>
      <c r="X74" s="206"/>
      <c r="Y74" s="206"/>
      <c r="Z74" s="198"/>
      <c r="AA74" s="16"/>
      <c r="AB74" s="17"/>
      <c r="AC74" s="17"/>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row r="75" spans="1:69" ht="15.75" customHeight="1" x14ac:dyDescent="0.25">
      <c r="A75" s="211"/>
      <c r="B75" s="191"/>
      <c r="C75" s="207"/>
      <c r="D75" s="199"/>
      <c r="E75" s="201"/>
      <c r="F75" s="201"/>
      <c r="G75" s="6">
        <f t="shared" si="1"/>
        <v>0</v>
      </c>
      <c r="H75" s="201"/>
      <c r="I75" s="203"/>
      <c r="J75" s="201"/>
      <c r="K75" s="203"/>
      <c r="L75" s="203"/>
      <c r="M75" s="204"/>
      <c r="N75" s="203"/>
      <c r="O75" s="191"/>
      <c r="P75" s="171"/>
      <c r="Q75" s="171"/>
      <c r="R75" s="171"/>
      <c r="S75" s="171"/>
      <c r="T75" s="205"/>
      <c r="U75" s="205"/>
      <c r="V75" s="205"/>
      <c r="W75" s="206"/>
      <c r="X75" s="206"/>
      <c r="Y75" s="206"/>
      <c r="Z75" s="198"/>
      <c r="AA75" s="16"/>
      <c r="AB75" s="17"/>
      <c r="AC75" s="17"/>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row>
    <row r="76" spans="1:69" ht="15.75" customHeight="1" x14ac:dyDescent="0.25">
      <c r="A76" s="211"/>
      <c r="B76" s="191"/>
      <c r="C76" s="207"/>
      <c r="D76" s="199"/>
      <c r="E76" s="202"/>
      <c r="F76" s="202"/>
      <c r="G76" s="6">
        <f t="shared" si="1"/>
        <v>0</v>
      </c>
      <c r="H76" s="202"/>
      <c r="I76" s="203"/>
      <c r="J76" s="202"/>
      <c r="K76" s="203"/>
      <c r="L76" s="203"/>
      <c r="M76" s="204"/>
      <c r="N76" s="203"/>
      <c r="O76" s="191"/>
      <c r="P76" s="171"/>
      <c r="Q76" s="171"/>
      <c r="R76" s="171"/>
      <c r="S76" s="171"/>
      <c r="T76" s="205"/>
      <c r="U76" s="205"/>
      <c r="V76" s="205"/>
      <c r="W76" s="206"/>
      <c r="X76" s="206"/>
      <c r="Y76" s="206"/>
      <c r="Z76" s="198"/>
      <c r="AA76" s="16"/>
      <c r="AB76" s="17"/>
      <c r="AC76" s="17"/>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row>
    <row r="77" spans="1:69" ht="15.75" customHeight="1" x14ac:dyDescent="0.25">
      <c r="A77" s="211"/>
      <c r="B77" s="191"/>
      <c r="C77" s="207" t="s">
        <v>175</v>
      </c>
      <c r="D77" s="12" t="s">
        <v>143</v>
      </c>
      <c r="E77" s="6">
        <v>1</v>
      </c>
      <c r="F77" s="6">
        <v>1</v>
      </c>
      <c r="G77" s="6">
        <f t="shared" si="1"/>
        <v>0</v>
      </c>
      <c r="H77" s="6"/>
      <c r="I77" s="6"/>
      <c r="J77" s="6"/>
      <c r="K77" s="6">
        <v>1</v>
      </c>
      <c r="L77" s="6"/>
      <c r="M77" s="7"/>
      <c r="N77" s="6"/>
      <c r="O77" s="191" t="s">
        <v>176</v>
      </c>
      <c r="P77" s="171" t="s">
        <v>177</v>
      </c>
      <c r="Q77" s="171" t="s">
        <v>176</v>
      </c>
      <c r="R77" s="171" t="s">
        <v>178</v>
      </c>
      <c r="S77" s="171" t="s">
        <v>144</v>
      </c>
      <c r="T77" s="205" t="s">
        <v>148</v>
      </c>
      <c r="U77" s="205" t="s">
        <v>148</v>
      </c>
      <c r="V77" s="205" t="s">
        <v>207</v>
      </c>
      <c r="W77" s="206" t="s">
        <v>149</v>
      </c>
      <c r="X77" s="206" t="s">
        <v>150</v>
      </c>
      <c r="Y77" s="206" t="s">
        <v>151</v>
      </c>
      <c r="Z77" s="198">
        <v>140135</v>
      </c>
      <c r="AA77" s="16"/>
      <c r="AB77" s="17"/>
      <c r="AC77" s="17"/>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row>
    <row r="78" spans="1:69" ht="15.75" customHeight="1" x14ac:dyDescent="0.25">
      <c r="A78" s="211"/>
      <c r="B78" s="191"/>
      <c r="C78" s="207"/>
      <c r="D78" s="90" t="s">
        <v>152</v>
      </c>
      <c r="E78" s="89">
        <v>93000000</v>
      </c>
      <c r="F78" s="89">
        <v>93000000</v>
      </c>
      <c r="G78" s="6">
        <f t="shared" si="1"/>
        <v>0</v>
      </c>
      <c r="H78" s="89"/>
      <c r="I78" s="89"/>
      <c r="J78" s="89"/>
      <c r="K78" s="89">
        <v>64067463</v>
      </c>
      <c r="L78" s="89"/>
      <c r="M78" s="91"/>
      <c r="N78" s="89"/>
      <c r="O78" s="191"/>
      <c r="P78" s="171"/>
      <c r="Q78" s="171"/>
      <c r="R78" s="171"/>
      <c r="S78" s="171"/>
      <c r="T78" s="205"/>
      <c r="U78" s="205"/>
      <c r="V78" s="205"/>
      <c r="W78" s="206"/>
      <c r="X78" s="206"/>
      <c r="Y78" s="206"/>
      <c r="Z78" s="198"/>
      <c r="AA78" s="16"/>
      <c r="AB78" s="17"/>
      <c r="AC78" s="17"/>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row>
    <row r="79" spans="1:69" ht="15.75" customHeight="1" x14ac:dyDescent="0.25">
      <c r="A79" s="211"/>
      <c r="B79" s="191"/>
      <c r="C79" s="207"/>
      <c r="D79" s="90" t="s">
        <v>153</v>
      </c>
      <c r="E79" s="6">
        <v>0</v>
      </c>
      <c r="F79" s="6">
        <v>0</v>
      </c>
      <c r="G79" s="6">
        <f t="shared" si="1"/>
        <v>0</v>
      </c>
      <c r="H79" s="6"/>
      <c r="I79" s="6"/>
      <c r="J79" s="6"/>
      <c r="K79" s="6">
        <v>0</v>
      </c>
      <c r="L79" s="6"/>
      <c r="M79" s="7"/>
      <c r="N79" s="6"/>
      <c r="O79" s="191"/>
      <c r="P79" s="171"/>
      <c r="Q79" s="171"/>
      <c r="R79" s="171"/>
      <c r="S79" s="171"/>
      <c r="T79" s="205"/>
      <c r="U79" s="205"/>
      <c r="V79" s="205"/>
      <c r="W79" s="206"/>
      <c r="X79" s="206"/>
      <c r="Y79" s="206"/>
      <c r="Z79" s="198"/>
      <c r="AA79" s="16"/>
      <c r="AB79" s="17"/>
      <c r="AC79" s="17"/>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row>
    <row r="80" spans="1:69" ht="15.75" customHeight="1" x14ac:dyDescent="0.25">
      <c r="A80" s="211"/>
      <c r="B80" s="191"/>
      <c r="C80" s="207"/>
      <c r="D80" s="199" t="s">
        <v>154</v>
      </c>
      <c r="E80" s="200">
        <v>43690449</v>
      </c>
      <c r="F80" s="200">
        <v>43690449</v>
      </c>
      <c r="G80" s="6">
        <f t="shared" si="1"/>
        <v>0</v>
      </c>
      <c r="H80" s="200"/>
      <c r="I80" s="203"/>
      <c r="J80" s="200"/>
      <c r="K80" s="203">
        <v>10428694</v>
      </c>
      <c r="L80" s="203"/>
      <c r="M80" s="204"/>
      <c r="N80" s="203"/>
      <c r="O80" s="191"/>
      <c r="P80" s="171"/>
      <c r="Q80" s="171"/>
      <c r="R80" s="171"/>
      <c r="S80" s="171"/>
      <c r="T80" s="205"/>
      <c r="U80" s="205"/>
      <c r="V80" s="205"/>
      <c r="W80" s="206"/>
      <c r="X80" s="206"/>
      <c r="Y80" s="206"/>
      <c r="Z80" s="198"/>
      <c r="AA80" s="16"/>
      <c r="AB80" s="17"/>
      <c r="AC80" s="17"/>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row>
    <row r="81" spans="1:69" ht="15.75" customHeight="1" x14ac:dyDescent="0.25">
      <c r="A81" s="211"/>
      <c r="B81" s="191"/>
      <c r="C81" s="207"/>
      <c r="D81" s="199"/>
      <c r="E81" s="201"/>
      <c r="F81" s="201"/>
      <c r="G81" s="6">
        <f t="shared" si="1"/>
        <v>0</v>
      </c>
      <c r="H81" s="201"/>
      <c r="I81" s="203"/>
      <c r="J81" s="201"/>
      <c r="K81" s="203"/>
      <c r="L81" s="203"/>
      <c r="M81" s="204"/>
      <c r="N81" s="203"/>
      <c r="O81" s="191"/>
      <c r="P81" s="171"/>
      <c r="Q81" s="171"/>
      <c r="R81" s="171"/>
      <c r="S81" s="171"/>
      <c r="T81" s="205"/>
      <c r="U81" s="205"/>
      <c r="V81" s="205"/>
      <c r="W81" s="206"/>
      <c r="X81" s="206"/>
      <c r="Y81" s="206"/>
      <c r="Z81" s="198"/>
      <c r="AA81" s="16"/>
      <c r="AB81" s="17"/>
      <c r="AC81" s="17"/>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row>
    <row r="82" spans="1:69" ht="15.75" customHeight="1" x14ac:dyDescent="0.25">
      <c r="A82" s="211"/>
      <c r="B82" s="191"/>
      <c r="C82" s="207"/>
      <c r="D82" s="199"/>
      <c r="E82" s="201"/>
      <c r="F82" s="201"/>
      <c r="G82" s="6">
        <f t="shared" si="1"/>
        <v>0</v>
      </c>
      <c r="H82" s="201"/>
      <c r="I82" s="203"/>
      <c r="J82" s="201"/>
      <c r="K82" s="203"/>
      <c r="L82" s="203"/>
      <c r="M82" s="204"/>
      <c r="N82" s="203"/>
      <c r="O82" s="191"/>
      <c r="P82" s="171"/>
      <c r="Q82" s="171"/>
      <c r="R82" s="171"/>
      <c r="S82" s="171"/>
      <c r="T82" s="205"/>
      <c r="U82" s="205"/>
      <c r="V82" s="205"/>
      <c r="W82" s="206"/>
      <c r="X82" s="206"/>
      <c r="Y82" s="206"/>
      <c r="Z82" s="198"/>
      <c r="AA82" s="16"/>
      <c r="AB82" s="17"/>
      <c r="AC82" s="17"/>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row>
    <row r="83" spans="1:69" ht="15.75" customHeight="1" x14ac:dyDescent="0.25">
      <c r="A83" s="211"/>
      <c r="B83" s="191"/>
      <c r="C83" s="207"/>
      <c r="D83" s="199"/>
      <c r="E83" s="202"/>
      <c r="F83" s="202"/>
      <c r="G83" s="6">
        <f t="shared" si="1"/>
        <v>0</v>
      </c>
      <c r="H83" s="202"/>
      <c r="I83" s="203"/>
      <c r="J83" s="202"/>
      <c r="K83" s="203"/>
      <c r="L83" s="203"/>
      <c r="M83" s="204"/>
      <c r="N83" s="203"/>
      <c r="O83" s="191"/>
      <c r="P83" s="171"/>
      <c r="Q83" s="171"/>
      <c r="R83" s="171"/>
      <c r="S83" s="171"/>
      <c r="T83" s="205"/>
      <c r="U83" s="205"/>
      <c r="V83" s="205"/>
      <c r="W83" s="206"/>
      <c r="X83" s="206"/>
      <c r="Y83" s="206"/>
      <c r="Z83" s="198"/>
      <c r="AA83" s="16"/>
      <c r="AB83" s="17"/>
      <c r="AC83" s="17"/>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row>
    <row r="84" spans="1:69" ht="15.75" customHeight="1" x14ac:dyDescent="0.25">
      <c r="A84" s="211"/>
      <c r="B84" s="191"/>
      <c r="C84" s="191" t="s">
        <v>211</v>
      </c>
      <c r="D84" s="12" t="s">
        <v>143</v>
      </c>
      <c r="E84" s="6">
        <v>1</v>
      </c>
      <c r="F84" s="6">
        <v>1</v>
      </c>
      <c r="G84" s="6">
        <f t="shared" si="1"/>
        <v>0</v>
      </c>
      <c r="H84" s="6"/>
      <c r="I84" s="124"/>
      <c r="J84" s="6"/>
      <c r="K84" s="6">
        <v>1</v>
      </c>
      <c r="L84" s="6"/>
      <c r="M84" s="13"/>
      <c r="N84" s="6"/>
      <c r="O84" s="171" t="s">
        <v>210</v>
      </c>
      <c r="P84" s="171" t="s">
        <v>210</v>
      </c>
      <c r="Q84" s="171" t="s">
        <v>209</v>
      </c>
      <c r="R84" s="171" t="s">
        <v>208</v>
      </c>
      <c r="S84" s="171" t="s">
        <v>144</v>
      </c>
      <c r="T84" s="205" t="s">
        <v>148</v>
      </c>
      <c r="U84" s="205" t="s">
        <v>148</v>
      </c>
      <c r="V84" s="205" t="s">
        <v>207</v>
      </c>
      <c r="W84" s="206" t="s">
        <v>149</v>
      </c>
      <c r="X84" s="206" t="s">
        <v>150</v>
      </c>
      <c r="Y84" s="206" t="s">
        <v>151</v>
      </c>
      <c r="Z84" s="198">
        <v>883319</v>
      </c>
      <c r="AA84" s="16"/>
      <c r="AB84" s="17"/>
      <c r="AC84" s="17"/>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row>
    <row r="85" spans="1:69" ht="15.75" customHeight="1" x14ac:dyDescent="0.25">
      <c r="A85" s="211"/>
      <c r="B85" s="191"/>
      <c r="C85" s="191"/>
      <c r="D85" s="90" t="s">
        <v>152</v>
      </c>
      <c r="E85" s="89">
        <v>93000000</v>
      </c>
      <c r="F85" s="89">
        <v>93000000</v>
      </c>
      <c r="G85" s="6">
        <f t="shared" si="1"/>
        <v>0</v>
      </c>
      <c r="H85" s="89"/>
      <c r="I85" s="89"/>
      <c r="J85" s="89"/>
      <c r="K85" s="89">
        <v>64067463</v>
      </c>
      <c r="L85" s="89"/>
      <c r="M85" s="91"/>
      <c r="N85" s="89"/>
      <c r="O85" s="171"/>
      <c r="P85" s="171"/>
      <c r="Q85" s="171"/>
      <c r="R85" s="171"/>
      <c r="S85" s="171"/>
      <c r="T85" s="205"/>
      <c r="U85" s="205"/>
      <c r="V85" s="205"/>
      <c r="W85" s="206"/>
      <c r="X85" s="206"/>
      <c r="Y85" s="206"/>
      <c r="Z85" s="198"/>
      <c r="AA85" s="16"/>
      <c r="AB85" s="17"/>
      <c r="AC85" s="17"/>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row>
    <row r="86" spans="1:69" ht="15.75" customHeight="1" x14ac:dyDescent="0.25">
      <c r="A86" s="211"/>
      <c r="B86" s="191"/>
      <c r="C86" s="191"/>
      <c r="D86" s="90" t="s">
        <v>153</v>
      </c>
      <c r="E86" s="6">
        <v>0</v>
      </c>
      <c r="F86" s="6">
        <v>0</v>
      </c>
      <c r="G86" s="6">
        <f t="shared" si="1"/>
        <v>0</v>
      </c>
      <c r="H86" s="6"/>
      <c r="I86" s="6"/>
      <c r="J86" s="6"/>
      <c r="K86" s="6">
        <v>0</v>
      </c>
      <c r="L86" s="6"/>
      <c r="M86" s="7"/>
      <c r="N86" s="6"/>
      <c r="O86" s="171"/>
      <c r="P86" s="171"/>
      <c r="Q86" s="171"/>
      <c r="R86" s="171"/>
      <c r="S86" s="171"/>
      <c r="T86" s="205"/>
      <c r="U86" s="205"/>
      <c r="V86" s="205"/>
      <c r="W86" s="206"/>
      <c r="X86" s="206"/>
      <c r="Y86" s="206"/>
      <c r="Z86" s="198"/>
      <c r="AA86" s="16"/>
      <c r="AB86" s="17"/>
      <c r="AC86" s="17"/>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row>
    <row r="87" spans="1:69" ht="15.75" customHeight="1" x14ac:dyDescent="0.25">
      <c r="A87" s="211"/>
      <c r="B87" s="191"/>
      <c r="C87" s="191"/>
      <c r="D87" s="199" t="s">
        <v>154</v>
      </c>
      <c r="E87" s="200">
        <v>43690449</v>
      </c>
      <c r="F87" s="200">
        <v>43690449</v>
      </c>
      <c r="G87" s="6">
        <f t="shared" si="1"/>
        <v>0</v>
      </c>
      <c r="H87" s="200"/>
      <c r="I87" s="203"/>
      <c r="J87" s="200"/>
      <c r="K87" s="203">
        <v>10428694</v>
      </c>
      <c r="L87" s="203"/>
      <c r="M87" s="204"/>
      <c r="N87" s="203"/>
      <c r="O87" s="171"/>
      <c r="P87" s="171"/>
      <c r="Q87" s="171"/>
      <c r="R87" s="171"/>
      <c r="S87" s="171"/>
      <c r="T87" s="205"/>
      <c r="U87" s="205"/>
      <c r="V87" s="205"/>
      <c r="W87" s="206"/>
      <c r="X87" s="206"/>
      <c r="Y87" s="206"/>
      <c r="Z87" s="198"/>
      <c r="AA87" s="16"/>
      <c r="AB87" s="17"/>
      <c r="AC87" s="17"/>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row>
    <row r="88" spans="1:69" ht="15.75" customHeight="1" x14ac:dyDescent="0.25">
      <c r="A88" s="211"/>
      <c r="B88" s="191"/>
      <c r="C88" s="191"/>
      <c r="D88" s="199"/>
      <c r="E88" s="201"/>
      <c r="F88" s="201"/>
      <c r="G88" s="6">
        <f t="shared" si="1"/>
        <v>0</v>
      </c>
      <c r="H88" s="201"/>
      <c r="I88" s="203"/>
      <c r="J88" s="201"/>
      <c r="K88" s="203"/>
      <c r="L88" s="203"/>
      <c r="M88" s="204"/>
      <c r="N88" s="203"/>
      <c r="O88" s="171"/>
      <c r="P88" s="171"/>
      <c r="Q88" s="171"/>
      <c r="R88" s="171"/>
      <c r="S88" s="171"/>
      <c r="T88" s="205"/>
      <c r="U88" s="205"/>
      <c r="V88" s="205"/>
      <c r="W88" s="206"/>
      <c r="X88" s="206"/>
      <c r="Y88" s="206"/>
      <c r="Z88" s="198"/>
      <c r="AA88" s="16"/>
      <c r="AB88" s="17"/>
      <c r="AC88" s="17"/>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row>
    <row r="89" spans="1:69" ht="15.75" customHeight="1" x14ac:dyDescent="0.25">
      <c r="A89" s="211"/>
      <c r="B89" s="191"/>
      <c r="C89" s="191"/>
      <c r="D89" s="199"/>
      <c r="E89" s="201"/>
      <c r="F89" s="201"/>
      <c r="G89" s="6">
        <f t="shared" si="1"/>
        <v>0</v>
      </c>
      <c r="H89" s="201"/>
      <c r="I89" s="203"/>
      <c r="J89" s="201"/>
      <c r="K89" s="203"/>
      <c r="L89" s="203"/>
      <c r="M89" s="204"/>
      <c r="N89" s="203"/>
      <c r="O89" s="171"/>
      <c r="P89" s="171"/>
      <c r="Q89" s="171"/>
      <c r="R89" s="171"/>
      <c r="S89" s="171"/>
      <c r="T89" s="205"/>
      <c r="U89" s="205"/>
      <c r="V89" s="205"/>
      <c r="W89" s="206"/>
      <c r="X89" s="206"/>
      <c r="Y89" s="206"/>
      <c r="Z89" s="198"/>
      <c r="AA89" s="16"/>
      <c r="AB89" s="17"/>
      <c r="AC89" s="17"/>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row>
    <row r="90" spans="1:69" ht="15.75" customHeight="1" x14ac:dyDescent="0.25">
      <c r="A90" s="211"/>
      <c r="B90" s="191"/>
      <c r="C90" s="191"/>
      <c r="D90" s="199"/>
      <c r="E90" s="202"/>
      <c r="F90" s="202"/>
      <c r="G90" s="6">
        <f t="shared" si="1"/>
        <v>0</v>
      </c>
      <c r="H90" s="202"/>
      <c r="I90" s="203"/>
      <c r="J90" s="202"/>
      <c r="K90" s="203"/>
      <c r="L90" s="203"/>
      <c r="M90" s="204"/>
      <c r="N90" s="203"/>
      <c r="O90" s="171"/>
      <c r="P90" s="171"/>
      <c r="Q90" s="171"/>
      <c r="R90" s="171"/>
      <c r="S90" s="171"/>
      <c r="T90" s="205"/>
      <c r="U90" s="205"/>
      <c r="V90" s="205"/>
      <c r="W90" s="206"/>
      <c r="X90" s="206"/>
      <c r="Y90" s="206"/>
      <c r="Z90" s="198"/>
      <c r="AA90" s="16"/>
      <c r="AB90" s="17"/>
      <c r="AC90" s="17"/>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row>
    <row r="91" spans="1:69" ht="15.75" customHeight="1" x14ac:dyDescent="0.25">
      <c r="A91" s="211"/>
      <c r="B91" s="191"/>
      <c r="C91" s="191" t="s">
        <v>179</v>
      </c>
      <c r="D91" s="12" t="s">
        <v>143</v>
      </c>
      <c r="E91" s="6">
        <v>1</v>
      </c>
      <c r="F91" s="6">
        <v>1</v>
      </c>
      <c r="G91" s="6">
        <f t="shared" si="1"/>
        <v>0</v>
      </c>
      <c r="H91" s="6"/>
      <c r="I91" s="6"/>
      <c r="J91" s="6"/>
      <c r="K91" s="6">
        <v>1</v>
      </c>
      <c r="L91" s="6"/>
      <c r="M91" s="7"/>
      <c r="N91" s="6"/>
      <c r="O91" s="191" t="s">
        <v>180</v>
      </c>
      <c r="P91" s="171" t="s">
        <v>181</v>
      </c>
      <c r="Q91" s="171" t="s">
        <v>182</v>
      </c>
      <c r="R91" s="171" t="s">
        <v>183</v>
      </c>
      <c r="S91" s="171" t="s">
        <v>144</v>
      </c>
      <c r="T91" s="205" t="s">
        <v>148</v>
      </c>
      <c r="U91" s="205" t="s">
        <v>148</v>
      </c>
      <c r="V91" s="205" t="s">
        <v>207</v>
      </c>
      <c r="W91" s="206" t="s">
        <v>149</v>
      </c>
      <c r="X91" s="206" t="s">
        <v>150</v>
      </c>
      <c r="Y91" s="206" t="s">
        <v>151</v>
      </c>
      <c r="Z91" s="198">
        <v>475275</v>
      </c>
      <c r="AA91" s="16"/>
      <c r="AB91" s="17"/>
      <c r="AC91" s="17"/>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row>
    <row r="92" spans="1:69" ht="15.75" customHeight="1" x14ac:dyDescent="0.25">
      <c r="A92" s="211"/>
      <c r="B92" s="191"/>
      <c r="C92" s="191"/>
      <c r="D92" s="90" t="s">
        <v>152</v>
      </c>
      <c r="E92" s="89">
        <v>93000000</v>
      </c>
      <c r="F92" s="89">
        <v>93000000</v>
      </c>
      <c r="G92" s="6">
        <f t="shared" si="1"/>
        <v>0</v>
      </c>
      <c r="H92" s="89"/>
      <c r="I92" s="89"/>
      <c r="J92" s="89"/>
      <c r="K92" s="89">
        <v>64067463</v>
      </c>
      <c r="L92" s="89"/>
      <c r="M92" s="91"/>
      <c r="N92" s="89"/>
      <c r="O92" s="191"/>
      <c r="P92" s="171"/>
      <c r="Q92" s="171"/>
      <c r="R92" s="171"/>
      <c r="S92" s="171"/>
      <c r="T92" s="205"/>
      <c r="U92" s="205"/>
      <c r="V92" s="205"/>
      <c r="W92" s="206"/>
      <c r="X92" s="206"/>
      <c r="Y92" s="206"/>
      <c r="Z92" s="198"/>
      <c r="AA92" s="16"/>
      <c r="AB92" s="17"/>
      <c r="AC92" s="17"/>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row>
    <row r="93" spans="1:69" ht="15.75" customHeight="1" x14ac:dyDescent="0.25">
      <c r="A93" s="211"/>
      <c r="B93" s="191"/>
      <c r="C93" s="191"/>
      <c r="D93" s="90" t="s">
        <v>153</v>
      </c>
      <c r="E93" s="6">
        <v>0</v>
      </c>
      <c r="F93" s="6">
        <v>0</v>
      </c>
      <c r="G93" s="6">
        <f t="shared" si="1"/>
        <v>0</v>
      </c>
      <c r="H93" s="6"/>
      <c r="I93" s="6"/>
      <c r="J93" s="6"/>
      <c r="K93" s="6">
        <v>0</v>
      </c>
      <c r="L93" s="6"/>
      <c r="M93" s="7"/>
      <c r="N93" s="6"/>
      <c r="O93" s="191"/>
      <c r="P93" s="171"/>
      <c r="Q93" s="171"/>
      <c r="R93" s="171"/>
      <c r="S93" s="171"/>
      <c r="T93" s="205"/>
      <c r="U93" s="205"/>
      <c r="V93" s="205"/>
      <c r="W93" s="206"/>
      <c r="X93" s="206"/>
      <c r="Y93" s="206"/>
      <c r="Z93" s="198"/>
      <c r="AA93" s="16"/>
      <c r="AB93" s="17"/>
      <c r="AC93" s="17"/>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row>
    <row r="94" spans="1:69" ht="15.75" customHeight="1" x14ac:dyDescent="0.25">
      <c r="A94" s="211"/>
      <c r="B94" s="191"/>
      <c r="C94" s="191"/>
      <c r="D94" s="199" t="s">
        <v>154</v>
      </c>
      <c r="E94" s="200">
        <v>43690449</v>
      </c>
      <c r="F94" s="200">
        <v>43690449</v>
      </c>
      <c r="G94" s="6">
        <f t="shared" si="1"/>
        <v>0</v>
      </c>
      <c r="H94" s="200"/>
      <c r="I94" s="203"/>
      <c r="J94" s="200"/>
      <c r="K94" s="203">
        <v>10428694</v>
      </c>
      <c r="L94" s="203"/>
      <c r="M94" s="204"/>
      <c r="N94" s="203"/>
      <c r="O94" s="191"/>
      <c r="P94" s="171"/>
      <c r="Q94" s="171"/>
      <c r="R94" s="171"/>
      <c r="S94" s="171"/>
      <c r="T94" s="205"/>
      <c r="U94" s="205"/>
      <c r="V94" s="205"/>
      <c r="W94" s="206"/>
      <c r="X94" s="206"/>
      <c r="Y94" s="206"/>
      <c r="Z94" s="198"/>
      <c r="AA94" s="16"/>
      <c r="AB94" s="17"/>
      <c r="AC94" s="17"/>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row>
    <row r="95" spans="1:69" ht="15.75" customHeight="1" x14ac:dyDescent="0.25">
      <c r="A95" s="211"/>
      <c r="B95" s="191"/>
      <c r="C95" s="191"/>
      <c r="D95" s="199"/>
      <c r="E95" s="201"/>
      <c r="F95" s="201"/>
      <c r="G95" s="6">
        <f t="shared" si="1"/>
        <v>0</v>
      </c>
      <c r="H95" s="201"/>
      <c r="I95" s="203"/>
      <c r="J95" s="201"/>
      <c r="K95" s="203"/>
      <c r="L95" s="203"/>
      <c r="M95" s="204"/>
      <c r="N95" s="203"/>
      <c r="O95" s="191"/>
      <c r="P95" s="171"/>
      <c r="Q95" s="171"/>
      <c r="R95" s="171"/>
      <c r="S95" s="171"/>
      <c r="T95" s="205"/>
      <c r="U95" s="205"/>
      <c r="V95" s="205"/>
      <c r="W95" s="206"/>
      <c r="X95" s="206"/>
      <c r="Y95" s="206"/>
      <c r="Z95" s="198"/>
      <c r="AA95" s="16"/>
      <c r="AB95" s="17"/>
      <c r="AC95" s="17"/>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row>
    <row r="96" spans="1:69" ht="15.75" customHeight="1" x14ac:dyDescent="0.25">
      <c r="A96" s="211"/>
      <c r="B96" s="191"/>
      <c r="C96" s="191"/>
      <c r="D96" s="199"/>
      <c r="E96" s="201"/>
      <c r="F96" s="201"/>
      <c r="G96" s="6">
        <f t="shared" si="1"/>
        <v>0</v>
      </c>
      <c r="H96" s="201"/>
      <c r="I96" s="203"/>
      <c r="J96" s="201">
        <v>0</v>
      </c>
      <c r="K96" s="203"/>
      <c r="L96" s="203"/>
      <c r="M96" s="204"/>
      <c r="N96" s="203"/>
      <c r="O96" s="191"/>
      <c r="P96" s="171"/>
      <c r="Q96" s="171"/>
      <c r="R96" s="171"/>
      <c r="S96" s="171"/>
      <c r="T96" s="205"/>
      <c r="U96" s="205"/>
      <c r="V96" s="205"/>
      <c r="W96" s="206"/>
      <c r="X96" s="206"/>
      <c r="Y96" s="206"/>
      <c r="Z96" s="198"/>
      <c r="AA96" s="16"/>
      <c r="AB96" s="17"/>
      <c r="AC96" s="17"/>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row>
    <row r="97" spans="1:73" ht="15.75" customHeight="1" x14ac:dyDescent="0.25">
      <c r="A97" s="211"/>
      <c r="B97" s="191"/>
      <c r="C97" s="191"/>
      <c r="D97" s="199"/>
      <c r="E97" s="202"/>
      <c r="F97" s="202"/>
      <c r="G97" s="6">
        <f t="shared" si="1"/>
        <v>0</v>
      </c>
      <c r="H97" s="202"/>
      <c r="I97" s="203"/>
      <c r="J97" s="202"/>
      <c r="K97" s="203"/>
      <c r="L97" s="203"/>
      <c r="M97" s="204"/>
      <c r="N97" s="203"/>
      <c r="O97" s="191"/>
      <c r="P97" s="171"/>
      <c r="Q97" s="171"/>
      <c r="R97" s="171"/>
      <c r="S97" s="171"/>
      <c r="T97" s="205"/>
      <c r="U97" s="205"/>
      <c r="V97" s="205"/>
      <c r="W97" s="206"/>
      <c r="X97" s="206"/>
      <c r="Y97" s="206"/>
      <c r="Z97" s="198"/>
      <c r="AA97" s="16"/>
      <c r="AB97" s="17"/>
      <c r="AC97" s="17"/>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row>
    <row r="98" spans="1:73" s="19" customFormat="1" ht="15.75" customHeight="1" x14ac:dyDescent="0.25">
      <c r="A98" s="211"/>
      <c r="B98" s="191"/>
      <c r="C98" s="191" t="s">
        <v>184</v>
      </c>
      <c r="D98" s="5" t="s">
        <v>185</v>
      </c>
      <c r="E98" s="6">
        <f>+E42+E49+E56+E63+E70+E77+E84+E91</f>
        <v>8</v>
      </c>
      <c r="F98" s="6">
        <f>F91+F84+F77+F70+F63+F56+F49+F42</f>
        <v>8</v>
      </c>
      <c r="G98" s="6">
        <f t="shared" si="1"/>
        <v>0</v>
      </c>
      <c r="H98" s="6">
        <v>8</v>
      </c>
      <c r="I98" s="14"/>
      <c r="J98" s="6"/>
      <c r="K98" s="6">
        <f>+[2]INVERSIÓN!AK15</f>
        <v>8</v>
      </c>
      <c r="L98" s="6"/>
      <c r="M98" s="15"/>
      <c r="N98" s="6"/>
      <c r="O98" s="192"/>
      <c r="P98" s="192"/>
      <c r="Q98" s="192"/>
      <c r="R98" s="192"/>
      <c r="S98" s="192"/>
      <c r="T98" s="192"/>
      <c r="U98" s="192"/>
      <c r="V98" s="192"/>
      <c r="W98" s="192"/>
      <c r="X98" s="192"/>
      <c r="Y98" s="192"/>
      <c r="Z98" s="192"/>
      <c r="AA98" s="16"/>
      <c r="AB98" s="17"/>
      <c r="AC98" s="17"/>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8"/>
      <c r="BS98" s="18"/>
      <c r="BT98" s="18"/>
      <c r="BU98" s="18"/>
    </row>
    <row r="99" spans="1:73" s="19" customFormat="1" ht="15.75" customHeight="1" x14ac:dyDescent="0.25">
      <c r="A99" s="211"/>
      <c r="B99" s="191"/>
      <c r="C99" s="191"/>
      <c r="D99" s="5" t="s">
        <v>186</v>
      </c>
      <c r="E99" s="20">
        <f>[2]INVERSIÓN!S16</f>
        <v>930000000</v>
      </c>
      <c r="F99" s="20">
        <f>F92+F85+F78+F71+F64+F57+F50+F43</f>
        <v>930000000</v>
      </c>
      <c r="G99" s="6">
        <f t="shared" si="1"/>
        <v>0</v>
      </c>
      <c r="H99" s="20">
        <v>930000000</v>
      </c>
      <c r="I99" s="20"/>
      <c r="J99" s="20"/>
      <c r="K99" s="20">
        <f>+[2]INVERSIÓN!AK16</f>
        <v>640674634</v>
      </c>
      <c r="L99" s="20"/>
      <c r="M99" s="21"/>
      <c r="N99" s="20"/>
      <c r="O99" s="192"/>
      <c r="P99" s="192"/>
      <c r="Q99" s="192"/>
      <c r="R99" s="192"/>
      <c r="S99" s="192"/>
      <c r="T99" s="192"/>
      <c r="U99" s="192"/>
      <c r="V99" s="192"/>
      <c r="W99" s="192"/>
      <c r="X99" s="192"/>
      <c r="Y99" s="192"/>
      <c r="Z99" s="192"/>
      <c r="AA99" s="16"/>
      <c r="AB99" s="17"/>
      <c r="AC99" s="17"/>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8"/>
      <c r="BS99" s="18"/>
      <c r="BT99" s="18"/>
      <c r="BU99" s="18"/>
    </row>
    <row r="100" spans="1:73" s="19" customFormat="1" ht="15.75" customHeight="1" x14ac:dyDescent="0.25">
      <c r="A100" s="211"/>
      <c r="B100" s="191"/>
      <c r="C100" s="191"/>
      <c r="D100" s="5" t="s">
        <v>187</v>
      </c>
      <c r="E100" s="22">
        <f>[2]INVERSIÓN!S18</f>
        <v>436904494</v>
      </c>
      <c r="F100" s="6">
        <f>F94+F87+F80+F73+F66+F59+F52+F45</f>
        <v>436904494</v>
      </c>
      <c r="G100" s="6">
        <f t="shared" si="1"/>
        <v>0</v>
      </c>
      <c r="H100" s="22">
        <v>436904494</v>
      </c>
      <c r="I100" s="22"/>
      <c r="J100" s="22"/>
      <c r="K100" s="22">
        <f>+[2]INVERSIÓN!AK18</f>
        <v>104286948</v>
      </c>
      <c r="L100" s="22"/>
      <c r="M100" s="22"/>
      <c r="N100" s="22"/>
      <c r="O100" s="192"/>
      <c r="P100" s="192"/>
      <c r="Q100" s="192"/>
      <c r="R100" s="192"/>
      <c r="S100" s="192"/>
      <c r="T100" s="192"/>
      <c r="U100" s="192"/>
      <c r="V100" s="192"/>
      <c r="W100" s="192"/>
      <c r="X100" s="192"/>
      <c r="Y100" s="192"/>
      <c r="Z100" s="192"/>
      <c r="AA100" s="16"/>
      <c r="AB100" s="17"/>
      <c r="AC100" s="17"/>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8"/>
      <c r="BS100" s="18"/>
      <c r="BT100" s="18"/>
      <c r="BU100" s="18"/>
    </row>
    <row r="101" spans="1:73" s="25" customFormat="1" ht="35.450000000000003" customHeight="1" x14ac:dyDescent="0.25">
      <c r="A101" s="193" t="s">
        <v>188</v>
      </c>
      <c r="B101" s="193"/>
      <c r="C101" s="193"/>
      <c r="D101" s="5" t="s">
        <v>189</v>
      </c>
      <c r="E101" s="125">
        <f>+E8+E15+E22+E29+E36+E99</f>
        <v>2700000000</v>
      </c>
      <c r="F101" s="125">
        <f>F8+F15+F22+F29+F36+F99</f>
        <v>2700000000</v>
      </c>
      <c r="G101" s="125"/>
      <c r="H101" s="125">
        <f>H8+H15+H22+H29+H36+H99</f>
        <v>930000000</v>
      </c>
      <c r="I101" s="125">
        <f t="shared" ref="I101:M101" si="2">I8+I15+I22+I29+I36+I99</f>
        <v>0</v>
      </c>
      <c r="J101" s="125">
        <f t="shared" si="2"/>
        <v>0</v>
      </c>
      <c r="K101" s="125">
        <f t="shared" si="2"/>
        <v>1857407466</v>
      </c>
      <c r="L101" s="125">
        <f t="shared" si="2"/>
        <v>0</v>
      </c>
      <c r="M101" s="125">
        <f t="shared" si="2"/>
        <v>0</v>
      </c>
      <c r="N101" s="125">
        <f>N8+N15+N22+N29+N36+N99</f>
        <v>0</v>
      </c>
      <c r="O101" s="194"/>
      <c r="P101" s="194"/>
      <c r="Q101" s="194"/>
      <c r="R101" s="194"/>
      <c r="S101" s="194"/>
      <c r="T101" s="194"/>
      <c r="U101" s="194"/>
      <c r="V101" s="194"/>
      <c r="W101" s="194"/>
      <c r="X101" s="194"/>
      <c r="Y101" s="194"/>
      <c r="Z101" s="194"/>
      <c r="AA101" s="23"/>
      <c r="AB101" s="17"/>
      <c r="AC101" s="17"/>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24"/>
      <c r="BS101" s="24"/>
      <c r="BT101" s="24"/>
      <c r="BU101" s="24"/>
    </row>
    <row r="102" spans="1:73" s="25" customFormat="1" ht="35.450000000000003" customHeight="1" x14ac:dyDescent="0.25">
      <c r="A102" s="193"/>
      <c r="B102" s="193"/>
      <c r="C102" s="193"/>
      <c r="D102" s="5" t="s">
        <v>190</v>
      </c>
      <c r="E102" s="125">
        <f>+E100+E38+E31+E24+E17+E10</f>
        <v>640546651</v>
      </c>
      <c r="F102" s="125">
        <f>+F100+F38+F31+F24+F17+F10</f>
        <v>640546651</v>
      </c>
      <c r="G102" s="125"/>
      <c r="H102" s="125">
        <f>+H100+H38+H31+H24+H17+H10</f>
        <v>436904494</v>
      </c>
      <c r="I102" s="125">
        <f t="shared" ref="I102:M102" si="3">+I100+I38+I31+I24+I17+I10</f>
        <v>0</v>
      </c>
      <c r="J102" s="125">
        <f t="shared" si="3"/>
        <v>0</v>
      </c>
      <c r="K102" s="125">
        <f t="shared" si="3"/>
        <v>191083648</v>
      </c>
      <c r="L102" s="125">
        <f t="shared" si="3"/>
        <v>0</v>
      </c>
      <c r="M102" s="125">
        <f t="shared" si="3"/>
        <v>0</v>
      </c>
      <c r="N102" s="125">
        <f>+N100+N38+N31+N24+N17+N10</f>
        <v>0</v>
      </c>
      <c r="O102" s="194"/>
      <c r="P102" s="194"/>
      <c r="Q102" s="194"/>
      <c r="R102" s="194"/>
      <c r="S102" s="194"/>
      <c r="T102" s="194"/>
      <c r="U102" s="194"/>
      <c r="V102" s="194"/>
      <c r="W102" s="194"/>
      <c r="X102" s="194"/>
      <c r="Y102" s="194"/>
      <c r="Z102" s="194"/>
      <c r="AA102" s="23"/>
      <c r="AB102" s="17"/>
      <c r="AC102" s="17"/>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24"/>
      <c r="BS102" s="24"/>
      <c r="BT102" s="24"/>
      <c r="BU102" s="24"/>
    </row>
    <row r="103" spans="1:73" x14ac:dyDescent="0.25">
      <c r="A103" s="195" t="s">
        <v>197</v>
      </c>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23"/>
      <c r="AB103" s="17"/>
      <c r="AC103" s="17"/>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row>
    <row r="104" spans="1:73" ht="18" customHeight="1" x14ac:dyDescent="0.25">
      <c r="A104" s="126"/>
      <c r="B104" s="126"/>
      <c r="C104" s="126"/>
      <c r="D104" s="126"/>
      <c r="E104" s="127"/>
      <c r="F104" s="127"/>
      <c r="G104" s="127"/>
      <c r="H104" s="127"/>
      <c r="I104" s="127"/>
      <c r="J104" s="127"/>
      <c r="K104" s="127"/>
      <c r="L104" s="127"/>
      <c r="M104" s="127"/>
      <c r="N104" s="127"/>
      <c r="O104" s="126"/>
      <c r="P104" s="126"/>
      <c r="Q104" s="126"/>
      <c r="R104" s="126"/>
      <c r="S104" s="126"/>
      <c r="T104" s="126"/>
      <c r="U104" s="126"/>
      <c r="V104" s="126"/>
      <c r="W104" s="197"/>
      <c r="X104" s="197"/>
      <c r="Y104" s="197"/>
      <c r="Z104" s="197"/>
      <c r="AA104" s="128"/>
      <c r="AB104" s="17"/>
      <c r="AC104" s="17"/>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row>
    <row r="105" spans="1:73" ht="22.5" hidden="1" customHeight="1" x14ac:dyDescent="0.25">
      <c r="A105" s="126"/>
      <c r="B105" s="129"/>
      <c r="C105" s="130" t="s">
        <v>218</v>
      </c>
      <c r="D105" s="131">
        <v>930000000</v>
      </c>
      <c r="E105" s="132">
        <v>1</v>
      </c>
      <c r="F105" s="127"/>
      <c r="G105" s="127"/>
      <c r="H105" s="129"/>
      <c r="I105" s="130" t="s">
        <v>206</v>
      </c>
      <c r="J105" s="131">
        <v>436904494</v>
      </c>
      <c r="K105" s="132">
        <v>1</v>
      </c>
      <c r="L105" s="127"/>
      <c r="M105" s="126"/>
      <c r="N105" s="126"/>
      <c r="O105" s="126"/>
      <c r="P105" s="126"/>
      <c r="Q105" s="126"/>
      <c r="R105" s="126"/>
      <c r="S105" s="126"/>
      <c r="T105" s="133"/>
      <c r="U105" s="133"/>
      <c r="V105" s="133"/>
      <c r="W105" s="16"/>
      <c r="X105" s="17"/>
      <c r="Y105" s="17"/>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R105" s="3"/>
      <c r="BS105" s="3"/>
      <c r="BT105" s="3"/>
      <c r="BU105" s="3"/>
    </row>
    <row r="106" spans="1:73" hidden="1" x14ac:dyDescent="0.25">
      <c r="A106" s="126"/>
      <c r="B106" s="26">
        <v>1</v>
      </c>
      <c r="C106" s="134" t="s">
        <v>155</v>
      </c>
      <c r="D106" s="135">
        <v>0.3</v>
      </c>
      <c r="E106" s="136">
        <f>D106*D105/E105</f>
        <v>279000000</v>
      </c>
      <c r="F106" s="127"/>
      <c r="G106" s="127"/>
      <c r="H106" s="26">
        <v>1</v>
      </c>
      <c r="I106" s="134" t="s">
        <v>155</v>
      </c>
      <c r="J106" s="135">
        <v>0.3</v>
      </c>
      <c r="K106" s="136">
        <v>131071351</v>
      </c>
      <c r="L106" s="127"/>
      <c r="M106" s="126"/>
      <c r="N106" s="126"/>
      <c r="O106" s="126"/>
      <c r="P106" s="126"/>
      <c r="Q106" s="126"/>
      <c r="R106" s="126"/>
      <c r="S106" s="126"/>
      <c r="T106" s="133"/>
      <c r="U106" s="133"/>
      <c r="V106" s="133"/>
      <c r="W106" s="16"/>
      <c r="X106" s="17"/>
      <c r="Y106" s="17"/>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R106" s="3"/>
      <c r="BS106" s="3"/>
      <c r="BT106" s="3"/>
      <c r="BU106" s="3"/>
    </row>
    <row r="107" spans="1:73" hidden="1" x14ac:dyDescent="0.25">
      <c r="A107" s="126"/>
      <c r="B107" s="26">
        <v>2</v>
      </c>
      <c r="C107" s="134" t="s">
        <v>156</v>
      </c>
      <c r="D107" s="135">
        <v>0.1</v>
      </c>
      <c r="E107" s="136">
        <f>D107*D105/E105</f>
        <v>93000000</v>
      </c>
      <c r="F107" s="127"/>
      <c r="G107" s="127"/>
      <c r="H107" s="26">
        <v>2</v>
      </c>
      <c r="I107" s="134" t="s">
        <v>156</v>
      </c>
      <c r="J107" s="135">
        <v>0.1</v>
      </c>
      <c r="K107" s="136">
        <v>43690449</v>
      </c>
      <c r="L107" s="127"/>
      <c r="M107" s="126"/>
      <c r="N107" s="126"/>
      <c r="O107" s="126"/>
      <c r="P107" s="126"/>
      <c r="Q107" s="126"/>
      <c r="R107" s="126"/>
      <c r="S107" s="126"/>
      <c r="T107" s="133"/>
      <c r="U107" s="133"/>
      <c r="V107" s="133"/>
      <c r="W107" s="16"/>
      <c r="X107" s="17"/>
      <c r="Y107" s="17"/>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R107" s="3"/>
      <c r="BS107" s="3"/>
      <c r="BT107" s="3"/>
      <c r="BU107" s="3"/>
    </row>
    <row r="108" spans="1:73" hidden="1" x14ac:dyDescent="0.25">
      <c r="A108" s="126"/>
      <c r="B108" s="26">
        <v>3</v>
      </c>
      <c r="C108" s="134" t="s">
        <v>161</v>
      </c>
      <c r="D108" s="135">
        <v>0.1</v>
      </c>
      <c r="E108" s="136">
        <f>D108*D105/E105</f>
        <v>93000000</v>
      </c>
      <c r="F108" s="127"/>
      <c r="G108" s="127"/>
      <c r="H108" s="26">
        <v>3</v>
      </c>
      <c r="I108" s="134" t="s">
        <v>161</v>
      </c>
      <c r="J108" s="135">
        <v>0.1</v>
      </c>
      <c r="K108" s="136">
        <v>43690449</v>
      </c>
      <c r="L108" s="127"/>
      <c r="M108" s="126"/>
      <c r="N108" s="126"/>
      <c r="O108" s="126"/>
      <c r="P108" s="126"/>
      <c r="Q108" s="126"/>
      <c r="R108" s="126"/>
      <c r="S108" s="126"/>
      <c r="T108" s="133"/>
      <c r="U108" s="133"/>
      <c r="V108" s="133"/>
      <c r="W108" s="16"/>
      <c r="X108" s="17"/>
      <c r="Y108" s="17"/>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R108" s="3"/>
      <c r="BS108" s="3"/>
      <c r="BT108" s="3"/>
      <c r="BU108" s="3"/>
    </row>
    <row r="109" spans="1:73" hidden="1" x14ac:dyDescent="0.25">
      <c r="A109" s="126"/>
      <c r="B109" s="26">
        <v>4</v>
      </c>
      <c r="C109" s="134" t="s">
        <v>166</v>
      </c>
      <c r="D109" s="135">
        <v>0.1</v>
      </c>
      <c r="E109" s="136">
        <f>D109*D105/E105</f>
        <v>93000000</v>
      </c>
      <c r="F109" s="127"/>
      <c r="G109" s="127"/>
      <c r="H109" s="26">
        <v>4</v>
      </c>
      <c r="I109" s="134" t="s">
        <v>166</v>
      </c>
      <c r="J109" s="135">
        <v>0.1</v>
      </c>
      <c r="K109" s="136">
        <v>43690449</v>
      </c>
      <c r="L109" s="127"/>
      <c r="M109" s="126"/>
      <c r="N109" s="126"/>
      <c r="O109" s="126"/>
      <c r="P109" s="126"/>
      <c r="Q109" s="126"/>
      <c r="R109" s="126"/>
      <c r="S109" s="126"/>
      <c r="T109" s="133"/>
      <c r="U109" s="133"/>
      <c r="V109" s="133"/>
      <c r="W109" s="16"/>
      <c r="X109" s="17"/>
      <c r="Y109" s="17"/>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R109" s="3"/>
      <c r="BS109" s="3"/>
      <c r="BT109" s="3"/>
      <c r="BU109" s="3"/>
    </row>
    <row r="110" spans="1:73" hidden="1" x14ac:dyDescent="0.25">
      <c r="A110" s="126"/>
      <c r="B110" s="26">
        <v>5</v>
      </c>
      <c r="C110" s="134" t="s">
        <v>171</v>
      </c>
      <c r="D110" s="135">
        <v>0.1</v>
      </c>
      <c r="E110" s="136">
        <f>D110*D105/E105</f>
        <v>93000000</v>
      </c>
      <c r="F110" s="127"/>
      <c r="G110" s="127"/>
      <c r="H110" s="26">
        <v>5</v>
      </c>
      <c r="I110" s="134" t="s">
        <v>171</v>
      </c>
      <c r="J110" s="135">
        <v>0.1</v>
      </c>
      <c r="K110" s="136">
        <v>43690449</v>
      </c>
      <c r="L110" s="127"/>
      <c r="M110" s="126"/>
      <c r="N110" s="126"/>
      <c r="O110" s="126"/>
      <c r="P110" s="126"/>
      <c r="Q110" s="126"/>
      <c r="R110" s="126"/>
      <c r="S110" s="126"/>
      <c r="T110" s="133"/>
      <c r="U110" s="133"/>
      <c r="V110" s="133"/>
      <c r="W110" s="16"/>
      <c r="X110" s="17"/>
      <c r="Y110" s="17"/>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R110" s="3"/>
      <c r="BS110" s="3"/>
      <c r="BT110" s="3"/>
      <c r="BU110" s="3"/>
    </row>
    <row r="111" spans="1:73" hidden="1" x14ac:dyDescent="0.25">
      <c r="A111" s="126"/>
      <c r="B111" s="26">
        <v>6</v>
      </c>
      <c r="C111" s="134" t="s">
        <v>175</v>
      </c>
      <c r="D111" s="135">
        <v>0.1</v>
      </c>
      <c r="E111" s="136">
        <f>D111*D105/E105</f>
        <v>93000000</v>
      </c>
      <c r="F111" s="127"/>
      <c r="G111" s="127"/>
      <c r="H111" s="26">
        <v>6</v>
      </c>
      <c r="I111" s="134" t="s">
        <v>175</v>
      </c>
      <c r="J111" s="135">
        <v>0.1</v>
      </c>
      <c r="K111" s="136">
        <v>43690449</v>
      </c>
      <c r="L111" s="127"/>
      <c r="M111" s="126"/>
      <c r="N111" s="126"/>
      <c r="O111" s="126"/>
      <c r="P111" s="126"/>
      <c r="Q111" s="126"/>
      <c r="R111" s="126"/>
      <c r="S111" s="126"/>
      <c r="T111" s="133"/>
      <c r="U111" s="133"/>
      <c r="V111" s="133"/>
      <c r="W111" s="16"/>
      <c r="X111" s="17"/>
      <c r="Y111" s="17"/>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R111" s="3"/>
      <c r="BS111" s="3"/>
      <c r="BT111" s="3"/>
      <c r="BU111" s="3"/>
    </row>
    <row r="112" spans="1:73" hidden="1" x14ac:dyDescent="0.25">
      <c r="A112" s="126"/>
      <c r="B112" s="26">
        <v>7</v>
      </c>
      <c r="C112" s="134" t="s">
        <v>211</v>
      </c>
      <c r="D112" s="135">
        <v>0.1</v>
      </c>
      <c r="E112" s="136">
        <f>D112*D105/E105</f>
        <v>93000000</v>
      </c>
      <c r="F112" s="127"/>
      <c r="G112" s="127"/>
      <c r="H112" s="26">
        <v>7</v>
      </c>
      <c r="I112" s="134" t="s">
        <v>211</v>
      </c>
      <c r="J112" s="135">
        <v>0.1</v>
      </c>
      <c r="K112" s="136">
        <v>43690449</v>
      </c>
      <c r="L112" s="127"/>
      <c r="M112" s="126"/>
      <c r="N112" s="126"/>
      <c r="O112" s="126"/>
      <c r="P112" s="126"/>
      <c r="Q112" s="126"/>
      <c r="R112" s="126"/>
      <c r="S112" s="126"/>
      <c r="T112" s="133"/>
      <c r="U112" s="133"/>
      <c r="V112" s="133"/>
      <c r="W112" s="16"/>
      <c r="X112" s="17"/>
      <c r="Y112" s="17"/>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R112" s="3"/>
      <c r="BS112" s="3"/>
      <c r="BT112" s="3"/>
      <c r="BU112" s="3"/>
    </row>
    <row r="113" spans="1:73" hidden="1" x14ac:dyDescent="0.25">
      <c r="A113" s="126"/>
      <c r="B113" s="26">
        <v>8</v>
      </c>
      <c r="C113" s="134" t="s">
        <v>179</v>
      </c>
      <c r="D113" s="135">
        <v>0.1</v>
      </c>
      <c r="E113" s="136">
        <f>D113*D105/E105</f>
        <v>93000000</v>
      </c>
      <c r="F113" s="127"/>
      <c r="G113" s="127"/>
      <c r="H113" s="26">
        <v>8</v>
      </c>
      <c r="I113" s="134" t="s">
        <v>179</v>
      </c>
      <c r="J113" s="135">
        <v>0.1</v>
      </c>
      <c r="K113" s="136">
        <v>43690449</v>
      </c>
      <c r="L113" s="127"/>
      <c r="M113" s="126"/>
      <c r="N113" s="126"/>
      <c r="O113" s="126"/>
      <c r="P113" s="126"/>
      <c r="Q113" s="126"/>
      <c r="R113" s="126"/>
      <c r="S113" s="126"/>
      <c r="T113" s="133"/>
      <c r="U113" s="133"/>
      <c r="V113" s="133"/>
      <c r="W113" s="16"/>
      <c r="X113" s="17"/>
      <c r="Y113" s="17"/>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R113" s="3"/>
      <c r="BS113" s="3"/>
      <c r="BT113" s="3"/>
      <c r="BU113" s="3"/>
    </row>
    <row r="114" spans="1:73" hidden="1" x14ac:dyDescent="0.25">
      <c r="A114" s="126"/>
      <c r="B114" s="129"/>
      <c r="C114" s="26"/>
      <c r="D114" s="27">
        <f>SUM(D106:D113)</f>
        <v>0.99999999999999989</v>
      </c>
      <c r="E114" s="28">
        <f>SUM(E106:E113)</f>
        <v>930000000</v>
      </c>
      <c r="F114" s="127"/>
      <c r="G114" s="127"/>
      <c r="H114" s="129"/>
      <c r="I114" s="26"/>
      <c r="J114" s="27">
        <f>SUM(J106:J113)</f>
        <v>0.99999999999999989</v>
      </c>
      <c r="K114" s="28">
        <f>SUM(K106:K113)</f>
        <v>436904494</v>
      </c>
      <c r="L114" s="127"/>
      <c r="M114" s="126"/>
      <c r="N114" s="126"/>
      <c r="O114" s="126"/>
      <c r="P114" s="126"/>
      <c r="Q114" s="126"/>
      <c r="R114" s="126"/>
      <c r="S114" s="126"/>
      <c r="T114" s="133"/>
      <c r="U114" s="133"/>
      <c r="V114" s="133"/>
      <c r="W114" s="16"/>
      <c r="X114" s="17"/>
      <c r="Y114" s="17"/>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R114" s="3"/>
      <c r="BS114" s="3"/>
      <c r="BT114" s="3"/>
      <c r="BU114" s="3"/>
    </row>
    <row r="115" spans="1:73" hidden="1" x14ac:dyDescent="0.25">
      <c r="A115" s="126"/>
      <c r="B115" s="126"/>
      <c r="C115" s="126"/>
      <c r="D115" s="126"/>
      <c r="E115" s="127"/>
      <c r="F115" s="127"/>
      <c r="G115" s="127"/>
      <c r="H115" s="126"/>
      <c r="I115" s="126"/>
      <c r="J115" s="126"/>
      <c r="K115" s="127"/>
      <c r="L115" s="127"/>
      <c r="M115" s="126"/>
      <c r="N115" s="126"/>
      <c r="O115" s="126"/>
      <c r="P115" s="127"/>
      <c r="Q115" s="126"/>
      <c r="R115" s="126"/>
      <c r="S115" s="126"/>
      <c r="T115" s="126"/>
      <c r="U115" s="126"/>
      <c r="V115" s="126"/>
      <c r="W115" s="126"/>
      <c r="X115" s="133"/>
      <c r="Y115" s="133"/>
      <c r="Z115" s="133"/>
      <c r="AA115" s="16"/>
      <c r="AB115" s="17"/>
      <c r="AC115" s="17"/>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row>
    <row r="116" spans="1:73" hidden="1" x14ac:dyDescent="0.25">
      <c r="A116" s="126"/>
      <c r="B116" s="126"/>
      <c r="C116" s="126"/>
      <c r="D116" s="126"/>
      <c r="E116" s="127"/>
      <c r="F116" s="127"/>
      <c r="G116" s="127"/>
      <c r="H116" s="127"/>
      <c r="I116" s="127"/>
      <c r="J116" s="127"/>
      <c r="K116" s="127"/>
      <c r="L116" s="127"/>
      <c r="M116" s="127"/>
      <c r="N116" s="127"/>
      <c r="O116" s="126"/>
      <c r="P116" s="126"/>
      <c r="Q116" s="126"/>
      <c r="R116" s="126"/>
      <c r="S116" s="126"/>
      <c r="T116" s="126"/>
      <c r="U116" s="126"/>
      <c r="V116" s="126"/>
      <c r="W116" s="126"/>
      <c r="X116" s="133"/>
      <c r="Y116" s="133"/>
      <c r="Z116" s="133"/>
      <c r="AA116" s="16"/>
      <c r="AB116" s="17"/>
      <c r="AC116" s="17"/>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row>
    <row r="117" spans="1:73" hidden="1" x14ac:dyDescent="0.25">
      <c r="A117" s="126"/>
      <c r="B117" s="126"/>
      <c r="C117" s="126"/>
      <c r="D117" s="126"/>
      <c r="E117" s="127"/>
      <c r="F117" s="127"/>
      <c r="G117" s="127"/>
      <c r="H117" s="127"/>
      <c r="I117" s="127"/>
      <c r="J117" s="127"/>
      <c r="K117" s="127"/>
      <c r="L117" s="127"/>
      <c r="M117" s="127"/>
      <c r="N117" s="127"/>
      <c r="O117" s="126"/>
      <c r="P117" s="126"/>
      <c r="Q117" s="126"/>
      <c r="R117" s="126"/>
      <c r="S117" s="126"/>
      <c r="T117" s="126"/>
      <c r="U117" s="126"/>
      <c r="V117" s="126"/>
      <c r="W117" s="126"/>
      <c r="X117" s="133"/>
      <c r="Y117" s="133"/>
      <c r="Z117" s="133"/>
      <c r="AA117" s="16"/>
      <c r="AB117" s="17"/>
      <c r="AC117" s="17"/>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row>
    <row r="118" spans="1:73" ht="30" hidden="1" x14ac:dyDescent="0.25">
      <c r="A118" s="126"/>
      <c r="B118" s="129"/>
      <c r="C118" s="130" t="s">
        <v>225</v>
      </c>
      <c r="D118" s="131">
        <v>640674634</v>
      </c>
      <c r="E118" s="132">
        <v>1</v>
      </c>
      <c r="F118" s="137"/>
      <c r="G118" s="137"/>
      <c r="H118" s="95"/>
      <c r="I118" s="138" t="s">
        <v>205</v>
      </c>
      <c r="J118" s="131">
        <v>104286948</v>
      </c>
      <c r="K118" s="132">
        <v>1</v>
      </c>
      <c r="L118" s="126"/>
      <c r="M118" s="126"/>
      <c r="N118" s="126"/>
      <c r="O118" s="126"/>
      <c r="P118" s="126"/>
      <c r="Q118" s="126"/>
      <c r="R118" s="126"/>
      <c r="S118" s="126"/>
      <c r="T118" s="126"/>
      <c r="U118" s="126"/>
      <c r="V118" s="126"/>
      <c r="W118" s="126"/>
      <c r="X118" s="126"/>
      <c r="Y118" s="139"/>
      <c r="Z118" s="126"/>
      <c r="AA118" s="16"/>
      <c r="AB118" s="17"/>
      <c r="AC118" s="17"/>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row>
    <row r="119" spans="1:73" hidden="1" x14ac:dyDescent="0.25">
      <c r="A119" s="126"/>
      <c r="B119" s="26">
        <v>1</v>
      </c>
      <c r="C119" s="134" t="s">
        <v>155</v>
      </c>
      <c r="D119" s="135">
        <v>0.3</v>
      </c>
      <c r="E119" s="136">
        <v>192202393</v>
      </c>
      <c r="F119" s="140"/>
      <c r="G119" s="140"/>
      <c r="H119" s="95">
        <v>1</v>
      </c>
      <c r="I119" s="141" t="s">
        <v>155</v>
      </c>
      <c r="J119" s="135">
        <v>0.3</v>
      </c>
      <c r="K119" s="136">
        <v>31286090</v>
      </c>
      <c r="L119" s="126"/>
      <c r="M119" s="126"/>
      <c r="N119" s="126"/>
      <c r="O119" s="126"/>
      <c r="P119" s="126"/>
      <c r="Q119" s="126"/>
      <c r="R119" s="126"/>
      <c r="S119" s="126"/>
      <c r="T119" s="126"/>
      <c r="U119" s="126"/>
      <c r="V119" s="126"/>
      <c r="W119" s="126"/>
      <c r="X119" s="126"/>
      <c r="Y119" s="139"/>
      <c r="Z119" s="126"/>
      <c r="AA119" s="16"/>
      <c r="AB119" s="17"/>
      <c r="AC119" s="17"/>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row>
    <row r="120" spans="1:73" hidden="1" x14ac:dyDescent="0.25">
      <c r="A120" s="126"/>
      <c r="B120" s="26">
        <v>2</v>
      </c>
      <c r="C120" s="134" t="s">
        <v>156</v>
      </c>
      <c r="D120" s="135">
        <v>0.1</v>
      </c>
      <c r="E120" s="136">
        <v>64067463</v>
      </c>
      <c r="F120" s="140"/>
      <c r="G120" s="140"/>
      <c r="H120" s="95">
        <v>2</v>
      </c>
      <c r="I120" s="141" t="s">
        <v>156</v>
      </c>
      <c r="J120" s="135">
        <v>0.1</v>
      </c>
      <c r="K120" s="136">
        <v>10428694</v>
      </c>
      <c r="L120" s="126"/>
      <c r="M120" s="126"/>
      <c r="N120" s="126"/>
      <c r="O120" s="126"/>
      <c r="P120" s="126"/>
      <c r="Q120" s="126"/>
      <c r="R120" s="126"/>
      <c r="S120" s="126"/>
      <c r="T120" s="126"/>
      <c r="U120" s="126"/>
      <c r="V120" s="126"/>
      <c r="W120" s="126"/>
      <c r="X120" s="126"/>
      <c r="Y120" s="139"/>
      <c r="Z120" s="126"/>
      <c r="AA120" s="16"/>
      <c r="AB120" s="17"/>
      <c r="AC120" s="17"/>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row>
    <row r="121" spans="1:73" hidden="1" x14ac:dyDescent="0.25">
      <c r="A121" s="126"/>
      <c r="B121" s="26">
        <v>3</v>
      </c>
      <c r="C121" s="134" t="s">
        <v>161</v>
      </c>
      <c r="D121" s="135">
        <v>0.1</v>
      </c>
      <c r="E121" s="136">
        <v>64067463</v>
      </c>
      <c r="F121" s="140"/>
      <c r="G121" s="140"/>
      <c r="H121" s="95">
        <v>3</v>
      </c>
      <c r="I121" s="141" t="s">
        <v>161</v>
      </c>
      <c r="J121" s="135">
        <v>0.1</v>
      </c>
      <c r="K121" s="136">
        <v>10428694</v>
      </c>
      <c r="L121" s="126"/>
      <c r="M121" s="126"/>
      <c r="N121" s="126"/>
      <c r="O121" s="126"/>
      <c r="P121" s="126"/>
      <c r="Q121" s="126"/>
      <c r="R121" s="126"/>
      <c r="S121" s="126"/>
      <c r="T121" s="126"/>
      <c r="U121" s="126"/>
      <c r="V121" s="126"/>
      <c r="W121" s="126"/>
      <c r="X121" s="126"/>
      <c r="Y121" s="139"/>
      <c r="Z121" s="126"/>
      <c r="AA121" s="16"/>
      <c r="AB121" s="17"/>
      <c r="AC121" s="17"/>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row>
    <row r="122" spans="1:73" hidden="1" x14ac:dyDescent="0.25">
      <c r="A122" s="126"/>
      <c r="B122" s="26">
        <v>4</v>
      </c>
      <c r="C122" s="134" t="s">
        <v>166</v>
      </c>
      <c r="D122" s="135">
        <v>0.1</v>
      </c>
      <c r="E122" s="136">
        <v>64067463</v>
      </c>
      <c r="F122" s="140"/>
      <c r="G122" s="140"/>
      <c r="H122" s="95">
        <v>4</v>
      </c>
      <c r="I122" s="141" t="s">
        <v>166</v>
      </c>
      <c r="J122" s="135">
        <v>0.1</v>
      </c>
      <c r="K122" s="136">
        <v>10428694</v>
      </c>
      <c r="L122" s="126"/>
      <c r="M122" s="126"/>
      <c r="N122" s="126"/>
      <c r="O122" s="126"/>
      <c r="P122" s="126"/>
      <c r="Q122" s="126"/>
      <c r="R122" s="126"/>
      <c r="S122" s="126"/>
      <c r="T122" s="126"/>
      <c r="U122" s="126"/>
      <c r="V122" s="126"/>
      <c r="W122" s="126"/>
      <c r="X122" s="126"/>
      <c r="Y122" s="139"/>
      <c r="Z122" s="126"/>
      <c r="AA122" s="16"/>
      <c r="AB122" s="17"/>
      <c r="AC122" s="17"/>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row>
    <row r="123" spans="1:73" hidden="1" x14ac:dyDescent="0.25">
      <c r="A123" s="126"/>
      <c r="B123" s="26">
        <v>5</v>
      </c>
      <c r="C123" s="134" t="s">
        <v>171</v>
      </c>
      <c r="D123" s="135">
        <v>0.1</v>
      </c>
      <c r="E123" s="136">
        <v>64067463</v>
      </c>
      <c r="F123" s="140"/>
      <c r="G123" s="140"/>
      <c r="H123" s="95">
        <v>5</v>
      </c>
      <c r="I123" s="141" t="s">
        <v>171</v>
      </c>
      <c r="J123" s="135">
        <v>0.1</v>
      </c>
      <c r="K123" s="136">
        <v>10428694</v>
      </c>
      <c r="L123" s="126"/>
      <c r="M123" s="126"/>
      <c r="N123" s="126"/>
      <c r="O123" s="126"/>
      <c r="P123" s="126"/>
      <c r="Q123" s="126"/>
      <c r="R123" s="126"/>
      <c r="S123" s="126"/>
      <c r="T123" s="126"/>
      <c r="U123" s="126"/>
      <c r="V123" s="126"/>
      <c r="W123" s="126"/>
      <c r="X123" s="126"/>
      <c r="Y123" s="139"/>
      <c r="Z123" s="126"/>
      <c r="AA123" s="16"/>
      <c r="AB123" s="17"/>
      <c r="AC123" s="17"/>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row>
    <row r="124" spans="1:73" hidden="1" x14ac:dyDescent="0.25">
      <c r="A124" s="126"/>
      <c r="B124" s="26">
        <v>6</v>
      </c>
      <c r="C124" s="134" t="s">
        <v>175</v>
      </c>
      <c r="D124" s="135">
        <v>0.1</v>
      </c>
      <c r="E124" s="136">
        <v>64067463</v>
      </c>
      <c r="F124" s="140"/>
      <c r="G124" s="140"/>
      <c r="H124" s="95">
        <v>6</v>
      </c>
      <c r="I124" s="141" t="s">
        <v>175</v>
      </c>
      <c r="J124" s="135">
        <v>0.1</v>
      </c>
      <c r="K124" s="136">
        <v>10428694</v>
      </c>
      <c r="L124" s="126"/>
      <c r="M124" s="126"/>
      <c r="N124" s="126"/>
      <c r="O124" s="126"/>
      <c r="P124" s="126"/>
      <c r="Q124" s="126"/>
      <c r="R124" s="126"/>
      <c r="S124" s="126"/>
      <c r="T124" s="126"/>
      <c r="U124" s="126"/>
      <c r="V124" s="126"/>
      <c r="W124" s="126"/>
      <c r="X124" s="126"/>
      <c r="Y124" s="139"/>
      <c r="Z124" s="126"/>
      <c r="AA124" s="16"/>
      <c r="AB124" s="17"/>
      <c r="AC124" s="17"/>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row>
    <row r="125" spans="1:73" hidden="1" x14ac:dyDescent="0.25">
      <c r="A125" s="126"/>
      <c r="B125" s="26">
        <v>7</v>
      </c>
      <c r="C125" s="134" t="s">
        <v>211</v>
      </c>
      <c r="D125" s="135">
        <v>0.1</v>
      </c>
      <c r="E125" s="136">
        <v>64067463</v>
      </c>
      <c r="F125" s="140"/>
      <c r="G125" s="140"/>
      <c r="H125" s="95">
        <v>7</v>
      </c>
      <c r="I125" s="134" t="s">
        <v>211</v>
      </c>
      <c r="J125" s="135">
        <v>0.1</v>
      </c>
      <c r="K125" s="136">
        <v>10428694</v>
      </c>
      <c r="L125" s="126"/>
      <c r="M125" s="126"/>
      <c r="N125" s="126"/>
      <c r="O125" s="126"/>
      <c r="P125" s="126"/>
      <c r="Q125" s="126"/>
      <c r="R125" s="126"/>
      <c r="S125" s="126"/>
      <c r="T125" s="126"/>
      <c r="U125" s="126"/>
      <c r="V125" s="126"/>
      <c r="W125" s="126"/>
      <c r="X125" s="126"/>
      <c r="Y125" s="139"/>
      <c r="Z125" s="126"/>
      <c r="AA125" s="16"/>
      <c r="AB125" s="17"/>
      <c r="AC125" s="17"/>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row>
    <row r="126" spans="1:73" hidden="1" x14ac:dyDescent="0.25">
      <c r="A126" s="126"/>
      <c r="B126" s="26">
        <v>8</v>
      </c>
      <c r="C126" s="134" t="s">
        <v>179</v>
      </c>
      <c r="D126" s="135">
        <v>0.1</v>
      </c>
      <c r="E126" s="136">
        <v>64067463</v>
      </c>
      <c r="F126" s="140"/>
      <c r="G126" s="140"/>
      <c r="H126" s="95">
        <v>8</v>
      </c>
      <c r="I126" s="141" t="s">
        <v>179</v>
      </c>
      <c r="J126" s="135">
        <v>0.1</v>
      </c>
      <c r="K126" s="136">
        <v>10428694</v>
      </c>
      <c r="L126" s="126"/>
      <c r="M126" s="126"/>
      <c r="N126" s="126"/>
      <c r="O126" s="126"/>
      <c r="P126" s="126"/>
      <c r="Q126" s="126"/>
      <c r="R126" s="126"/>
      <c r="S126" s="126"/>
      <c r="T126" s="126"/>
      <c r="U126" s="126"/>
      <c r="V126" s="126"/>
      <c r="W126" s="126"/>
      <c r="X126" s="126"/>
      <c r="Y126" s="139"/>
      <c r="Z126" s="126"/>
      <c r="AA126" s="16"/>
      <c r="AB126" s="17"/>
      <c r="AC126" s="17"/>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row>
    <row r="127" spans="1:73" hidden="1" x14ac:dyDescent="0.25">
      <c r="A127" s="126"/>
      <c r="B127" s="129"/>
      <c r="C127" s="26"/>
      <c r="D127" s="27">
        <f>SUM(D119:D126)</f>
        <v>0.99999999999999989</v>
      </c>
      <c r="E127" s="28">
        <f>SUM(E119:E126)</f>
        <v>640674634</v>
      </c>
      <c r="F127" s="77"/>
      <c r="G127" s="77"/>
      <c r="H127" s="95"/>
      <c r="I127" s="129"/>
      <c r="J127" s="27">
        <f>SUM(J119:J126)</f>
        <v>0.99999999999999989</v>
      </c>
      <c r="K127" s="28">
        <f>SUM(K119:K126)</f>
        <v>104286948</v>
      </c>
      <c r="L127" s="142"/>
      <c r="M127" s="126"/>
      <c r="N127" s="126"/>
      <c r="O127" s="126"/>
      <c r="P127" s="126"/>
      <c r="Q127" s="126"/>
      <c r="R127" s="126"/>
      <c r="S127" s="126"/>
      <c r="T127" s="126"/>
      <c r="U127" s="126"/>
      <c r="V127" s="126"/>
      <c r="W127" s="126"/>
      <c r="X127" s="126"/>
      <c r="Y127" s="139"/>
      <c r="Z127" s="126"/>
      <c r="AA127" s="16"/>
      <c r="AB127" s="17"/>
      <c r="AC127" s="17"/>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row>
    <row r="128" spans="1:73" hidden="1" x14ac:dyDescent="0.25">
      <c r="A128" s="126"/>
      <c r="B128" s="126"/>
      <c r="C128" s="126"/>
      <c r="D128" s="126"/>
      <c r="E128" s="139"/>
      <c r="F128" s="143"/>
      <c r="G128" s="143"/>
      <c r="H128" s="143"/>
      <c r="I128" s="126"/>
      <c r="J128" s="126"/>
      <c r="K128" s="126"/>
      <c r="L128" s="126"/>
      <c r="M128" s="126"/>
      <c r="N128" s="126"/>
      <c r="O128" s="126"/>
      <c r="P128" s="126"/>
      <c r="Q128" s="126"/>
      <c r="R128" s="126"/>
      <c r="S128" s="126"/>
      <c r="T128" s="126"/>
      <c r="U128" s="126"/>
      <c r="V128" s="126"/>
      <c r="W128" s="126"/>
      <c r="X128" s="126"/>
      <c r="Y128" s="139"/>
      <c r="Z128" s="126"/>
      <c r="AA128" s="16"/>
      <c r="AB128" s="17"/>
      <c r="AC128" s="17"/>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row>
    <row r="129" spans="1:65" hidden="1" x14ac:dyDescent="0.25">
      <c r="A129" s="126"/>
      <c r="B129" s="126"/>
      <c r="C129" s="126"/>
      <c r="D129" s="126"/>
      <c r="E129" s="139"/>
      <c r="F129" s="143"/>
      <c r="G129" s="143"/>
      <c r="H129" s="143"/>
      <c r="I129" s="126"/>
      <c r="J129" s="126"/>
      <c r="K129" s="126"/>
      <c r="L129" s="126"/>
      <c r="M129" s="126"/>
      <c r="N129" s="126"/>
      <c r="O129" s="126"/>
      <c r="P129" s="126"/>
      <c r="Q129" s="126"/>
      <c r="R129" s="126"/>
      <c r="S129" s="126"/>
      <c r="T129" s="126"/>
      <c r="U129" s="126"/>
      <c r="V129" s="126"/>
      <c r="W129" s="126"/>
      <c r="X129" s="126"/>
      <c r="Y129" s="139"/>
      <c r="Z129" s="126"/>
      <c r="AA129" s="16"/>
      <c r="AB129" s="17"/>
      <c r="AC129" s="17"/>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row>
    <row r="130" spans="1:65" hidden="1" x14ac:dyDescent="0.25">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39"/>
      <c r="Z130" s="126"/>
      <c r="AA130" s="16"/>
      <c r="AB130" s="17"/>
      <c r="AC130" s="17"/>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row>
    <row r="131" spans="1:65" ht="23.25" hidden="1" customHeight="1" x14ac:dyDescent="0.25">
      <c r="A131" s="126"/>
      <c r="B131" s="129"/>
      <c r="C131" s="138" t="s">
        <v>204</v>
      </c>
      <c r="D131" s="131"/>
      <c r="E131" s="132">
        <v>1</v>
      </c>
      <c r="F131" s="126"/>
      <c r="G131" s="126"/>
      <c r="H131" s="95"/>
      <c r="I131" s="138" t="s">
        <v>203</v>
      </c>
      <c r="J131" s="131"/>
      <c r="K131" s="132">
        <v>1</v>
      </c>
      <c r="L131" s="126"/>
      <c r="M131" s="126"/>
      <c r="N131" s="126"/>
      <c r="O131" s="126"/>
      <c r="P131" s="126"/>
      <c r="Q131" s="126"/>
      <c r="R131" s="126"/>
      <c r="S131" s="126"/>
      <c r="T131" s="126"/>
      <c r="U131" s="126"/>
      <c r="V131" s="126"/>
      <c r="W131" s="126"/>
      <c r="X131" s="126"/>
      <c r="Y131" s="139"/>
      <c r="Z131" s="126"/>
      <c r="AA131" s="16"/>
      <c r="AB131" s="17"/>
      <c r="AC131" s="17"/>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row>
    <row r="132" spans="1:65" hidden="1" x14ac:dyDescent="0.25">
      <c r="A132" s="126"/>
      <c r="B132" s="26">
        <v>1</v>
      </c>
      <c r="C132" s="134" t="s">
        <v>155</v>
      </c>
      <c r="D132" s="135">
        <v>0.3</v>
      </c>
      <c r="E132" s="136">
        <f>D132*D131/E131</f>
        <v>0</v>
      </c>
      <c r="F132" s="126"/>
      <c r="G132" s="126"/>
      <c r="H132" s="95">
        <v>1</v>
      </c>
      <c r="I132" s="141" t="s">
        <v>155</v>
      </c>
      <c r="J132" s="135">
        <v>0.3</v>
      </c>
      <c r="K132" s="144" t="e">
        <f>#REF!*#REF!/K131</f>
        <v>#REF!</v>
      </c>
      <c r="L132" s="126"/>
      <c r="M132" s="126"/>
      <c r="N132" s="126"/>
      <c r="O132" s="126"/>
      <c r="P132" s="126"/>
      <c r="Q132" s="126"/>
      <c r="R132" s="126"/>
      <c r="S132" s="126"/>
      <c r="T132" s="126"/>
      <c r="U132" s="126"/>
      <c r="V132" s="126"/>
      <c r="W132" s="126"/>
      <c r="X132" s="126"/>
      <c r="Y132" s="139"/>
      <c r="Z132" s="126"/>
      <c r="AA132" s="16"/>
      <c r="AB132" s="17"/>
      <c r="AC132" s="17"/>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row>
    <row r="133" spans="1:65" hidden="1" x14ac:dyDescent="0.25">
      <c r="A133" s="126"/>
      <c r="B133" s="26">
        <v>2</v>
      </c>
      <c r="C133" s="134" t="s">
        <v>156</v>
      </c>
      <c r="D133" s="135">
        <v>0.1</v>
      </c>
      <c r="E133" s="136">
        <f>D133*D131/E131</f>
        <v>0</v>
      </c>
      <c r="F133" s="126"/>
      <c r="G133" s="126"/>
      <c r="H133" s="95">
        <v>2</v>
      </c>
      <c r="I133" s="141" t="s">
        <v>156</v>
      </c>
      <c r="J133" s="135">
        <v>0.1</v>
      </c>
      <c r="K133" s="144" t="e">
        <f>#REF!*#REF!/K131</f>
        <v>#REF!</v>
      </c>
      <c r="L133" s="126"/>
      <c r="M133" s="126"/>
      <c r="N133" s="126"/>
      <c r="O133" s="126"/>
      <c r="P133" s="126"/>
      <c r="Q133" s="126"/>
      <c r="R133" s="126"/>
      <c r="S133" s="126"/>
      <c r="T133" s="126"/>
      <c r="U133" s="126"/>
      <c r="V133" s="126"/>
      <c r="W133" s="126"/>
      <c r="X133" s="126"/>
      <c r="Y133" s="139"/>
      <c r="Z133" s="126"/>
      <c r="AA133" s="16"/>
      <c r="AB133" s="17"/>
      <c r="AC133" s="17"/>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row>
    <row r="134" spans="1:65" hidden="1" x14ac:dyDescent="0.25">
      <c r="A134" s="126"/>
      <c r="B134" s="26">
        <v>3</v>
      </c>
      <c r="C134" s="134" t="s">
        <v>161</v>
      </c>
      <c r="D134" s="135">
        <v>0.1</v>
      </c>
      <c r="E134" s="136">
        <f>D134*D131/E131</f>
        <v>0</v>
      </c>
      <c r="F134" s="126"/>
      <c r="G134" s="126"/>
      <c r="H134" s="95">
        <v>3</v>
      </c>
      <c r="I134" s="141" t="s">
        <v>161</v>
      </c>
      <c r="J134" s="135">
        <v>0.1</v>
      </c>
      <c r="K134" s="144" t="e">
        <f>#REF!*#REF!/K131</f>
        <v>#REF!</v>
      </c>
      <c r="L134" s="126"/>
      <c r="M134" s="126"/>
      <c r="N134" s="126"/>
      <c r="O134" s="126"/>
      <c r="P134" s="126"/>
      <c r="Q134" s="126"/>
      <c r="R134" s="126"/>
      <c r="S134" s="126"/>
      <c r="T134" s="126"/>
      <c r="U134" s="126"/>
      <c r="V134" s="126"/>
      <c r="W134" s="126"/>
      <c r="X134" s="126"/>
      <c r="Y134" s="139"/>
      <c r="Z134" s="126"/>
      <c r="AA134" s="16"/>
      <c r="AB134" s="17"/>
      <c r="AC134" s="17"/>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row>
    <row r="135" spans="1:65" hidden="1" x14ac:dyDescent="0.25">
      <c r="A135" s="126"/>
      <c r="B135" s="26">
        <v>4</v>
      </c>
      <c r="C135" s="134" t="s">
        <v>166</v>
      </c>
      <c r="D135" s="135">
        <v>0.1</v>
      </c>
      <c r="E135" s="136">
        <f>D135*D131/E131</f>
        <v>0</v>
      </c>
      <c r="F135" s="126"/>
      <c r="G135" s="126"/>
      <c r="H135" s="95">
        <v>4</v>
      </c>
      <c r="I135" s="141" t="s">
        <v>166</v>
      </c>
      <c r="J135" s="135">
        <v>0.1</v>
      </c>
      <c r="K135" s="144" t="e">
        <f>#REF!*#REF!/K131</f>
        <v>#REF!</v>
      </c>
      <c r="L135" s="126"/>
      <c r="M135" s="126"/>
      <c r="N135" s="126"/>
      <c r="O135" s="126"/>
      <c r="P135" s="126"/>
      <c r="Q135" s="126"/>
      <c r="R135" s="126"/>
      <c r="S135" s="126"/>
      <c r="T135" s="126"/>
      <c r="U135" s="126"/>
      <c r="V135" s="126"/>
      <c r="W135" s="126"/>
      <c r="X135" s="126"/>
      <c r="Y135" s="139"/>
      <c r="Z135" s="126"/>
      <c r="AA135" s="16"/>
      <c r="AB135" s="17"/>
      <c r="AC135" s="17"/>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row>
    <row r="136" spans="1:65" hidden="1" x14ac:dyDescent="0.25">
      <c r="A136" s="126"/>
      <c r="B136" s="26">
        <v>5</v>
      </c>
      <c r="C136" s="134" t="s">
        <v>171</v>
      </c>
      <c r="D136" s="135">
        <v>0.1</v>
      </c>
      <c r="E136" s="136">
        <f>D136*D131/E131</f>
        <v>0</v>
      </c>
      <c r="F136" s="126"/>
      <c r="G136" s="126"/>
      <c r="H136" s="95">
        <v>5</v>
      </c>
      <c r="I136" s="141" t="s">
        <v>171</v>
      </c>
      <c r="J136" s="135">
        <v>0.1</v>
      </c>
      <c r="K136" s="144" t="e">
        <f>#REF!*#REF!/K131</f>
        <v>#REF!</v>
      </c>
      <c r="L136" s="126"/>
      <c r="M136" s="126"/>
      <c r="N136" s="126"/>
      <c r="O136" s="126"/>
      <c r="P136" s="126"/>
      <c r="Q136" s="126"/>
      <c r="R136" s="126"/>
      <c r="S136" s="126"/>
      <c r="T136" s="126"/>
      <c r="U136" s="126"/>
      <c r="V136" s="126"/>
      <c r="W136" s="126"/>
      <c r="X136" s="126"/>
      <c r="Y136" s="139"/>
      <c r="Z136" s="126"/>
      <c r="AA136" s="16"/>
      <c r="AB136" s="17"/>
      <c r="AC136" s="17"/>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row>
    <row r="137" spans="1:65" hidden="1" x14ac:dyDescent="0.25">
      <c r="A137" s="126"/>
      <c r="B137" s="26">
        <v>6</v>
      </c>
      <c r="C137" s="134" t="s">
        <v>175</v>
      </c>
      <c r="D137" s="135">
        <v>0.1</v>
      </c>
      <c r="E137" s="136">
        <f>D137*D131/E131</f>
        <v>0</v>
      </c>
      <c r="F137" s="126"/>
      <c r="G137" s="126"/>
      <c r="H137" s="95">
        <v>6</v>
      </c>
      <c r="I137" s="141" t="s">
        <v>175</v>
      </c>
      <c r="J137" s="135">
        <v>0.1</v>
      </c>
      <c r="K137" s="144" t="e">
        <f>#REF!*#REF!/K131</f>
        <v>#REF!</v>
      </c>
      <c r="L137" s="126"/>
      <c r="M137" s="126"/>
      <c r="N137" s="126"/>
      <c r="O137" s="126"/>
      <c r="P137" s="126"/>
      <c r="Q137" s="126"/>
      <c r="R137" s="126"/>
      <c r="S137" s="126"/>
      <c r="T137" s="126"/>
      <c r="U137" s="126"/>
      <c r="V137" s="126"/>
      <c r="W137" s="126"/>
      <c r="X137" s="126"/>
      <c r="Y137" s="139"/>
      <c r="Z137" s="126"/>
      <c r="AA137" s="16"/>
      <c r="AB137" s="17"/>
      <c r="AC137" s="17"/>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row>
    <row r="138" spans="1:65" hidden="1" x14ac:dyDescent="0.25">
      <c r="A138" s="126"/>
      <c r="B138" s="26">
        <v>7</v>
      </c>
      <c r="C138" s="134" t="s">
        <v>211</v>
      </c>
      <c r="D138" s="135">
        <v>0.1</v>
      </c>
      <c r="E138" s="136">
        <f>D138*D131/E131</f>
        <v>0</v>
      </c>
      <c r="F138" s="126"/>
      <c r="G138" s="126"/>
      <c r="H138" s="95">
        <v>7</v>
      </c>
      <c r="I138" s="134" t="s">
        <v>211</v>
      </c>
      <c r="J138" s="135">
        <v>0.1</v>
      </c>
      <c r="K138" s="144" t="e">
        <f>#REF!*#REF!/K131</f>
        <v>#REF!</v>
      </c>
      <c r="L138" s="126"/>
      <c r="M138" s="126"/>
      <c r="N138" s="126"/>
      <c r="O138" s="126"/>
      <c r="P138" s="126"/>
      <c r="Q138" s="126"/>
      <c r="R138" s="126"/>
      <c r="S138" s="126"/>
      <c r="T138" s="126"/>
      <c r="U138" s="126"/>
      <c r="V138" s="126"/>
      <c r="W138" s="126"/>
      <c r="X138" s="126"/>
      <c r="Y138" s="139"/>
      <c r="Z138" s="126"/>
      <c r="AA138" s="16"/>
      <c r="AB138" s="17"/>
      <c r="AC138" s="17"/>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row>
    <row r="139" spans="1:65" hidden="1" x14ac:dyDescent="0.25">
      <c r="A139" s="126"/>
      <c r="B139" s="26">
        <v>8</v>
      </c>
      <c r="C139" s="134" t="s">
        <v>179</v>
      </c>
      <c r="D139" s="135">
        <v>0.1</v>
      </c>
      <c r="E139" s="136">
        <f>D139*D131/E131</f>
        <v>0</v>
      </c>
      <c r="F139" s="126"/>
      <c r="G139" s="126"/>
      <c r="H139" s="95">
        <v>8</v>
      </c>
      <c r="I139" s="141" t="s">
        <v>179</v>
      </c>
      <c r="J139" s="135">
        <v>0.1</v>
      </c>
      <c r="K139" s="144" t="e">
        <f>#REF!*#REF!/K131</f>
        <v>#REF!</v>
      </c>
      <c r="L139" s="126"/>
      <c r="M139" s="126"/>
      <c r="N139" s="126"/>
      <c r="O139" s="126"/>
      <c r="P139" s="126"/>
      <c r="Q139" s="126"/>
      <c r="R139" s="126"/>
      <c r="S139" s="126"/>
      <c r="T139" s="126"/>
      <c r="U139" s="126"/>
      <c r="V139" s="126"/>
      <c r="W139" s="126"/>
      <c r="X139" s="126"/>
      <c r="Y139" s="139"/>
      <c r="Z139" s="126"/>
      <c r="AA139" s="16"/>
      <c r="AB139" s="17"/>
      <c r="AC139" s="17"/>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row>
    <row r="140" spans="1:65" hidden="1" x14ac:dyDescent="0.25">
      <c r="A140" s="126"/>
      <c r="B140" s="129"/>
      <c r="C140" s="26"/>
      <c r="D140" s="27">
        <f>SUM(D132:D139)</f>
        <v>0.99999999999999989</v>
      </c>
      <c r="E140" s="28">
        <f>SUM(E132:E139)</f>
        <v>0</v>
      </c>
      <c r="F140" s="126"/>
      <c r="G140" s="126"/>
      <c r="H140" s="95"/>
      <c r="I140" s="129"/>
      <c r="J140" s="27">
        <f>SUM(J132:J139)</f>
        <v>0.99999999999999989</v>
      </c>
      <c r="K140" s="28" t="e">
        <f>SUM(K132:K139)</f>
        <v>#REF!</v>
      </c>
      <c r="L140" s="126"/>
      <c r="M140" s="126"/>
      <c r="N140" s="126"/>
      <c r="O140" s="126"/>
      <c r="P140" s="126"/>
      <c r="Q140" s="126"/>
      <c r="R140" s="126"/>
      <c r="S140" s="126"/>
      <c r="T140" s="126"/>
      <c r="U140" s="126"/>
      <c r="V140" s="126"/>
      <c r="W140" s="126"/>
      <c r="X140" s="126"/>
      <c r="Y140" s="139"/>
      <c r="Z140" s="126"/>
      <c r="AA140" s="16"/>
      <c r="AB140" s="17"/>
      <c r="AC140" s="17"/>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row>
    <row r="141" spans="1:65" hidden="1" x14ac:dyDescent="0.25">
      <c r="A141" s="126"/>
      <c r="B141" s="126"/>
      <c r="C141" s="126"/>
      <c r="D141" s="126"/>
      <c r="E141" s="139"/>
      <c r="F141" s="126"/>
      <c r="G141" s="126"/>
      <c r="H141" s="126"/>
      <c r="I141" s="126"/>
      <c r="J141" s="126"/>
      <c r="K141" s="126"/>
      <c r="L141" s="126"/>
      <c r="M141" s="126"/>
      <c r="N141" s="126"/>
      <c r="O141" s="126"/>
      <c r="P141" s="126"/>
      <c r="Q141" s="126"/>
      <c r="R141" s="126"/>
      <c r="S141" s="126"/>
      <c r="T141" s="126"/>
      <c r="U141" s="126"/>
      <c r="V141" s="126"/>
      <c r="W141" s="126"/>
      <c r="X141" s="126"/>
      <c r="Y141" s="139"/>
      <c r="Z141" s="126"/>
      <c r="AA141" s="16"/>
      <c r="AB141" s="17"/>
      <c r="AC141" s="17"/>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row>
    <row r="142" spans="1:65" hidden="1" x14ac:dyDescent="0.25">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39"/>
      <c r="Z142" s="126"/>
      <c r="AA142" s="16"/>
      <c r="AB142" s="17"/>
      <c r="AC142" s="17"/>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row>
    <row r="143" spans="1:65" hidden="1" x14ac:dyDescent="0.25">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39"/>
      <c r="Z143" s="126"/>
      <c r="AA143" s="16"/>
      <c r="AB143" s="17"/>
      <c r="AC143" s="17"/>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row>
    <row r="144" spans="1:65" ht="30" hidden="1" x14ac:dyDescent="0.25">
      <c r="A144" s="126"/>
      <c r="B144" s="129"/>
      <c r="C144" s="138" t="s">
        <v>202</v>
      </c>
      <c r="D144" s="131"/>
      <c r="E144" s="132">
        <v>1</v>
      </c>
      <c r="F144" s="126"/>
      <c r="G144" s="126"/>
      <c r="H144" s="95"/>
      <c r="I144" s="138" t="s">
        <v>201</v>
      </c>
      <c r="J144" s="131"/>
      <c r="K144" s="132">
        <v>1</v>
      </c>
      <c r="L144" s="126"/>
      <c r="M144" s="126"/>
      <c r="N144" s="126"/>
      <c r="O144" s="126"/>
      <c r="P144" s="126"/>
      <c r="Q144" s="126"/>
      <c r="R144" s="126"/>
      <c r="S144" s="126"/>
      <c r="T144" s="126"/>
      <c r="U144" s="126"/>
      <c r="V144" s="126"/>
      <c r="W144" s="126"/>
      <c r="X144" s="126"/>
      <c r="Y144" s="139"/>
      <c r="Z144" s="126"/>
      <c r="AA144" s="16"/>
      <c r="AB144" s="17"/>
      <c r="AC144" s="17"/>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row>
    <row r="145" spans="1:65" hidden="1" x14ac:dyDescent="0.25">
      <c r="A145" s="126"/>
      <c r="B145" s="26">
        <v>1</v>
      </c>
      <c r="C145" s="134" t="s">
        <v>155</v>
      </c>
      <c r="D145" s="135">
        <v>0.3</v>
      </c>
      <c r="E145" s="136">
        <v>217714680</v>
      </c>
      <c r="F145" s="126"/>
      <c r="G145" s="126"/>
      <c r="H145" s="95">
        <v>1</v>
      </c>
      <c r="I145" s="141" t="s">
        <v>155</v>
      </c>
      <c r="J145" s="135">
        <v>0.3</v>
      </c>
      <c r="K145" s="144" t="e">
        <f>#REF!*#REF!/K144</f>
        <v>#REF!</v>
      </c>
      <c r="L145" s="126"/>
      <c r="M145" s="126"/>
      <c r="N145" s="126"/>
      <c r="O145" s="126"/>
      <c r="P145" s="126"/>
      <c r="Q145" s="126"/>
      <c r="R145" s="126"/>
      <c r="S145" s="126"/>
      <c r="T145" s="126"/>
      <c r="U145" s="126"/>
      <c r="V145" s="126"/>
      <c r="W145" s="126"/>
      <c r="X145" s="126"/>
      <c r="Y145" s="139"/>
      <c r="Z145" s="126"/>
      <c r="AA145" s="16"/>
      <c r="AB145" s="17"/>
      <c r="AC145" s="17"/>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row>
    <row r="146" spans="1:65" hidden="1" x14ac:dyDescent="0.25">
      <c r="A146" s="126"/>
      <c r="B146" s="26">
        <v>2</v>
      </c>
      <c r="C146" s="134" t="s">
        <v>156</v>
      </c>
      <c r="D146" s="135">
        <v>0.1</v>
      </c>
      <c r="E146" s="136">
        <v>72571560</v>
      </c>
      <c r="F146" s="126"/>
      <c r="G146" s="126"/>
      <c r="H146" s="95">
        <v>2</v>
      </c>
      <c r="I146" s="141" t="s">
        <v>156</v>
      </c>
      <c r="J146" s="135">
        <v>0.1</v>
      </c>
      <c r="K146" s="144" t="e">
        <f>#REF!*#REF!/K144</f>
        <v>#REF!</v>
      </c>
      <c r="L146" s="126"/>
      <c r="M146" s="126"/>
      <c r="N146" s="126"/>
      <c r="O146" s="126"/>
      <c r="P146" s="126"/>
      <c r="Q146" s="126"/>
      <c r="R146" s="126"/>
      <c r="S146" s="126"/>
      <c r="T146" s="126"/>
      <c r="U146" s="126"/>
      <c r="V146" s="126"/>
      <c r="W146" s="126"/>
      <c r="X146" s="126"/>
      <c r="Y146" s="139"/>
      <c r="Z146" s="126"/>
      <c r="AA146" s="16"/>
      <c r="AB146" s="17"/>
      <c r="AC146" s="17"/>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row>
    <row r="147" spans="1:65" hidden="1" x14ac:dyDescent="0.25">
      <c r="A147" s="126"/>
      <c r="B147" s="26">
        <v>3</v>
      </c>
      <c r="C147" s="134" t="s">
        <v>161</v>
      </c>
      <c r="D147" s="135">
        <v>0.1</v>
      </c>
      <c r="E147" s="136">
        <v>72571560</v>
      </c>
      <c r="F147" s="126"/>
      <c r="G147" s="126"/>
      <c r="H147" s="95">
        <v>3</v>
      </c>
      <c r="I147" s="141" t="s">
        <v>161</v>
      </c>
      <c r="J147" s="135">
        <v>0.1</v>
      </c>
      <c r="K147" s="144" t="e">
        <f>#REF!*#REF!/K144</f>
        <v>#REF!</v>
      </c>
      <c r="L147" s="126"/>
      <c r="M147" s="126"/>
      <c r="N147" s="126"/>
      <c r="O147" s="126"/>
      <c r="P147" s="126"/>
      <c r="Q147" s="126"/>
      <c r="R147" s="126"/>
      <c r="S147" s="126"/>
      <c r="T147" s="126"/>
      <c r="U147" s="126"/>
      <c r="V147" s="126"/>
      <c r="W147" s="126"/>
      <c r="X147" s="126"/>
      <c r="Y147" s="139"/>
      <c r="Z147" s="126"/>
      <c r="AA147" s="16"/>
      <c r="AB147" s="17"/>
      <c r="AC147" s="17"/>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row>
    <row r="148" spans="1:65" hidden="1" x14ac:dyDescent="0.25">
      <c r="A148" s="126"/>
      <c r="B148" s="26">
        <v>4</v>
      </c>
      <c r="C148" s="134" t="s">
        <v>166</v>
      </c>
      <c r="D148" s="135">
        <v>0.1</v>
      </c>
      <c r="E148" s="136">
        <v>72571560</v>
      </c>
      <c r="F148" s="126"/>
      <c r="G148" s="126"/>
      <c r="H148" s="95">
        <v>4</v>
      </c>
      <c r="I148" s="141" t="s">
        <v>166</v>
      </c>
      <c r="J148" s="135">
        <v>0.1</v>
      </c>
      <c r="K148" s="144" t="e">
        <f>#REF!*#REF!/K144</f>
        <v>#REF!</v>
      </c>
      <c r="L148" s="126"/>
      <c r="M148" s="126"/>
      <c r="N148" s="126"/>
      <c r="O148" s="126"/>
      <c r="P148" s="126"/>
      <c r="Q148" s="126"/>
      <c r="R148" s="126"/>
      <c r="S148" s="126"/>
      <c r="T148" s="126"/>
      <c r="U148" s="126"/>
      <c r="V148" s="126"/>
      <c r="W148" s="126"/>
      <c r="X148" s="126"/>
      <c r="Y148" s="139"/>
      <c r="Z148" s="126"/>
      <c r="AA148" s="16"/>
      <c r="AB148" s="17"/>
      <c r="AC148" s="17"/>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row>
    <row r="149" spans="1:65" hidden="1" x14ac:dyDescent="0.25">
      <c r="A149" s="126"/>
      <c r="B149" s="26">
        <v>5</v>
      </c>
      <c r="C149" s="134" t="s">
        <v>171</v>
      </c>
      <c r="D149" s="135">
        <v>0.1</v>
      </c>
      <c r="E149" s="136">
        <v>72571560</v>
      </c>
      <c r="F149" s="126"/>
      <c r="G149" s="126"/>
      <c r="H149" s="95">
        <v>5</v>
      </c>
      <c r="I149" s="141" t="s">
        <v>171</v>
      </c>
      <c r="J149" s="135">
        <v>0.1</v>
      </c>
      <c r="K149" s="144" t="e">
        <f>#REF!*#REF!/K144</f>
        <v>#REF!</v>
      </c>
      <c r="L149" s="126"/>
      <c r="M149" s="126"/>
      <c r="N149" s="126"/>
      <c r="O149" s="126"/>
      <c r="P149" s="126"/>
      <c r="Q149" s="126"/>
      <c r="R149" s="126"/>
      <c r="S149" s="126"/>
      <c r="T149" s="126"/>
      <c r="U149" s="126"/>
      <c r="V149" s="126"/>
      <c r="W149" s="126"/>
      <c r="X149" s="126"/>
      <c r="Y149" s="139"/>
      <c r="Z149" s="126"/>
      <c r="AA149" s="16"/>
      <c r="AB149" s="17"/>
      <c r="AC149" s="17"/>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row>
    <row r="150" spans="1:65" hidden="1" x14ac:dyDescent="0.25">
      <c r="A150" s="126"/>
      <c r="B150" s="26">
        <v>6</v>
      </c>
      <c r="C150" s="134" t="s">
        <v>175</v>
      </c>
      <c r="D150" s="135">
        <v>0.1</v>
      </c>
      <c r="E150" s="136">
        <v>72571560</v>
      </c>
      <c r="F150" s="126"/>
      <c r="G150" s="126"/>
      <c r="H150" s="95">
        <v>6</v>
      </c>
      <c r="I150" s="141" t="s">
        <v>175</v>
      </c>
      <c r="J150" s="135">
        <v>0.1</v>
      </c>
      <c r="K150" s="144" t="e">
        <f>#REF!*#REF!/K144</f>
        <v>#REF!</v>
      </c>
      <c r="L150" s="126"/>
      <c r="M150" s="126"/>
      <c r="N150" s="126"/>
      <c r="O150" s="126"/>
      <c r="P150" s="126"/>
      <c r="Q150" s="126"/>
      <c r="R150" s="126"/>
      <c r="S150" s="126"/>
      <c r="T150" s="126"/>
      <c r="U150" s="126"/>
      <c r="V150" s="126"/>
      <c r="W150" s="126"/>
      <c r="X150" s="126"/>
      <c r="Y150" s="139"/>
      <c r="Z150" s="126"/>
      <c r="AA150" s="16"/>
      <c r="AB150" s="17"/>
      <c r="AC150" s="17"/>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row>
    <row r="151" spans="1:65" hidden="1" x14ac:dyDescent="0.25">
      <c r="A151" s="126"/>
      <c r="B151" s="26">
        <v>7</v>
      </c>
      <c r="C151" s="134" t="s">
        <v>211</v>
      </c>
      <c r="D151" s="135">
        <v>0.1</v>
      </c>
      <c r="E151" s="136">
        <v>72571560</v>
      </c>
      <c r="F151" s="126"/>
      <c r="G151" s="126"/>
      <c r="H151" s="95">
        <v>7</v>
      </c>
      <c r="I151" s="134" t="s">
        <v>211</v>
      </c>
      <c r="J151" s="135">
        <v>0.1</v>
      </c>
      <c r="K151" s="144" t="e">
        <f>#REF!*#REF!/K144</f>
        <v>#REF!</v>
      </c>
      <c r="L151" s="126"/>
      <c r="M151" s="126"/>
      <c r="N151" s="126"/>
      <c r="O151" s="126"/>
      <c r="P151" s="126"/>
      <c r="Q151" s="126"/>
      <c r="R151" s="126"/>
      <c r="S151" s="126"/>
      <c r="T151" s="126"/>
      <c r="U151" s="126"/>
      <c r="V151" s="126"/>
      <c r="W151" s="126"/>
      <c r="X151" s="126"/>
      <c r="Y151" s="139"/>
      <c r="Z151" s="126"/>
      <c r="AA151" s="16"/>
      <c r="AB151" s="17"/>
      <c r="AC151" s="17"/>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row>
    <row r="152" spans="1:65" hidden="1" x14ac:dyDescent="0.25">
      <c r="A152" s="126"/>
      <c r="B152" s="26">
        <v>8</v>
      </c>
      <c r="C152" s="134" t="s">
        <v>179</v>
      </c>
      <c r="D152" s="135">
        <v>0.1</v>
      </c>
      <c r="E152" s="136">
        <v>72571560</v>
      </c>
      <c r="F152" s="126"/>
      <c r="G152" s="126"/>
      <c r="H152" s="95">
        <v>8</v>
      </c>
      <c r="I152" s="141" t="s">
        <v>179</v>
      </c>
      <c r="J152" s="135">
        <v>0.1</v>
      </c>
      <c r="K152" s="144" t="e">
        <f>#REF!*#REF!/K144</f>
        <v>#REF!</v>
      </c>
      <c r="L152" s="126"/>
      <c r="M152" s="126"/>
      <c r="N152" s="126"/>
      <c r="O152" s="126"/>
      <c r="P152" s="126"/>
      <c r="Q152" s="126"/>
      <c r="R152" s="126"/>
      <c r="S152" s="126"/>
      <c r="T152" s="126"/>
      <c r="U152" s="126"/>
      <c r="V152" s="126"/>
      <c r="W152" s="126"/>
      <c r="X152" s="126"/>
      <c r="Y152" s="139"/>
      <c r="Z152" s="126"/>
      <c r="AA152" s="16"/>
      <c r="AB152" s="17"/>
      <c r="AC152" s="17"/>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row>
    <row r="153" spans="1:65" hidden="1" x14ac:dyDescent="0.25">
      <c r="A153" s="126"/>
      <c r="B153" s="129"/>
      <c r="C153" s="26"/>
      <c r="D153" s="27">
        <f>SUM(D145:D152)</f>
        <v>0.99999999999999989</v>
      </c>
      <c r="E153" s="28">
        <f>SUM(E145:E152)</f>
        <v>725715600</v>
      </c>
      <c r="F153" s="126"/>
      <c r="G153" s="126"/>
      <c r="H153" s="95"/>
      <c r="I153" s="129"/>
      <c r="J153" s="27">
        <f>SUM(J145:J152)</f>
        <v>0.99999999999999989</v>
      </c>
      <c r="K153" s="28" t="e">
        <f>SUM(K145:K152)</f>
        <v>#REF!</v>
      </c>
      <c r="L153" s="126"/>
      <c r="M153" s="126"/>
      <c r="N153" s="126"/>
      <c r="O153" s="126"/>
      <c r="P153" s="126"/>
      <c r="Q153" s="126"/>
      <c r="R153" s="126"/>
      <c r="S153" s="126"/>
      <c r="T153" s="126"/>
      <c r="U153" s="126"/>
      <c r="V153" s="126"/>
      <c r="W153" s="126"/>
      <c r="X153" s="126"/>
      <c r="Y153" s="139"/>
      <c r="Z153" s="126"/>
      <c r="AA153" s="16"/>
      <c r="AB153" s="17"/>
      <c r="AC153" s="17"/>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row>
    <row r="154" spans="1:65" hidden="1" x14ac:dyDescent="0.25">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39"/>
      <c r="Z154" s="126"/>
      <c r="AA154" s="16"/>
      <c r="AB154" s="17"/>
      <c r="AC154" s="17"/>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row>
    <row r="155" spans="1:65" hidden="1" x14ac:dyDescent="0.25">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39"/>
      <c r="Z155" s="126"/>
      <c r="AA155" s="16"/>
      <c r="AB155" s="17"/>
      <c r="AC155" s="17"/>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row>
    <row r="156" spans="1:65" x14ac:dyDescent="0.25">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39"/>
      <c r="Z156" s="126"/>
      <c r="AA156" s="16"/>
      <c r="AB156" s="17"/>
      <c r="AC156" s="17"/>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row>
    <row r="157" spans="1:65" x14ac:dyDescent="0.25">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39"/>
      <c r="Z157" s="126"/>
      <c r="AA157" s="16"/>
      <c r="AB157" s="17"/>
      <c r="AC157" s="17"/>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row>
    <row r="158" spans="1:65" x14ac:dyDescent="0.25">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39"/>
      <c r="Z158" s="126"/>
      <c r="AA158" s="16"/>
      <c r="AB158" s="17"/>
      <c r="AC158" s="17"/>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row>
    <row r="159" spans="1:65" x14ac:dyDescent="0.25">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39"/>
      <c r="Z159" s="126"/>
      <c r="AA159" s="16"/>
      <c r="AB159" s="17"/>
      <c r="AC159" s="17"/>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row>
    <row r="160" spans="1:65" x14ac:dyDescent="0.25">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39"/>
      <c r="Z160" s="126"/>
      <c r="AA160" s="16"/>
      <c r="AB160" s="17"/>
      <c r="AC160" s="17"/>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row>
    <row r="161" spans="1:65" x14ac:dyDescent="0.25">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39"/>
      <c r="Z161" s="126"/>
      <c r="AA161" s="16"/>
      <c r="AB161" s="17"/>
      <c r="AC161" s="17"/>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row>
    <row r="162" spans="1:65" x14ac:dyDescent="0.25">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39"/>
      <c r="Z162" s="126"/>
      <c r="AA162" s="16"/>
      <c r="AB162" s="17"/>
      <c r="AC162" s="17"/>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row>
    <row r="163" spans="1:65" x14ac:dyDescent="0.25">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39"/>
      <c r="Z163" s="126"/>
      <c r="AA163" s="16"/>
      <c r="AB163" s="17"/>
      <c r="AC163" s="17"/>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row>
    <row r="164" spans="1:65" x14ac:dyDescent="0.25">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39"/>
      <c r="Z164" s="126"/>
      <c r="AA164" s="16"/>
      <c r="AB164" s="17"/>
      <c r="AC164" s="17"/>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row>
    <row r="165" spans="1:65" x14ac:dyDescent="0.25">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39"/>
      <c r="Z165" s="126"/>
      <c r="AA165" s="16"/>
      <c r="AB165" s="17"/>
      <c r="AC165" s="17"/>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row>
    <row r="166" spans="1:65" x14ac:dyDescent="0.25">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39"/>
      <c r="Z166" s="126"/>
      <c r="AA166" s="16"/>
      <c r="AB166" s="17"/>
      <c r="AC166" s="17"/>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row>
    <row r="167" spans="1:65" x14ac:dyDescent="0.25">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39"/>
      <c r="Z167" s="126"/>
      <c r="AA167" s="16"/>
      <c r="AB167" s="17"/>
      <c r="AC167" s="17"/>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row>
    <row r="168" spans="1:65" x14ac:dyDescent="0.25">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39"/>
      <c r="Z168" s="126"/>
      <c r="AA168" s="16"/>
      <c r="AB168" s="17"/>
      <c r="AC168" s="17"/>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row>
    <row r="169" spans="1:65" x14ac:dyDescent="0.25">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39"/>
      <c r="Z169" s="126"/>
      <c r="AA169" s="16"/>
      <c r="AB169" s="17"/>
      <c r="AC169" s="17"/>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row>
    <row r="170" spans="1:65" x14ac:dyDescent="0.25">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39"/>
      <c r="Z170" s="126"/>
      <c r="AA170" s="16"/>
      <c r="AB170" s="17"/>
      <c r="AC170" s="17"/>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row>
    <row r="171" spans="1:65" x14ac:dyDescent="0.25">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39"/>
      <c r="Z171" s="126"/>
      <c r="AA171" s="16"/>
      <c r="AB171" s="17"/>
      <c r="AC171" s="17"/>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row>
    <row r="172" spans="1:65" x14ac:dyDescent="0.25">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39"/>
      <c r="Z172" s="126"/>
      <c r="AA172" s="16"/>
      <c r="AB172" s="17"/>
      <c r="AC172" s="17"/>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row>
    <row r="173" spans="1:65" x14ac:dyDescent="0.25">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39"/>
      <c r="Z173" s="126"/>
      <c r="AA173" s="16"/>
      <c r="AB173" s="17"/>
      <c r="AC173" s="17"/>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row>
    <row r="174" spans="1:65" x14ac:dyDescent="0.25">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39"/>
      <c r="Z174" s="126"/>
      <c r="AA174" s="16"/>
      <c r="AB174" s="17"/>
      <c r="AC174" s="17"/>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row>
    <row r="175" spans="1:65" x14ac:dyDescent="0.25">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39"/>
      <c r="Z175" s="126"/>
      <c r="AA175" s="16"/>
      <c r="AB175" s="17"/>
      <c r="AC175" s="17"/>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row>
    <row r="176" spans="1:65" x14ac:dyDescent="0.25">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39"/>
      <c r="Z176" s="126"/>
      <c r="AA176" s="16"/>
      <c r="AB176" s="17"/>
      <c r="AC176" s="17"/>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row>
    <row r="177" spans="1:65" x14ac:dyDescent="0.25">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39"/>
      <c r="Z177" s="126"/>
      <c r="AA177" s="16"/>
      <c r="AB177" s="17"/>
      <c r="AC177" s="17"/>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row>
    <row r="178" spans="1:65" x14ac:dyDescent="0.25">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39"/>
      <c r="Z178" s="126"/>
      <c r="AA178" s="16"/>
      <c r="AB178" s="17"/>
      <c r="AC178" s="17"/>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row>
    <row r="179" spans="1:65" x14ac:dyDescent="0.25">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39"/>
      <c r="Z179" s="126"/>
      <c r="AA179" s="16"/>
      <c r="AB179" s="17"/>
      <c r="AC179" s="17"/>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row>
    <row r="180" spans="1:65" x14ac:dyDescent="0.25">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39"/>
      <c r="Z180" s="126"/>
      <c r="AA180" s="16"/>
      <c r="AB180" s="17"/>
      <c r="AC180" s="17"/>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row>
    <row r="181" spans="1:65" x14ac:dyDescent="0.25">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39"/>
      <c r="Z181" s="126"/>
      <c r="AA181" s="16"/>
      <c r="AB181" s="17"/>
      <c r="AC181" s="17"/>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row>
    <row r="182" spans="1:65" x14ac:dyDescent="0.25">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39"/>
      <c r="Z182" s="126"/>
      <c r="AA182" s="16"/>
      <c r="AB182" s="17"/>
      <c r="AC182" s="17"/>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row>
    <row r="183" spans="1:65" x14ac:dyDescent="0.25">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39"/>
      <c r="Z183" s="126"/>
      <c r="AA183" s="16"/>
      <c r="AB183" s="17"/>
      <c r="AC183" s="17"/>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row>
    <row r="184" spans="1:65" x14ac:dyDescent="0.25">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39"/>
      <c r="Z184" s="126"/>
      <c r="AA184" s="16"/>
      <c r="AB184" s="17"/>
      <c r="AC184" s="17"/>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row>
    <row r="185" spans="1:65" x14ac:dyDescent="0.25">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39"/>
      <c r="Z185" s="126"/>
      <c r="AA185" s="16"/>
      <c r="AB185" s="17"/>
      <c r="AC185" s="17"/>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row>
    <row r="186" spans="1:65" x14ac:dyDescent="0.25">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39"/>
      <c r="Z186" s="126"/>
      <c r="AA186" s="16"/>
      <c r="AB186" s="17"/>
      <c r="AC186" s="17"/>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row>
    <row r="187" spans="1:65" x14ac:dyDescent="0.25">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39"/>
      <c r="Z187" s="126"/>
      <c r="AA187" s="16"/>
      <c r="AB187" s="17"/>
      <c r="AC187" s="17"/>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row>
    <row r="188" spans="1:65" x14ac:dyDescent="0.25">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39"/>
      <c r="Z188" s="126"/>
      <c r="AA188" s="16"/>
      <c r="AB188" s="17"/>
      <c r="AC188" s="17"/>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row>
    <row r="189" spans="1:65" x14ac:dyDescent="0.25">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39"/>
      <c r="Z189" s="126"/>
      <c r="AA189" s="16"/>
      <c r="AB189" s="17"/>
      <c r="AC189" s="17"/>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row>
    <row r="190" spans="1:65" x14ac:dyDescent="0.25">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39"/>
      <c r="Z190" s="126"/>
      <c r="AA190" s="16"/>
      <c r="AB190" s="17"/>
      <c r="AC190" s="17"/>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row>
    <row r="191" spans="1:65" x14ac:dyDescent="0.25">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39"/>
      <c r="Z191" s="126"/>
      <c r="AA191" s="16"/>
      <c r="AB191" s="17"/>
      <c r="AC191" s="17"/>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row>
    <row r="192" spans="1:65" x14ac:dyDescent="0.25">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39"/>
      <c r="Z192" s="126"/>
      <c r="AA192" s="16"/>
      <c r="AB192" s="17"/>
      <c r="AC192" s="17"/>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row>
    <row r="193" spans="1:65" x14ac:dyDescent="0.25">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39"/>
      <c r="Z193" s="126"/>
      <c r="AA193" s="16"/>
      <c r="AB193" s="17"/>
      <c r="AC193" s="17"/>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row>
    <row r="194" spans="1:65" x14ac:dyDescent="0.25">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39"/>
      <c r="Z194" s="126"/>
      <c r="AA194" s="16"/>
      <c r="AB194" s="17"/>
      <c r="AC194" s="17"/>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row>
    <row r="195" spans="1:65" x14ac:dyDescent="0.25">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39"/>
      <c r="Z195" s="126"/>
      <c r="AA195" s="16"/>
      <c r="AB195" s="17"/>
      <c r="AC195" s="17"/>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row>
    <row r="196" spans="1:65" x14ac:dyDescent="0.25">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39"/>
      <c r="Z196" s="126"/>
      <c r="AA196" s="16"/>
      <c r="AB196" s="17"/>
      <c r="AC196" s="17"/>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row>
    <row r="197" spans="1:65" x14ac:dyDescent="0.25">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39"/>
      <c r="Z197" s="126"/>
      <c r="AA197" s="16"/>
      <c r="AB197" s="17"/>
      <c r="AC197" s="17"/>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row>
    <row r="198" spans="1:65" x14ac:dyDescent="0.25">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39"/>
      <c r="Z198" s="126"/>
      <c r="AA198" s="16"/>
      <c r="AB198" s="17"/>
      <c r="AC198" s="17"/>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row>
    <row r="199" spans="1:65" x14ac:dyDescent="0.25">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39"/>
      <c r="Z199" s="126"/>
      <c r="AA199" s="16"/>
      <c r="AB199" s="17"/>
      <c r="AC199" s="17"/>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row>
    <row r="200" spans="1:65" x14ac:dyDescent="0.25">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39"/>
      <c r="Z200" s="126"/>
      <c r="AA200" s="16"/>
      <c r="AB200" s="17"/>
      <c r="AC200" s="17"/>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row>
    <row r="201" spans="1:65" x14ac:dyDescent="0.25">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39"/>
      <c r="Z201" s="126"/>
      <c r="AA201" s="16"/>
      <c r="AB201" s="17"/>
      <c r="AC201" s="17"/>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row>
    <row r="202" spans="1:65" x14ac:dyDescent="0.25">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39"/>
      <c r="Z202" s="126"/>
      <c r="AA202" s="16"/>
      <c r="AB202" s="17"/>
      <c r="AC202" s="17"/>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row>
    <row r="203" spans="1:65" x14ac:dyDescent="0.25">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39"/>
      <c r="Z203" s="126"/>
      <c r="AA203" s="16"/>
      <c r="AB203" s="17"/>
      <c r="AC203" s="17"/>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row>
    <row r="204" spans="1:65" x14ac:dyDescent="0.25">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39"/>
      <c r="Z204" s="126"/>
      <c r="AA204" s="16"/>
      <c r="AB204" s="17"/>
      <c r="AC204" s="17"/>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row>
    <row r="205" spans="1:65" x14ac:dyDescent="0.25">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39"/>
      <c r="Z205" s="126"/>
      <c r="AA205" s="16"/>
      <c r="AB205" s="17"/>
      <c r="AC205" s="17"/>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row>
    <row r="206" spans="1:65" x14ac:dyDescent="0.25">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39"/>
      <c r="Z206" s="126"/>
      <c r="AA206" s="16"/>
      <c r="AB206" s="17"/>
      <c r="AC206" s="17"/>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row>
    <row r="207" spans="1:65" x14ac:dyDescent="0.25">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39"/>
      <c r="Z207" s="126"/>
      <c r="AA207" s="16"/>
      <c r="AB207" s="17"/>
      <c r="AC207" s="17"/>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row>
    <row r="208" spans="1:65" x14ac:dyDescent="0.25">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39"/>
      <c r="Z208" s="126"/>
      <c r="AA208" s="16"/>
      <c r="AB208" s="17"/>
      <c r="AC208" s="17"/>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row>
    <row r="209" spans="1:65" x14ac:dyDescent="0.25">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39"/>
      <c r="Z209" s="126"/>
      <c r="AA209" s="16"/>
      <c r="AB209" s="17"/>
      <c r="AC209" s="17"/>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row>
    <row r="210" spans="1:65" x14ac:dyDescent="0.25">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39"/>
      <c r="Z210" s="126"/>
      <c r="AA210" s="16"/>
      <c r="AB210" s="17"/>
      <c r="AC210" s="17"/>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row>
    <row r="211" spans="1:65" x14ac:dyDescent="0.25">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39"/>
      <c r="Z211" s="126"/>
      <c r="AA211" s="16"/>
      <c r="AB211" s="17"/>
      <c r="AC211" s="17"/>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row>
    <row r="212" spans="1:65" x14ac:dyDescent="0.25">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39"/>
      <c r="Z212" s="126"/>
      <c r="AA212" s="16"/>
      <c r="AB212" s="17"/>
      <c r="AC212" s="17"/>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row>
    <row r="213" spans="1:65" x14ac:dyDescent="0.25">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39"/>
      <c r="Z213" s="126"/>
      <c r="AA213" s="16"/>
      <c r="AB213" s="17"/>
      <c r="AC213" s="17"/>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row>
    <row r="214" spans="1:65" x14ac:dyDescent="0.25">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39"/>
      <c r="Z214" s="126"/>
      <c r="AA214" s="16"/>
      <c r="AB214" s="17"/>
      <c r="AC214" s="17"/>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row>
    <row r="215" spans="1:65" x14ac:dyDescent="0.25">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39"/>
      <c r="Z215" s="126"/>
      <c r="AA215" s="16"/>
      <c r="AB215" s="17"/>
      <c r="AC215" s="17"/>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row>
    <row r="216" spans="1:65" x14ac:dyDescent="0.25">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39"/>
      <c r="Z216" s="126"/>
      <c r="AA216" s="16"/>
      <c r="AB216" s="17"/>
      <c r="AC216" s="17"/>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row>
    <row r="217" spans="1:65" x14ac:dyDescent="0.25">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39"/>
      <c r="Z217" s="126"/>
      <c r="AA217" s="16"/>
      <c r="AB217" s="17"/>
      <c r="AC217" s="17"/>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row>
    <row r="218" spans="1:65" x14ac:dyDescent="0.25">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39"/>
      <c r="Z218" s="126"/>
      <c r="AA218" s="16"/>
      <c r="AB218" s="17"/>
      <c r="AC218" s="17"/>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row>
    <row r="219" spans="1:65" x14ac:dyDescent="0.25">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39"/>
      <c r="Z219" s="126"/>
      <c r="AA219" s="16"/>
      <c r="AB219" s="17"/>
      <c r="AC219" s="17"/>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row>
    <row r="220" spans="1:65" x14ac:dyDescent="0.25">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39"/>
      <c r="Z220" s="126"/>
      <c r="AA220" s="16"/>
      <c r="AB220" s="17"/>
      <c r="AC220" s="17"/>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row>
    <row r="221" spans="1:65" x14ac:dyDescent="0.25">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39"/>
      <c r="Z221" s="126"/>
      <c r="AA221" s="16"/>
      <c r="AB221" s="17"/>
      <c r="AC221" s="17"/>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row>
    <row r="222" spans="1:65" x14ac:dyDescent="0.25">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39"/>
      <c r="Z222" s="126"/>
      <c r="AA222" s="16"/>
      <c r="AB222" s="17"/>
      <c r="AC222" s="17"/>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row>
    <row r="223" spans="1:65" x14ac:dyDescent="0.25">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39"/>
      <c r="Z223" s="126"/>
      <c r="AA223" s="16"/>
      <c r="AB223" s="17"/>
      <c r="AC223" s="17"/>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row>
    <row r="224" spans="1:65" x14ac:dyDescent="0.25">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39"/>
      <c r="Z224" s="126"/>
      <c r="AA224" s="16"/>
      <c r="AB224" s="17"/>
      <c r="AC224" s="17"/>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row>
    <row r="225" spans="1:65" x14ac:dyDescent="0.25">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39"/>
      <c r="Z225" s="126"/>
      <c r="AA225" s="16"/>
      <c r="AB225" s="17"/>
      <c r="AC225" s="17"/>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row>
    <row r="226" spans="1:65" x14ac:dyDescent="0.25">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39"/>
      <c r="Z226" s="126"/>
      <c r="AA226" s="16"/>
      <c r="AB226" s="17"/>
      <c r="AC226" s="17"/>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row>
    <row r="227" spans="1:65" x14ac:dyDescent="0.25">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39"/>
      <c r="Z227" s="126"/>
      <c r="AA227" s="16"/>
      <c r="AB227" s="17"/>
      <c r="AC227" s="17"/>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row>
    <row r="228" spans="1:65" x14ac:dyDescent="0.25">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39"/>
      <c r="Z228" s="126"/>
      <c r="AA228" s="16"/>
      <c r="AB228" s="17"/>
      <c r="AC228" s="17"/>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row>
    <row r="229" spans="1:65" x14ac:dyDescent="0.25">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39"/>
      <c r="Z229" s="126"/>
      <c r="AA229" s="16"/>
      <c r="AB229" s="17"/>
      <c r="AC229" s="17"/>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row>
    <row r="230" spans="1:65" x14ac:dyDescent="0.25">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39"/>
      <c r="Z230" s="126"/>
      <c r="AA230" s="16"/>
      <c r="AB230" s="17"/>
      <c r="AC230" s="17"/>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row>
    <row r="231" spans="1:65" x14ac:dyDescent="0.25">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39"/>
      <c r="Z231" s="126"/>
      <c r="AA231" s="16"/>
      <c r="AB231" s="17"/>
      <c r="AC231" s="17"/>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row>
    <row r="232" spans="1:65" x14ac:dyDescent="0.25">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39"/>
      <c r="Z232" s="126"/>
      <c r="AA232" s="16"/>
      <c r="AB232" s="17"/>
      <c r="AC232" s="17"/>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row>
  </sheetData>
  <mergeCells count="328">
    <mergeCell ref="A1:D4"/>
    <mergeCell ref="E1:Z1"/>
    <mergeCell ref="E2:Z2"/>
    <mergeCell ref="E3:F3"/>
    <mergeCell ref="H3:Z3"/>
    <mergeCell ref="E4:F4"/>
    <mergeCell ref="H4:Z4"/>
    <mergeCell ref="K5:N5"/>
    <mergeCell ref="O5:S5"/>
    <mergeCell ref="T5:Z5"/>
    <mergeCell ref="A7:A100"/>
    <mergeCell ref="B7:B13"/>
    <mergeCell ref="C7:C13"/>
    <mergeCell ref="O7:O13"/>
    <mergeCell ref="P7:P13"/>
    <mergeCell ref="Q7:Q13"/>
    <mergeCell ref="R7:R13"/>
    <mergeCell ref="A5:A6"/>
    <mergeCell ref="B5:B6"/>
    <mergeCell ref="C5:C6"/>
    <mergeCell ref="D5:D6"/>
    <mergeCell ref="E5:E6"/>
    <mergeCell ref="F5:I5"/>
    <mergeCell ref="Y7:Y13"/>
    <mergeCell ref="Z7:Z13"/>
    <mergeCell ref="D10:D13"/>
    <mergeCell ref="E10:E13"/>
    <mergeCell ref="F10:F13"/>
    <mergeCell ref="H10:H13"/>
    <mergeCell ref="I10:I13"/>
    <mergeCell ref="J10:J13"/>
    <mergeCell ref="K10:K13"/>
    <mergeCell ref="L10:L13"/>
    <mergeCell ref="S7:S13"/>
    <mergeCell ref="T7:T13"/>
    <mergeCell ref="U7:U13"/>
    <mergeCell ref="V7:V13"/>
    <mergeCell ref="W7:W13"/>
    <mergeCell ref="X7:X13"/>
    <mergeCell ref="M10:M13"/>
    <mergeCell ref="N10:N13"/>
    <mergeCell ref="B14:B20"/>
    <mergeCell ref="C14:C20"/>
    <mergeCell ref="O14:O20"/>
    <mergeCell ref="P14:P20"/>
    <mergeCell ref="K17:K20"/>
    <mergeCell ref="L17:L20"/>
    <mergeCell ref="M17:M20"/>
    <mergeCell ref="N17:N20"/>
    <mergeCell ref="X14:X20"/>
    <mergeCell ref="Y14:Y20"/>
    <mergeCell ref="Z14:Z20"/>
    <mergeCell ref="D17:D20"/>
    <mergeCell ref="E17:E20"/>
    <mergeCell ref="F17:F20"/>
    <mergeCell ref="H17:H20"/>
    <mergeCell ref="I17:I20"/>
    <mergeCell ref="J17:J20"/>
    <mergeCell ref="Q14:Q20"/>
    <mergeCell ref="R14:R20"/>
    <mergeCell ref="S14:S20"/>
    <mergeCell ref="T14:T20"/>
    <mergeCell ref="U14:U20"/>
    <mergeCell ref="V14:V20"/>
    <mergeCell ref="B21:B27"/>
    <mergeCell ref="C21:C27"/>
    <mergeCell ref="O21:O27"/>
    <mergeCell ref="P21:P27"/>
    <mergeCell ref="Q21:Q27"/>
    <mergeCell ref="R21:R27"/>
    <mergeCell ref="M24:M27"/>
    <mergeCell ref="N24:N27"/>
    <mergeCell ref="W14:W20"/>
    <mergeCell ref="Y21:Y27"/>
    <mergeCell ref="Z21:Z27"/>
    <mergeCell ref="D24:D27"/>
    <mergeCell ref="E24:E27"/>
    <mergeCell ref="F24:F27"/>
    <mergeCell ref="H24:H27"/>
    <mergeCell ref="I24:I27"/>
    <mergeCell ref="J24:J27"/>
    <mergeCell ref="K24:K27"/>
    <mergeCell ref="L24:L27"/>
    <mergeCell ref="S21:S27"/>
    <mergeCell ref="T21:T27"/>
    <mergeCell ref="U21:U27"/>
    <mergeCell ref="V21:V27"/>
    <mergeCell ref="W21:W27"/>
    <mergeCell ref="X21:X27"/>
    <mergeCell ref="Z28:Z34"/>
    <mergeCell ref="D31:D34"/>
    <mergeCell ref="E31:E34"/>
    <mergeCell ref="F31:F34"/>
    <mergeCell ref="H31:H34"/>
    <mergeCell ref="I31:I34"/>
    <mergeCell ref="J31:J34"/>
    <mergeCell ref="K31:K34"/>
    <mergeCell ref="L31:L34"/>
    <mergeCell ref="S28:S34"/>
    <mergeCell ref="T28:T34"/>
    <mergeCell ref="U28:U34"/>
    <mergeCell ref="V28:V34"/>
    <mergeCell ref="W28:W34"/>
    <mergeCell ref="X28:X34"/>
    <mergeCell ref="O28:O34"/>
    <mergeCell ref="P28:P34"/>
    <mergeCell ref="Q28:Q34"/>
    <mergeCell ref="R28:R34"/>
    <mergeCell ref="M31:M34"/>
    <mergeCell ref="N31:N34"/>
    <mergeCell ref="B35:B41"/>
    <mergeCell ref="C35:C41"/>
    <mergeCell ref="O35:O41"/>
    <mergeCell ref="P35:P41"/>
    <mergeCell ref="Q35:Q41"/>
    <mergeCell ref="R35:R41"/>
    <mergeCell ref="M38:M41"/>
    <mergeCell ref="N38:N41"/>
    <mergeCell ref="Y28:Y34"/>
    <mergeCell ref="B28:B34"/>
    <mergeCell ref="C28:C34"/>
    <mergeCell ref="Y35:Y41"/>
    <mergeCell ref="Z35:Z41"/>
    <mergeCell ref="D38:D41"/>
    <mergeCell ref="E38:E41"/>
    <mergeCell ref="F38:F41"/>
    <mergeCell ref="H38:H41"/>
    <mergeCell ref="I38:I41"/>
    <mergeCell ref="J38:J41"/>
    <mergeCell ref="K38:K41"/>
    <mergeCell ref="L38:L41"/>
    <mergeCell ref="S35:S41"/>
    <mergeCell ref="T35:T41"/>
    <mergeCell ref="U35:U41"/>
    <mergeCell ref="V35:V41"/>
    <mergeCell ref="W35:W41"/>
    <mergeCell ref="X35:X41"/>
    <mergeCell ref="B42:B100"/>
    <mergeCell ref="C42:C48"/>
    <mergeCell ref="O42:O48"/>
    <mergeCell ref="P42:P48"/>
    <mergeCell ref="Q42:Q48"/>
    <mergeCell ref="R42:R48"/>
    <mergeCell ref="M45:M48"/>
    <mergeCell ref="N45:N48"/>
    <mergeCell ref="C49:C55"/>
    <mergeCell ref="O49:O55"/>
    <mergeCell ref="Y42:Y48"/>
    <mergeCell ref="Z42:Z48"/>
    <mergeCell ref="D45:D48"/>
    <mergeCell ref="E45:E48"/>
    <mergeCell ref="F45:F48"/>
    <mergeCell ref="H45:H48"/>
    <mergeCell ref="I45:I48"/>
    <mergeCell ref="J45:J48"/>
    <mergeCell ref="K45:K48"/>
    <mergeCell ref="L45:L48"/>
    <mergeCell ref="S42:S48"/>
    <mergeCell ref="T42:T48"/>
    <mergeCell ref="U42:U48"/>
    <mergeCell ref="V42:V48"/>
    <mergeCell ref="W42:W48"/>
    <mergeCell ref="X42:X48"/>
    <mergeCell ref="V49:V55"/>
    <mergeCell ref="W49:W55"/>
    <mergeCell ref="X49:X55"/>
    <mergeCell ref="Y49:Y55"/>
    <mergeCell ref="Z49:Z55"/>
    <mergeCell ref="D52:D55"/>
    <mergeCell ref="E52:E55"/>
    <mergeCell ref="F52:F55"/>
    <mergeCell ref="H52:H55"/>
    <mergeCell ref="I52:I55"/>
    <mergeCell ref="P49:P55"/>
    <mergeCell ref="Q49:Q55"/>
    <mergeCell ref="R49:R55"/>
    <mergeCell ref="S49:S55"/>
    <mergeCell ref="T49:T55"/>
    <mergeCell ref="U49:U55"/>
    <mergeCell ref="J52:J55"/>
    <mergeCell ref="K52:K55"/>
    <mergeCell ref="L52:L55"/>
    <mergeCell ref="M52:M55"/>
    <mergeCell ref="N52:N55"/>
    <mergeCell ref="C56:C62"/>
    <mergeCell ref="D59:D62"/>
    <mergeCell ref="E59:E62"/>
    <mergeCell ref="F59:F62"/>
    <mergeCell ref="H59:H62"/>
    <mergeCell ref="U56:U62"/>
    <mergeCell ref="V56:V62"/>
    <mergeCell ref="W56:W62"/>
    <mergeCell ref="X56:X62"/>
    <mergeCell ref="Y56:Y62"/>
    <mergeCell ref="Z56:Z62"/>
    <mergeCell ref="O56:O62"/>
    <mergeCell ref="P56:P62"/>
    <mergeCell ref="Q56:Q62"/>
    <mergeCell ref="R56:R62"/>
    <mergeCell ref="S56:S62"/>
    <mergeCell ref="T56:T62"/>
    <mergeCell ref="O63:O69"/>
    <mergeCell ref="P63:P69"/>
    <mergeCell ref="Q63:Q69"/>
    <mergeCell ref="R63:R69"/>
    <mergeCell ref="S63:S69"/>
    <mergeCell ref="N66:N69"/>
    <mergeCell ref="I59:I62"/>
    <mergeCell ref="J59:J62"/>
    <mergeCell ref="K59:K62"/>
    <mergeCell ref="L59:L62"/>
    <mergeCell ref="M59:M62"/>
    <mergeCell ref="N59:N62"/>
    <mergeCell ref="C70:C76"/>
    <mergeCell ref="O70:O76"/>
    <mergeCell ref="P70:P76"/>
    <mergeCell ref="Q70:Q76"/>
    <mergeCell ref="R70:R76"/>
    <mergeCell ref="S70:S76"/>
    <mergeCell ref="N73:N76"/>
    <mergeCell ref="Z63:Z69"/>
    <mergeCell ref="D66:D69"/>
    <mergeCell ref="E66:E69"/>
    <mergeCell ref="F66:F69"/>
    <mergeCell ref="H66:H69"/>
    <mergeCell ref="I66:I69"/>
    <mergeCell ref="J66:J69"/>
    <mergeCell ref="K66:K69"/>
    <mergeCell ref="L66:L69"/>
    <mergeCell ref="M66:M69"/>
    <mergeCell ref="T63:T69"/>
    <mergeCell ref="U63:U69"/>
    <mergeCell ref="V63:V69"/>
    <mergeCell ref="W63:W69"/>
    <mergeCell ref="X63:X69"/>
    <mergeCell ref="Y63:Y69"/>
    <mergeCell ref="C63:C69"/>
    <mergeCell ref="O77:O83"/>
    <mergeCell ref="P77:P83"/>
    <mergeCell ref="Q77:Q83"/>
    <mergeCell ref="R77:R83"/>
    <mergeCell ref="S77:S83"/>
    <mergeCell ref="N80:N83"/>
    <mergeCell ref="Z70:Z76"/>
    <mergeCell ref="D73:D76"/>
    <mergeCell ref="E73:E76"/>
    <mergeCell ref="F73:F76"/>
    <mergeCell ref="H73:H76"/>
    <mergeCell ref="I73:I76"/>
    <mergeCell ref="J73:J76"/>
    <mergeCell ref="K73:K76"/>
    <mergeCell ref="L73:L76"/>
    <mergeCell ref="M73:M76"/>
    <mergeCell ref="T70:T76"/>
    <mergeCell ref="U70:U76"/>
    <mergeCell ref="V70:V76"/>
    <mergeCell ref="W70:W76"/>
    <mergeCell ref="X70:X76"/>
    <mergeCell ref="Y70:Y76"/>
    <mergeCell ref="C84:C90"/>
    <mergeCell ref="O84:O90"/>
    <mergeCell ref="P84:P90"/>
    <mergeCell ref="Q84:Q90"/>
    <mergeCell ref="R84:R90"/>
    <mergeCell ref="S84:S90"/>
    <mergeCell ref="N87:N90"/>
    <mergeCell ref="Z77:Z83"/>
    <mergeCell ref="D80:D83"/>
    <mergeCell ref="E80:E83"/>
    <mergeCell ref="F80:F83"/>
    <mergeCell ref="H80:H83"/>
    <mergeCell ref="I80:I83"/>
    <mergeCell ref="J80:J83"/>
    <mergeCell ref="K80:K83"/>
    <mergeCell ref="L80:L83"/>
    <mergeCell ref="M80:M83"/>
    <mergeCell ref="T77:T83"/>
    <mergeCell ref="U77:U83"/>
    <mergeCell ref="V77:V83"/>
    <mergeCell ref="W77:W83"/>
    <mergeCell ref="X77:X83"/>
    <mergeCell ref="Y77:Y83"/>
    <mergeCell ref="C77:C83"/>
    <mergeCell ref="P91:P97"/>
    <mergeCell ref="Q91:Q97"/>
    <mergeCell ref="R91:R97"/>
    <mergeCell ref="S91:S97"/>
    <mergeCell ref="N94:N97"/>
    <mergeCell ref="Z84:Z90"/>
    <mergeCell ref="D87:D90"/>
    <mergeCell ref="E87:E90"/>
    <mergeCell ref="F87:F90"/>
    <mergeCell ref="H87:H90"/>
    <mergeCell ref="I87:I90"/>
    <mergeCell ref="J87:J90"/>
    <mergeCell ref="K87:K90"/>
    <mergeCell ref="L87:L90"/>
    <mergeCell ref="M87:M90"/>
    <mergeCell ref="T84:T90"/>
    <mergeCell ref="U84:U90"/>
    <mergeCell ref="V84:V90"/>
    <mergeCell ref="W84:W90"/>
    <mergeCell ref="X84:X90"/>
    <mergeCell ref="Y84:Y90"/>
    <mergeCell ref="C98:C100"/>
    <mergeCell ref="O98:Z100"/>
    <mergeCell ref="A101:C102"/>
    <mergeCell ref="O101:Z102"/>
    <mergeCell ref="A103:Z103"/>
    <mergeCell ref="W104:Z104"/>
    <mergeCell ref="Z91:Z97"/>
    <mergeCell ref="D94:D97"/>
    <mergeCell ref="E94:E97"/>
    <mergeCell ref="F94:F97"/>
    <mergeCell ref="H94:H97"/>
    <mergeCell ref="I94:I97"/>
    <mergeCell ref="J94:J97"/>
    <mergeCell ref="K94:K97"/>
    <mergeCell ref="L94:L97"/>
    <mergeCell ref="M94:M97"/>
    <mergeCell ref="T91:T97"/>
    <mergeCell ref="U91:U97"/>
    <mergeCell ref="V91:V97"/>
    <mergeCell ref="W91:W97"/>
    <mergeCell ref="X91:X97"/>
    <mergeCell ref="Y91:Y97"/>
    <mergeCell ref="C91:C97"/>
    <mergeCell ref="O91:O97"/>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MARCELA.REYES</cp:lastModifiedBy>
  <cp:lastPrinted>2018-04-10T21:07:33Z</cp:lastPrinted>
  <dcterms:created xsi:type="dcterms:W3CDTF">2010-03-25T16:40:43Z</dcterms:created>
  <dcterms:modified xsi:type="dcterms:W3CDTF">2019-02-27T20:21:14Z</dcterms:modified>
</cp:coreProperties>
</file>