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omments2.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omments3.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pivotTables/pivotTable1.xml" ContentType="application/vnd.openxmlformats-officedocument.spreadsheetml.pivotTable+xml"/>
  <Override PartName="/xl/customProperty10.bin" ContentType="application/vnd.openxmlformats-officedocument.spreadsheetml.customProperty"/>
  <Override PartName="/xl/tables/table1.xml" ContentType="application/vnd.openxmlformats-officedocument.spreadsheetml.table+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Users\WILLIAM\Documents\1 WILLIAM SDA Trabajo en Casa\Año 2022\Mapa de Riesgos 2022 consolidado\"/>
    </mc:Choice>
  </mc:AlternateContent>
  <bookViews>
    <workbookView xWindow="0" yWindow="0" windowWidth="20490" windowHeight="7155" tabRatio="882" firstSheet="2" activeTab="2"/>
  </bookViews>
  <sheets>
    <sheet name="Contexto" sheetId="42" state="hidden" r:id="rId1"/>
    <sheet name="Instructivo R. Gestión" sheetId="44" state="hidden" r:id="rId2"/>
    <sheet name="R. Gestión " sheetId="1" r:id="rId3"/>
    <sheet name="Instructivo R. Corrupción" sheetId="45" state="hidden" r:id="rId4"/>
    <sheet name="R. Corrupción" sheetId="37" r:id="rId5"/>
    <sheet name="Impacto Corrupción" sheetId="43" state="hidden" r:id="rId6"/>
    <sheet name="Matriz Calor Inherente" sheetId="18" state="hidden" r:id="rId7"/>
    <sheet name="Matriz Calor Residual" sheetId="19" state="hidden" r:id="rId8"/>
    <sheet name="Tabla probabilidad" sheetId="12" state="hidden" r:id="rId9"/>
    <sheet name="Tabla Impacto" sheetId="13" state="hidden" r:id="rId10"/>
    <sheet name="Tabla Valoración controles" sheetId="15" state="hidden" r:id="rId11"/>
    <sheet name="Opciones Tratamiento" sheetId="16" state="hidden" r:id="rId12"/>
    <sheet name="Listas" sheetId="39"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_SE" localSheetId="5">#REF!</definedName>
    <definedName name="_1_SE" localSheetId="3">#REF!</definedName>
    <definedName name="_1_SE" localSheetId="1">#REF!</definedName>
    <definedName name="_1_SE">#REF!</definedName>
    <definedName name="_xlnm._FilterDatabase" localSheetId="0" hidden="1">Contexto!$A$1:$G$21</definedName>
    <definedName name="_xlnm._FilterDatabase" localSheetId="4" hidden="1">'R. Corrupción'!#REF!</definedName>
    <definedName name="_xlnm._FilterDatabase" localSheetId="2" hidden="1">'R. Gestión '!$A$1:$AK$171</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0">Contexto!$A$1:$G$26</definedName>
    <definedName name="_xlnm.Print_Area" localSheetId="4">'R. Corrupción'!#REF!</definedName>
    <definedName name="_xlnm.Print_Area" localSheetId="2">'R. Gestión '!$A$1:$AK$176</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ADMINISTRATIVA" localSheetId="5">[4]Contexto!#REF!</definedName>
    <definedName name="GESTION_ADMINISTRATIVA" localSheetId="3">[5]Contexto!#REF!</definedName>
    <definedName name="GESTION_ADMINISTRATIVA" localSheetId="1">[5]Contexto!#REF!</definedName>
    <definedName name="GESTION_ADMINISTRATIVA">Contexto!#REF!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'[6]NO BORRAR'!$F$1:$F$2</definedName>
    <definedName name="SINO" localSheetId="3">#REF!</definedName>
    <definedName name="SINO" localSheetId="1">#REF!</definedName>
    <definedName name="SINO">#REF!</definedName>
    <definedName name="SISTEMAS" localSheetId="3">#REF!</definedName>
    <definedName name="SISTEMAS" localSheetId="1">#REF!</definedName>
    <definedName name="SISTEMAS">#REF!</definedName>
    <definedName name="SISTEMAS_DE_INFORMACION" localSheetId="3">#REF!</definedName>
    <definedName name="SISTEMAS_DE_INFORMACION" localSheetId="1">#REF!</definedName>
    <definedName name="SISTEMAS_DE_INFORMACION">#REF!</definedName>
    <definedName name="TECNOLOGIA">#REF!</definedName>
    <definedName name="TECNOLOGIA_">#REF!</definedName>
    <definedName name="TIPOACCION">'[2]NO BORRAR'!$I$1:$I$9</definedName>
    <definedName name="TOTAL_PUNTAJE_RIESGO">#REF!</definedName>
    <definedName name="TRATAMIENTO">#REF!</definedName>
    <definedName name="TRATAMIENTO_RIESGO">'[6]NO BORRAR'!$G$1:$G$5</definedName>
    <definedName name="USUARIO" localSheetId="3">#REF!</definedName>
    <definedName name="USUARIO" localSheetId="1">#REF!</definedName>
    <definedName name="USUARIO">#REF!</definedName>
    <definedName name="VALORES_ETICOS" localSheetId="3">#REF!</definedName>
    <definedName name="VALORES_ETICOS" localSheetId="1">#REF!</definedName>
    <definedName name="VALORES_ETICOS">#REF!</definedName>
    <definedName name="X" localSheetId="3">#REF!</definedName>
    <definedName name="X" localSheetId="1">#REF!</definedName>
    <definedName name="X">#REF!</definedName>
    <definedName name="Y">#REF!</definedName>
    <definedName name="Z">#REF!</definedName>
    <definedName name="zona">#REF!</definedName>
  </definedNames>
  <calcPr calcId="152511"/>
  <pivotCaches>
    <pivotCache cacheId="0" r:id="rId43"/>
  </pivotCaches>
</workbook>
</file>

<file path=xl/calcChain.xml><?xml version="1.0" encoding="utf-8"?>
<calcChain xmlns="http://schemas.openxmlformats.org/spreadsheetml/2006/main">
  <c r="U121" i="1" l="1"/>
  <c r="R121" i="1"/>
  <c r="L121" i="1"/>
  <c r="M121" i="1" s="1"/>
  <c r="N121" i="1" s="1"/>
  <c r="I121" i="1"/>
  <c r="U120" i="1"/>
  <c r="R120" i="1"/>
  <c r="AC120" i="1" s="1"/>
  <c r="AB120" i="1" s="1"/>
  <c r="U119" i="1"/>
  <c r="R119" i="1"/>
  <c r="U118" i="1"/>
  <c r="R118" i="1"/>
  <c r="U117" i="1"/>
  <c r="R117" i="1"/>
  <c r="L117" i="1"/>
  <c r="M117" i="1" s="1"/>
  <c r="N117" i="1" s="1"/>
  <c r="I117" i="1"/>
  <c r="U116" i="1"/>
  <c r="R116" i="1"/>
  <c r="U115" i="1"/>
  <c r="R115" i="1"/>
  <c r="U114" i="1"/>
  <c r="R114" i="1"/>
  <c r="U113" i="1"/>
  <c r="R113" i="1"/>
  <c r="U112" i="1"/>
  <c r="R112" i="1"/>
  <c r="U111" i="1"/>
  <c r="R111" i="1"/>
  <c r="AC111" i="1" s="1"/>
  <c r="AB111" i="1" s="1"/>
  <c r="U110" i="1"/>
  <c r="R110" i="1"/>
  <c r="L110" i="1"/>
  <c r="M110" i="1" s="1"/>
  <c r="N110" i="1" s="1"/>
  <c r="I110" i="1"/>
  <c r="J110" i="1" s="1"/>
  <c r="U109" i="1"/>
  <c r="R109" i="1"/>
  <c r="U108" i="1"/>
  <c r="R108" i="1"/>
  <c r="U107" i="1"/>
  <c r="R107" i="1"/>
  <c r="U106" i="1"/>
  <c r="R106" i="1"/>
  <c r="U105" i="1"/>
  <c r="R105" i="1"/>
  <c r="U104" i="1"/>
  <c r="R104" i="1"/>
  <c r="AC104" i="1" s="1"/>
  <c r="AB104" i="1" s="1"/>
  <c r="U103" i="1"/>
  <c r="R103" i="1"/>
  <c r="AC103" i="1" s="1"/>
  <c r="AB103" i="1" s="1"/>
  <c r="AC102" i="1"/>
  <c r="AB102" i="1" s="1"/>
  <c r="U102" i="1"/>
  <c r="R102" i="1"/>
  <c r="U101" i="1"/>
  <c r="R101" i="1"/>
  <c r="AC101" i="1" s="1"/>
  <c r="AB101" i="1" s="1"/>
  <c r="U100" i="1"/>
  <c r="R100" i="1"/>
  <c r="AC100" i="1" s="1"/>
  <c r="AB100" i="1" s="1"/>
  <c r="AC99" i="1"/>
  <c r="AB99" i="1" s="1"/>
  <c r="U99" i="1"/>
  <c r="R99" i="1"/>
  <c r="U98" i="1"/>
  <c r="R98" i="1"/>
  <c r="L98" i="1"/>
  <c r="M98" i="1" s="1"/>
  <c r="N98" i="1" s="1"/>
  <c r="I98" i="1"/>
  <c r="L111" i="1"/>
  <c r="L116" i="1"/>
  <c r="L120" i="1"/>
  <c r="L99" i="1"/>
  <c r="L118" i="1"/>
  <c r="L112" i="1"/>
  <c r="L119" i="1"/>
  <c r="L105" i="1"/>
  <c r="Y103" i="1" l="1"/>
  <c r="Y99" i="1"/>
  <c r="Z99" i="1" s="1"/>
  <c r="AD99" i="1" s="1"/>
  <c r="Y100" i="1"/>
  <c r="Y102" i="1"/>
  <c r="AC117" i="1"/>
  <c r="AB117" i="1" s="1"/>
  <c r="Y101" i="1"/>
  <c r="Z101" i="1" s="1"/>
  <c r="AD101" i="1" s="1"/>
  <c r="Y110" i="1"/>
  <c r="AC110" i="1"/>
  <c r="AB110" i="1" s="1"/>
  <c r="Y111" i="1"/>
  <c r="Y120" i="1"/>
  <c r="AA120" i="1" s="1"/>
  <c r="O98" i="1"/>
  <c r="J98" i="1"/>
  <c r="Y98" i="1" s="1"/>
  <c r="Y104" i="1"/>
  <c r="AA104" i="1" s="1"/>
  <c r="AA110" i="1"/>
  <c r="Z110" i="1"/>
  <c r="AD110" i="1" s="1"/>
  <c r="AA111" i="1"/>
  <c r="Z111" i="1"/>
  <c r="AD111" i="1" s="1"/>
  <c r="AA102" i="1"/>
  <c r="Z102" i="1"/>
  <c r="AD102" i="1" s="1"/>
  <c r="AA100" i="1"/>
  <c r="Z100" i="1"/>
  <c r="AD100" i="1" s="1"/>
  <c r="AA103" i="1"/>
  <c r="Z103" i="1"/>
  <c r="AD103" i="1" s="1"/>
  <c r="Z104" i="1"/>
  <c r="AD104" i="1" s="1"/>
  <c r="AC121" i="1"/>
  <c r="AB121" i="1" s="1"/>
  <c r="O117" i="1"/>
  <c r="J117" i="1"/>
  <c r="Y117" i="1" s="1"/>
  <c r="AC98" i="1"/>
  <c r="AB98" i="1" s="1"/>
  <c r="AC118" i="1"/>
  <c r="AB118" i="1" s="1"/>
  <c r="Y118" i="1"/>
  <c r="AC105" i="1"/>
  <c r="AB105" i="1" s="1"/>
  <c r="Y105" i="1"/>
  <c r="AC106" i="1"/>
  <c r="AB106" i="1" s="1"/>
  <c r="Y106" i="1"/>
  <c r="AC107" i="1"/>
  <c r="AB107" i="1" s="1"/>
  <c r="Y107" i="1"/>
  <c r="AC108" i="1"/>
  <c r="AB108" i="1" s="1"/>
  <c r="Y108" i="1"/>
  <c r="AC109" i="1"/>
  <c r="AB109" i="1" s="1"/>
  <c r="Y109" i="1"/>
  <c r="O110" i="1"/>
  <c r="AC112" i="1"/>
  <c r="AB112" i="1" s="1"/>
  <c r="Y112" i="1"/>
  <c r="AC113" i="1"/>
  <c r="AB113" i="1" s="1"/>
  <c r="Y113" i="1"/>
  <c r="AC114" i="1"/>
  <c r="AB114" i="1" s="1"/>
  <c r="Y114" i="1"/>
  <c r="AC115" i="1"/>
  <c r="AB115" i="1" s="1"/>
  <c r="Y115" i="1"/>
  <c r="AC119" i="1"/>
  <c r="AB119" i="1" s="1"/>
  <c r="Y119" i="1"/>
  <c r="O121" i="1"/>
  <c r="AC116" i="1"/>
  <c r="AB116" i="1" s="1"/>
  <c r="Y116" i="1"/>
  <c r="Z120" i="1"/>
  <c r="AD120" i="1" s="1"/>
  <c r="J121" i="1"/>
  <c r="Y121" i="1" s="1"/>
  <c r="Y50" i="1"/>
  <c r="AA101" i="1" l="1"/>
  <c r="AA99" i="1"/>
  <c r="Z98" i="1"/>
  <c r="AA98" i="1"/>
  <c r="Z121" i="1"/>
  <c r="AD121" i="1" s="1"/>
  <c r="AA121" i="1"/>
  <c r="AA119" i="1"/>
  <c r="Z119" i="1"/>
  <c r="AD119" i="1" s="1"/>
  <c r="Z112" i="1"/>
  <c r="AD112" i="1" s="1"/>
  <c r="AA112" i="1"/>
  <c r="Z115" i="1"/>
  <c r="AD115" i="1" s="1"/>
  <c r="AA115" i="1"/>
  <c r="Z113" i="1"/>
  <c r="AD113" i="1" s="1"/>
  <c r="AA113" i="1"/>
  <c r="Z109" i="1"/>
  <c r="AD109" i="1" s="1"/>
  <c r="AA109" i="1"/>
  <c r="Z107" i="1"/>
  <c r="AD107" i="1" s="1"/>
  <c r="AA107" i="1"/>
  <c r="Z105" i="1"/>
  <c r="AD105" i="1" s="1"/>
  <c r="AA105" i="1"/>
  <c r="Z114" i="1"/>
  <c r="AD114" i="1" s="1"/>
  <c r="AA114" i="1"/>
  <c r="AA117" i="1"/>
  <c r="Z117" i="1"/>
  <c r="AD117" i="1" s="1"/>
  <c r="AA116" i="1"/>
  <c r="Z116" i="1"/>
  <c r="AD116" i="1" s="1"/>
  <c r="Z108" i="1"/>
  <c r="AD108" i="1" s="1"/>
  <c r="AA108" i="1"/>
  <c r="Z106" i="1"/>
  <c r="AD106" i="1" s="1"/>
  <c r="AA106" i="1"/>
  <c r="Z118" i="1"/>
  <c r="AD118" i="1" s="1"/>
  <c r="AA118" i="1"/>
  <c r="AD98" i="1"/>
  <c r="U83" i="1"/>
  <c r="R83" i="1"/>
  <c r="I83" i="1"/>
  <c r="J83" i="1" l="1"/>
  <c r="Y83" i="1" s="1"/>
  <c r="Z83" i="1" l="1"/>
  <c r="AA83" i="1"/>
  <c r="L83" i="1" l="1"/>
  <c r="M83" i="1" s="1"/>
  <c r="N83" i="1" l="1"/>
  <c r="AC83" i="1" s="1"/>
  <c r="AB83" i="1" s="1"/>
  <c r="AD83" i="1" s="1"/>
  <c r="O83" i="1"/>
  <c r="C29" i="43" l="1"/>
  <c r="F221" i="13" l="1"/>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D38" i="18" l="1"/>
  <c r="AD30" i="18"/>
  <c r="L14" i="18"/>
  <c r="X6" i="18"/>
  <c r="L30" i="18"/>
  <c r="L22" i="18"/>
  <c r="AJ38" i="18"/>
  <c r="AD6" i="18"/>
  <c r="AJ30" i="18"/>
  <c r="AD22" i="18"/>
  <c r="AJ22" i="18"/>
  <c r="X38" i="18"/>
  <c r="R22" i="18"/>
  <c r="X30" i="18"/>
  <c r="AJ6" i="18"/>
  <c r="L6" i="18"/>
  <c r="R38" i="18"/>
  <c r="L38" i="18"/>
  <c r="R6" i="18"/>
  <c r="R30" i="18"/>
  <c r="AJ14" i="18"/>
  <c r="AD14" i="18"/>
  <c r="X14" i="18"/>
  <c r="X22" i="18"/>
  <c r="R14" i="18"/>
  <c r="AD32" i="18"/>
  <c r="L16" i="18"/>
  <c r="AJ32" i="18"/>
  <c r="R40" i="18"/>
  <c r="AD24" i="18"/>
  <c r="R24" i="18"/>
  <c r="AD8" i="18"/>
  <c r="L40" i="18"/>
  <c r="L24" i="18"/>
  <c r="L8" i="18"/>
  <c r="X40" i="18"/>
  <c r="X16" i="18"/>
  <c r="X24" i="18"/>
  <c r="X32" i="18"/>
  <c r="AJ8" i="18"/>
  <c r="R32" i="18"/>
  <c r="AJ40" i="18"/>
  <c r="AJ24" i="18"/>
  <c r="AJ16" i="18"/>
  <c r="L32" i="18"/>
  <c r="R16" i="18"/>
  <c r="AD16" i="18"/>
  <c r="R8" i="18"/>
  <c r="X8" i="18"/>
  <c r="AD40" i="18"/>
  <c r="J40" i="18"/>
  <c r="P16" i="18"/>
  <c r="J8" i="18"/>
  <c r="AH16" i="18"/>
  <c r="AB40" i="18"/>
  <c r="P40" i="18"/>
  <c r="AB32" i="18"/>
  <c r="V16" i="18"/>
  <c r="AH32" i="18"/>
  <c r="V32" i="18"/>
  <c r="AB8" i="18"/>
  <c r="AB24" i="18"/>
  <c r="J16" i="18"/>
  <c r="V8" i="18"/>
  <c r="AB16" i="18"/>
  <c r="AH24" i="18"/>
  <c r="V40" i="18"/>
  <c r="AH8" i="18"/>
  <c r="AH40" i="18"/>
  <c r="J24" i="18"/>
  <c r="P32" i="18"/>
  <c r="J32" i="18"/>
  <c r="V24" i="18"/>
  <c r="P8" i="18"/>
  <c r="P24" i="18"/>
  <c r="AH12" i="18"/>
  <c r="AH20" i="18"/>
  <c r="V12" i="18"/>
  <c r="AB20" i="18"/>
  <c r="J20" i="18"/>
  <c r="P44" i="18"/>
  <c r="V28" i="18"/>
  <c r="J28" i="18"/>
  <c r="J44" i="18"/>
  <c r="AB12" i="18"/>
  <c r="AH44" i="18"/>
  <c r="P20" i="18"/>
  <c r="AB28" i="18"/>
  <c r="AB36" i="18"/>
  <c r="P28" i="18"/>
  <c r="P36" i="18"/>
  <c r="AH28" i="18"/>
  <c r="J12" i="18"/>
  <c r="AB44" i="18"/>
  <c r="V36" i="18"/>
  <c r="AH36" i="18"/>
  <c r="P12" i="18"/>
  <c r="V44" i="18"/>
  <c r="V20" i="18"/>
  <c r="J36" i="18"/>
  <c r="AF22" i="18"/>
  <c r="AF30" i="18"/>
  <c r="Z6" i="18"/>
  <c r="T14" i="18"/>
  <c r="N6" i="18"/>
  <c r="Z22" i="18"/>
  <c r="AL38" i="18"/>
  <c r="AF6" i="18"/>
  <c r="T30" i="18"/>
  <c r="AF14" i="18"/>
  <c r="N14" i="18"/>
  <c r="AF38" i="18"/>
  <c r="T38" i="18"/>
  <c r="N38" i="18"/>
  <c r="AL6" i="18"/>
  <c r="T22" i="18"/>
  <c r="AL30" i="18"/>
  <c r="Z14" i="18"/>
  <c r="Z30" i="18"/>
  <c r="AL14" i="18"/>
  <c r="AL22" i="18"/>
  <c r="Z38" i="18"/>
  <c r="N30" i="18"/>
  <c r="N22" i="18"/>
  <c r="T6" i="18"/>
  <c r="Z42" i="18"/>
  <c r="AF26" i="18"/>
  <c r="AF18" i="18"/>
  <c r="N34" i="18"/>
  <c r="T18" i="18"/>
  <c r="Z10" i="18"/>
  <c r="Z26" i="18"/>
  <c r="AF34" i="18"/>
  <c r="N18" i="18"/>
  <c r="AL34" i="18"/>
  <c r="AF10" i="18"/>
  <c r="AF42" i="18"/>
  <c r="T26" i="18"/>
  <c r="N42" i="18"/>
  <c r="N26" i="18"/>
  <c r="T10" i="18"/>
  <c r="T34" i="18"/>
  <c r="Z18" i="18"/>
  <c r="AL18" i="18"/>
  <c r="T42" i="18"/>
  <c r="AL10" i="18"/>
  <c r="N10" i="18"/>
  <c r="AL42" i="18"/>
  <c r="Z34" i="18"/>
  <c r="AL26" i="18"/>
  <c r="R34" i="18"/>
  <c r="AJ26" i="18"/>
  <c r="X42" i="18"/>
  <c r="R18" i="18"/>
  <c r="L34" i="18"/>
  <c r="X34" i="18"/>
  <c r="AD34" i="18"/>
  <c r="AJ10" i="18"/>
  <c r="AJ42" i="18"/>
  <c r="AD26" i="18"/>
  <c r="AD10" i="18"/>
  <c r="AD42" i="18"/>
  <c r="R10" i="18"/>
  <c r="AJ34" i="18"/>
  <c r="R42" i="18"/>
  <c r="X10" i="18"/>
  <c r="L42" i="18"/>
  <c r="R26" i="18"/>
  <c r="X26" i="18"/>
  <c r="AD18" i="18"/>
  <c r="L26" i="18"/>
  <c r="AJ18" i="18"/>
  <c r="L10" i="18"/>
  <c r="X18" i="18"/>
  <c r="L18" i="18"/>
  <c r="AB38" i="18"/>
  <c r="J6" i="18"/>
  <c r="AH30" i="18"/>
  <c r="AH14" i="18"/>
  <c r="J30" i="18"/>
  <c r="P30" i="18"/>
  <c r="J22" i="18"/>
  <c r="AH38" i="18"/>
  <c r="P38" i="18"/>
  <c r="AH22" i="18"/>
  <c r="V38" i="18"/>
  <c r="J14" i="18"/>
  <c r="AB6" i="18"/>
  <c r="P6" i="18"/>
  <c r="P14" i="18"/>
  <c r="AB22" i="18"/>
  <c r="J38" i="18"/>
  <c r="P22" i="18"/>
  <c r="V22" i="18"/>
  <c r="V30" i="18"/>
  <c r="AH6" i="18"/>
  <c r="AB30" i="18"/>
  <c r="V14" i="18"/>
  <c r="AB14" i="18"/>
  <c r="V6" i="18"/>
  <c r="AH34" i="18"/>
  <c r="AH18" i="18"/>
  <c r="J26" i="18"/>
  <c r="V42" i="18"/>
  <c r="P10" i="18"/>
  <c r="J34" i="18"/>
  <c r="AH10" i="18"/>
  <c r="P26" i="18"/>
  <c r="V34" i="18"/>
  <c r="J10" i="18"/>
  <c r="P18" i="18"/>
  <c r="V10" i="18"/>
  <c r="P42" i="18"/>
  <c r="AH42" i="18"/>
  <c r="AB10" i="18"/>
  <c r="V18" i="18"/>
  <c r="J42" i="18"/>
  <c r="AB26" i="18"/>
  <c r="J18" i="18"/>
  <c r="AB34" i="18"/>
  <c r="P34" i="18"/>
  <c r="AH26" i="18"/>
  <c r="AB42" i="18"/>
  <c r="AB18" i="18"/>
  <c r="V26" i="18"/>
  <c r="Z32" i="18"/>
  <c r="AL32" i="18"/>
  <c r="N8" i="18"/>
  <c r="Z40" i="18"/>
  <c r="N32" i="18"/>
  <c r="N40" i="18"/>
  <c r="AL8" i="18"/>
  <c r="N16" i="18"/>
  <c r="Z24" i="18"/>
  <c r="AF8" i="18"/>
  <c r="Z8" i="18"/>
  <c r="AL16" i="18"/>
  <c r="N24" i="18"/>
  <c r="AL40" i="18"/>
  <c r="Z16" i="18"/>
  <c r="T8" i="18"/>
  <c r="T24" i="18"/>
  <c r="AF16" i="18"/>
  <c r="AL24" i="18"/>
  <c r="AF24" i="18"/>
  <c r="T32" i="18"/>
  <c r="AF32" i="18"/>
  <c r="T16" i="18"/>
  <c r="T40" i="18"/>
  <c r="AF40" i="18"/>
  <c r="AH7" i="19" l="1"/>
  <c r="P18" i="19"/>
  <c r="P38" i="19"/>
  <c r="J28" i="19"/>
  <c r="AH38" i="19"/>
  <c r="J48" i="19"/>
  <c r="P48" i="19"/>
  <c r="V28" i="19"/>
  <c r="AB18" i="19"/>
  <c r="AB8" i="19"/>
  <c r="J8" i="19"/>
  <c r="P28" i="19"/>
  <c r="J18" i="19"/>
  <c r="AH8" i="19"/>
  <c r="AB28" i="19"/>
  <c r="AB48" i="19"/>
  <c r="V38" i="19"/>
  <c r="V8" i="19"/>
  <c r="AH28" i="19"/>
  <c r="AH48" i="19"/>
  <c r="AB38" i="19"/>
  <c r="AH18" i="19"/>
  <c r="V48" i="19"/>
  <c r="V18" i="19"/>
  <c r="P8" i="19"/>
  <c r="J38" i="19"/>
  <c r="W37" i="19"/>
  <c r="W17" i="19"/>
  <c r="Q47" i="19"/>
  <c r="AI17" i="19"/>
  <c r="AI47" i="19"/>
  <c r="AC27" i="19"/>
  <c r="AC37" i="19"/>
  <c r="K37" i="19"/>
  <c r="W47" i="19"/>
  <c r="AI27" i="19"/>
  <c r="K27" i="19"/>
  <c r="K7" i="19"/>
  <c r="AI7" i="19"/>
  <c r="W27" i="19"/>
  <c r="W7" i="19"/>
  <c r="K47" i="19"/>
  <c r="Q27" i="19"/>
  <c r="AC47" i="19"/>
  <c r="AI37" i="19"/>
  <c r="AC17" i="19"/>
  <c r="AC7" i="19"/>
  <c r="Q37" i="19"/>
  <c r="Q7" i="19"/>
  <c r="K17" i="19"/>
  <c r="Q17" i="19"/>
  <c r="P16" i="19"/>
  <c r="V25" i="19"/>
  <c r="P45" i="19"/>
  <c r="AH15" i="19"/>
  <c r="J45" i="19"/>
  <c r="V45" i="19"/>
  <c r="V15" i="19"/>
  <c r="V35" i="19"/>
  <c r="P25" i="19"/>
  <c r="J15" i="19"/>
  <c r="J35" i="19"/>
  <c r="J55" i="19"/>
  <c r="P35" i="19"/>
  <c r="AB45" i="19"/>
  <c r="AH25" i="19"/>
  <c r="AH45" i="19"/>
  <c r="AB55" i="19"/>
  <c r="AH35" i="19"/>
  <c r="AH55" i="19"/>
  <c r="J25" i="19"/>
  <c r="V55" i="19"/>
  <c r="AB15" i="19"/>
  <c r="AB35" i="19"/>
  <c r="AB25" i="19"/>
  <c r="P55" i="19"/>
  <c r="P15" i="19"/>
  <c r="J37" i="19" l="1"/>
  <c r="J47" i="19"/>
  <c r="P7" i="19"/>
  <c r="V17" i="19"/>
  <c r="P17" i="19"/>
  <c r="AH27" i="19"/>
  <c r="AB17" i="19"/>
  <c r="V7" i="19"/>
  <c r="P47" i="19"/>
  <c r="J7" i="19"/>
  <c r="AH37" i="19"/>
  <c r="AB27" i="19"/>
  <c r="AB47" i="19"/>
  <c r="V37" i="19"/>
  <c r="AH47" i="19"/>
  <c r="P27" i="19"/>
  <c r="AB37" i="19"/>
  <c r="J17" i="19"/>
  <c r="V27" i="19"/>
  <c r="AH17" i="19"/>
  <c r="P37" i="19"/>
  <c r="AB7" i="19"/>
  <c r="J27" i="19"/>
  <c r="V47" i="19"/>
  <c r="AH36" i="19"/>
  <c r="AC18" i="19"/>
  <c r="W38" i="19"/>
  <c r="AC8" i="19"/>
  <c r="AI28" i="19"/>
  <c r="W18" i="19"/>
  <c r="K38" i="19"/>
  <c r="AI8" i="19"/>
  <c r="W48" i="19"/>
  <c r="Q48" i="19"/>
  <c r="Q38" i="19"/>
  <c r="AC38" i="19"/>
  <c r="AI38" i="19"/>
  <c r="Q28" i="19"/>
  <c r="W28" i="19"/>
  <c r="K18" i="19"/>
  <c r="AI48" i="19"/>
  <c r="K8" i="19"/>
  <c r="W8" i="19"/>
  <c r="AC28" i="19"/>
  <c r="Q8" i="19"/>
  <c r="AI18" i="19"/>
  <c r="K48" i="19"/>
  <c r="K28" i="19"/>
  <c r="AC48" i="19"/>
  <c r="Q18" i="19"/>
  <c r="AH26" i="19"/>
  <c r="J16" i="19"/>
  <c r="AB16" i="19"/>
  <c r="P26" i="19"/>
  <c r="J46" i="19"/>
  <c r="V6" i="19"/>
  <c r="J26" i="19"/>
  <c r="AH16" i="19"/>
  <c r="AH6" i="19"/>
  <c r="P6" i="19"/>
  <c r="AB36" i="19"/>
  <c r="AB46" i="19"/>
  <c r="V36" i="19"/>
  <c r="AH46" i="19"/>
  <c r="V16" i="19"/>
  <c r="V46" i="19"/>
  <c r="J36" i="19"/>
  <c r="AB26" i="19"/>
  <c r="P36" i="19"/>
  <c r="P46" i="19"/>
  <c r="AB6" i="19"/>
  <c r="J6" i="19"/>
  <c r="V26" i="19"/>
  <c r="K46" i="19" l="1"/>
  <c r="AI36" i="19"/>
  <c r="AC46" i="19"/>
  <c r="AC26" i="19"/>
  <c r="AC6" i="19"/>
  <c r="AC36" i="19"/>
  <c r="AI46" i="19"/>
  <c r="AC16" i="19"/>
  <c r="Q46" i="19"/>
  <c r="AI26" i="19"/>
  <c r="K16" i="19"/>
  <c r="W36" i="19"/>
  <c r="W26" i="19"/>
  <c r="W6" i="19"/>
  <c r="Q36" i="19"/>
  <c r="AI16" i="19"/>
  <c r="AI6" i="19"/>
  <c r="W46" i="19"/>
  <c r="K26" i="19"/>
  <c r="Q26" i="19"/>
  <c r="K36" i="19"/>
  <c r="W16" i="19"/>
  <c r="Q16" i="19"/>
  <c r="K6" i="19"/>
  <c r="Q6" i="19"/>
  <c r="X16" i="19" l="1"/>
  <c r="R36" i="19"/>
  <c r="AD36" i="19"/>
  <c r="AD16" i="19"/>
  <c r="AJ36" i="19"/>
  <c r="L26" i="19"/>
  <c r="AD46" i="19"/>
  <c r="R6" i="19"/>
  <c r="AJ46" i="19"/>
  <c r="AJ26" i="19"/>
  <c r="X36" i="19"/>
  <c r="R46" i="19"/>
  <c r="R26" i="19"/>
  <c r="R16" i="19"/>
  <c r="L46" i="19"/>
  <c r="AD26" i="19"/>
  <c r="X46" i="19"/>
  <c r="AD6" i="19"/>
  <c r="AJ16" i="19"/>
  <c r="L36" i="19"/>
  <c r="X6" i="19"/>
  <c r="AJ6" i="19"/>
  <c r="L16" i="19"/>
  <c r="X26" i="19"/>
  <c r="L6" i="19"/>
  <c r="AK46" i="19"/>
  <c r="AK16" i="19"/>
  <c r="M16" i="19"/>
  <c r="Y6" i="19"/>
  <c r="M46" i="19"/>
  <c r="S6" i="19"/>
  <c r="AE16" i="19"/>
  <c r="AK26" i="19"/>
  <c r="AE46" i="19"/>
  <c r="S36" i="19"/>
  <c r="M26" i="19"/>
  <c r="Y46" i="19"/>
  <c r="AK36" i="19"/>
  <c r="Y26" i="19"/>
  <c r="AE36" i="19"/>
  <c r="M36" i="19"/>
  <c r="S46" i="19"/>
  <c r="S26" i="19"/>
  <c r="AK6" i="19"/>
  <c r="Y16" i="19"/>
  <c r="M6" i="19"/>
  <c r="AE26" i="19"/>
  <c r="S16" i="19"/>
  <c r="AE6" i="19"/>
  <c r="Y36" i="19"/>
  <c r="B223" i="13"/>
  <c r="B222" i="13"/>
</calcChain>
</file>

<file path=xl/comments1.xml><?xml version="1.0" encoding="utf-8"?>
<comments xmlns="http://schemas.openxmlformats.org/spreadsheetml/2006/main">
  <authors>
    <author>luisa</author>
  </authors>
  <commentList>
    <comment ref="H5" authorId="0" shapeId="0">
      <text>
        <r>
          <rPr>
            <sz val="9"/>
            <color indexed="81"/>
            <rFont val="Arial Narrow"/>
            <family val="2"/>
          </rPr>
          <t>Número de veces que se ejecuta la actividad durante el año</t>
        </r>
        <r>
          <rPr>
            <sz val="9"/>
            <color indexed="81"/>
            <rFont val="Tahoma"/>
            <family val="2"/>
          </rPr>
          <t xml:space="preserve">
</t>
        </r>
      </text>
    </comment>
    <comment ref="D8" authorId="0" shapeId="0">
      <text>
        <r>
          <rPr>
            <sz val="9"/>
            <color indexed="81"/>
            <rFont val="Arial Narrow"/>
            <family val="2"/>
          </rPr>
          <t xml:space="preserve">Circunstancias bajo las cuales se presenta el riesgo, es la situación más evidente frente al riesgo.
Ejemplo: por multa y sanción del ente regulador 
</t>
        </r>
      </text>
    </comment>
    <comment ref="E8" authorId="0" shapeId="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8" authorId="0" shapeId="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comments2.xml><?xml version="1.0" encoding="utf-8"?>
<comments xmlns="http://schemas.openxmlformats.org/spreadsheetml/2006/main">
  <authors>
    <author>Ivonne Andrea Lopez Rincon</author>
    <author>tc={60078987-9A2A-4167-8708-A48BAB027537}</author>
    <author>tc={418DDEE7-890A-47B4-9AFD-1B46E6C3E4D6}</author>
    <author>tc={8BF2481C-EE40-4311-AB70-706788FC670F}</author>
    <author>tc={095FC71A-72BB-4A26-943A-678ABA1DBA7A}</author>
    <author>tc={4BC19D67-0415-44FB-9557-976CAB62BB1E}</author>
    <author>tc={FB6317F6-0073-480F-AAFD-E26FF9484039}</author>
    <author>tc={D844D2F4-8867-415A-AB2E-EFCD7B619B32}</author>
  </authors>
  <commentList>
    <comment ref="AH4" authorId="0" shapeId="0">
      <text>
        <r>
          <rPr>
            <sz val="9"/>
            <color rgb="FF000000"/>
            <rFont val="Tahoma"/>
            <family val="2"/>
          </rPr>
          <t>Tener en cuenta ítem 7.3.3 TRATAMIENTO DEL RIESGO de la Guía de Administración del Riesgo. G-E-SIG-05.</t>
        </r>
      </text>
    </comment>
    <comment ref="AC5" authorId="0" shapeId="0">
      <text>
        <r>
          <rPr>
            <sz val="9"/>
            <color rgb="FF000000"/>
            <rFont val="Tahoma"/>
            <family val="2"/>
          </rPr>
          <t>Tener en cuenta la Tabla 15. Resultados de los posibles desplazamientos de la probabilidad y del impacto de los riesgos de la Guía de Administración del Riesgo. G-E-SIG-05.</t>
        </r>
      </text>
    </comment>
    <comment ref="F6" authorId="0" shapeId="0">
      <text>
        <r>
          <rPr>
            <sz val="9"/>
            <color indexed="81"/>
            <rFont val="Tahoma"/>
            <family val="2"/>
          </rPr>
          <t>Por probabilidad se entiende la posibilidad de ocurrencia del
riesgo, ésta puede ser medida con criterios de frecuencia o factibilidad.</t>
        </r>
      </text>
    </comment>
    <comment ref="H6" authorId="0" shapeId="0">
      <text>
        <r>
          <rPr>
            <sz val="9"/>
            <color rgb="FF000000"/>
            <rFont val="Tahoma"/>
            <family val="2"/>
          </rPr>
          <t xml:space="preserve">Consecuencias que puede ocasionar a la organización la
</t>
        </r>
        <r>
          <rPr>
            <sz val="9"/>
            <color rgb="FF000000"/>
            <rFont val="Tahoma"/>
            <family val="2"/>
          </rPr>
          <t>materialización del riesgo.</t>
        </r>
      </text>
    </comment>
    <comment ref="M8" authorId="0" shapeId="0">
      <text>
        <r>
          <rPr>
            <sz val="9"/>
            <color indexed="81"/>
            <rFont val="Tahoma"/>
            <family val="2"/>
          </rPr>
          <t>¿Existe un responsable asignado a la ejecución del control?</t>
        </r>
      </text>
    </comment>
    <comment ref="N8" authorId="0" shapeId="0">
      <text>
        <r>
          <rPr>
            <sz val="9"/>
            <color indexed="81"/>
            <rFont val="Tahoma"/>
            <family val="2"/>
          </rPr>
          <t>¿El responsable tiene la autoridad y adecuada segregación de funciones en la ejecución del control?</t>
        </r>
      </text>
    </comment>
    <comment ref="O8" authorId="0" shapeId="0">
      <text>
        <r>
          <rPr>
            <sz val="9"/>
            <color rgb="FF000000"/>
            <rFont val="Tahoma"/>
            <family val="2"/>
          </rPr>
          <t>¿La oportunidad en que se ejecuta el control ayuda a prevenir la mitigación del riesgo o a detectar la materialización del riesgo de manera oportuna?</t>
        </r>
      </text>
    </comment>
    <comment ref="P8" authorId="0" shapeId="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8" authorId="0" shapeId="0">
      <text>
        <r>
          <rPr>
            <sz val="9"/>
            <color indexed="81"/>
            <rFont val="Tahoma"/>
            <family val="2"/>
          </rPr>
          <t>¿La fuente de información que se utiliza en el desarrollo del control es información confiable que 
permita mitigar el riesgo?</t>
        </r>
      </text>
    </comment>
    <comment ref="R8" authorId="0" shapeId="0">
      <text>
        <r>
          <rPr>
            <sz val="9"/>
            <color indexed="81"/>
            <rFont val="Tahoma"/>
            <family val="2"/>
          </rPr>
          <t>¿Las observaciones, desviaciones o diferencias
identificadas como resultados de la ejecución del control son investigadas y resueltas de manera oportuna?</t>
        </r>
      </text>
    </comment>
    <comment ref="S8" authorId="0" shapeId="0">
      <text>
        <r>
          <rPr>
            <sz val="9"/>
            <color rgb="FF000000"/>
            <rFont val="Tahoma"/>
            <family val="2"/>
          </rPr>
          <t>¿Se deja evidencia o rastro de la ejecución del control que permita a cualquier tercero con la evidencia llegar a la misma conclusión?</t>
        </r>
      </text>
    </comment>
    <comment ref="V8" authorId="0" shapeId="0">
      <text>
        <r>
          <rPr>
            <sz val="9"/>
            <color rgb="FF000000"/>
            <rFont val="Tahoma"/>
            <family val="2"/>
          </rPr>
          <t>Una vez calificado el diseño del control (columna U) se debe establecer la evaluación de acuerdo con las opciones que se encuentran en la lista desplegable.</t>
        </r>
      </text>
    </comment>
    <comment ref="X8" authorId="0" shapeId="0">
      <text>
        <r>
          <rPr>
            <sz val="9"/>
            <color indexed="81"/>
            <rFont val="Tahoma"/>
            <family val="2"/>
          </rPr>
          <t>Calificación de la solidez del control teniendo en cuenta los resultados de la calificación del diseño del control y de la ejecución del mismo</t>
        </r>
      </text>
    </comment>
    <comment ref="Z8" authorId="0" shapeId="0">
      <text>
        <r>
          <rPr>
            <sz val="9"/>
            <color rgb="FF000000"/>
            <rFont val="Tahoma"/>
            <family val="2"/>
          </rPr>
          <t>La opción "NO", únicamente será valida cuando el rango de calificación de la solidez del control es Fuerte = 100.</t>
        </r>
      </text>
    </comment>
    <comment ref="AI9"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ser más específicos con las acciones a tomar.  mesas relacionadas con qué temáticas por ejemplo. cuáles novedades? respecto a cuáles componentes? solo es de modificaciones a los proyectos de inversión de la entidad?</t>
        </r>
      </text>
    </comment>
    <comment ref="AI14"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y en lo relacionado a las presiones de la alta gerencia?</t>
        </r>
      </text>
    </comment>
    <comment ref="B30"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sugiero dejar una sola (esta y la siguiente causa son similares)</t>
        </r>
      </text>
    </comment>
    <comment ref="D35"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sugiero eliminar dado que el repetir lo descrito en la celda anterior</t>
        </r>
      </text>
    </comment>
    <comment ref="K51"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 queda la duda si el riesgo frente a los análisis de mercado también deberían estar en las áreas misionales , cuyas contrataciones requieren estos estudios de mercado</t>
        </r>
      </text>
    </comment>
    <comment ref="AL55"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podrían ser comunicaciones oficiales</t>
        </r>
      </text>
    </comment>
    <comment ref="AI61"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falta diligenciar</t>
        </r>
      </text>
    </comment>
  </commentList>
</comments>
</file>

<file path=xl/comments3.xml><?xml version="1.0" encoding="utf-8"?>
<comments xmlns="http://schemas.openxmlformats.org/spreadsheetml/2006/main">
  <authors>
    <author>Ivonne Andrea Lopez Rincon</author>
  </authors>
  <commentList>
    <comment ref="A5" authorId="0" shapeId="0">
      <text>
        <r>
          <rPr>
            <b/>
            <sz val="9"/>
            <color indexed="81"/>
            <rFont val="Tahoma"/>
            <family val="2"/>
          </rPr>
          <t>Ivonne Andrea Lopez Rincon:</t>
        </r>
        <r>
          <rPr>
            <sz val="9"/>
            <color indexed="81"/>
            <rFont val="Tahoma"/>
            <family val="2"/>
          </rPr>
          <t xml:space="preserve">
Por cada riesgo de corrupción identificado, se debe diligenciar una tabla de estas.</t>
        </r>
      </text>
    </comment>
    <comment ref="A24" authorId="0" shapeId="0">
      <text>
        <r>
          <rPr>
            <b/>
            <sz val="9"/>
            <color indexed="81"/>
            <rFont val="Tahoma"/>
            <family val="2"/>
          </rPr>
          <t>Ivonne Andrea Lopez Rincon:</t>
        </r>
        <r>
          <rPr>
            <sz val="9"/>
            <color indexed="81"/>
            <rFont val="Tahoma"/>
            <family val="2"/>
          </rPr>
          <t xml:space="preserve">
Si la respuesta a la pregunta 16 es afirmativa, el riesgo
se considera catastrófico.</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<sst xmlns="http://schemas.openxmlformats.org/spreadsheetml/2006/main" count="2869" uniqueCount="1025">
  <si>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</si>
  <si>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</si>
  <si>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</si>
  <si>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</si>
  <si>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</si>
  <si>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</si>
  <si>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</si>
  <si>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</si>
  <si>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</si>
  <si>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</si>
  <si>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</si>
  <si>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</si>
  <si>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</si>
  <si>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</si>
  <si>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</si>
  <si>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</si>
  <si>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</si>
  <si>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</si>
  <si>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</si>
  <si>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</si>
  <si>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</si>
  <si>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</si>
  <si>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</si>
  <si>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</si>
  <si>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Calificación</t>
  </si>
  <si>
    <t>Tratamiento</t>
  </si>
  <si>
    <t>Reducir</t>
  </si>
  <si>
    <t>Aceptar</t>
  </si>
  <si>
    <t>Evitar</t>
  </si>
  <si>
    <t>Estado</t>
  </si>
  <si>
    <t>Finalizado</t>
  </si>
  <si>
    <t>En curso</t>
  </si>
  <si>
    <t>Causa Raíz</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</si>
  <si>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</si>
  <si>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</si>
  <si>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</si>
  <si>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</si>
  <si>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</si>
  <si>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</si>
  <si>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</si>
  <si>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</si>
  <si>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</si>
  <si>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</si>
  <si>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</si>
  <si>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</si>
  <si>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</si>
  <si>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</si>
  <si>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</si>
  <si>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</si>
  <si>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</si>
  <si>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</si>
  <si>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</si>
  <si>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</si>
  <si>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</si>
  <si>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</si>
  <si>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</si>
  <si>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</si>
  <si>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</si>
  <si>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</si>
  <si>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</si>
  <si>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</si>
  <si>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</si>
  <si>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</si>
  <si>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</si>
  <si>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</si>
  <si>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</si>
  <si>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</si>
  <si>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</si>
  <si>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</si>
  <si>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</si>
  <si>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</si>
  <si>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</si>
  <si>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</si>
  <si>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</si>
  <si>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</si>
  <si>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</si>
  <si>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</si>
  <si>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</si>
  <si>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</si>
  <si>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</si>
  <si>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</si>
  <si>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</si>
  <si>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</si>
  <si>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</si>
  <si>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</si>
  <si>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</si>
  <si>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</si>
  <si>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</si>
  <si>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</si>
  <si>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</si>
  <si>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</si>
  <si>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</si>
  <si>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</si>
  <si>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</si>
  <si>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</si>
  <si>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</si>
  <si>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</si>
  <si>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</si>
  <si>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</si>
  <si>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</si>
  <si>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</si>
  <si>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</si>
  <si>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</si>
  <si>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</si>
  <si>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</si>
  <si>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</si>
  <si>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</si>
  <si>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</si>
  <si>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</si>
  <si>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</si>
  <si>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</si>
  <si>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</si>
  <si>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</si>
  <si>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</si>
  <si>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</si>
  <si>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</si>
  <si>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</si>
  <si>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</si>
  <si>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Reducir (mitigar)</t>
  </si>
  <si>
    <t>Reducir (compartir)</t>
  </si>
  <si>
    <t>Probabilidad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</si>
  <si>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</si>
  <si>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</si>
  <si>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</si>
  <si>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</si>
  <si>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</si>
  <si>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</si>
  <si>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</si>
  <si>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</si>
  <si>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</si>
  <si>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</si>
  <si>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</si>
  <si>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</si>
  <si>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</si>
  <si>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</si>
  <si>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</si>
  <si>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</si>
  <si>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</si>
  <si>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</si>
  <si>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</si>
  <si>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</si>
  <si>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</si>
  <si>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</si>
  <si>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</si>
  <si>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</si>
  <si>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Frecuencia con la cual se lleva a cabo la actividad</t>
  </si>
  <si>
    <t>Criterios de Impacto</t>
  </si>
  <si>
    <t>Utilice la lista de despligue que se encuentra parametrizada, le aparecerán las opciones: i)Preventivo, ii)Detectivo, iii)Correctivo.</t>
  </si>
  <si>
    <t>Utilice la lista de despligue que se encuentra parametrizada, le aparecerán las opciones: i)Automático, ii)Manual.</t>
  </si>
  <si>
    <t>Utilice la lista de despligue que se encuentra parametrizada, le aparecerán las opciones: i)Documentado, ii)Sin documentar.</t>
  </si>
  <si>
    <t>Utilice la lista de despligue que se encuentra parametrizada, le aparecerán las opciones: i)Continua, ii)Aleatoria.</t>
  </si>
  <si>
    <t>Utilice la lista de despligue que se encuentra parametrizada, le aparecerán las opciones: i)Con Registro, ii) Sin Registro.</t>
  </si>
  <si>
    <t>Evaluación del Nivel de Riesgo - Nivel de Riesgo Residual</t>
  </si>
  <si>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</si>
  <si>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</si>
  <si>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</si>
  <si>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t>Proceso</t>
  </si>
  <si>
    <t>Diligencie el nombre del proceso al cual se le identificarán y valorarán los riesgos.</t>
  </si>
  <si>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</si>
  <si>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</si>
  <si>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</si>
  <si>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</si>
  <si>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</si>
  <si>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</si>
  <si>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</si>
  <si>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</si>
  <si>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</si>
  <si>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PROCESO</t>
  </si>
  <si>
    <t>PROCESOS</t>
  </si>
  <si>
    <t>Puede ocurrir …</t>
  </si>
  <si>
    <t>RESPONSABLE</t>
  </si>
  <si>
    <t>ACCIONES A TOMAR</t>
  </si>
  <si>
    <t xml:space="preserve">PRODUCTO /EVIDENCIA DE CUMPLIMIENTO/INDICADOR PARA EVALUAR ACCIONES
IMPLEMENTADAS  </t>
  </si>
  <si>
    <t>PROBABILIDAD</t>
  </si>
  <si>
    <t xml:space="preserve">RIESGO </t>
  </si>
  <si>
    <t>PLAN DE MANEJO DEL RIESGO</t>
  </si>
  <si>
    <t xml:space="preserve">IDENTIFICACIÓN DEL RIESGO </t>
  </si>
  <si>
    <t>Responder afirmativamente de DOCE a DIECINUEVE preguntas genera un impacto CATASTRÒFICO</t>
  </si>
  <si>
    <t>Responder afirmativamente de SEIS a ONCE preguntas genera un impacto MAYOR</t>
  </si>
  <si>
    <t>Responder afirmativamente de UNO a CINCO pregunta(s) genera un impacto MODERADO</t>
  </si>
  <si>
    <t>TOTAL</t>
  </si>
  <si>
    <t>CALIFICACIÓN DE IMPACTO</t>
  </si>
  <si>
    <t>NIVEL</t>
  </si>
  <si>
    <t>Generar daño ambiental</t>
  </si>
  <si>
    <t>Afectar la imagen nacional</t>
  </si>
  <si>
    <t>Afectar la imagen regional</t>
  </si>
  <si>
    <t>Ocasionar lesiones físicas o pérdida de vidas humanas</t>
  </si>
  <si>
    <t>Generar pérdida de credibilidad del sector</t>
  </si>
  <si>
    <t>Dar lugar a procesos penales</t>
  </si>
  <si>
    <t>Dar lugar a procesos fiscales</t>
  </si>
  <si>
    <t>Dar lugar a procesos disciplinarios</t>
  </si>
  <si>
    <t>Dar lugar a proceso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</si>
  <si>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</si>
  <si>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</si>
  <si>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</si>
  <si>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 de la entidad</t>
  </si>
  <si>
    <t>Generar pérdida de recursos económicos</t>
  </si>
  <si>
    <t>Generar pérdida de confianza de la entidad, afectando su reputación</t>
  </si>
  <si>
    <t>Afectar el cumplimiento de la misión del sector a la que pertenece la entidad</t>
  </si>
  <si>
    <t>Afectar el cumplimiento de la misión de la entidad</t>
  </si>
  <si>
    <t>Afectar el cumplimiento de metas y objetivos de la dependencia</t>
  </si>
  <si>
    <t>Afectar al grupo de funcionarios del proceso</t>
  </si>
  <si>
    <t>No</t>
  </si>
  <si>
    <t>Si el riesgo de corrupción se materializa podría…</t>
  </si>
  <si>
    <t>RESPUESTA</t>
  </si>
  <si>
    <t>PREGUNTA</t>
  </si>
  <si>
    <t>Riesgo:</t>
  </si>
  <si>
    <t>FORMATO PARA DETERMINAR EL IMPACTO EN RIESGOS DE CORRUPCIÓN</t>
  </si>
  <si>
    <t>EXTREMA</t>
  </si>
  <si>
    <t>ALTA</t>
  </si>
  <si>
    <t>MODERADA</t>
  </si>
  <si>
    <t>BAJA</t>
  </si>
  <si>
    <t>CASI SEGURO</t>
  </si>
  <si>
    <t>PROBABLE</t>
  </si>
  <si>
    <t>POSIBLE</t>
  </si>
  <si>
    <t>IMPROBABLE</t>
  </si>
  <si>
    <t>RARO</t>
  </si>
  <si>
    <t>DÉBIL
menor a 85</t>
  </si>
  <si>
    <t xml:space="preserve">MODERADO
entre 86 y 95 </t>
  </si>
  <si>
    <t>Ambiental</t>
  </si>
  <si>
    <t>DÉBIL = 0
débil + débil</t>
  </si>
  <si>
    <t xml:space="preserve">FUERTE
entre 96 y 100 </t>
  </si>
  <si>
    <t>DÉBIL = 0
débil + moderado</t>
  </si>
  <si>
    <t>RANGO DE CALIFICACIÒN DEL DISEÑO DEL CONTROL</t>
  </si>
  <si>
    <t>Corrupción</t>
  </si>
  <si>
    <t>DÉBIL = 0
débil + fuerte</t>
  </si>
  <si>
    <t>DÉBIL = 0
moderado + débil</t>
  </si>
  <si>
    <t>MODERADO = 50
moderado + moderado</t>
  </si>
  <si>
    <t>Casi Seguro</t>
  </si>
  <si>
    <t>MODERADO =50
moderado + fuerte</t>
  </si>
  <si>
    <t>Probable</t>
  </si>
  <si>
    <t>DÉBIL = 0
fuerte + débil</t>
  </si>
  <si>
    <t>DÉBIL
(no se ejecuta)</t>
  </si>
  <si>
    <t>DÉBIL
menor a 50</t>
  </si>
  <si>
    <t>Compartir o transferir</t>
  </si>
  <si>
    <t>Posible</t>
  </si>
  <si>
    <t xml:space="preserve">MODERADO = 50
fuerte + moderado </t>
  </si>
  <si>
    <t>MODERADO
(algunas veces)</t>
  </si>
  <si>
    <t>MODERADO
entre 50 y 99</t>
  </si>
  <si>
    <t>Improbable</t>
  </si>
  <si>
    <t>FUERTE = 100
fuerte + fuerte</t>
  </si>
  <si>
    <t>FUERTE
(siempre se ejecuta)</t>
  </si>
  <si>
    <t>FUERTE
igual a 100</t>
  </si>
  <si>
    <t>Rara vez</t>
  </si>
  <si>
    <t>TIPO DE CONTROL</t>
  </si>
  <si>
    <t xml:space="preserve">SOLIDEZ INDIVIDUAL DE CADA CONTROL: FUERTE: 100
 MODERADO 50 
DEBIL 0 </t>
  </si>
  <si>
    <t xml:space="preserve">RANGO DE CALIFICACIÓN DE LA EJECUCIÓN  </t>
  </si>
  <si>
    <t>CALIFICACIÓN DE LA SOLIDES DEL CONJUNTO DE CONTROLES</t>
  </si>
  <si>
    <t>TRATAMIENTO DEL RIESGO</t>
  </si>
  <si>
    <t>CLASIFICACIÓN DEL RIESGO</t>
  </si>
  <si>
    <t>Causa Raíz
¿Por qué?</t>
  </si>
  <si>
    <t xml:space="preserve">Causa Inmediata
¿Cómo? </t>
  </si>
  <si>
    <t>DESCRIPCIÓN DEL CONTROL</t>
  </si>
  <si>
    <t>ZONA DE RIESGO INHERENTE</t>
  </si>
  <si>
    <t>IMPACTO INHERENTE</t>
  </si>
  <si>
    <t xml:space="preserve"> CRITERIOS DE IMPACTO</t>
  </si>
  <si>
    <t>PROBABILIDAD INHERENTE</t>
  </si>
  <si>
    <t>FRECUENCIA CON LA CUAL SE REALIZA LA ACTIVIDAD</t>
  </si>
  <si>
    <t>CAUSA /VULNERABILIDAD
Debido a …</t>
  </si>
  <si>
    <t xml:space="preserve">IMPACTO PARA LA ENTIDAD
¿Qué? </t>
  </si>
  <si>
    <t>EVALUACIÓN DEL RIESGO - NIVEL DEL RIESGO RESIDUAL</t>
  </si>
  <si>
    <t>EVALUACIÓN DEL RIESGO - VALORACIÓN DE LOS CONTROLES</t>
  </si>
  <si>
    <t>ANÁLISIS DEL RIESGO INHERENTE</t>
  </si>
  <si>
    <t xml:space="preserve">FECHA DE CUMPLIMIENTO </t>
  </si>
  <si>
    <t>REFERENCIA</t>
  </si>
  <si>
    <t>RIESGO INHERENTE</t>
  </si>
  <si>
    <t xml:space="preserve">VALORACIÓN DEL RIESGO </t>
  </si>
  <si>
    <t>RIESGO RESIDUAL</t>
  </si>
  <si>
    <t>OPCIONES DE MANEJO</t>
  </si>
  <si>
    <t>CAUSA /VULNERABILIDAD</t>
  </si>
  <si>
    <t>CONSECUENCIA</t>
  </si>
  <si>
    <t xml:space="preserve">CLASIFICACIÓN DEL RIESGO </t>
  </si>
  <si>
    <t xml:space="preserve">CALIFICACIÓN DEL RIESGO </t>
  </si>
  <si>
    <t xml:space="preserve">EVALUACIÓN DEL RIESGO </t>
  </si>
  <si>
    <t xml:space="preserve">IMPACTO </t>
  </si>
  <si>
    <t>ZONA DE RIESGO</t>
  </si>
  <si>
    <t>VERIFICACIÓN DE CONTROLES ESTABLECIDOS</t>
  </si>
  <si>
    <t>ZONA DE
 RIESGO</t>
  </si>
  <si>
    <t>FECHA DE CUMPLIMIENTO</t>
  </si>
  <si>
    <t>DESCRIBA EL O LOS CONTROLES ESTABLECIDOS</t>
  </si>
  <si>
    <t>TIPO DE CONTROL ESTABLECIDO</t>
  </si>
  <si>
    <t>EVALUACIÓN DEL DISEÑO DEL CONTROL</t>
  </si>
  <si>
    <t>EVALUACIÓN DE LA EJECUCIÓN DEL CONTROL</t>
  </si>
  <si>
    <t>EVALUACIÓN DE LA SOLIDEZ DEL CONTROL</t>
  </si>
  <si>
    <t>Debido a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</si>
  <si>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</si>
  <si>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</si>
  <si>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</si>
  <si>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</si>
  <si>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</si>
  <si>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</si>
  <si>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</si>
  <si>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</si>
  <si>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</si>
  <si>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</si>
  <si>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</si>
  <si>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</si>
  <si>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</si>
  <si>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</si>
  <si>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</si>
  <si>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</si>
  <si>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</si>
  <si>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DIRECCIONAMIENTO ESTRATEGICO</t>
  </si>
  <si>
    <t>SISTEMA INTEGRADO DE GESTIÓN</t>
  </si>
  <si>
    <t>COMUNICACIONES</t>
  </si>
  <si>
    <t>EVALUACIÓN, CONTROL Y SEGUIMIENTO</t>
  </si>
  <si>
    <t>GESTIÓN AMBIENTAL Y DESARROLLO RURAL</t>
  </si>
  <si>
    <t>PARTICIPACIÓN Y EDUCACION AMBIENTAL</t>
  </si>
  <si>
    <t>PLANEACION AMBIENTAL</t>
  </si>
  <si>
    <t>GESTIÓN DOCUMENTAL</t>
  </si>
  <si>
    <t>GESTIÓN JURÍDICA</t>
  </si>
  <si>
    <t>GESTIÓN FINANCIERA</t>
  </si>
  <si>
    <t>GESTIÓN ADMINISTRATIVA</t>
  </si>
  <si>
    <t>GESTIÓN TECNOLÓGICA</t>
  </si>
  <si>
    <t>GESTIÓN DEL TALENTO HUMANO</t>
  </si>
  <si>
    <t>GESTIÓN DISCIPLINARIA</t>
  </si>
  <si>
    <t>METROLOGÍA MONITOREO Y MODELACIÓN</t>
  </si>
  <si>
    <t>GESTIÓN CONTRACTUAL</t>
  </si>
  <si>
    <t>SERVICIO A LA CIUDADANÍA</t>
  </si>
  <si>
    <t>CONTROL Y MEJORA</t>
  </si>
  <si>
    <t xml:space="preserve"> Fecha </t>
  </si>
  <si>
    <t>CONTEXTO ESTRATÉGICO</t>
  </si>
  <si>
    <t>IDENTIFICACIÓN DE CAUSAS</t>
  </si>
  <si>
    <t>INTERNO</t>
  </si>
  <si>
    <t>EXTERNO</t>
  </si>
  <si>
    <t>Situación</t>
  </si>
  <si>
    <t>FINANCIERO</t>
  </si>
  <si>
    <t xml:space="preserve">F: </t>
  </si>
  <si>
    <t>ECONOMICOS Y FINANCIEROS</t>
  </si>
  <si>
    <t xml:space="preserve">A: </t>
  </si>
  <si>
    <t>DISEÑO DEL PROCESO</t>
  </si>
  <si>
    <t>D:</t>
  </si>
  <si>
    <t>O:</t>
  </si>
  <si>
    <t>PERSONAL</t>
  </si>
  <si>
    <t xml:space="preserve">POLÍTICOS </t>
  </si>
  <si>
    <t>INTERACCIONES CON OTROS PROCESOS</t>
  </si>
  <si>
    <t>SOCIALES Y CULTURALES</t>
  </si>
  <si>
    <t>TRANSVERSALIDAD</t>
  </si>
  <si>
    <t xml:space="preserve">TECNOLOGÍA </t>
  </si>
  <si>
    <t>TECNOLÓGICOS</t>
  </si>
  <si>
    <t>PROCEDIMIENTOS ASOCIADOS</t>
  </si>
  <si>
    <t>ESTRATÉGICOS</t>
  </si>
  <si>
    <t>AMBIENTALES</t>
  </si>
  <si>
    <t>RESPONSABLES DEL PROCESO</t>
  </si>
  <si>
    <t>COMUNICACIÓN INTERNA</t>
  </si>
  <si>
    <t>LEGALES Y REGLAMENTARIOS</t>
  </si>
  <si>
    <t>COMUNICACIÓN ENTRE LOS PROCESOS</t>
  </si>
  <si>
    <t xml:space="preserve">O: </t>
  </si>
  <si>
    <t>ACTIVOS DE SEGURIDAD DIGITAL DEL PROCESO</t>
  </si>
  <si>
    <t>CONTROL DE CAMBIOS</t>
  </si>
  <si>
    <t>Versión</t>
  </si>
  <si>
    <t xml:space="preserve">Descripción de la Modificación </t>
  </si>
  <si>
    <t>No. Acto administrativo y fecha</t>
  </si>
  <si>
    <t>Se modifica la hoja contexto estratégico actualizando los desplegables, la hoja mapa de riesgo añadiendo las columnas Plan de Contiengencia y responsable. Se añadió la hoja riesgo de corrupción para la calificación de este tipo de riesgo.</t>
  </si>
  <si>
    <t>Radicado No. 2021EE84499 del 5 de mayo de 2021</t>
  </si>
  <si>
    <r>
      <rPr>
        <b/>
        <sz val="11"/>
        <rFont val="Arial"/>
        <family val="2"/>
      </rPr>
      <t xml:space="preserve">Código:   </t>
    </r>
    <r>
      <rPr>
        <sz val="11"/>
        <rFont val="Arial"/>
        <family val="2"/>
      </rPr>
      <t xml:space="preserve">  PE03-PR02-F2</t>
    </r>
  </si>
  <si>
    <t>SI o NO</t>
  </si>
  <si>
    <t>SI</t>
  </si>
  <si>
    <t>NO</t>
  </si>
  <si>
    <t>El archivo contiene las siguientes hojas:
- Hoja 1 Contexto 
- Hoja 2 Instructivo R. Gestión
- Hoja 3 R.Gestión: Encontrará el Mapa Final con la totalidad de la estructura para la identificación y valoración de los riesgos por proceso.
- Hoja 4 Instructivo R. Corrupción
- Hoja 5 R. Corrupcción:  Encontrará el Mapa Final con la totalidad de la estructura para la identificación y valoración de estos riesgos por proceso.
- Hoja 6 Impacto Corrupción: Formato con el cuestionario para determinar el impacto en riesgos de corrupción</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</si>
  <si>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</si>
  <si>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Utilice la lista de despligue que se encuentra parametrizada, le aparecerán las opciones: i) Daños Activos Fisicos, ii) Ejecucion y Administracion de procesos, iii) Fraude Externo,iv) Fraude Interno, v) Fallas Tecnologicas,  vi) Ambiental vii) Relaciones Laborales, viii) 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</si>
  <si>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H-J)</t>
  </si>
  <si>
    <t>Utilice la lista de despligue que se encuentra parametrizada, le aparecerán las opciones de la tabla de Impacto en la Hoja 6 del presente documento. La matriz automáticamente hará el cálculo para el nivel de impacto inherente (Columnas M-N)</t>
  </si>
  <si>
    <t>Teniendo en cuenta que ingresó la información de PROBABILIDAD e IMPACTO, la matriz automáticamente hará el cálculo para la zona de riesgo inherente (Columna O)</t>
  </si>
  <si>
    <t>Esta casilla no se diligencia, depende de la selección en la columna S.</t>
  </si>
  <si>
    <t xml:space="preserve">La matriz automáticamente hará el cálculo para el control analizado (Columna U) </t>
  </si>
  <si>
    <r>
      <rPr>
        <b/>
        <sz val="11"/>
        <rFont val="Arial"/>
        <family val="2"/>
      </rPr>
      <t>Código:</t>
    </r>
    <r>
      <rPr>
        <sz val="11"/>
        <rFont val="Arial"/>
        <family val="2"/>
      </rPr>
      <t xml:space="preserve">     PE03-PR02-F2</t>
    </r>
  </si>
  <si>
    <r>
      <rPr>
        <b/>
        <sz val="11"/>
        <rFont val="Arial"/>
        <family val="2"/>
      </rPr>
      <t>Código:</t>
    </r>
    <r>
      <rPr>
        <sz val="11"/>
        <rFont val="Arial"/>
        <family val="2"/>
      </rPr>
      <t xml:space="preserve"> PE03-PR02-F2</t>
    </r>
  </si>
  <si>
    <r>
      <t xml:space="preserve">PLAN DE CONTINGENCIA
</t>
    </r>
    <r>
      <rPr>
        <sz val="16"/>
        <color theme="0"/>
        <rFont val="Arial"/>
        <family val="2"/>
      </rPr>
      <t>(en caso que se materialice)</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</si>
  <si>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family val="2"/>
      </rPr>
      <t>Guía para la Administración del Riesgo y el diseño de controles V5</t>
    </r>
    <r>
      <rPr>
        <sz val="10"/>
        <rFont val="Arial"/>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</si>
  <si>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proceso, su objetivo, alcance, actividades clave, considere los lineamientos establecidos en el </t>
    </r>
    <r>
      <rPr>
        <sz val="10"/>
        <color theme="9" tint="-0.249977111117893"/>
        <rFont val="Arial"/>
        <family val="2"/>
      </rPr>
      <t>Paso 2: identificación del riesgo</t>
    </r>
    <r>
      <rPr>
        <sz val="10"/>
        <rFont val="Arial"/>
        <family val="2"/>
      </rPr>
      <t xml:space="preserve">, donde se explica ampliamente las bases para adelanter este análisis.
Así mismo, considere en el </t>
    </r>
    <r>
      <rPr>
        <sz val="10"/>
        <color theme="9" tint="-0.249977111117893"/>
        <rFont val="Arial"/>
        <family val="2"/>
      </rPr>
      <t>Paso 3: valoración del riesgo</t>
    </r>
    <r>
      <rPr>
        <sz val="10"/>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sz val="10"/>
        <color theme="9" tint="-0.249977111117893"/>
        <rFont val="Arial"/>
        <family val="2"/>
      </rPr>
      <t>NOTA:</t>
    </r>
    <r>
      <rPr>
        <sz val="10"/>
        <rFont val="Arial"/>
        <family val="2"/>
      </rPr>
      <t xml:space="preserve"> Si lo considera pertinente, es posible agregar hojas de trabajo adicionales al presente formato que permitan incluir la traza de estos análisis.</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</si>
  <si>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</si>
  <si>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</si>
  <si>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r>
      <t xml:space="preserve">ATRIBUTOS EFICIENCIA
</t>
    </r>
    <r>
      <rPr>
        <sz val="9"/>
        <rFont val="Arial"/>
        <family val="2"/>
      </rPr>
      <t>Tipo</t>
    </r>
  </si>
  <si>
    <r>
      <t xml:space="preserve">ATRIBUTOS EFICIENCIA
</t>
    </r>
    <r>
      <rPr>
        <sz val="9"/>
        <rFont val="Arial"/>
        <family val="2"/>
      </rPr>
      <t>Implementación</t>
    </r>
  </si>
  <si>
    <r>
      <t xml:space="preserve">ATRIBUTOS EFICIENCIA
</t>
    </r>
    <r>
      <rPr>
        <sz val="9"/>
        <rFont val="Arial"/>
        <family val="2"/>
      </rPr>
      <t>Calificación</t>
    </r>
  </si>
  <si>
    <r>
      <t xml:space="preserve">ATRIBUTOS INFORMATIVOS
</t>
    </r>
    <r>
      <rPr>
        <sz val="9"/>
        <rFont val="Arial"/>
        <family val="2"/>
      </rPr>
      <t>Documentación</t>
    </r>
  </si>
  <si>
    <r>
      <t xml:space="preserve">ATRIBUTOS INFORMATIVOS
</t>
    </r>
    <r>
      <rPr>
        <sz val="9"/>
        <rFont val="Arial"/>
        <family val="2"/>
      </rPr>
      <t>Frecuencia</t>
    </r>
  </si>
  <si>
    <r>
      <t xml:space="preserve">ATRIBUTOS INFORMATIVOS
</t>
    </r>
    <r>
      <rPr>
        <sz val="9"/>
        <rFont val="Arial"/>
        <family val="2"/>
      </rPr>
      <t>Registro</t>
    </r>
  </si>
  <si>
    <r>
      <t>La matriz automáticamente hará el cálculo, acorde con el control o controles definidos con sus atributos analizados, lo que permitirá establecer el</t>
    </r>
    <r>
      <rPr>
        <b/>
        <sz val="9"/>
        <color theme="9" tint="-0.249977111117893"/>
        <rFont val="Arial"/>
        <family val="2"/>
      </rPr>
      <t xml:space="preserve"> nivel de riesgo inherente</t>
    </r>
    <r>
      <rPr>
        <sz val="9"/>
        <rFont val="Arial"/>
        <family val="2"/>
      </rPr>
      <t xml:space="preserve"> (Columnas Z- AA -AB- AC-AD).</t>
    </r>
  </si>
  <si>
    <r>
      <t xml:space="preserve">Plan de Acción
</t>
    </r>
    <r>
      <rPr>
        <sz val="9"/>
        <rFont val="Arial"/>
        <family val="2"/>
      </rPr>
      <t xml:space="preserve">Responsable, fecha implementación, fecha seguimiento, seguimiento. </t>
    </r>
  </si>
  <si>
    <t>Matriz Mapa de Riesgos de Corrupción</t>
  </si>
  <si>
    <t>Para la gestión de riesgos de corrupción, continúan vigentes los lineamientos contenidos en la versión 4 de la Guía para la administración del ries go y el diseño de controles en entidades públicas de 2018. Por lo anterior es necesario que para formular                el mapa de riesgos de corrupción, se remita a dicho documento. Para mayor facilidad, a continuación se transcriben algunos de las pautas señaladas en la Guía para la administración del riesgo y el diseño de controles en entidades públicas de 2018,  que reiterando sigue vigente. El formato cuenta con celdas parametrizadas y permite contar con los respectivos mapas de calor para riesgo inherente y riesgo residual.</t>
  </si>
  <si>
    <t xml:space="preserve">Antes de iniciar con el diligenciamiento de la información en la matriz, se requiere definr ques es RIESGO DE CORRUPCIÓN
Definición de riesgo de corrupción: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</si>
  <si>
    <t>Ejemplo.</t>
  </si>
  <si>
    <t>MATRIZ DE DEFINICIÓN DE RIESGOS DE CORRUPCIÓN</t>
  </si>
  <si>
    <t>Descripcion del riesgo</t>
  </si>
  <si>
    <t xml:space="preserve">Acción u Omisión </t>
  </si>
  <si>
    <t xml:space="preserve">Uso del poder Desviar la gestión de lo público </t>
  </si>
  <si>
    <t>Beneficio particular</t>
  </si>
  <si>
    <t>Posibilidad de recibir o solicitar cualquier dádiva o beneficio a nombre propio o de un tercero con el fin de favorecer a un privado</t>
  </si>
  <si>
    <t>x</t>
  </si>
  <si>
    <t xml:space="preserve">Análisis del Riesgo de Corrupción
Combinación Probabilidad / Impacto
Probabilidad: 5 niveles: Rara vez, Improbables, Posible, Probables. Casi seguro.
Impacto: 3 niveles: 
El Impacto se determinara mediante el diligecimiento del formato que contiene 19 preguntas. </t>
  </si>
  <si>
    <t>Causa / Vulnerabilidad</t>
  </si>
  <si>
    <t>Identificar los puntos sensibles en  el proceso, analizar las debilidades que pueden ser causas de hechos de corrupción en las actividades internas de la entidad, así como las amenazas del entorno,  se pueden identificar a partir de los componentes de oportunidad, presión y responsabilidad.
₋ Oportunidad: Las variables que inciden en la oportunidad para la corrupción
debido a las fallas de los procedimientos y ausencia de controles en el
desarrollo de los trámites,
₋ Presión: Los factores de la dimensión de presión donde es necesario
identificar que actores corruptos externos a la entidad inciden,
₋ Responsabilidad: Las fallas éticas y de compromiso con lo público que
afectan un desarrollo objetivo e imparcial en el manejo y regulación de los
recursos públicos.</t>
  </si>
  <si>
    <t>Debe contar con una redacción clara y concreta del riesgo indentificado,  tener en cuenta la estructura de alto nivel establecida en al guía, es necesario que en la descripción del riesgo concurran los componentes de su definición, así: ACCIÓN U OMISIÓN + USO DEL PODER + DESVIACIÓN DE LA GESTIÓN DE LO PÚBLICO + EL BENEFICIO PRIVADO.</t>
  </si>
  <si>
    <t>Consecuencia</t>
  </si>
  <si>
    <t>El impacto se debe analizar y calificar a partir de las consecuencias identificadas en la fase de descripción del riesgo, diligenciando el cuestinario en sus 19 pregunta</t>
  </si>
  <si>
    <t>Evalaución del  Riesgo Inherente</t>
  </si>
  <si>
    <t>Teniendo en cuenta que ingresó la información de PROBABILIDAD e IMPACTO, la matriz automáticamente hará el cálculo para la zona de riesgo inherente (Columna J)</t>
  </si>
  <si>
    <t>Tipo de Control Establecido</t>
  </si>
  <si>
    <t>Utilice la lista de despligue que se encuentra parametrizada, le aparecerán las opciones: i)Preventivo, ii)Detectivo</t>
  </si>
  <si>
    <t>¿Existe un responsable asignado a la ejecu-ción del control?
Utilice la lista de despligue que se encuentra parametrizada, le aparecerán las opciones: Asignado 15; No Asignado 0</t>
  </si>
  <si>
    <t>¿El responsable tiene la autoridad y adecua-da segregación de funciones en la ejecución del control?
Utilice la lista de despligue que se encuentra parametrizada, le aparecerán las opciones: Adecuado 15, Inadecuado 0</t>
  </si>
  <si>
    <t>Periodicidad</t>
  </si>
  <si>
    <t>¿La oportunidad en que se ejecuta el control ayuda a prevenir la mitigación del riesgo o a detectar la materialización del riesgo de ma-nera oportuna?
Utilice la lista de despligue que se encuentra parametrizada, le aparecerán las opciones: Oportuna 15. Inoportuna 0</t>
  </si>
  <si>
    <t>¿Las actividades que se desarrollan en el control realmente buscan por si sola prevenir o detectar las causas que pueden dar origen al riesgo, Ej.: verificar, validar, cotejar, compa¬rar, revisar, etc.?
Utilice la lista de despligue que se encuentra parametrizada, le aparecerán las opciones: Prevenir 15, Detectar 10, No es un control 0</t>
  </si>
  <si>
    <t>Cómo se realiza la actividad de control</t>
  </si>
  <si>
    <t>¿La fuente de información que se utiliza en el desarrollo del control es información confia-ble que permita mitigar el riesgo?
Utilice la lista de despligue que se encuentra parametrizada, le aparecerán las opciones: Confiable 15, No confiable 0</t>
  </si>
  <si>
    <t>¿Las observaciones, desviaciones o dife-rencias identificadas como resultados de la ejecución del control son investigadas y re-sueltas de manera oportuna?
Utilice la lista de despligue que se encuentra parametrizada, le aparecerán las opciones: Se investigan y resuelven oportunamente 15, No se investigan y resuelven oportunamente  0</t>
  </si>
  <si>
    <t>¿Se deja evidencia o rastro de la ejecución del control que permita a cualquier tercero con la evidencia llegar a la misma conclusión?
Utilice la lista de despligue que se encuentra parametrizada, le aparecerán las opciones: Completa 10,  Incompleta 5, No existe 0</t>
  </si>
  <si>
    <t>Puntaje</t>
  </si>
  <si>
    <t>El resultado de cada variable de diseño, a excepción de la evidencia, va a afectar la calificación del diseño del control, ya que deben cumplirse todas las variables para que un control se evalúe como bien diseñado.
La matriz automáticamente hará el cálculo, acorde con la verificación del control o controles definidos con sus atributos  (Columnas T - U).</t>
  </si>
  <si>
    <t>Rango de Calificación de la Ejecución del Control</t>
  </si>
  <si>
    <t>Aunque un control esté bien diseñado, este debe ejecutarse de manera  consistente,  debe asegurarse por parte de la primera línea de defensa que el control se ejecute.
Utilice la lista de despligue que se encuentra parametrizada, le aparecerán las opciones: Fuerte: El control se ejecuta de manera consistente por parte del responsable. Moderado: El control se ejecuta algunas veces por parte del responsable. Débil: El control no se ejecuta por parte del responsable.</t>
  </si>
  <si>
    <t>Evalaución de la Solidez del Control</t>
  </si>
  <si>
    <t>Rango de calificación</t>
  </si>
  <si>
    <t xml:space="preserve">La calificación de la solidez de cada control será considerada tendiendo en cuenta la calificación del diseño o ejecución con menor calificación entre fuerte, moderado y débil
Utilice la lista de despligue que se encuentra parametrizada, en la columna X
</t>
  </si>
  <si>
    <t>Acciones para fortalecer el control</t>
  </si>
  <si>
    <t>Se determina si se debe establecer accion o acciones para fortalecer el control
Utilice la lista de despligue que se encuentra parametrizada, le aparecerán las opciones: Si. NO</t>
  </si>
  <si>
    <t>Calificación de la solidez del control</t>
  </si>
  <si>
    <t>De acuerdo a la solidez del conjunto de los controles, este disminuirá el cuadrante de  probabilidad asociado al riesgo.</t>
  </si>
  <si>
    <t>Tratándose de riesgos de corrupción únicamente hay disminución de probabilidad. Es decir, para el impacto no opera el desplazamiento.</t>
  </si>
  <si>
    <t>Evalaución del  Riesgo Residual</t>
  </si>
  <si>
    <t>Opciones de manejo</t>
  </si>
  <si>
    <t>Utilice la lista de despligue que se encuentra parametrizada, le aparecerán las opciones: i)Aceptar, ii)Evitar, iii)Reducir, iv) Compartir o Tranferir.</t>
  </si>
  <si>
    <t xml:space="preserve">Esta casilla dependerá del tratamiento establecido,  se deben diligenciar las acciones que se adelantarán como complemento a los controles establecidos, no necesariamente son controles adicionales.  </t>
  </si>
  <si>
    <t>Plan de Contingencia</t>
  </si>
  <si>
    <t xml:space="preserve">En caso de materialización de riesgo se debe establecer acción a seguir y responsable de su ejecución </t>
  </si>
  <si>
    <t>Es necesario que en la descripción del riesgo concurran los componentes de su definición, así:
ACCIÓN U OMISIÓN + USO DEL PODER + DESVIACIÓN DE LA GESTIÓN DE LO PÚBLICO + EL BENEFICIO PRIVADO. 
Los riesgos de corrupción se establecen sobre procesos.
El riesgo debe estar descrito de manera clara y precisa. Su redacción no debe dar lugar a ambigüedades o confusiones con la causa generadora de los mismos.
Con el fin de facilitar la identificación de riesgos de corrupción y evitar que se presenten confusiones entre un riesgo de gestión y uno de corrupción, se sugiere la utilización de la matriz de definición de riesgo de corrupción, que incorpora cada uno de los componentes de su definición.
De acuerdo con la siguiente matriz, si se marca con u na X en la descripción del  riesgo que aparece en cada casilla quiere decir que se trata de un riesgo de corrupción:</t>
  </si>
  <si>
    <r>
      <t xml:space="preserve">La entidad debe implementar controles orientados a reducir, mitogar o eliminar los riesgos que se puedan presentar. Defina el control (es) considerando la estructura explicada en la guía: </t>
    </r>
    <r>
      <rPr>
        <b/>
        <sz val="9"/>
        <color theme="9" tint="-0.249977111117893"/>
        <rFont val="Arial"/>
        <family val="2"/>
      </rPr>
      <t>Responsable de ejecutar el control + Acción + Complemento</t>
    </r>
    <r>
      <rPr>
        <sz val="9"/>
        <rFont val="Arial"/>
        <family val="2"/>
      </rPr>
      <t xml:space="preserve"> </t>
    </r>
  </si>
  <si>
    <r>
      <t xml:space="preserve">Plan de Manejo de Riesgos
</t>
    </r>
    <r>
      <rPr>
        <sz val="9"/>
        <rFont val="Arial"/>
        <family val="2"/>
      </rPr>
      <t>Accione a tomar, Responsable, fecha de cumplimiento, producto evidencia del cumplimiento</t>
    </r>
  </si>
  <si>
    <t>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que suceda</t>
  </si>
  <si>
    <t xml:space="preserve">Son los efectos ocasionados por la ocurrencia de un riesgo que afecta el proceso o el procedimiento. Consecuencias imagen institucional deteriorada, daño a los recursos públicos, desconfianza del ciudadano y espacios de generación de actos de corrupción complejos. </t>
  </si>
  <si>
    <t>La solidez del conjunto de controles se obtiene calculando el promedio aritmético simple de los controles por cada riesgo.
La matriz automáticamente hará el cálculo  (Columnas AA). 
En la columna AB se desplegara una lista con las opciones:
Fuerte El promedio de la solidez individual de cada control
al sumarlos y ponderarlos es igual a 100.
Moderado El promedio de la solidez individual de cada control al sumarlos y ponderarlos está entre 50 y 99.
Débil El promedio de la solidez individual de cada control al sumarlos y ponderarlos es menor a 50.</t>
  </si>
  <si>
    <t>Versión: 19</t>
  </si>
  <si>
    <t>Formato: Mapa de riesgo institucional</t>
  </si>
  <si>
    <t xml:space="preserve">Se actualiza el formato del Mapa de riesgo institucional, creado una matriz para la identificación de riesgos de gestión y otra matriz para la identificación de riesgos de corrupción, en concordancia con la Guía de Administración de Riesgos versión 5 del DAFP. </t>
  </si>
  <si>
    <t>Falta de comunicación entre las dependencias y la OAC.</t>
  </si>
  <si>
    <t xml:space="preserve">Errores humanos en la divulgación de la información. </t>
  </si>
  <si>
    <t>Posibilidad de afectar la reputación de la SDA, como autoridad ambiental en Bogotá, debido a errores humanos en la divulgación de la información por falta de comunicación entre las dependencias y la OAC.</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</si>
  <si>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cada vez que se requiera.</t>
  </si>
  <si>
    <t>Los coordinadores de la Oficina Asesora de Comunicaciones organizan mesas de trabajo con los profesionales designados y las dependencias solicitantes para revisar los requerimientos o productos con el fin de subsanar  errores o corregir información errada antes de su divulgación y cuando se requiera.</t>
  </si>
  <si>
    <t>El enlace SIG del proceso valida cuatrimestralmente los soportes de la gestión de solicitudes y realiza requerimientos a los grupos de trabajo en caso de ser necesario.</t>
  </si>
  <si>
    <t>Jefe Oficina Asesora de Comunicaciones</t>
  </si>
  <si>
    <t>Actas de reunión, productos finales publicados y requerimientos de los soportes.</t>
  </si>
  <si>
    <t>*Informar a la segunda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</si>
  <si>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</si>
  <si>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</si>
  <si>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</si>
  <si>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</si>
  <si>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Los profesionales del equipo SIG socializan metas, objetivos, normativa y lineamientos relacionados con la implementación, seguimiento y mejora del SIG-MIPG, articulándolos y presentándolos oportunamente a las partes interesadas.</t>
  </si>
  <si>
    <t>Verificar el cumplimiento e implementación de los lineamientos e instrumentos, con el fin de evidenciar su completa aplicación a través del informe de segunda línea de defensa y aprobación de actualización documental por proceso.</t>
  </si>
  <si>
    <t>Subsecretario General</t>
  </si>
  <si>
    <t>Informe de segunda línea de defensa 
Memorandos de aprobación documental del SIG</t>
  </si>
  <si>
    <t>*Informar a la segunda línea de defensa 
*Analizar las causas 
*Identificar la necesidad de adoptar nuevos controles</t>
  </si>
  <si>
    <t>Mapa de Riesgos Institucional</t>
  </si>
  <si>
    <r>
      <t xml:space="preserve">Versión: </t>
    </r>
    <r>
      <rPr>
        <sz val="11"/>
        <rFont val="Arial"/>
        <family val="2"/>
      </rPr>
      <t>19</t>
    </r>
  </si>
  <si>
    <r>
      <t xml:space="preserve">Versión: </t>
    </r>
    <r>
      <rPr>
        <sz val="26"/>
        <color theme="1"/>
        <rFont val="Arial"/>
        <family val="2"/>
      </rPr>
      <t>19</t>
    </r>
  </si>
  <si>
    <r>
      <rPr>
        <b/>
        <sz val="26"/>
        <color theme="1"/>
        <rFont val="Arial"/>
        <family val="2"/>
      </rPr>
      <t>Código:</t>
    </r>
    <r>
      <rPr>
        <sz val="26"/>
        <color theme="1"/>
        <rFont val="Arial"/>
        <family val="2"/>
      </rPr>
      <t xml:space="preserve"> PE03-PR02-F2</t>
    </r>
  </si>
  <si>
    <r>
      <t xml:space="preserve">PLAN DE CONTINGENCIA
</t>
    </r>
    <r>
      <rPr>
        <sz val="16"/>
        <color theme="1"/>
        <rFont val="Arial"/>
        <family val="2"/>
      </rPr>
      <t>(en caso que se materialice)</t>
    </r>
  </si>
  <si>
    <r>
      <t xml:space="preserve">Código: </t>
    </r>
    <r>
      <rPr>
        <sz val="26"/>
        <color theme="1"/>
        <rFont val="Arial"/>
        <family val="2"/>
      </rPr>
      <t>PE03-PR02-F2</t>
    </r>
  </si>
  <si>
    <r>
      <t>Versión:</t>
    </r>
    <r>
      <rPr>
        <sz val="26"/>
        <color theme="1"/>
        <rFont val="Arial"/>
        <family val="2"/>
      </rPr>
      <t xml:space="preserve"> 19</t>
    </r>
  </si>
  <si>
    <t>Subdirector(a) contractual</t>
  </si>
  <si>
    <t>Subdirector(a) Contractual</t>
  </si>
  <si>
    <t>Falencia en la estructuración de los documentos que conforman el proceso de selección (Licitación pública, selección abreviada, concurso de méritos, contratación directa y mínima cuantía).</t>
  </si>
  <si>
    <t>Desconocimiento de las modificaciones normativas.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</si>
  <si>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</si>
  <si>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</si>
  <si>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Lineamientos emitidos constantemente a las dependencias sobre el cumplimiento de requisitos para la contratación.</t>
  </si>
  <si>
    <t>* Analizar las causas
*	Ajustar los controles establecidos inicialmente.
*	Analizar del impacto que tuvo la materialización.
*	Informar a la segunda y tercera línea de defensa sobre el hecho encontrado.</t>
  </si>
  <si>
    <t>Falta de ética y valores en el personal que revisa y aprueba la documentación en los tramites contractuales.</t>
  </si>
  <si>
    <t>Presión, complicidad o abuso de poder.</t>
  </si>
  <si>
    <t>Publicación indebida de los procesos de contratación.</t>
  </si>
  <si>
    <t>Contacto de los proveedores al evaluadores que propicie la dirección
de los procesos.</t>
  </si>
  <si>
    <t>Posibilidad de recibir o solicitar dádivas o beneficio a nombre propio o de terceros para direccionar la contratación a favor de un tercero o de violar las normas comerciales de libre competencia.</t>
  </si>
  <si>
    <t>Inicio de procesos disciplinarios y/o sancionatorios.</t>
  </si>
  <si>
    <t>Pérdida de credibilidad en la Entidad.</t>
  </si>
  <si>
    <t>Enriquecimiento ilícito de servidores públicos.</t>
  </si>
  <si>
    <t>Favorecimiento a terceros y/o servidores públicos.</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</si>
  <si>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</si>
  <si>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 Informar a la segunda y tercera línea de defensa sobre el hecho encontrado.</t>
  </si>
  <si>
    <t>Derrame de sustancias con características de peligrosidad por la Inadecuada manipulación de contenedores o recipientes en áreas de trabajo.</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</si>
  <si>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</si>
  <si>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</si>
  <si>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 Analizar las causas
* Ajustar los controles establecidos inicialmente.
* Analizar del impacto que tuvo la materialización.
* Informar a la segunda y tercera línea de defensa sobre el hecho encontrado.</t>
  </si>
  <si>
    <t>Director de Gestión Corporativa.</t>
  </si>
  <si>
    <t>Derrame de sustancias con carácter de peligrosidad durante el traslado a la sede Administrativa desde las sedes con control operacional al sitio de almacenamiento temporal por el inadecuado alistamiento.</t>
  </si>
  <si>
    <t>Desconocimiento de los procedimientos e inasistencia a las capacitaciones, del personal que manipula sustancias químicas.</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</si>
  <si>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</si>
  <si>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Cambios de un bien o alguno de sus componentes, partes, seriales etc, por la rotación del mismo entre servidores públicos.</t>
  </si>
  <si>
    <t>La finalización de los contratos y la gestión de la paz y salvo por parte de quien tiene asignado el bien.</t>
  </si>
  <si>
    <t>Posibilidad de afectación económica debido a Cambios de un bien o alguno de sus componentes, partes, seriales etc, por la rotación del mismo entre servidores públicos debido a la finalización de los contratos y la gestión de la paz y salvo por parte de quien tiene asignado el bien.</t>
  </si>
  <si>
    <t>Afectación menor a 10 SMLMV</t>
  </si>
  <si>
    <t>El Profesional del almacén cada vez que haya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actualiza el inventario individual y se genera el comprobante de traslado de bienes devolutivos.</t>
  </si>
  <si>
    <t>Estudios previos para direccionar la contratación</t>
  </si>
  <si>
    <t>No garantizar los principios de publicidad y transparencia  de la información contractual.</t>
  </si>
  <si>
    <t>Decisiones ajustadas a intereses particulares.</t>
  </si>
  <si>
    <t>Falta de ética y valores del servidor.</t>
  </si>
  <si>
    <t>Posibilidad de recibir o solicitar dadivas para direccionar la adjudicación de un proceso hacia un grupo en particular para favorecer a una persona natural o juridica.</t>
  </si>
  <si>
    <t>Pérdida de credibilidad y de confianza en la Entidad.</t>
  </si>
  <si>
    <t>Investigaciones disciplinarias, administrativas y penales.</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</si>
  <si>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</si>
  <si>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Lineamientos emitidos constantemente a las dependencias sobre el cumplimiento de requisitos para la contratación y estructuracion.</t>
  </si>
  <si>
    <t>Director de Gestión Corporativa</t>
  </si>
  <si>
    <t>No capacitar a los servidores en la responsabilidad frente a la gestión documental.</t>
  </si>
  <si>
    <t>No planeación dentro del plan de trabajo de gestión documental.</t>
  </si>
  <si>
    <t>Posibilidad de afectación económica y reputacional por no capacitar a los servidores en la responsabilidad frente a la gestión documental debido a la no planeación dentro del plan de trabajo de gestión documental.</t>
  </si>
  <si>
    <t>El riesgo afecta la imagen de la entidad con algunos usuarios de relevancia frente al logro de los objetivos.</t>
  </si>
  <si>
    <t>El profesional del proceso de Gestión Documental dentro del plan de trabajo para la vigencia incluye capacitaciones a realizar trimestralmente con el fin de reforzar y dar a conocer la cultura del buen manejo de la información, si se presentaran la no participación de muchos de los servidores esta información es remitida a los jefes de las dependencias para que sea replicada dentro de los equipos de trabajo, como evidencia queda las actas y listas de asistencia y las presentaciones.</t>
  </si>
  <si>
    <t>Se consolida el inventario el cual permite identificar la variación de expedientes cada 6 meses para los procesos y se genera un reporte el cual es compartido con los mismos.</t>
  </si>
  <si>
    <t>* Analizar las causas.
* Ajustar los controles establecidos inicialmente.
* Analizar del impacto que tuvo la materialización.
* Informar a la segunda y tercera línea de defensa sobre el hecho encontrado.
* Dar aplicabilidad al procedimiento de reconstrucción o perdida de expedientes.</t>
  </si>
  <si>
    <t>Ausencia de controles en el proceso de Gestión documental.</t>
  </si>
  <si>
    <t>Posibilidad de recibir o solicitar dadivas o beneficio a nombre propio o de terceros por la pérdida o alteración de la información de un expediente en el archivo de la SDA.</t>
  </si>
  <si>
    <t>Desgaste administrativo y pérdida de recursos para la reconstrucción de expedientes.</t>
  </si>
  <si>
    <t>Pérdida de memoria documental institucional, Pronunciamientos inadecuado.</t>
  </si>
  <si>
    <t>Pérdida de la trazabilidad de la información.</t>
  </si>
  <si>
    <t>El profesional Especializado de la DGC del grupo de Gestión Documental verifica anualmente el inventario documental del archivo de la SDA, con el fin de garantizar la custodia de la documentación, tomando como referencia el inventario del año anterior. Dicha información se socializa a jefes de dependencia a través de un reporte</t>
  </si>
  <si>
    <t>* Director de Gestión Corporativa.</t>
  </si>
  <si>
    <t>Falta de información en los riesgos a los que están expuestos los funcionarios y contratista en el desarrollo de sus actividades.</t>
  </si>
  <si>
    <t>Inasistencia a las capacitaciones e incumplimiento a los procedimientos de SG-SST.</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</si>
  <si>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</si>
  <si>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Entre 100 y 500 SMLMV</t>
  </si>
  <si>
    <t>El profesional de SG-SST realiza la planificación de las capacitaciones por medio de un cronograma de acuerdo al riesgo de exposición, posterior a este se efectúa el registro de asistencia y se remiten las memorias por correo electrónico.</t>
  </si>
  <si>
    <t>El profesional de SG-SST conforme al procedimiento Notificación e investigación de incidentes, accidentes, enfermedades laborales y accidentes de tránsito, realiza  Investigación del Incidente o Accidente Laboral con el fin de recolectar la información y conocer las causas del dicho accidente.</t>
  </si>
  <si>
    <t>Desinterés de los funcionarios para asistir a las capacitaciones programadas dentro del PIC.</t>
  </si>
  <si>
    <t>Inadecuada socialización y divulgación de los programas de capacitación.</t>
  </si>
  <si>
    <t>Posibilidad de afectación económica por desinterés de los funcionarios para asistir a las capacitaciones programadas dentro del PIC debido a la inadecuada socialización y divulgación de los programas de capacitación.</t>
  </si>
  <si>
    <t>Entre 50 y 100 SMLMV</t>
  </si>
  <si>
    <t>El profesional de bienestar y capacitación planea las capacitaciones a partir de las necesidades planteadas por los servidores públicos y las señaladas en la guía para la formulación del PIC, adicionalmente se deben presentar las actas denominadas “actas de compromiso y autorización de actividades” código PA01-PR32-F3 firmadas por el funcionario inscrito y el jefe inmediato.</t>
  </si>
  <si>
    <t>Error en la liquidación de nómina al momento del cargue de la información al aplicativo o fallas técnicas en el mismo.</t>
  </si>
  <si>
    <t>Cantidad de novedades y termino perentorios para el reporte de novedades de manera extemporánea.</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</si>
  <si>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</si>
  <si>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Afectación menor a 10 SMLMV.</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</si>
  <si>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</si>
  <si>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Responsabilidad disciplinaria y penal para el nominador.</t>
  </si>
  <si>
    <t>Responsabilidad desciplinaria por parte de los responsables del proceso.</t>
  </si>
  <si>
    <t>Responsabilidad fiscal en la medida que se deban reintegrarse dineros al erario publico.</t>
  </si>
  <si>
    <t>Revocatoria directa.</t>
  </si>
  <si>
    <t xml:space="preserve">Dar lineamientos generales desde el Comité Institucional de Gestión de Desempeño - MIPG para la  formulación de planes, programas y proyectos en la SDA, que incluya las actualizaciones normativas referentes </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</si>
  <si>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</si>
  <si>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Se verifica  los reportes  de los proyectos de inversión mensualmente, validando la consistencia y coherencia de la información suministrada por las gerencias de los proyectos y emitir  informes de alertas y recomendaciones,.</t>
  </si>
  <si>
    <t xml:space="preserve">Acta de reunión </t>
  </si>
  <si>
    <r>
      <t>Se realiza la consolidación y cargue de la información validada por los analista</t>
    </r>
    <r>
      <rPr>
        <sz val="10"/>
        <rFont val="Arial"/>
        <family val="2"/>
      </rPr>
      <t>s, trimestralmente</t>
    </r>
    <r>
      <rPr>
        <sz val="10"/>
        <color theme="1"/>
        <rFont val="Arial"/>
        <family val="2"/>
      </rPr>
      <t xml:space="preserve">, verificando la información de acuerdo con las políticas y requisitos, así como la coherencia de la información a través de la comparación y análisis de los reportes de ejecución presupuestal y magnitudes físicas de las metas. </t>
    </r>
  </si>
  <si>
    <t>Falta de continuidad en los procesos de participación liderados por la SDA</t>
  </si>
  <si>
    <t xml:space="preserve">Insuficiente divulgación a las organizaciones y a las comunidades sobre los procesos que lidera la Secretaria Distrital de Ambiente acorde a su misionalidad </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</si>
  <si>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</si>
  <si>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</si>
  <si>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 xml:space="preserve">Realizar seguimiento a las actividades ejecutadas en torno a los procesos participativos ambientales locales </t>
  </si>
  <si>
    <t>Coordinador y profesional de apoyo del equipo de participación</t>
  </si>
  <si>
    <t>Matriz de seguimiento de la instancia de participación
Matriz de territorialización de participación</t>
  </si>
  <si>
    <t>1. Ajustar la metodología aplicada en las acciones de participación ciudadana.
2. Analizar las causas.
3. Ajustar los controles establecidos inicialmente.
4. Analizar del impacto que tuvo la materialización.
5. Informar a la segunda y tercera línea de defensa sobre el hecho encontrado.</t>
  </si>
  <si>
    <t>Bajos conocimiento de las personas vinculadas a las estrategias de educación ambiental, frente al cuidado y preservación del territorio, las áreas de interés ambiental y la biodiversidad del Distrito Capital</t>
  </si>
  <si>
    <t xml:space="preserve">Bajo dominio del tema por parte del educador y falta de utilización de recursos pedagógicos
</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</si>
  <si>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</si>
  <si>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Realizar el análisis de los resultados de las encuestas del conocimientos aplicadas en las actividades de educación ambiental</t>
  </si>
  <si>
    <t>Profesional enlace del Sistema Integrado de gestión del proceso de Participación y Educación Ambiental</t>
  </si>
  <si>
    <t>Informe de resultados de las encuestas de conocimiento</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</si>
  <si>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</si>
  <si>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Coordinadores del equipo de educación ambiental</t>
  </si>
  <si>
    <t>Inadecuada  formulación, actualización, seguimiento y evaluación de los instrumentos de planeación ambiental</t>
  </si>
  <si>
    <t>Falta de la identificación de las  necesidades ambientales del Distrito.</t>
  </si>
  <si>
    <t>Posibilidad  de afectación reputacional por la inadecuada  formulación, actualización, seguimiento y evaluación de los instrumentos de planeación ambiental, debido a falta de la identificación de las  necesidades ambientales del Distrito.</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</si>
  <si>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</si>
  <si>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Subdirector (a) de Políticas y Planes Ambientales</t>
  </si>
  <si>
    <t>Inadecuado análisis y revisión de calidad de la información e indicadores en la plataforma OAB.</t>
  </si>
  <si>
    <t>errores en el reporte de la información suministrada de los indicadores ambientales y de los datos.</t>
  </si>
  <si>
    <t xml:space="preserve">Posibilidad  de afectación reputacional por el inadecuado análisis y revisión de calidad de la información e indicadores en el Observatorio Ambiental de Bogotá - OAB debido a errores en el reporte de la información suministrada de los indicadores o de los datos. </t>
  </si>
  <si>
    <t>Revisar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sistema de trazabilidad denominado “Auditoría” en la plataforma de administración del Observatorio Ambiental de Bogotá, y se genera automáticamente una alerta de ingreso a la plataforma de administración de indicadores, a través de correo electrónico institucional info.oab@ambientebogota.gov.co y al correo electrónico institucional del profesional técnico responsable de la DPSIA.  En el caso de requerir alguna precisión sobre el Metadato del indicador se gestiona con el responsable para su ajuste mediante comunicación oficial interna o externa o, correo institucional.</t>
  </si>
  <si>
    <t>Realizar valoración de la información de los indicadores cargados en el Observatorio Ambiental de Bogotá, mediante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de solicitud de verificación de un indicador para reportarlo en un informe normado. Si se detecta una información no confiable, inconsistente o irrelevante se inactiva el indicador en el observatorio y se deja registro en el sistema de trazabilidad denominado “Auditoría” en la plataforma de administración del Observatorio Ambiental de Bogotá.</t>
  </si>
  <si>
    <t>Director(a) de Planeación y Sistemas de Información Ambiental</t>
  </si>
  <si>
    <t>Bitácora OAB
Acta de reunión y listado de asistencia de la capacitación, pantallazos roles y usuarios OAB.
Comunicaciones oficiales de reporte y actualización de OAB.
Porcentaje de actualización de los indicadores del OAB.
Informes de administración del OAB
Informes normados que contiene indicadores reportados en el OAB</t>
  </si>
  <si>
    <t>1, Inactivar inmediatamente el dato del año erróneo en la plataforma del OAB o el indicador dependiendo de la inconsistencia, al mismo tiempo que se informa a los responsables de la información e iniciar las acciones de verificación y justificación necesarias para corregir o modificar el dato o reporte del dato o del indicador.
2. Analizar las causas.
3. Ajustar los controles establecidos inicialmente.
4. Analizar del impacto que tuvo la materialización.
5. Informar a la segunda y tercera línea de defensa sobre el hecho encontrado.</t>
  </si>
  <si>
    <t>Contar con los delegados responsable del indicador ya sea de una dependencia de la SDA o de una entidad del SIAC activos, asignarle roles, contraseñas y permisos a dicho usuarios y capacitarlo en la gestión, alimentación y actualización adecuada de la información en el OAB e inhabilitar a los usuarios no activos.</t>
  </si>
  <si>
    <t>Complejidad en la expedición de actos administrativos y desarrollo de labores por parte de los procesos involucrados en  la adquisición predial.</t>
  </si>
  <si>
    <t>Desarticulación con los procesos de la entidad en temas que permitan cumplir con los objetivos del proceso para la adecuada gestión.</t>
  </si>
  <si>
    <t xml:space="preserve">Posibilidad de afectación reputacional por la complejidad en la expedición de actos administrativos y desarrollo de labores por parte de los procesos involucrados en  la adquisición predial debido a la desarticulación con los procesos de la entidad en temas que permitan cumplir con los objetivos del proceso para la adecuada gestión. 
</t>
  </si>
  <si>
    <t>El Director de  la Dirección de Gestión Ambiental y los profesionales encargados de la gestión predial revisan los avances  en los procesos de adquisición, para garantizar el desarrollo de la adquisición de predios priorizados con el objetivo  de  consolidar las áreas de interés ambiental, dejando constancia  en las actas de reunión.</t>
  </si>
  <si>
    <t xml:space="preserve">Revisión periódica de los compromisos establecidos en las reuniones con las áreas involucradas en el proceso de adquisición  predial.
</t>
  </si>
  <si>
    <t>Director de Gestión Ambiental / profesionales de Gestión Predial de la DGA.</t>
  </si>
  <si>
    <t>Actas de reunión</t>
  </si>
  <si>
    <t xml:space="preserve">. Analizar causas
. Analizar el impacto en caso de materialización.
. Informar a la segunda y tercera línea de defensa sobre el hecho encontrado.
. Ajustar controles establecidos inicialmente.
</t>
  </si>
  <si>
    <t>El Director de  la Dirección de Gestión Ambiental y los profesionales encargados de la gestión predial revisan los avances  en los procesos de adquisición, en caso de presentarse una desviación se reportara de manera inmediata al Comité de Adquisición de Predios de la Secretaría Distrital de Ambiente para adelantar  las acciones pertinentes.</t>
  </si>
  <si>
    <t xml:space="preserve">No presencia  permanente en la administración de las áreas protegidas y de interés ambiental priorizadas.
</t>
  </si>
  <si>
    <t xml:space="preserve">Posibilidad de afectación reputacional por la no presencia  permanente en la administración  de las áreas protegidas y de interés ambiental priorizadas, debido a  la complejidad en el desarrollo de los procesos precontractuales y contractuales. </t>
  </si>
  <si>
    <t>Los profesionales responsables de los grupos de Parques Ecológicos Distritales de Humedales y Parques Distritales Ecológicos de montaña  realizan seguimiento a la matriz de tensionantes generada  por los encargados de la administración en las áreas protegidas y de interés ambiental priorizadas,  para mantener la administración, manejo y gestión de las mismas.</t>
  </si>
  <si>
    <t>Subdirección de Ecosistemas y Ruralidad /grupo de PEDM-PEDH</t>
  </si>
  <si>
    <t>Matriz de tensionantes diligenciada</t>
  </si>
  <si>
    <t xml:space="preserve"> Analizar causas
. Analizar el impacto en caso de materialización.
. Informar a la segunda y tercera línea de defensa sobre el hecho encontrado.
. Ajustar controles establecidos inicialmente.
</t>
  </si>
  <si>
    <t>Los profesionales responsables de los grupos de Parques Ecológicos Distritales de Humedales y Parques Distritales Ecológicos de montaña en caso de presentarse algún tensionante  tomaran las acciones correspondientes ante  la autoridad competente</t>
  </si>
  <si>
    <t xml:space="preserve">No realización de manera oportuna del control y el seguimiento a los trámites otorgados, </t>
  </si>
  <si>
    <t xml:space="preserve">Insuficiencia de personal vinculado para la realización de la actividad de Control y Seguimiento
</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</si>
  <si>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</si>
  <si>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</si>
  <si>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1. Identificar en una (1) matriz  los tiempos establecidos por normas, de los trámites y permisos ambientales.
2. Realizar cinco (5) sensibilizaciones  a los colaboradores frente al cumplimiento de los términos de la norma para los permisos y trámites ambientales.</t>
  </si>
  <si>
    <t xml:space="preserve">DIRECCIÓN DE CONTROL AMBIENTAL </t>
  </si>
  <si>
    <t xml:space="preserve">Matriz de tiempos elaborada
Listados de asistencia de las capacitaciones </t>
  </si>
  <si>
    <t>La establecida en la politica de Riesgos de la Entidad</t>
  </si>
  <si>
    <t xml:space="preserve">
Incumplimiento de  los lineamientos normativos
</t>
  </si>
  <si>
    <t>Desconocimiento de los procedimientos internos 
Falta de capacitación a los profesiones de las áreas</t>
  </si>
  <si>
    <t>Posibilidad de afectación reputacional por incumplir los lineamientos normativos, ocasionado por el desconocimiento de los procedimientos internos y la falta de capacitación a los profesiones de las áreas.</t>
  </si>
  <si>
    <t xml:space="preserve">Revisión diaria por parte del profesional que ejerce funciones/obligaciones,  de revisor a las actuaciones administrativas generadas en el proceso, con el fin de verificar el cumplimiento normativo dejando la trazabilidad en el Sistemas FOREST.
</t>
  </si>
  <si>
    <t xml:space="preserve">1, Desarrollar cinco (5) ejercicios sensibilización interna frente a las funciones y procedimientos de cada área.
2. Desarrolar cuatro (4) ejercicios de sensibilización interna frente a las direrentes támticas de carácter ambiental, que contribuiyan al conocimiento de los servidores y colaboradores para el desarrollo de las actividades propias en el ejercicio de control y seguimiento. </t>
  </si>
  <si>
    <t xml:space="preserve">
Listados de asistencia de las capacitaciones </t>
  </si>
  <si>
    <t xml:space="preserve"> No detectar errores que afecten materialmente la presentación de los Estados Financieros, al momento de validar los hechos económicos sociales y ambientales previo al cierre contable.   </t>
  </si>
  <si>
    <t>Error en el contenido de los documentos fuente, fallas involuntarias en la digitación, omisión en la aplicación de la normatividad y los lineamientos vigentes; lo que produce reportes con información no idónea</t>
  </si>
  <si>
    <t xml:space="preserve">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	</t>
  </si>
  <si>
    <t>El profesional responsable de validar la información contable, mensualmente verifica los saldos y depura la información contable y financiera para la preparación, revisión y aprobación de los Estados Financieros. 
En caso de identificar diferencias en la información registrada, requerirá al profesional responsable del registro, efectuar los ajustes y correcciones pertinentes, como evidencia se obtienen los estados financieros definitivos para aprobación.</t>
  </si>
  <si>
    <t>40%</t>
  </si>
  <si>
    <t>Aprobar y firma el Conjunto de Estados Financieros y reportes contables por parte de los responsables.</t>
  </si>
  <si>
    <t>* Analizar las causas
* Ajustar los controles establecidos inicialmente.
* analizar del impacto que tuvo la materialización.
* Informar a la segunda y tercera línea de defensa sobre el hecho encontrado.</t>
  </si>
  <si>
    <t>No homologar los conceptos presupuestales conforme a los lineamientos de la secretaria Distrital de Hacienda (SDH).</t>
  </si>
  <si>
    <t>Omitir o traslapar algún concepto presupuestal al momento de digitar la información.</t>
  </si>
  <si>
    <t xml:space="preserve">Posibilidad de afectación económica en el cargue de los conceptos presupuestales en las plantillas dispuestas por SDH, conforme a la proyección del PAA de cada área; ocasionada por no homologar los conceptos presupuestales conforme a los lineamientos de la (SDH), o omitir o traslapar algún concepto presupuestal al momento de digitar la información.  </t>
  </si>
  <si>
    <t>Leve</t>
  </si>
  <si>
    <t>El responsable del presupuesto valida la información de la vigencia cargada por el profesional antes de la trasmisión a la SDH, verificando en un archivo en excel cada uno de los componentes y la adecuada asignación presupuestal, como evidencia queda la plantilla diligenciada.</t>
  </si>
  <si>
    <t>Emisión de  conceptos jurídicos o de viabilidad jurídica basados en normatividad desactualizada o no aplicable.</t>
  </si>
  <si>
    <t xml:space="preserve">Los abogados que emiten los conceptos jurídicos o de viabilidad jurídica no dan cumplimiento a las actividades establecidas en el procedimiento PA05-PR01: Emisión Conceptos Jurídicos y Conceptos de Viabilidad Jurídica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</si>
  <si>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</si>
  <si>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t>Ejecución y Administración de procesos</t>
  </si>
  <si>
    <t xml:space="preserve">Los abogados de la DLA verifican en los aplicativos del régimen legal de Bogotá que  la normatividad relacionada en el concepto jurídico o de viabilidad jurídica se encuentre actualizada y sea aplicable. </t>
  </si>
  <si>
    <t>Director Legal Ambiental</t>
  </si>
  <si>
    <t xml:space="preserve">Conceptos Jurídicos o de Viabilidad Jurídica revisados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</si>
  <si>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</si>
  <si>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Director Legal Ambiental </t>
  </si>
  <si>
    <t xml:space="preserve">El Coordinador del grupo revisa y aprueba todos los conceptos jurídicos y de viabilidad jurídica con el fin de identificar facultades, vigencia de las normas, redacción, ortografía y la legalidad del mismo. </t>
  </si>
  <si>
    <t xml:space="preserve">Pérdida de procesos judiciales </t>
  </si>
  <si>
    <t xml:space="preserve">Falta de oportunidad en la tención de los mismos. </t>
  </si>
  <si>
    <t xml:space="preserve">Posibilidad de afectación económica por pérdida de procesos judiciales debido a la falta de oportunidad en la atención de los mismos. </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</si>
  <si>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</si>
  <si>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 xml:space="preserve">Hoja de Control de Procesos Judiciales de la SDA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</si>
  <si>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</si>
  <si>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 xml:space="preserve">El profesional Jurídico de apoyo realiza gestión para obtener la información o documentos requeridos para dar cumplimiento a los términos de los procesos judiciales.  </t>
  </si>
  <si>
    <t>Registro incompleto de las actividades en el aplicativo SIPEJ.</t>
  </si>
  <si>
    <t xml:space="preserve">
Los contratistas no realizan el reporte de la inspección vigilancia y control de las Entidades Sin Ánimo de Lucro Ambientales y no se realiza seguimiento por parte del coordinador </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</si>
  <si>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</si>
  <si>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El coordinador del grupo ESAL verifica mensualmente la actualización del aplicativo SIPEJ conforme a la base de datos de gestión remitida por los contratistas y funcionarios.</t>
  </si>
  <si>
    <t>Base de gestión</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</si>
  <si>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</si>
  <si>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Debido a que se presente un impedimento para la ejecución de las actividades de medición asociadas al proceso de Metrología, Monitoreo y Modelación.</t>
  </si>
  <si>
    <t>Establecer y ejecutar un cronograma de calibración y mantenimiento para los equipos utilizados  en la ejecución de las actividades del proceso de Metrología, monitoreo y modelación.</t>
  </si>
  <si>
    <t>Proyectar y ejecutar un cronograma de calibración y mantenimiento para los equipos de medición utilizados en actividades del proceso de Metrología, Monitoreo y Modelación.</t>
  </si>
  <si>
    <t>Dirección de Control Ambiental y Subdirecciones Técnicas (Subdirección de Calidad del Aire Auditiva y Visual, Subdirección de Silvicultura Flora y Fauna, Subdirección del Recurso Hídrico y del Suelo y Centro de Información y Modelación Ambiental de Bogotá CIMAB).</t>
  </si>
  <si>
    <t>((%) Cronograma de calibración y mantenimiento de equipos ejecutado / (%) Cronograma de calibración u mantenimiento de equipos programado) * 100%</t>
  </si>
  <si>
    <t xml:space="preserve">Analizar las causas
Ajustar los controles establecidos inicialmente.
Analizar del impacto que tuvo la materialización.
Informar a la segunda y tercera línea de defensa sobre el hecho encontrado
</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</si>
  <si>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</si>
  <si>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Realizar seis (6)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</si>
  <si>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 Cronograma de sensibilizaciones ejecutado / (%) Cronograma de sensibilizaciones programado) * 100%</t>
  </si>
  <si>
    <t>Realizar diez (10) informes dirigidos al Subsistema de Seguridad y Salud en el Trabajo con el reporte de trabajo en alturas.</t>
  </si>
  <si>
    <t>(Número de informes de SST enviados / 10) * 100%</t>
  </si>
  <si>
    <t xml:space="preserve">
Dirección de Control Ambiental y Subdirecciones Técnicas (Subdirección de Calidad del Aire Auditiva y Visual, Subdirección de Silvicultura Flora y Fauna, Subdirección del Recurso Hídrico y del Suelo y Centro de Información y Modelación Ambiental de Bogotá CIMAB).</t>
  </si>
  <si>
    <t>El coordinador de cada equipo de trabajo ejecutar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</si>
  <si>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Establecer y ejecutar (10) mesas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</si>
  <si>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(No. de mesas de seguimiento ejecutadas/10)*100%</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</si>
  <si>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</si>
  <si>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Realizar dos (2)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</si>
  <si>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(No. de jornadas de inducción ejecutadas/2)*100%</t>
  </si>
  <si>
    <t>El coordinador administrativo de cada dependencia en los estudios previos (PA08-PR03-F2) establece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</si>
  <si>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En los estudios previos (PA08-PR03-F2) se debe establecer por los profesionales asignados por el líder técnico,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</si>
  <si>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No. de proveedores contratados en la vigencia con acreditación/ No. de  proveedores)*100%</t>
  </si>
  <si>
    <t>El profesional SIG de la dependencia realizará/gestionará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</si>
  <si>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Programar y ejecutar dos (2)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</si>
  <si>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(No. de jornadas de autoevaluación ejecutadas/2)*100%</t>
  </si>
  <si>
    <t>Violación del debido proceso, por el desconocimiento de los procedimientos Disciplinarios por parte de los abogados o el Operador Disciplinario a cargo del expediente.</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</si>
  <si>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</si>
  <si>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Revisar o listar las etapas procesales que continúan para generar un mayor control dentro de las expedientes para asegurar las actuaciones.</t>
  </si>
  <si>
    <t>Jefe de Oficina</t>
  </si>
  <si>
    <t xml:space="preserve">o Analizar las causas
o Ajustar los controles establecidos inicialmente.
o Analizar del impacto que tuvo la materialización.
o Informar a la segunda y tercera línea de defensa sobre el hecho encontrado.
</t>
  </si>
  <si>
    <t>Suministrar o permitir información a terceros ajenos a los procesos disciplinarios, antes de que en ellos se haya formulado pliego de cargos.</t>
  </si>
  <si>
    <t>Violación a la reserva procesal por el desconocimiento o por intención consiente de violar el artículo 95 de la ley 734 de 2002 o las que lo modifiquen.</t>
  </si>
  <si>
    <t>La Oficina de Control Disciplinario Interno a través del profesional que ejerce la función disciplinaria, restringe el acceso a la oficina de terceros ajenos al proceso disciplinario que se adelanta y solamente se permite el conocimiento y manipulación a los sujetos procesales, previamente identificados, con la supervisión del profesional responsable del expediente.</t>
  </si>
  <si>
    <t xml:space="preserve">Elaborar por parte del profesional a cargo del expediente, la constancia de acción de visita a dicho expediente. </t>
  </si>
  <si>
    <t xml:space="preserve">Indisponibilidad de los servicios de tecnologías de la información y Comunicaciones </t>
  </si>
  <si>
    <t>Baja capacidad para aplicar los estándares y lineamientos en la gestión de los servicios de TI.</t>
  </si>
  <si>
    <t>Posibilidad de afectación reputacional por la indisponibilidad de los servicios de tecnologías de la información y Comunicaciones debido a la baja capacidad para aplicar los estándares y lineamientos en la gestión de los servicios de TI.</t>
  </si>
  <si>
    <t>El equipo del dominio de servicios tecnológicos monitorea la capacidad y disponibilidad de la infraestructura tecnológica mediante herramientas de monitoreo, gestión de alertas y aplicación de estándares y lineamientos para el servicio de TI.</t>
  </si>
  <si>
    <t xml:space="preserve">Configurar y realizar el aprovisionamiento de la capacidad de TI asegurando la disponibilidad de los ambientes de producción, desarrollo y pruebas que se encuentren activos en la infraestructura de la SDA. </t>
  </si>
  <si>
    <t>Director de Planeación y Sistemas de Información Ambiental</t>
  </si>
  <si>
    <t>Seguimiento al plan de capacidad de TI</t>
  </si>
  <si>
    <t>Variación en los atributos de confidencialidad, disponibilidad, integridad y privacidad de la información</t>
  </si>
  <si>
    <t>Insuficiente aplicación de controles de seguridad de la información y de seguridad informática.</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</si>
  <si>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</si>
  <si>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Director de Planeación y Sistemas de Información Ambiental  - Oficial de Seguridad de la información</t>
  </si>
  <si>
    <t>Desarticulación de los proyectos estratégicos de la entidad que tienen algún componente de tecnologías de la información y las comunicaciones.</t>
  </si>
  <si>
    <t>Fallas en el seguimiento de las iniciativas y adquisiciones de TI.</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</si>
  <si>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</si>
  <si>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Adopción e implementación de lineamientos de gobierno y estrategia de TI en la entidad.</t>
  </si>
  <si>
    <t>Informes de seguimiento del PETI
Indicadores del PETI
Instrumentos de planeación de componentes de TI</t>
  </si>
  <si>
    <t>1. Activar el análisis de impacto al negocio (BIA) y el plan de continuidad del negocio.
2. Analizar las causas.
3. Ajustar los controles establecidos inicialmente.
4. Analizar del impacto que tuvo la materialización.
5. Informar a la segunda y tercera línea de defensa sobre el hecho encontrado.</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</si>
  <si>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</si>
  <si>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Subutilización de las herramientas de TI en la Entidad.</t>
  </si>
  <si>
    <t xml:space="preserve">Bajo uso y apropiación de servicios y capacidades  tecnológicas de la entidad. </t>
  </si>
  <si>
    <t xml:space="preserve">Posibilidad de afectación reputacional por la subutilización de las herramientas de TI en la Entidad debido al bajo uso y apropiación de servicios y capacidades  tecnológicas de la entidad. </t>
  </si>
  <si>
    <t>Capacitar y socializar el manejo y funcionamiento de los sistemas de información, funcionalidades o aplicaciones, de acuerdo con los parámetros y actividades  establecidos en el procedimiento de Uso y apropiación de TI.</t>
  </si>
  <si>
    <t>Evaluar la aplicación de la estrategia de uso y apropiación, verificar cual es el servicio tecno o sistema de información que no ha le aplicado estrategia de uso y apropiación y priorizar la aplicación de la estrategia.</t>
  </si>
  <si>
    <t xml:space="preserve">Informes de Capacitaciones
Resultados de las evaluaciones de las capacitaciones - Encuesta de percepción
</t>
  </si>
  <si>
    <t>1. Emprender de forma inmediata el reforzamiento personalizado e individualizado de la herramienta de TI subutilizada.
2. Analizar las causas.
3. Ajustar los controles establecidos inicialmente.
4. Analizar del impacto que tuvo la materialización.
5. Informar a la segunda y tercera línea de defensa sobre el hecho encontrado.</t>
  </si>
  <si>
    <t>Aplicar encuestas de percepción y evaluación de la capacitación brindada</t>
  </si>
  <si>
    <t>Dificultades presentadas a los ciudadanos y grupos de interés al acceder a los trámites y servicios de la entidad.</t>
  </si>
  <si>
    <t>Interrupciones o inadecuada atención en los canales habilitados.</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</si>
  <si>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</si>
  <si>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Subsecretario General-Servicio a la Ciudadanía</t>
  </si>
  <si>
    <t>Actas y listados de asistencia capacitaciones</t>
  </si>
  <si>
    <t>Emisión de respuestas inoportunas desde las áreas competentes.</t>
  </si>
  <si>
    <t>Retrasos en la radicación, asignación y seguimiento de las PQRS ingresadas a través de los diferentes canales de atención habilitados.</t>
  </si>
  <si>
    <t>Posibilidad de afectación reputacional por emisión de respuestas inoportunas desde las áreas competentes debido a retrasos en la radicación, asignación y seguimiento de las PQRS ingresadas a través de los diferentes canales de atención habilitados.</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</si>
  <si>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</si>
  <si>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</si>
  <si>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</si>
  <si>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</si>
  <si>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Incumplimiento del Plan Anual de Auditoría de la Oficina de Control Interno.</t>
  </si>
  <si>
    <t>Inconsistencias en el Plan de Trabajo de Auditoría Interna elaborado para los trabajos de aseguramiento.</t>
  </si>
  <si>
    <t>Posibilidad de afectación reputacional debido al incumplimiento del Plan Anual de Auditoría de la Oficina de Control Interno, generado por inconsistencias en el Plan de Trabajo de Auditoría Interna elaborado para los trabajos de aseguramiento.</t>
  </si>
  <si>
    <t>El Plan de Trabajo de Auditoría Interna es elaborado con base en el análisis de la información preliminar solicitada al proceso o actividad auditada.</t>
  </si>
  <si>
    <t>Diligenciar matriz de seguimiento al plan anual de auditoria</t>
  </si>
  <si>
    <t>Jefe OCI</t>
  </si>
  <si>
    <t>Mensual</t>
  </si>
  <si>
    <t>Matriz diligenciada con los registros del seguimiento realizado de manera mensual</t>
  </si>
  <si>
    <t>* Análisis documentado de las causas que dieron origen a la materialización del riesgo.
* Identificar la necesidad de adoptar nuevos controles o fortalecer los actuales.
* Analizar del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</si>
  <si>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Jefe de Oficina de Control Interno</t>
  </si>
  <si>
    <t>El Plan de Trabajo de Auditoría Interna es elaborado por el Líder de la Auditoría, así como revisado y aprobado por el Jefe de la Oficina de Control Interno.</t>
  </si>
  <si>
    <t>Una vez comunicado al Líder del Proceso Auditado, el Plan de Trabajo de Auditoría Interna es objeto de análisis y discusión en el marco de la reunión de apertura, producto de la cual pueden surgir ajustes y/o modificaciones.</t>
  </si>
  <si>
    <t>De acuerdo con el procedimiento PC01-PR04 - Auditorías Internas de Gestión: "Se establece que, ante la posibilidad de incumplimiento del plan de trabajo de auditoria, se realice las modificaciones correspondientes comunicándolas al proceso objeto de auditoria."</t>
  </si>
  <si>
    <t>Posibilidad de afectación reputacional por dificultades presentadas a los ciudadanos y grupos de interés al acceder a los trámites y servicios de la entidad debido a interrupciones o inadecuada atención en los canales habilitados.</t>
  </si>
  <si>
    <t>Realizar divulgaciones por medio de las ferias de servicio, donde se den a conocer a los ciudadanos los diferentes canales habilitados y puntos de atención para acceder a los tramites y servicios que ofrece la entidad.</t>
  </si>
  <si>
    <t>Actas y listados de asistencia de ferias de servicio</t>
  </si>
  <si>
    <t>Suministro incompleto o inoportuno de información por parte del proceso o actividad auditada.</t>
  </si>
  <si>
    <t>Posibilidad de afectación reputacional debido al incumplimiento del Plan Anual de Auditoría de la Oficina de Control Interno, generado por el suministro incompleto o inoportuno de información por parte del proceso o actividad auditada.</t>
  </si>
  <si>
    <t>El Plan Anual de Auditoría es sometido a estudio y aprobación del Comité Institucional de Coordinación de Control Interno - CICCI.</t>
  </si>
  <si>
    <t>Solicitud de información preliminar para la planificación de la auditoría interna con un plazo mínimo de cinco (5) días hábiles.</t>
  </si>
  <si>
    <t>Previo a la emisión del Informe Definitivo de Auditoría, se comunica un Informe Preliminar al Líder del Proceso Auditado, dando espacio a la revisión y comunicación de sus objeciones.</t>
  </si>
  <si>
    <t xml:space="preserve">Muy Baja </t>
  </si>
  <si>
    <t>Ejecución y Administracion de procesos</t>
  </si>
  <si>
    <t xml:space="preserve">     El riesgo afecta la imagen de la entidad internamente, de conocimiento general, nivel interno, de junta directiva y accionistas y/o de proveedores</t>
  </si>
  <si>
    <t>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</si>
  <si>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 xml:space="preserve">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
</t>
  </si>
  <si>
    <t>El profesional asignado por el jefe de dependencia realiza Informe mensual de actividades de trabajo en alturas dirigido al  Subsistema de Seguridad y Salud en el Trabajo de manera mensual, el cual contiene el reporte de uso y entrega de elementos de protección personal con las evidencias de los trabajos en alturas ejecutadas por cada grupo de trabajo.</t>
  </si>
  <si>
    <t>Debido a que  se generen productos que no cumplan con las características técnicas y científicas de calidad requeridas.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</si>
  <si>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</si>
  <si>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</si>
  <si>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 xml:space="preserve">Falta de experiencia especifica en materia disciplinaria </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</si>
  <si>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</si>
  <si>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</si>
  <si>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Fallas Tecnológicas</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</si>
  <si>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</si>
  <si>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</si>
  <si>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</si>
  <si>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Verificar trazabilidad y funcionamiento de los controles, políticas y lineamientos técnicos y normativos de seguridad de la información implementados.</t>
  </si>
  <si>
    <t>Reportes de monitoreo
Gestión de Alertas
Controles, acciones o políticas de seguridad de la información implementadas</t>
  </si>
  <si>
    <t>1. Informar de manera inmediata a las partes interesadas y a la alta gerencia, así como a las autoridades competentes sobre la afectación de la seguridad de la información presentada, e iniciar las actuaciones necesarias para recuperar la información.
2. Analizar las causas.
3. Ajustar los controles establecidos inicialmente.
4. Analizar del impacto que tuvo la materialización.
5. Informar a la segunda y tercera línea de defensa sobre el hecho encontrado.</t>
  </si>
  <si>
    <t>Formular y hacer seguimiento a los planes institucionales con componentes tecnológicos que recojan la visión y planeación de los recursos tecnológicos de la entidad</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</si>
  <si>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</si>
  <si>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</si>
  <si>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 xml:space="preserve">     El riesgo afecta la imagen de  la entidad con efecto publicitario sostenido a nivel de sector administrativo, nivel departamental o municipal</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</si>
  <si>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</si>
  <si>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 xml:space="preserve">* Analizar las causas
* Ajustar los controles establecidos inicialmente.
* Analizar del impacto que tuvo la materialización.
* Informar a la segunda y tercera línea de defensa sobre el hecho encontrado.
* La profesional de bienestar y capacitación reportara la situación a las instancias competentes con el fin de determinara la responsabilidad fiscal y disciplinaria. </t>
  </si>
  <si>
    <t>El profesional de Bienestar y capacitación, en ausencia a las capacitaciones por parte de los funcionarios, informara las novedades al proceso de gestión disciplinaria para los tramites que haya lugar.</t>
  </si>
  <si>
    <t>El profesional de talento humano reporta las novedades de nómina conforme a los términos que establece el procedimiento, posteriormente el profesional de la subdirección financiera realiza el cargue en el aplicativo de nómina generando la pre nomina, posteriormente se realizan dos revisiones si no se evidencian errores se corre la nómina final.</t>
  </si>
  <si>
    <t>Envío de la carta de representación y solicitud de suscripción de la misma al líder del proceso a editar.</t>
  </si>
  <si>
    <t>DIRECCIONAMIENTO ESTRATÉGICO</t>
  </si>
  <si>
    <t>Posibilidad de afectación  económica  y reputacional debido a fallas en el diseño e implementación de herramientas para la gestión de los planes, proyectos y programas por el desconocimiento de la normativa vigente objetivos y metas institucionales.</t>
  </si>
  <si>
    <t xml:space="preserve">1. Verificar el cumplimiento normativo y la aplicación de los lineamientos dentro de la formulación de planes, programas y proyectos, solicitando el ajuste o actualización al documento y demás que se requieran </t>
  </si>
  <si>
    <t>Plan, programa o proyecto aprobado bajo los lineamientos establecidos</t>
  </si>
  <si>
    <t>Direccionamiento Estratégico aplica los lineamientos establecidos para diseñar o actualizar las herramientas de seguimiento a los planes, programas y proyectos de acuerdo a los objetivos y metas institucionales.</t>
  </si>
  <si>
    <t>1. Presentar en comité Institucional de Gestión y Desempeño  el informe con el estado de ejecución  de los planes, programas y proyectos para formular las acciones correctivas necesarias.
2. Analizar las causas.
3. Ajustar los controles establecidos inicialmente.
4. Analizar del impacto que tuvo la materialización.
5. Informar a la segunda y tercera línea de defensa sobre el hecho encontrado.</t>
  </si>
  <si>
    <t>Los profesionales del equipo SIG verifican la correcta implementación de lineamientos e instrumentos relacionados al SIG-MIPG a través de revisiones documentales y otros aspectos del Sistema de Gestión de Calidad.</t>
  </si>
  <si>
    <t>PARTICIPACIÓN Y EDUCACIÓN AMBIENTAL</t>
  </si>
  <si>
    <t>Coordinador del equipo de participación</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</si>
  <si>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 </t>
  </si>
  <si>
    <t>PLANEACIÓN AMBIENTAL</t>
  </si>
  <si>
    <t xml:space="preserve">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t>
  </si>
  <si>
    <t>Subdirección de Políticas y Planes Ambientales</t>
  </si>
  <si>
    <t>Comunicación oficial a través de los diferentes mecanismos con los que cuenta la Entidad.</t>
  </si>
  <si>
    <t>1, Informar de manera inmediata a las partes interesadas y a la alta gerencia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</si>
  <si>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Los profesionales de la Subdirección de Políticas y Planes Ambientales, realizan el seguimiento instrumentos de planeación ambiental priorizados, mediante el sistema de seguimiento de políticas publicas de la SDP y herramientas ofimáticas diseñadas por la SDA.</t>
  </si>
  <si>
    <t xml:space="preserve">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t>
  </si>
  <si>
    <t xml:space="preserve">Complejidad en el desarrollo de los procesos precontractuales y contractuales  lo que genera afectación en el servicio prestado  en las áreas protegidas y de interés ambiental priorizadas.
</t>
  </si>
  <si>
    <t>Informar y/o encargar  temporalmente a un profesional que realice las actividades de administración en las áreas protegidas y de interés ambiental priorizadas.</t>
  </si>
  <si>
    <t>La establecida en la política de Riesgos de la Entidad</t>
  </si>
  <si>
    <t xml:space="preserve">1, Desarrollar cinco (5) ejercicios sensibilización interna frente a las funciones y procedimientos de cada área.
2. Desarrollar cuatro (4) ejercicios de sensibilización interna frente a las diferentes temáticas de carácter ambiental, que contribuyan al conocimiento de los servidores y colaboradores para el desarrollo de las actividades propias en el ejercicio de control y seguimiento. </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</si>
  <si>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</si>
  <si>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</si>
  <si>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1.La SPCI  presenta para evaluación y aprobación al  Comité Institucional de Gestión y Desempeño los nuevos lineamientos estratégicos,  publica la información y realiza seguimiento periódico a su implementación, verifica que esté acorde a los  resultado de la ejecución institucional para  evitar posibles actos de corrupción.  en caso de encontrar alguna inconsistencia se solicita mediante comunicación interna el  ajuste correspondiente</t>
  </si>
  <si>
    <t>1 Realizar la verificación por medio de mesas de trabajo del ajuste a las novedades identificadas en la información presentada por los gerentes de  proyecto.</t>
  </si>
  <si>
    <t>Subdirección de Proyectos y Cooperación Internacional.</t>
  </si>
  <si>
    <t>Acta de Reunión</t>
  </si>
  <si>
    <t>investigaciones disciplinarias, fiscales y penales y procesos sancionatorios por parte de los organismos de control</t>
  </si>
  <si>
    <t>Conflictos de interés al modificar, sustraer o adicionar información para publicar en los medios de comunicación de la SDA.</t>
  </si>
  <si>
    <t xml:space="preserve">Producción, ocultamiento y emisión de información que no corresponda a la realidad institucional </t>
  </si>
  <si>
    <t xml:space="preserve"> Afectación de la imagen institucional</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</si>
  <si>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según la necesidad.</t>
  </si>
  <si>
    <t>El supervisor de los contratos de la OAC, verifica en el IAAP mensual, que los periodistas, quienes son los encargados de la información a tratar, reporten por escrito que no se presentó ningún conflicto de interés, quedando como soporte en caso de algún acto de corrupción.</t>
  </si>
  <si>
    <t>Cuentas de cobro</t>
  </si>
  <si>
    <t xml:space="preserve">*Informar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t>
  </si>
  <si>
    <t>Presiones de la alta gerencia por la información a publicar.</t>
  </si>
  <si>
    <t>Desinformación a la opinión pública</t>
  </si>
  <si>
    <t>Proselitismo político en actividades de participación y educación ambiental
Intereses particulares para fines políticos.</t>
  </si>
  <si>
    <t xml:space="preserve">Posibilidad de utilizar los espacios de participación ciudadana y educación ambiental con fines políticos para favorecimiento de intereses particulares.
</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</si>
  <si>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</si>
  <si>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Dar lineamiento al equipo de trabajo de la OPEL en caso de presentarse campañas electorales o proselitismo político dentro de las acciones de participación y educación ambiental.	Jefe de oficina y Coordinadores de equipo	31/12/21</t>
  </si>
  <si>
    <t>Jefe de oficina y Coordinadores de equipo</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</si>
  <si>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</si>
  <si>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</si>
  <si>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 xml:space="preserve">
Poca articulación entre las Entidades, localidades y los sectores que participan en las diferentes etapas.
Por Influencia o presiones de terceros o funcionarios con poder de decisión en la elaboración y aprobación de documentos, así como ajustes o modificaciones a los resultados en las diferentes etapas en las Políticas públicas o instrumentos de planeación Ambiental. 
</t>
  </si>
  <si>
    <t xml:space="preserve">Investigaciones o procesos disciplinarios o sancionatorios por parte de organismos de control.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</si>
  <si>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</si>
  <si>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Director (a) Planeación y Sistemas de Información Ambiental /Subdirector (a) de Políticas y Planes Ambientales</t>
  </si>
  <si>
    <t>Comunicaciones oficiales, a travez de los diferentes medios con los que cuenta la Entidad.</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</si>
  <si>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</si>
  <si>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</si>
  <si>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</si>
  <si>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 xml:space="preserve">
Asignación incorrecta de recursos
Afectación negativa de la imagen institucional, insatisfacción de la ciudadania  y pérdida de credibilidad en la institución.</t>
  </si>
  <si>
    <t>Confianza excesiva en los servidores públicos.</t>
  </si>
  <si>
    <t>Posibilidad de otorgar beneficios tributarios a privados sin el total cumplimiento de los requisitos exigidos en los trámites asociados a descuentos en el pago del  impuesto predial y  del impuesto de renta competencia de la Subdirección de Ecourbanismo y Gestión Ambiental Empresarial.</t>
  </si>
  <si>
    <t>Fallas inducidas en la gestión de los trámites.</t>
  </si>
  <si>
    <t xml:space="preserve">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la toma de decisiones de fondo son realizadas por el comité gestión - control (resolución 6935 del 2010 y resolución 5537 del 2011).  </t>
  </si>
  <si>
    <t xml:space="preserve">Realizar citación extrardinaria para el Comité Gestión Control </t>
  </si>
  <si>
    <t>Subdirector de Ecourbanismo y Gestión Ambiental Empresarial
Grupo Técnico Incentivos Tributarios</t>
  </si>
  <si>
    <t>comunicación oficial</t>
  </si>
  <si>
    <t xml:space="preserve">.  Analizar causas
. Analizar el impacto en caso de la materialización.
. Informar a la segunda y tercera línea de defensa sobre el hecho encontrado.
. Ajustar controles establecidos inicialmente.
</t>
  </si>
  <si>
    <t>Subdirector de Ecourbanismo y Gestión Ambiental Empresarial
Grupo Técnico Incentivos Tributarios</t>
  </si>
  <si>
    <t>Debilidades en la cultura de la probidad.</t>
  </si>
  <si>
    <t>Favorecimiento o perjuicios a terceros involucrados.</t>
  </si>
  <si>
    <t>Aplicación de los procedimientos  PM03-PR46 Acreditación o Certificación de las inversiones en control, conservación y mejoramiento del medio ambiente  y PM03-PR48  Clasificación de Impacto Ambiental para efectos de pago del impuesto predial  con sus respectivos controles.</t>
  </si>
  <si>
    <t>Informar de manera inmediata al Subdirector de la dependecia, con el fin de tomar las medidas y correctivos necesarios.</t>
  </si>
  <si>
    <t>Fallas y debilidades de integridad pública.</t>
  </si>
  <si>
    <t>Pérdida de la credibilidad y deterioro de la imagen institucional.</t>
  </si>
  <si>
    <t>Conflicto de interes</t>
  </si>
  <si>
    <t>Afectación de la integridad de las entidades y la confianza de los ciudadanos en la administración.</t>
  </si>
  <si>
    <t xml:space="preserve">Otorgamiento dadivas a funcionarios. Presiones externas privadas y públicas. </t>
  </si>
  <si>
    <t>Conflicto de Intereses</t>
  </si>
  <si>
    <t>Inicio de procesos disciplinarios y/o sancionatorios</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</si>
  <si>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</si>
  <si>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 Identificar la necesidad de adoptar nuevos controles.
* Realizar capacitaciones enfocadas a prevenir la corrupción fomentando medidas y conceptos relacionados con la ética, los valores, la transparencia, la integridad y seguridad de la información..</t>
  </si>
  <si>
    <t>Subdirector(a) Financiero</t>
  </si>
  <si>
    <t>Peculado por apropiacion, causando detrimento patrimonial</t>
  </si>
  <si>
    <t xml:space="preserve">Aprobación de los indicadores financieros y requisitos de evaluación económica en el Comité de Contratación </t>
  </si>
  <si>
    <t>Detrimento de la imagen institucional</t>
  </si>
  <si>
    <t>Procesos Judiciales  representados por un apoderado de la SDA que se encuentre incurso en un conflicto de interés</t>
  </si>
  <si>
    <t xml:space="preserve">
Posibilidad de afectación económica debido que algún proceso judicial sea representado por un apoderado de la SDA que se encuentre incurso en un conflicto de interés para favorecer a un tercero.</t>
  </si>
  <si>
    <t>Favorecimiento a un tercero</t>
  </si>
  <si>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</si>
  <si>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 xml:space="preserve">Cuentas de cobro </t>
  </si>
  <si>
    <t xml:space="preserve"> Informar a la segunda y tercera línea de defensa sobre el hecho encontrado.</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</si>
  <si>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</si>
  <si>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</si>
  <si>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</si>
  <si>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El profesional SIG de la dependencia gestiona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</si>
  <si>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Ejecutar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</si>
  <si>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</si>
  <si>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31/11/2022</t>
  </si>
  <si>
    <t>Informar a la segunda y tercera línea de defensa sobre el hecho encontrado</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</si>
  <si>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</si>
  <si>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</si>
  <si>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Formato PA10-PR08-M1 "Convenio de confidencialidad Laboratorio Ambiental de la SDA" de todas las personas que hacen parte del laboratorio.</t>
  </si>
  <si>
    <t xml:space="preserve">posibilidad de recibir o solicitar dádivas o beneficio a nombre propio o de terceros, para favorecer u obtener, una decisión favorable o la pérdida o sustracción de documentos que hacen parte del expediente. </t>
  </si>
  <si>
    <t>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t>
  </si>
  <si>
    <t>Informar a la segunda y tercera línea de defensa sobre el hecho encontrado.</t>
  </si>
  <si>
    <t>Presión, complicidad o abuso de poder</t>
  </si>
  <si>
    <t>Contacatar a los sujetos procesales con el fin solicitar dadivas o beneficios.</t>
  </si>
  <si>
    <t>Favorecimiento a terceros o servidores publicos</t>
  </si>
  <si>
    <t>Falta de trasparaencia y hostidad del proceso en si.</t>
  </si>
  <si>
    <t>Mal manejo de contraseñas y privilegios en la administración de los sistemas de información de la SDA</t>
  </si>
  <si>
    <t xml:space="preserve">Alteración malintencionada o uso indebido de la información gestionada en los sistemas de información, para un beneficio propio </t>
  </si>
  <si>
    <t xml:space="preserve">Pérdida o modificación de información que se gestiona en la entidad. 
Investigaciones fiscales, penales y disciplinarias. </t>
  </si>
  <si>
    <t>Mantener protegidas las contraseñas y otorgar los privilegios de los usuarios para la administración de los sistemas de información de la SDA</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</si>
  <si>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</si>
  <si>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Carencia en la administración de las licencias de los Sistemas de información o aplicativos o con administración compartida o no centralizada</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</si>
  <si>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</si>
  <si>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</si>
  <si>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</si>
  <si>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</si>
  <si>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N/A</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</si>
  <si>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</si>
  <si>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Conflicto de interés.</t>
  </si>
  <si>
    <t>Investigaciones administrativas, disciplinarias, penales o fiscales.</t>
  </si>
  <si>
    <t>Recepción de dádivas.</t>
  </si>
  <si>
    <t>Percepción y satisfacción negativa en el servicio prestado.</t>
  </si>
  <si>
    <t>Influencia o presiones de terceros.</t>
  </si>
  <si>
    <t>Complicidad en actuaciones.</t>
  </si>
  <si>
    <t>Conflictos de interés desconocidos.</t>
  </si>
  <si>
    <t>Recurso humano adscrito a la Oficina de Control Interno que oculte, distorsione o tergiverse situaciones observadas en desarrollo de los diferentes trabajos ejecutados por esta dependencia para favorecer a un tercero.</t>
  </si>
  <si>
    <t>No reflejar la realidad de la evaluación practicada a un proceso y/o actividad.</t>
  </si>
  <si>
    <t>De acuerdo con el procedimiento PC01-PR04 - Auditorías Internas de Gestión, los auditores deben: "Al inicio de cada una de las auditorias aprobadas en el Plan Anual de Auditoria se escribirán la Declaración de no impedimento y cumplimiento de Estatuto de Auditoría y Código de Ética del Auditor."</t>
  </si>
  <si>
    <t>*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</si>
  <si>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Jefe Oficina de Control Interno</t>
  </si>
  <si>
    <t>Presiones sociales o económicas.</t>
  </si>
  <si>
    <t>Sanciones administrativas, disciplinarias, penales y de otro tipo.</t>
  </si>
  <si>
    <t>Para la realización de las Auditorías Internas de Gestión, se asigna un supervisor de mayor experiencia encargado de verificar la ejecución del trabajo con los estándares descritos en el procedimiento PC01-PR04.</t>
  </si>
  <si>
    <t>Realizar procesos de capacitación y entrenamiento en las normas que componen el Marco Internacional para la Práctica Profesional de Auditoría Interna.</t>
  </si>
  <si>
    <t>Registros de la ejecución de las actividades de capacitación</t>
  </si>
  <si>
    <t>Personal altamente proclive a la comisión de actos de corrupción.</t>
  </si>
  <si>
    <t>La Oficina de Control Interno cuenta con un Código de Ética debidamente aprobado por el CICCI, entendido este como un documento que brinda orientación sobre el adecuado comportamiento y forma de actuar esperada de los Auditores Internos, por medio de la declaración, descripción, establecimiento y adopción de principios y reglas de conducta que gobiernen su comportamiento.</t>
  </si>
  <si>
    <t xml:space="preserve">1. Informar de manera inmediata a las partes interesadas y a la alta gerencia, así como a los entes de control o autoridades competentes sobre la conducta, presión o desviación presentada.
2. Informar a la segunda y tercera línea de defensa sobre el hecho encontrado.
</t>
  </si>
  <si>
    <t xml:space="preserve">Desnaturalización de los espacios de participación ciudadana y educación ambiental
Afectación de la imagen institucional 
No uso del derecho pleno de la participación ciudadana en la toma de decisiones para la gestión institucional.
</t>
  </si>
  <si>
    <t xml:space="preserve">Posibilidad de afectación económica debido al  incumplimiento en la ejecución de los proyectos de inversión aprobados para  la entidad, debido a falencias en el reporte y seguimiento de las áreas responsables. </t>
  </si>
  <si>
    <t xml:space="preserve">Fallas en el diseño e implementación de herramientas para la gestión de los planes, proyectos y programas.
</t>
  </si>
  <si>
    <t>Desconocimiento de la normativa vigente objetivos y metas institucionales.</t>
  </si>
  <si>
    <t>Debido al incumplimiento en le ejecución de los proyectos de inversión</t>
  </si>
  <si>
    <t>Debido a falencias en el reporte y seguimiento de las áreas responsables</t>
  </si>
  <si>
    <t>El riesgo afecta la imagen de  la entidad con efecto publicitario sostenido a nivel de sector administrativo, nivel departamental o municipal</t>
  </si>
  <si>
    <t>Realizar una mesa de trabajo con los gerentes de proyecto que no han cumplido con la implementación de las mejoras identificadas en el seguimiento, para  revisar y actualizar la información que haya presentado algún incumplimiento.</t>
  </si>
  <si>
    <t>Intereses propios o presiones externas en los procesos de toma de decisiones para alterar resultados de la ejecución institucional.</t>
  </si>
  <si>
    <t>Información manipulada, generada y enviada por las dependencias que no se ajuste a la realidad de la gestión institucional.</t>
  </si>
  <si>
    <t>Utilización de soportes o evidencias no correspondientes a la gestión institucional</t>
  </si>
  <si>
    <t xml:space="preserve">Vulnerabilidad en las herramientas sistematizadas para la planeación de la inversión y planeación estratégica.   </t>
  </si>
  <si>
    <t>Conflicto de intereses</t>
  </si>
  <si>
    <t>Subdirección Financiera</t>
  </si>
  <si>
    <t xml:space="preserve">Subdirectora Financiera </t>
  </si>
  <si>
    <t xml:space="preserve">GESTIÓN DOCUMENTAL </t>
  </si>
  <si>
    <t xml:space="preserve">Director de Control Ambiental y Subdirectores de las Areas </t>
  </si>
  <si>
    <t>Jefe de Control Disciplinario</t>
  </si>
  <si>
    <t>Subdirector de Ecosistemas y Ruralidad /grupo de PEDM-PEDH</t>
  </si>
  <si>
    <t xml:space="preserve">Director  de Control Ambiental </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</si>
  <si>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</si>
  <si>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 xml:space="preserve">Director de Control Ambiental </t>
  </si>
  <si>
    <t xml:space="preserve">Dirección de Control Ambiental - Dirección de Planeación Ambiental y Sistemas de Información - Subsecretaria General </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</si>
  <si>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</si>
  <si>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Jefe de oficina Disciplinaria</t>
  </si>
  <si>
    <t>35%</t>
  </si>
  <si>
    <t>25%</t>
  </si>
  <si>
    <t/>
  </si>
  <si>
    <t>30%</t>
  </si>
  <si>
    <t>50%</t>
  </si>
  <si>
    <t>Proceso direccionamiento estratégico</t>
  </si>
  <si>
    <t xml:space="preserve">Dirección de Control Ambiental </t>
  </si>
  <si>
    <t>Casi seguro</t>
  </si>
  <si>
    <t>Catastrofico</t>
  </si>
  <si>
    <t>Extrema</t>
  </si>
  <si>
    <t>Moderada</t>
  </si>
  <si>
    <t xml:space="preserve">Subdirector de Proyectos y Coperación Internacionall </t>
  </si>
  <si>
    <t xml:space="preserve">Subdirector de Proyectos y Coperación Internacional </t>
  </si>
  <si>
    <t>Enlace del Sistema Integrado de Gestión cuatrimestralmente realiza verificación del cumplimiento de los términos establecidos a los requerimientos judiciales, corroborando la información descrita en la base de datos. En caso de encontrar inconsistencia, se reporta al coordinador del Grupo de Procesos Judiciales</t>
  </si>
  <si>
    <t>La funcionaria del grupo cuatrimestralmente genera reporte del SIPEJ y verifica que las gestiones realizadas cada mes por los contratistas se encuentren registradas.</t>
  </si>
  <si>
    <t xml:space="preserve">El enlace del Sistema Integrado de Gestión verifica el 20 % de los conceptos emitidos por parte de la DLA para definir si los mismos se encuentran acordes a la normatividad legal vigente (Cuatrimestral). 
</t>
  </si>
  <si>
    <t>Realizar la selección de contratistas que no cuenten con las capacidades técnicas, financieras y jurídicas necesarias para la ejecución de un contrato y/o convenio.</t>
  </si>
  <si>
    <t>Desconocimiento o falta de aplicación de los procedimientos establecidos.</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</si>
  <si>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</si>
  <si>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 xml:space="preserve">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Subdirección Contractual, quien verificará conforme a la documentación que se adjunta. Si se detecta alguna inconsistencia, el trámite debe ser devuelto al abogado para que este a su vez lo remita al proceso de origen el cual debe realizar las correcciones del caso. </t>
  </si>
  <si>
    <t xml:space="preserve">Sensibilizaciones permanentes y continua actualización de los lineamientos en temas normativos a los procedimientos. </t>
  </si>
  <si>
    <t>* Analizar las causas
* Ajustar los controles establecidos inicialmente.
* Analizar del impacto que tuvo la materialización.
* Informar a la segunda y tercera línea de defensa sobre el hecho encontrado.
* Remitir al proceso de Gestión Disciplinaria para tramite pertinentes.</t>
  </si>
  <si>
    <t xml:space="preserve">Incumplimiento de los criterios de aseguramiento de calidad, gestión documental y gestión metrológica, que garantice la validez de los resultados de la medición y/o monitoreo </t>
  </si>
  <si>
    <t>Debido a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</si>
  <si>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Posibilidad de afectación económica y reputacional por Incumplimiento de los criterios de aseguramiento de calidad, gestión documental y gestión metrológica, que garantice la validez de los resultados de la medición y/o monitoreo, por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</si>
  <si>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 xml:space="preserve">En la inducción al personal, el líder técnico y/o quien el designe, realiza la capacitación para la operación del equipamiento y socializa las instrucciones que apliquen de acuerdo con las necesidades de entrenamiento en el área técnica, establecidas en el procedimiento Gestión metrológica para el monitoreo y control de la calidad de los recursos naturales en el D.C. (PA10-PR01); dejando registro en Acta de Reunión y Relación de Asistencia (PE03-PR05-F3). En el caso que se presente algún incumplimiento frente a los lineamientos establecidos, el Líder técnico, pondrá en conocimiento del tema, al enlace técnico del laboratorio de la SCAAV para la toma de las decisiones correctivas correspondientes. </t>
  </si>
  <si>
    <t>Mantener, controlar y hacer seguimiento a la ejecución de los controles establecidos</t>
  </si>
  <si>
    <t>HUGO ENRIQUE SAENZ PULIDO</t>
  </si>
  <si>
    <t>(Numero de CONTROLES totales con evidencia de cumplimiento / número de CONTROLES totales establecidos)*100</t>
  </si>
  <si>
    <t>o	Analizar las causas
o	Ajustar los controles establecidos inicialmente.
o	Analizar del impacto que tuvo la materialización.
o	Informar a la segunda y tercera línea de defensa sobre el hecho encontrado.                                                                                                                                                                                                                   o	Se tendran disponibles analizadores, opacimentros, kits de medición de nivel de presión sonora y kits de medición de ruido ambiental de respaldo;                                                              o	Se compraran baterias adicionales para reanudar la medición por parte de los Ingenieros de campo;                                                                                                                                                             o	Se verifica el equipamiento para evaluar correción de otra forma se reprograma medición;                                                                                                                                                                                             o	Se revisa insumos y/o consumibles  y reprogramar medición;                                                                                                                                                                                                                                          o	se reportara un Trabajo No Conforme y se reasignara la visita o reprogramara el punto para repetir la medición;                                                                                                                               o	Se sacaran los equipos de operación para mantenimiento y/o ajuste;                                                                                                                                                                                                                                                 o	Se efectuara la solicitud de recambio de elementos de protección personal y/o de seguridad industrial y Reprogramar visita para realizar la medición;                                                          o	Se realizara la comunicación directamente con los  propietarios o administradores para poder hacer la gestión para acceder a la estación;                                                                                        o	Se informará en la pagina de la RMCAB de la situación, se realizará comunicación con el proveedor para acordar tramite administrativo que se tenga que efectuar y se agendará la visita para revisión y reparación.</t>
  </si>
  <si>
    <t xml:space="preserve">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(PA01-PRG05-F1), Lista de Chequeo Trabajo en Alturas (PA01-PRG05-F2)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sobre la situación para que se tomen las correcciones necesarias y en los casos que amerite se informa al enlace técnico del laboratorio de la SCAAV para la toma de decisiones.    </t>
  </si>
  <si>
    <t xml:space="preserve">Los profesionales técnicos de campo,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en el caso se presentarse alguna desviación se determina la necesidad de realizar actividades de mantenimiento correctivo necesarias para garantizar el buen funcionamiento del equipo, dejando registro de lo sucedido en el software de mantenimiento de la RMCAB y/o donde se asigne dejando las bases de datos de dichas actividades, en Acta de Reunión y Relación de Asistencia (PE03-PR05-F3), en el Hoja de vida e historial de servicios (PA10-PR01-F2) y en la Lista de chequeo de equipos (PA10-PR18-F2) como registro según corresponda de acuerdo con la periodicidad establecida por cada área técnica. Se reporta el informe al Líder técnico y en los casos que sea requerido al enlace técnico del Laboratorio de la SCAAV para la toma de decisiones.       </t>
  </si>
  <si>
    <t>El líder técnico y/o quien el designe, realiza la capacitación en manejo de equipos a cada profesional antes de salir a campo, en el Instructivo kit de medición presión sonora (PA10-PR10-INS1), en la cual se indica sobre la verificación de las baterías, dejando registro en el Acta de Reunión y Relación de Asistencia (PE03-PR05-F3),  en las visitas a los puntos de medición se llevan baterías de repuesto cargadas por parte de los profesionales de campo, como elemento de contingencia; asi mismo cada vez que se realiza una medición, en los casos que aplique, el profesional de campo registra en el Acta de Reunión y Relación de Asistencia (PE03-PR05-F3) las causas por la cuales se imposibilita realizar la medición, se procede a registrar en la base de visitas 2020-2024 con el fin de agendar una nueva visita. En el caso que se presente algún incumplimiento frente a los lineamientos establecidos, el líder técnico, pondrá en conocimiento del tema, al enlace técnico del Laboratorio de la SCAAV para la toma de las decisiones correctivas correspondientes.</t>
  </si>
  <si>
    <t xml:space="preserve"> 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y en caso de que se presenten desviaciones se determina la necesidad de realizar actividades de mantenimiento correctivo necesarias para garantizar el buen funcionamiento del equipo, dejando registro de lo sucedido en el Acta de Reunión y Relación de Asistencia (PE03-PR05-F3). En el caso que se presente algún incumplimiento frente a los lineamientos establecidos, el líder técnico responsable, pondrá en conocimiento del tema, al enlace técnico del Laboratorio de la SCAAV para la toma de las decisiones correctivas correspondientes.</t>
  </si>
  <si>
    <t>El profesional técnico de campo realiza una visita técnica previa a las instalaciones donde se encuentra la fuente de emisión, dejando registro en el formato Acta de visita previa a la toma de muestras en fuentes fijas (PA10-PR09-F9) en donde anota las observaciones encontradas producto de la revisión. En los casos en que las condiciones del punto de muestreo no cumplan con los criterios para desarrollar la medición, se le informa al industrial mediante oficio FOREST, los requerimientos a los cuales debe dar cumplimiento, se entrega el reporte al líder técnico y se reasigna una nueva visita para verificar nuevamente las condiciones; Igualmente el validador y revisor de datos e información y gestión metrológica, genera la programación de muestreo mediante comunicación con el industrial proponiendo varias fechas y un rango de tiempo mínimo para el muestreo que permitan reprogramar las mediciones, dejando registro en el formato Códigos internos de empresas y fuentes (PA10-PR09-F7) previa aprobación del líder técnico y el industrial.</t>
  </si>
  <si>
    <t>El profesional de apoyo técnico a equipos realiza una inspección post-mantenimiento y al momento del alistamiento de este para su posterior uso, registrando en el formato de verificación y seguimiento a equipos de fuentes móviles (PA10-PR01-F5), para garantizar las condiciones de los componentes del equipamiento en la salida e ingreso de estos; asi mismo el responsable del programa de operativos de control a fuentes móviles realiza un análisis acerca de las condiciones operativas del punto a medir de forma mensual o cuando se programan los puntos operativos, registrando la evaluación de los puntos de alteración que puedan presentar afectación por orden público o de otra índole en el acta del comité técnico operativo dejando registro en el Acta de Reunión y Relación de Asistencia (PE03-PR05-F3).</t>
  </si>
  <si>
    <t>El líder técnico del área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Esto se puede evidenciar en el informe de avance del área técnica.</t>
  </si>
  <si>
    <t>El profesional técnico de campo y el profesional acústico realiza la evaluación trimestral del entorno y de la seguridad de las estaciones, la revisión del funcionamiento del sistema de alarma de cada estación y plantear el mantenimiento correctivo en caso de ser necesario, con el objetivo de verificar el estado de las estaciones y las condiciones del entorno, dejando registro en acta de seguimiento de operación de la RMRAB; Igualmente el profesional de Gestión metrológica de la RMRAB consolida el reporte del seguimiento a la conectividad a internet de las estaciones y el acceso remoto a las mismas. En caso de no contar con el servicio de internet en estas estaciones, el profesional técnico de campo deja en el registro en acta de visita de campo que se realiza la descarga de datos de forma manual; así mismo, si la estación cuenta con internet y falla repentinamente, el profesional técnico de campo deja el registro en acta de visita de campo y se realiza la solicitud a la empresa prestadora del servicio para la restitución de este lo antes posible.</t>
  </si>
  <si>
    <t>Los profesionales ingenieros de campo identifican posibles anomalías en los shelter´s que resguardan los equipos y/o fallas recurrentes en los equipos de monitoreo y/o equipos auxiliares y/o materiales necesarios para la operación de la RMCAB realizando las actividades de reparación que se encuentren dentro de su alcance dejándolo escrito en el software de mantenimiento de la RMCAB, lo cual debe ser informado mensualmente en el Informe técnico de operación de la RMCAB (PA10-PR02-M1) que se presenta en el comité de inventarios de la Red en donde se deja dicho registro, para evaluar su funcionamiento u obsolescencia, así como los requerimientos de elementos para garantizar la operación de los equipos. Si no se puede realizar la reparación y/o la falla del equipo persiste, el líder técnico determina las gestiones técnico-administrativas que sean necesarias para realizar las adecuaciones correspondientes a fin de subsanarlas anomalías y/o para restablecer la actividad de monitoreo del equipo o remitirlo a mantenimiento externo por garantía cuando aplique, y en los casos en los que el equipo no se pueda reparar, darlo de baja, esto último, siguiendo el procedimiento Egreso o retiro definitivo de bienes por baja, pérdida o hurto (PA07-PR02).</t>
  </si>
  <si>
    <t>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El líder técnico y el profesional especializado de la RMCAB, determinan las gestiones técnico-administrativas que sean necesarias para el retorno de la actividad de monitoreo.</t>
  </si>
  <si>
    <t xml:space="preserve">El líder técnico o quien se designe solicita autorizaciones de ingreso a aquellas estaciones en las cuales los administradores de los predios donde se ubican exigen un permiso de ingreso, mediante correo electrónico institucional, adjuntando los documentos solicitados por los administradores, con el fin de realizar el ingreso a la estación y la ejecución de las actividades programas a los equipos;  asi mismo gestiona las posibles eventualidades que se llegasen a presentar relacionadas con problemas de conectividad por fallas en el servicio de internet de las estaciones de la RMCAB, en primera instancia solicitando telefónicamente soporte técnico a la mesa de servicios del proveedor de este servicio y en los casos en que de esta forma no se resuelva el problema, remitiendo mediante correo electrónico la solicitud de servicio técnico para solucionar dichas eventualidades a la Dirección de Gestión Corporativa. En caso de no aceptarse el ingreso, se reprograma la visita y se vuelve a realizar el proceso. En los casos que sea requerido se informa al enlace técnico del Laboratorio Ambiental de la SCAAV para la toma de decisiones. </t>
  </si>
  <si>
    <t>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t>
  </si>
  <si>
    <t>Debido a la digitalización errónea o incompleta suministrada en los activos de información del proceso sin contar con los filtros previos de autorización.</t>
  </si>
  <si>
    <t>Posibilidad de que se presente una afectación económica y reputacional por la 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 Debido a la digitalización errónea o incompleta suministrada en los activos de información del proceso sin contar con los filtros previos de autorización, suministrando a los clientes y partes interesadas del Laboratorio Ambiental de la SDA, información que no cumpla con los requisitos técnicos necesarios para dar confiabilidad en los resultados generados de la medición y el monitoreo</t>
  </si>
  <si>
    <t xml:space="preserve">El profesional de gestión administrativa y/o responsable de convenios y contratos en cada área técnica debe establecer como requisito de selección en los procesos de contratación del servicio de calibración inmerso en Estudios previos contratación directa-prestación servicios profesionales y de apoyo a la gestión (PA08-PR03-F2), la acreditación vigente como laboratorio de calibración bajo la ISO 17025 cuando sea el caso, en las variables y puntos solicitados en el pliego de condiciones del proceso, con la finalidad de garantizar la trazabilidad metrológica, así como solicitar la resolución de acreditación que se requiera en los casos que aplique. Así mismo se dejará registro de la verificación de dicho requisito en la evaluación técnica del proceso de contratación, la cual será publicada en la plataforma SECOP II. En los casos que no se dé cumplimiento a lo requerido, se cancelara la contratación y se iniciara nuevamente el proceso con otro proveedor.    </t>
  </si>
  <si>
    <t>Implementar formato aclaratorio en operativos de fuentes móviles con el fin de registrar las pruebas que tuvieron que ser repetidas o corregidas por inconsistencias en la digitación de los datos, o en la selección de normativa que establece los límites a evaluar.</t>
  </si>
  <si>
    <t>formato aclaratorio en operativos de fuentes móviles</t>
  </si>
  <si>
    <t>o	Analizar las causas
o	Ajustar los controles establecidos inicialmente.
o	Analizar del impacto que tuvo la materialización.
o	Informar a la segunda y tercera línea de defensa sobre el hecho encontrado.                                                                                                                                                                                                                  o	Dar alcance a los documentos que se emitieron erroneamente, corregir y reprogramar la visita para repetir la medición;                                                                                                                    o	Buscar soporte con el proveedor para dar solución, comunicación con la DPSIA para poder dar respuesta;                                                                                                                                                      o	Invalidación de datos, repetir la medición, revisión y actualización de la hoja de calculo cuando aplique y/o exigir la subcontratación en las mismas condiciones o requisitos;  o	Reportar al Supervisor del contrato para activar el proceso con la DGC frente al incumplimiento del contrato y  volver a iniciar el proceso contractual.</t>
  </si>
  <si>
    <t xml:space="preserve">Si la información entregada en campo por el tercero objeto de evaluación, no corresponde al establecimiento evaluado o no se suministra los documentos que confirmen la legalidad de la actividad económica en el momento de la visita técnica, el profesional de campo posteriormente verifica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enlace técnico Laboratorio de la SCAAV para la toma de las decisiones correctivas correspondientes.    </t>
  </si>
  <si>
    <t>El personal que designe el líder técnico realizará la revisión de la información tomada en campo, con los soportes de firma correspondiente en los Formatos de campo (PA10-PR09-F3) y la Herramienta ISOCALC (PA10-PR09-F4), posteriormente se debe realizar el registro en la plataforma FOREST y en los informes o conceptos técnicos, se realiza la revisión por el líder técnico y la aprobación por el enlace técnico del Laboratorio de la SCAAV. El personal que designe el líder técnico realizara la comparación de los resultados de la herramienta de cálculo frente a el informe o concepto técnico basados en los métodos de referencia, posteriormente se realiza revisión por el líder técnico y la aprobación por el enlace técnico del Laboratorio de la SCAAV. En el caso de presentarse errores en la información, esto será puesto en conocimiento del enlace técnico del Laboratorio de la SCAAV para la toma de las decisiones correctivas correspondientes.</t>
  </si>
  <si>
    <t>Durante la ejecución de las pruebas de emisiones a fuentes móviles los profesionales de campo en caso de que se presenten inconsistencias en la digitación de los datos, o en la selección de normativa que establece los límites a evaluar (error del inspector al ingresar los datos al software o información errónea suministrada por el usuario) se deberá repetir la prueba por el profesional de campo, realizando la corrección de los datos. Las actuaciones técnicas de los programas de autorregulación, concesionarios, requerimientos y CDA´s generadas por el área técnica de fuentes móviles son revisados por el líder técnico y aprobados por el enlace técnico del Laboratorio de la SCAAV, dejando trazabilidad por el sistema de información ambiental FOREST de la entidad. Aquellos casos en los que se presenten errores en el diligenciamiento información será puesta en conocimiento del enlace técnico del Laboratorio de la SCAAV, para la toma de las decisiones correctivas correspondientes.</t>
  </si>
  <si>
    <t xml:space="preserve">El líder técnico de fuentes móviles y el profesional de Gestión Metrológica realizan en reuniones mensuales, en donde de acuerdo con la necesidad del grupo, implementan capacitaciones en el diligenciamiento de las plantillas de cálculo y demás documentos utilizados a los profesionales del área técnica de fuentes móviles, encargados del diligenciamiento de estos, dejando registro en Acta de Reunión y Relación de Asistencia (PE03-PR05-F3); asi mismo el líder técnico de la RMRAB y el profesional de Gestión Metrológica, realizan de acuerdo con la necesidad del grupo, la programación de las capacitaciones en el diligenciamiento de las plantillas de cálculo, cartas control y demás documentos utilizados a los profesionales de la red encargados del diligenciamiento de estos. </t>
  </si>
  <si>
    <t>El profesional acústico y el profesional de sistemas registran, organizan y consolidan la información para la revisión y análisis de datos de forma mensual en el formato de validación y verificación de datos con el fin de poder evaluar el correcto funcionamiento de la RMRAB. Por otra parte, el líder técnico de la RMRAB realiza un seguimiento mensual al correcto diligenciamiento de la información documentada de la RMRAB y se verifican los datos a través de los históricos del equipo y los registros fotográficos presentados de lo cual se deja registro en  Acta de Reunión y Relación de Asistencia (PE03-PR05-F3).</t>
  </si>
  <si>
    <t>Mensualmente se elabora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la RMCAB se proyectan con el 100% de los datos validados y estos son revisados por el líder técnico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</si>
  <si>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No garantizar la competencia técnica y la seguridad de la información del Laboratorio Ambiental de la SDA</t>
  </si>
  <si>
    <t>Debido a la falta de idoneidad del personal para efectuar las operaciones de medición y/o monitoreo y por el Incorrecto almacenamiento de la información, registros, y/o daño del servidor central de la entidad y/o fallas en el software en donde se guarda la información.</t>
  </si>
  <si>
    <t>Posibilidad de afectación reputacional debido a no garantizar la competencia técnica y la seguridad de la información del Laboratorio Ambiental de la SDA por falta de idoneidad del personal para efectuar las operaciones de medición y/o monitoreo e incorrecto almacenamiento de la información, registros, y/o daño del servidor central de la entidad y/o fallas en el software en donde se guarda la información</t>
  </si>
  <si>
    <t>Se cuenta con una matriz de Idoneidad del personal de Laboratorio Ambiental SDA en donde se relacionan los criterios de competencia de cada perfil que hace parte del área técnica, la cual se tiene como insumo por el profesional técnico responsable y/o quien el designe para realizar una evaluación de formación, conocimientos y habilidades cada vez que se desarrolla un proceso de contratación. En el caso que se de incumplimiento a los criterios de idoneidad del personal, se cancelara el proceso de contratación.</t>
  </si>
  <si>
    <t>Plantear las medidas necesarias con el fin de garantizar el respaldo de la información generada en las mediciones realizadas en la toma de muestras de emisiones atmosféricas contaminantes generados por fuentes estacionarias</t>
  </si>
  <si>
    <t>(Numero de ACCIONES totales con avance de cumplimiento / número de ACCIONES totales planteadas)*100</t>
  </si>
  <si>
    <t>o	Analizar las causas
o	Ajustar los controles establecidos inicialmente.
o	Analizar del impacto que tuvo la materialización.
o	Informar a la segunda y tercera línea de defensa sobre el hecho encontrado.                                                                                                                                                                                                                  o	Se realizará requerimiento por parte del supervisor del contrato para activar el procedimiento correspondiente, y activar las suplencias para el perfil;                                                         o	Se solicitará perfil acampañante ideoneo para realizar la medición;                                                                                                                                                                                                                                   o	Se programará capacitación al personal;                                                                                                                                                                                                                                                                                  o	Se realizará comunicación con la DPSIA para poder dar respuesta;                                                                                                                                                                                                                                     o	Buscar soporte con el proveedor para dar solución;                                                                                                                                                                                                                                                                         o	Se cuentan con datos en fisico para restaurar la información y se realizará comunicación con los Laboratorios subcontratados, los cuales tienen copia de los datos de analisis.</t>
  </si>
  <si>
    <t xml:space="preserve">Anualmente el líder técnico de cada área técnica y/o quien el designe, programa las capacitaciones para ser ejecutados por el personal interno o externo, conforme a los temas de su operatividad, entre otros temas que puedan requerirse, en busca de que todos los integrantes del grupo tengan conocimiento de los temas expuestos, en la cual para comprobar la adherencia del conocimiento, se realiza una evaluación con la que se logre verificar la apropiación, dejando como registros el listado de asistencia, las evaluaciones aplicadas y las memorias de la capacitación. En el caso, que los resultados de las evaluaciones no sean satisfactorios se deberán realizar nuevamente bajo los criterios establecidos en el Laboratorio Ambiental de la SDA. </t>
  </si>
  <si>
    <t xml:space="preserve">Los Líderes técnicos de fuentes fijas y fuentes móviles y/o quien ellos designen, verifican mensualmente que se realice el almacenamiento de la información física y digital del grupo técnico, correspondiente a la radicación y los registros generados en el periodo, dando cumplimiento a las tablas de retención documental, así como en el servidor del laboratorio, según corresponda; y verifica el uso de las plataformas institucionales FOREST e ISOLUCION, dejando registro mediante pantallazos. En el caso se presentarse una desviación frente al tema, revisa la situación directamente con los profesionales encargados del tema dentro del área técnica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  </t>
  </si>
  <si>
    <t>Legalizar los documentos de estimación cuantitativa (calculo y análisis de datos) para las pruebas metrológicas.</t>
  </si>
  <si>
    <t xml:space="preserve">Los Líderes técnicos de la RMCAB y RMRAB y/o quien ellos designen, verifican de forma mensual que la información que se debe almacenar como soporte de las actividades del grupo, sea guarda en el servidor de la entidad, dejando constancia de dicha aprobación por correo electrónico. En el caso de evidenciar que dicha información no cumple con los requerimientos planteados por el líder técnico, se revisa la con el profesional encargado del cargue de la información y los responsables de su diligenciamiento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   </t>
  </si>
  <si>
    <t>Daño parcial o total de los componentes del vehículo al momento de realizar la medición de emisiones atmosféricas a fuentes móviles.</t>
  </si>
  <si>
    <t xml:space="preserve">Debido al desconocimiento y no comunicación al usuario el requisito de efectuar mantenimiento preventivo y correctivo y sobre las condiciones óptimas de operación que debe tener los vehículos objeto de medición al momento de realizar la prueba vehículo. 
</t>
  </si>
  <si>
    <t xml:space="preserve">Posibilidad de ocasionar afectación económica y reputacional por el daño parcial o total de los componentes del vehículo al momento de realizar la medición de emisiones atmosféricas a fuentes móviles, debido al desconocimiento y no comunicación al usuario el requisito de efectuar mantenimiento preventivo y correctivo y sobre las condiciones óptimas de operación que debe tener los vehículos objeto de medición al momento de realizar la prueba vehículo
</t>
  </si>
  <si>
    <t>Los líderes de los grupos internos del área técnica de Fuentes móviles (Autorregulación y Requerimientos), cada vez que vaya a realizar la medición a un vehículo objeto de estudio, realiza mediante correo electrónico o en el oficio del requerimiento, según corresponda,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Así mismo en el grupo de Autorregulación se solicita la información a las empresas participantes de dicho programa lo correspondiente a las especificaciones técnicas del fabricante y ensamblador del motor (velocidades de gobernadas, torque y potencia).</t>
  </si>
  <si>
    <t>Recopilar y construir base de datos de velocidades gobernadas para los vehículos susceptibles de ser objeto de medición por el área técnica de fuentes móviles.</t>
  </si>
  <si>
    <t>Base de datos de velocidades gobernadas para los vehículos</t>
  </si>
  <si>
    <t>o	Analizar las causas
o	Ajustar los controles establecidos inicialmente.
o	Analizar del impacto que tuvo la materialización.
o	Informar a la segunda y tercera línea de defensa sobre el hecho encontrado.                                                                                                                                                                                                            o	Verificar si la prueba se realizo conforme al procedimiento y reportar a la DCA para efectuar las acciones pertinentes</t>
  </si>
  <si>
    <t>Subdirección de Calidad del Aire Auditiva y Visual</t>
  </si>
  <si>
    <r>
      <t>Una vez realizado el an</t>
    </r>
    <r>
      <rPr>
        <sz val="10"/>
        <color rgb="FFFF0000"/>
        <rFont val="Arial"/>
        <family val="2"/>
      </rPr>
      <t>á</t>
    </r>
    <r>
      <rPr>
        <sz val="10"/>
        <rFont val="Arial"/>
        <family val="2"/>
      </rPr>
      <t xml:space="preserve">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r>
  </si>
  <si>
    <r>
      <t>Falta de ética profesional en el ejercicio de las obligaciones y funciones de los profesionales que interviene</t>
    </r>
    <r>
      <rPr>
        <sz val="10"/>
        <color rgb="FFFF0000"/>
        <rFont val="Arial"/>
        <family val="2"/>
      </rPr>
      <t>n</t>
    </r>
    <r>
      <rPr>
        <sz val="10"/>
        <rFont val="Arial"/>
        <family val="2"/>
      </rPr>
      <t xml:space="preserve"> en el proceso de evaluación y seguimiento.</t>
    </r>
  </si>
  <si>
    <t>Sanciones de tipo penal, fiscal y/o disciplinario
Afectación a los derechos de los otros usuarios 
Deterioro de la imagen institucional</t>
  </si>
  <si>
    <t>1. Realizar dos (2) socializaciones a los profesionales, respecto al código de ética, normas,que rigen la función publica y sus implicaciones legales por no cumplimiento. 
2. Realizar dos (2) talleres, para consolidar las compentencias de los profesionales en el manejo del FOREST.
3. Parametrizar en el FOREST  el trámite de licencia ambiental  las actividades y los  profesionales que intervienen en la evaluación y seguimiento, capacitados en su aplicación</t>
  </si>
  <si>
    <t xml:space="preserve">1-2 Listados de asistencia de las capacitaciones 
3- Forest parametrizado,  módulo de trámite de Licencia ambiental creado </t>
  </si>
  <si>
    <t>Pérdida de imagen Institucional
Sanciones disciplinarias y penales Impactos socio-ambientales Adversos</t>
  </si>
  <si>
    <r>
      <t>Falta de ética y valores en el personal que revisa, aprueba y autoriza los tr</t>
    </r>
    <r>
      <rPr>
        <sz val="10"/>
        <color rgb="FFFF0000"/>
        <rFont val="Arial"/>
        <family val="2"/>
      </rPr>
      <t>á</t>
    </r>
    <r>
      <rPr>
        <sz val="10"/>
        <rFont val="Arial"/>
        <family val="2"/>
      </rPr>
      <t>mites de pago  y efectúa las evaluaciones económicas y financieras de los procesos contractuales.</t>
    </r>
  </si>
  <si>
    <r>
      <t>Posibilidad de recibir o solicitar dádivas o beneficio a nombre propio o de terceros para realizar pagos sin el lleno de los requisitos financieros ni el cumplimiento de los términos estipulados en el procedimiento de trámite de pagos</t>
    </r>
    <r>
      <rPr>
        <strike/>
        <sz val="10"/>
        <color rgb="FFFF0000"/>
        <rFont val="Arial"/>
        <family val="2"/>
      </rPr>
      <t>o</t>
    </r>
    <r>
      <rPr>
        <sz val="10"/>
        <rFont val="Arial"/>
        <family val="2"/>
      </rPr>
      <t xml:space="preserve"> durante el proceso de evaluación económica y financiera de los procesos contractuales.</t>
    </r>
  </si>
  <si>
    <r>
      <t>Falta de ética y valores en el personal que manipula</t>
    </r>
    <r>
      <rPr>
        <strike/>
        <sz val="10"/>
        <color rgb="FFFF0000"/>
        <rFont val="Arial"/>
        <family val="2"/>
      </rPr>
      <t>n</t>
    </r>
    <r>
      <rPr>
        <sz val="10"/>
        <rFont val="Arial"/>
        <family val="2"/>
      </rPr>
      <t xml:space="preserve"> la documentación.</t>
    </r>
  </si>
  <si>
    <r>
      <t>* Informar A la segunda Y tercera l</t>
    </r>
    <r>
      <rPr>
        <sz val="10"/>
        <color rgb="FFFF0000"/>
        <rFont val="Arial"/>
        <family val="2"/>
      </rPr>
      <t>í</t>
    </r>
    <r>
      <rPr>
        <sz val="10"/>
        <rFont val="Arial"/>
        <family val="2"/>
      </rPr>
      <t>nea de defensa sobre el hecho encontrado.</t>
    </r>
  </si>
  <si>
    <r>
      <t>Complicidad en actuaciones para p</t>
    </r>
    <r>
      <rPr>
        <sz val="10"/>
        <color rgb="FFFF0000"/>
        <rFont val="Arial"/>
        <family val="2"/>
      </rPr>
      <t>é</t>
    </r>
    <r>
      <rPr>
        <sz val="10"/>
        <rFont val="Arial"/>
        <family val="2"/>
      </rPr>
      <t>rdida de la información en los expedientes.</t>
    </r>
  </si>
  <si>
    <r>
      <t>Acta de reunión de cada jornada, planillas de asistencia y formatos de evaluación.
Lista</t>
    </r>
    <r>
      <rPr>
        <strike/>
        <sz val="10"/>
        <color rgb="FFFF0000"/>
        <rFont val="Arial"/>
        <family val="2"/>
      </rPr>
      <t>fd</t>
    </r>
    <r>
      <rPr>
        <sz val="10"/>
        <color theme="1"/>
        <rFont val="Arial"/>
        <family val="2"/>
      </rPr>
      <t>o de personas que ejecutan actividades del proceso.</t>
    </r>
  </si>
  <si>
    <r>
      <t xml:space="preserve">lFalta de </t>
    </r>
    <r>
      <rPr>
        <sz val="10"/>
        <color rgb="FFFF0000"/>
        <rFont val="Arial"/>
        <family val="2"/>
      </rPr>
      <t>é</t>
    </r>
    <r>
      <rPr>
        <sz val="10"/>
        <rFont val="Arial"/>
        <family val="2"/>
      </rPr>
      <t>tica o valores del personal, abogados, que tienen a cargo los expedientes</t>
    </r>
  </si>
  <si>
    <r>
      <t>P</t>
    </r>
    <r>
      <rPr>
        <sz val="10"/>
        <color rgb="FFFF0000"/>
        <rFont val="Arial"/>
        <family val="2"/>
      </rPr>
      <t>é</t>
    </r>
    <r>
      <rPr>
        <sz val="10"/>
        <rFont val="Arial"/>
        <family val="2"/>
      </rPr>
      <t>rdida de credibilifdad y confienza interna y externa</t>
    </r>
  </si>
  <si>
    <r>
      <t>El grupo de infraestructura de TI mantiene un cat</t>
    </r>
    <r>
      <rPr>
        <sz val="10"/>
        <color rgb="FFFF0000"/>
        <rFont val="Arial"/>
        <family val="2"/>
      </rPr>
      <t>á</t>
    </r>
    <r>
      <rPr>
        <sz val="10"/>
        <rFont val="Arial"/>
        <family val="2"/>
      </rPr>
      <t>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r>
  </si>
  <si>
    <r>
      <t>cat</t>
    </r>
    <r>
      <rPr>
        <sz val="10"/>
        <color rgb="FFFF0000"/>
        <rFont val="Arial"/>
        <family val="2"/>
      </rPr>
      <t>á</t>
    </r>
    <r>
      <rPr>
        <sz val="10"/>
        <rFont val="Arial"/>
        <family val="2"/>
      </rPr>
      <t>logo o inventario de la administración de los sistemas de información 
 historial de log o registro del sistema de información</t>
    </r>
  </si>
  <si>
    <r>
      <t>Imposici</t>
    </r>
    <r>
      <rPr>
        <sz val="10"/>
        <color rgb="FFFF0000"/>
        <rFont val="Arial"/>
        <family val="2"/>
      </rPr>
      <t>ó</t>
    </r>
    <r>
      <rPr>
        <sz val="10"/>
        <rFont val="Arial"/>
        <family val="2"/>
      </rPr>
      <t>n de autoridad competente.</t>
    </r>
  </si>
  <si>
    <t>Posibilidad de vinculación al servicio público de personas sin el cumplimiento de los requisitos legales por imposición de autoridad competente, presentación de documentos inhábiles y falta de verificación de requisitos de conformidad con el manual de funciones y competencias laborales y normativa vigente.</t>
  </si>
  <si>
    <t>Los profesionales del grupo de talento humano de la dirección de gestion corporativa verifica el cumplimiento de los requisitos revisando la documentacion frente al manual de funciones y competencias laborales en cuanto a estudios y experiencia y frente a la normativa para determinar la ausencia de impedimientos e inhabilidades para ejercer funciones públicas.</t>
  </si>
  <si>
    <t>Falta de verificación de los requisitos por parte del profesional responsable.</t>
  </si>
  <si>
    <t>Comportamientos no éticos o ilegales del profesional que verifica los documentos.</t>
  </si>
  <si>
    <t>Pérdida de imagen, reputación, credibilidad y confianza institucional.</t>
  </si>
  <si>
    <t>Pérdida de credibilidad y reputación institucional</t>
  </si>
  <si>
    <r>
      <t>El técnico o asistencial de acuerdo con sus funciones/obligaciones,</t>
    </r>
    <r>
      <rPr>
        <strike/>
        <sz val="10"/>
        <color rgb="FFFF0000"/>
        <rFont val="Arial"/>
        <family val="2"/>
      </rPr>
      <t xml:space="preserve">  </t>
    </r>
    <r>
      <rPr>
        <sz val="10"/>
        <rFont val="Arial"/>
        <family val="2"/>
      </rPr>
      <t>realiza el reparto diario de las solicitudes de permisos y los trámites través del aplicativo FOREST,  de acuerdo al consecutivo  el profesional responsable, con el fin de promover la rotación de los procesos asignados. 
Desviación: 
En caso que el control no se ejecute el líder del proceso, enviará un correo electronico solicitando se realice el reparto.</t>
    </r>
  </si>
  <si>
    <t xml:space="preserve">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a funcionarios y contratistas citados </t>
  </si>
  <si>
    <r>
      <t>El coordinador del Grupo de Procesos Judiciales solicitará</t>
    </r>
    <r>
      <rPr>
        <sz val="10"/>
        <rFont val="Arial"/>
        <family val="2"/>
      </rPr>
      <t xml:space="preserve">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r>
  </si>
  <si>
    <t>Que se oculte o manipule la información reportada por la entidades frente a la aplicación de las políticas públicas ambientales e instrumentos de planeación ambiental. 
Favorecimiento de una decisión política respecto a la formulación, ajuste, actualización, seguimiento y/o evauación de una politica pública o instrumento de planeación ambiental. 
D: Conflicto de Intereses</t>
  </si>
  <si>
    <t xml:space="preserve">Posibilidad de favorecer a un tercero en el otorgamiento de permisos y trámites ambientales. </t>
  </si>
  <si>
    <t>Pérdida de transparencia y honestidad de la entidad.</t>
  </si>
  <si>
    <t xml:space="preserve">Compulsión de copias a fiscalía y demás entes de control,  a fin de que determinen e investiguen dicho comportamiento. </t>
  </si>
  <si>
    <t>Presentación de documentos de contenido inexacto.</t>
  </si>
  <si>
    <t xml:space="preserve">Radicado No. 2021EE291808 del 30 de diciembre del 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</si>
</sst>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9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sz val="9"/>
      <color indexed="81"/>
      <name val="Tahoma"/>
      <family val="2"/>
    </font>
    <font>
      <b/>
      <sz val="10"/>
      <color theme="1"/>
      <name val="Arial Narrow"/>
      <family val="2"/>
    </font>
    <font>
      <b/>
      <sz val="9"/>
      <color indexed="81"/>
      <name val="Tahoma"/>
      <family val="2"/>
    </font>
    <font>
      <b/>
      <sz val="10"/>
      <color rgb="FF000000"/>
      <name val="Arial Narrow"/>
      <family val="2"/>
    </font>
    <font>
      <sz val="9"/>
      <color indexed="81"/>
      <name val="Arial Narrow"/>
      <family val="2"/>
    </font>
    <font>
      <sz val="9"/>
      <color rgb="FF000000"/>
      <name val="Tahoma"/>
      <family val="2"/>
    </font>
    <font>
      <sz val="10"/>
      <color theme="0"/>
      <name val="Arial"/>
      <family val="2"/>
    </font>
    <font>
      <b/>
      <sz val="11"/>
      <color theme="1"/>
      <name val="Arial"/>
      <family val="2"/>
    </font>
    <font>
      <b/>
      <sz val="11"/>
      <name val="Arial"/>
      <family val="2"/>
    </font>
    <font>
      <sz val="11"/>
      <name val="Arial"/>
      <family val="2"/>
    </font>
    <font>
      <b/>
      <sz val="12"/>
      <name val="Arial"/>
      <family val="2"/>
    </font>
    <font>
      <b/>
      <sz val="10"/>
      <name val="Arial"/>
      <family val="2"/>
    </font>
    <font>
      <b/>
      <sz val="14"/>
      <name val="Arial"/>
      <family val="2"/>
    </font>
    <font>
      <sz val="11"/>
      <color theme="1"/>
      <name val="Arial"/>
      <family val="2"/>
    </font>
    <font>
      <sz val="11"/>
      <color theme="0"/>
      <name val="Arial"/>
      <family val="2"/>
    </font>
    <font>
      <b/>
      <sz val="14"/>
      <color theme="0"/>
      <name val="Arial"/>
      <family val="2"/>
    </font>
    <font>
      <b/>
      <sz val="10"/>
      <color theme="1"/>
      <name val="Arial"/>
      <family val="2"/>
    </font>
    <font>
      <b/>
      <sz val="16"/>
      <name val="Arial"/>
      <family val="2"/>
    </font>
    <font>
      <sz val="8"/>
      <name val="Arial"/>
      <family val="2"/>
    </font>
    <font>
      <sz val="16"/>
      <color theme="0"/>
      <name val="Arial"/>
      <family val="2"/>
    </font>
    <font>
      <b/>
      <sz val="16"/>
      <color theme="0"/>
      <name val="Arial"/>
      <family val="2"/>
    </font>
    <font>
      <b/>
      <sz val="10"/>
      <color indexed="8"/>
      <name val="Arial"/>
      <family val="2"/>
    </font>
    <font>
      <sz val="10"/>
      <color theme="1"/>
      <name val="Arial"/>
      <family val="2"/>
    </font>
    <font>
      <b/>
      <sz val="10"/>
      <color theme="9" tint="-0.249977111117893"/>
      <name val="Arial"/>
      <family val="2"/>
    </font>
    <font>
      <b/>
      <u/>
      <sz val="11"/>
      <name val="Arial"/>
      <family val="2"/>
    </font>
    <font>
      <sz val="10"/>
      <color theme="9" tint="-0.249977111117893"/>
      <name val="Arial"/>
      <family val="2"/>
    </font>
    <font>
      <b/>
      <sz val="9"/>
      <name val="Arial"/>
      <family val="2"/>
    </font>
    <font>
      <sz val="9"/>
      <name val="Arial"/>
      <family val="2"/>
    </font>
    <font>
      <b/>
      <sz val="9"/>
      <color theme="9" tint="-0.249977111117893"/>
      <name val="Arial"/>
      <family val="2"/>
    </font>
    <font>
      <b/>
      <sz val="9"/>
      <color theme="1"/>
      <name val="Arial"/>
      <family val="2"/>
    </font>
    <font>
      <b/>
      <sz val="26"/>
      <color theme="1"/>
      <name val="Arial"/>
      <family val="2"/>
    </font>
    <font>
      <sz val="26"/>
      <color theme="1"/>
      <name val="Arial"/>
      <family val="2"/>
    </font>
    <font>
      <b/>
      <sz val="16"/>
      <color theme="1"/>
      <name val="Arial"/>
      <family val="2"/>
    </font>
    <font>
      <sz val="16"/>
      <color theme="1"/>
      <name val="Arial"/>
      <family val="2"/>
    </font>
    <font>
      <sz val="10"/>
      <color theme="1"/>
      <name val="Arial"/>
      <family val="2"/>
    </font>
    <font>
      <b/>
      <sz val="10"/>
      <color theme="1"/>
      <name val="Arial"/>
      <family val="2"/>
    </font>
    <font>
      <sz val="11"/>
      <color theme="1"/>
      <name val="Calibri"/>
      <family val="2"/>
    </font>
    <font>
      <sz val="11"/>
      <name val="Arial"/>
      <family val="2"/>
    </font>
    <font>
      <u/>
      <sz val="10"/>
      <name val="Arial"/>
      <family val="2"/>
    </font>
    <font>
      <sz val="10"/>
      <color rgb="FF000000"/>
      <name val="Arial"/>
      <family val="2"/>
    </font>
    <font>
      <sz val="10"/>
      <color rgb="FFFF0000"/>
      <name val="Arial"/>
      <family val="2"/>
    </font>
    <font>
      <strike/>
      <sz val="10"/>
      <color rgb="FFFF0000"/>
      <name val="Arial"/>
      <family val="2"/>
    </font>
  </fonts>
  <fills count="2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theme="0"/>
      </patternFill>
    </fill>
    <fill>
      <patternFill patternType="solid">
        <fgColor theme="9" tint="-0.249977111117893"/>
        <bgColor indexed="64"/>
      </patternFill>
    </fill>
    <fill>
      <patternFill patternType="solid">
        <fgColor rgb="FFF2F2F2"/>
        <bgColor rgb="FFF2F2F2"/>
      </patternFill>
    </fill>
    <fill>
      <patternFill patternType="solid">
        <fgColor rgb="FFFF0000"/>
        <bgColor theme="0"/>
      </patternFill>
    </fill>
    <fill>
      <patternFill patternType="solid">
        <fgColor rgb="FFFFFF00"/>
        <bgColor theme="0"/>
      </patternFill>
    </fill>
    <fill>
      <patternFill patternType="solid">
        <fgColor theme="0"/>
        <bgColor rgb="FFF2F2F2"/>
      </patternFill>
    </fill>
  </fills>
  <borders count="97">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bottom/>
      <diagonal/>
    </border>
    <border>
      <left style="thin">
        <color auto="1"/>
      </left>
      <right style="thin">
        <color auto="1"/>
      </right>
      <top style="medium">
        <color indexed="64"/>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right style="thin">
        <color indexed="64"/>
      </right>
      <top/>
      <bottom/>
      <diagonal/>
    </border>
    <border>
      <left style="medium">
        <color indexed="64"/>
      </left>
      <right style="medium">
        <color indexed="64"/>
      </right>
      <top style="dashed">
        <color theme="9" tint="-0.24994659260841701"/>
      </top>
      <bottom/>
      <diagonal/>
    </border>
    <border>
      <left style="dashed">
        <color theme="9" tint="-0.24994659260841701"/>
      </left>
      <right style="dashed">
        <color theme="9" tint="-0.24994659260841701"/>
      </right>
      <top/>
      <bottom/>
      <diagonal/>
    </border>
    <border>
      <left style="medium">
        <color indexed="64"/>
      </left>
      <right style="medium">
        <color indexed="64"/>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style="medium">
        <color auto="1"/>
      </left>
      <right style="medium">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auto="1"/>
      </left>
      <right/>
      <top style="medium">
        <color auto="1"/>
      </top>
      <bottom style="thin">
        <color auto="1"/>
      </bottom>
      <diagonal/>
    </border>
    <border>
      <left style="medium">
        <color indexed="64"/>
      </left>
      <right style="thin">
        <color indexed="64"/>
      </right>
      <top style="thin">
        <color indexed="64"/>
      </top>
      <bottom/>
      <diagonal/>
    </border>
  </borders>
  <cellStyleXfs count="7">
    <xf numFmtId="0" fontId="0" fillId="0" borderId="0"/>
    <xf numFmtId="9" fontId="13" fillId="0" borderId="0" applyFont="0" applyFill="0" applyBorder="0" applyAlignment="0" applyProtection="0"/>
    <xf numFmtId="0" fontId="45" fillId="0" borderId="0"/>
    <xf numFmtId="0" fontId="46" fillId="0" borderId="0"/>
    <xf numFmtId="0" fontId="5" fillId="0" borderId="0"/>
    <xf numFmtId="0" fontId="34" fillId="0" borderId="0"/>
    <xf numFmtId="0" fontId="45" fillId="0" borderId="0"/>
  </cellStyleXfs>
  <cellXfs count="9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7" fillId="0" borderId="0" xfId="0" applyFont="1" applyAlignment="1">
      <alignment horizontal="center" vertical="center" wrapText="1"/>
    </xf>
    <xf numFmtId="0" fontId="8" fillId="5" borderId="0" xfId="0" applyFont="1" applyFill="1" applyAlignment="1">
      <alignment horizontal="center" vertical="center" wrapText="1" readingOrder="1"/>
    </xf>
    <xf numFmtId="0" fontId="9" fillId="4"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6"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4" fillId="0" borderId="0" xfId="0" applyFont="1"/>
    <xf numFmtId="0" fontId="12" fillId="0" borderId="0" xfId="0" applyFont="1"/>
    <xf numFmtId="0" fontId="4" fillId="2" borderId="0" xfId="0" applyFont="1" applyFill="1" applyAlignment="1">
      <alignment horizontal="center" vertical="center"/>
    </xf>
    <xf numFmtId="0" fontId="26" fillId="0" borderId="0" xfId="0" applyFont="1" applyFill="1" applyAlignment="1">
      <alignment vertical="center"/>
    </xf>
    <xf numFmtId="0" fontId="27" fillId="0" borderId="0" xfId="0" applyFont="1" applyFill="1"/>
    <xf numFmtId="0" fontId="25" fillId="0" borderId="0" xfId="0" applyFont="1"/>
    <xf numFmtId="0" fontId="0" fillId="0" borderId="0" xfId="0" pivotButton="1"/>
    <xf numFmtId="0" fontId="11" fillId="0" borderId="0" xfId="0" applyFont="1" applyBorder="1" applyAlignment="1">
      <alignment horizontal="justify" vertical="center" wrapText="1" readingOrder="1"/>
    </xf>
    <xf numFmtId="0" fontId="28" fillId="0" borderId="0" xfId="0" applyFont="1"/>
    <xf numFmtId="0" fontId="30" fillId="5"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4" borderId="2" xfId="0" applyFont="1" applyFill="1" applyBorder="1" applyAlignment="1">
      <alignment horizontal="center" vertical="center" wrapText="1" readingOrder="1"/>
    </xf>
    <xf numFmtId="0" fontId="31" fillId="6" borderId="1" xfId="0" applyFont="1" applyFill="1" applyBorder="1" applyAlignment="1">
      <alignment horizontal="center" vertical="center" wrapText="1" readingOrder="1"/>
    </xf>
    <xf numFmtId="0" fontId="31" fillId="3" borderId="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0" borderId="3" xfId="0" applyFont="1" applyFill="1" applyBorder="1" applyAlignment="1" applyProtection="1">
      <alignment horizontal="center" vertical="center" wrapText="1" readingOrder="1"/>
      <protection hidden="1"/>
    </xf>
    <xf numFmtId="0" fontId="18" fillId="10" borderId="10" xfId="0" applyFont="1" applyFill="1" applyBorder="1" applyAlignment="1" applyProtection="1">
      <alignment horizontal="center" vertical="center" wrapText="1" readingOrder="1"/>
      <protection hidden="1"/>
    </xf>
    <xf numFmtId="0" fontId="18" fillId="10"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wrapText="1" readingOrder="1"/>
      <protection hidden="1"/>
    </xf>
    <xf numFmtId="0" fontId="18" fillId="11" borderId="10"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wrapText="1" readingOrder="1"/>
      <protection hidden="1"/>
    </xf>
    <xf numFmtId="0" fontId="18" fillId="10" borderId="5" xfId="0" applyFont="1" applyFill="1" applyBorder="1" applyAlignment="1" applyProtection="1">
      <alignment horizontal="center" vertical="center" wrapText="1" readingOrder="1"/>
      <protection hidden="1"/>
    </xf>
    <xf numFmtId="0" fontId="18" fillId="10" borderId="0" xfId="0" applyFont="1" applyFill="1" applyBorder="1" applyAlignment="1" applyProtection="1">
      <alignment horizontal="center" vertical="center" wrapText="1" readingOrder="1"/>
      <protection hidden="1"/>
    </xf>
    <xf numFmtId="0" fontId="18" fillId="10" borderId="6"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wrapText="1" readingOrder="1"/>
      <protection hidden="1"/>
    </xf>
    <xf numFmtId="0" fontId="18" fillId="11" borderId="0" xfId="0" applyFont="1" applyFill="1" applyBorder="1" applyAlignment="1" applyProtection="1">
      <alignment horizontal="center" wrapText="1" readingOrder="1"/>
      <protection hidden="1"/>
    </xf>
    <xf numFmtId="0" fontId="18" fillId="11" borderId="6" xfId="0" applyFont="1" applyFill="1" applyBorder="1" applyAlignment="1" applyProtection="1">
      <alignment horizontal="center" wrapText="1" readingOrder="1"/>
      <protection hidden="1"/>
    </xf>
    <xf numFmtId="0" fontId="18" fillId="10" borderId="0" xfId="0" applyFont="1" applyFill="1" applyAlignment="1" applyProtection="1">
      <alignment horizontal="center" vertical="center" wrapText="1" readingOrder="1"/>
      <protection hidden="1"/>
    </xf>
    <xf numFmtId="0" fontId="18" fillId="10" borderId="7" xfId="0" applyFont="1" applyFill="1" applyBorder="1" applyAlignment="1" applyProtection="1">
      <alignment horizontal="center" vertical="center" wrapText="1" readingOrder="1"/>
      <protection hidden="1"/>
    </xf>
    <xf numFmtId="0" fontId="18" fillId="10" borderId="9" xfId="0" applyFont="1" applyFill="1" applyBorder="1" applyAlignment="1" applyProtection="1">
      <alignment horizontal="center" vertical="center" wrapText="1" readingOrder="1"/>
      <protection hidden="1"/>
    </xf>
    <xf numFmtId="0" fontId="18" fillId="10"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wrapText="1" readingOrder="1"/>
      <protection hidden="1"/>
    </xf>
    <xf numFmtId="0" fontId="18" fillId="11" borderId="9" xfId="0" applyFont="1" applyFill="1" applyBorder="1" applyAlignment="1" applyProtection="1">
      <alignment horizontal="center" wrapText="1" readingOrder="1"/>
      <protection hidden="1"/>
    </xf>
    <xf numFmtId="0" fontId="18" fillId="11"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4" borderId="3" xfId="0" applyFont="1" applyFill="1" applyBorder="1" applyAlignment="1" applyProtection="1">
      <alignment horizontal="center" wrapText="1" readingOrder="1"/>
      <protection hidden="1"/>
    </xf>
    <xf numFmtId="0" fontId="18" fillId="4" borderId="10" xfId="0" applyFont="1" applyFill="1" applyBorder="1" applyAlignment="1" applyProtection="1">
      <alignment horizontal="center" wrapText="1" readingOrder="1"/>
      <protection hidden="1"/>
    </xf>
    <xf numFmtId="0" fontId="18" fillId="4" borderId="4" xfId="0" applyFont="1" applyFill="1" applyBorder="1" applyAlignment="1" applyProtection="1">
      <alignment horizontal="center" wrapText="1" readingOrder="1"/>
      <protection hidden="1"/>
    </xf>
    <xf numFmtId="0" fontId="18" fillId="4" borderId="5" xfId="0" applyFont="1" applyFill="1" applyBorder="1" applyAlignment="1" applyProtection="1">
      <alignment horizontal="center" wrapText="1" readingOrder="1"/>
      <protection hidden="1"/>
    </xf>
    <xf numFmtId="0" fontId="18" fillId="4" borderId="0" xfId="0" applyFont="1" applyFill="1" applyBorder="1" applyAlignment="1" applyProtection="1">
      <alignment horizontal="center" wrapText="1" readingOrder="1"/>
      <protection hidden="1"/>
    </xf>
    <xf numFmtId="0" fontId="18" fillId="4" borderId="6" xfId="0" applyFont="1" applyFill="1" applyBorder="1" applyAlignment="1" applyProtection="1">
      <alignment horizontal="center" wrapText="1" readingOrder="1"/>
      <protection hidden="1"/>
    </xf>
    <xf numFmtId="0" fontId="18" fillId="4" borderId="7" xfId="0" applyFont="1" applyFill="1" applyBorder="1" applyAlignment="1" applyProtection="1">
      <alignment horizontal="center" wrapText="1" readingOrder="1"/>
      <protection hidden="1"/>
    </xf>
    <xf numFmtId="0" fontId="18" fillId="4" borderId="9" xfId="0" applyFont="1" applyFill="1" applyBorder="1" applyAlignment="1" applyProtection="1">
      <alignment horizontal="center" wrapText="1" readingOrder="1"/>
      <protection hidden="1"/>
    </xf>
    <xf numFmtId="0" fontId="18" fillId="4" borderId="8" xfId="0" applyFont="1" applyFill="1" applyBorder="1" applyAlignment="1" applyProtection="1">
      <alignment horizontal="center" wrapText="1" readingOrder="1"/>
      <protection hidden="1"/>
    </xf>
    <xf numFmtId="0" fontId="22" fillId="12" borderId="10" xfId="0" applyFont="1" applyFill="1" applyBorder="1" applyAlignment="1" applyProtection="1">
      <alignment horizontal="center" wrapText="1" readingOrder="1"/>
      <protection hidden="1"/>
    </xf>
    <xf numFmtId="0" fontId="0" fillId="2" borderId="0" xfId="0" applyFill="1"/>
    <xf numFmtId="0" fontId="15" fillId="2" borderId="0" xfId="0" applyFont="1" applyFill="1" applyAlignment="1">
      <alignment vertical="center"/>
    </xf>
    <xf numFmtId="0" fontId="5" fillId="2" borderId="0" xfId="0" applyFont="1" applyFill="1"/>
    <xf numFmtId="0" fontId="34" fillId="2" borderId="0" xfId="0" applyFont="1" applyFill="1"/>
    <xf numFmtId="0" fontId="35" fillId="2" borderId="20" xfId="0" applyFont="1" applyFill="1" applyBorder="1" applyAlignment="1">
      <alignment horizontal="center" vertical="center" wrapText="1" readingOrder="1"/>
    </xf>
    <xf numFmtId="0" fontId="36" fillId="2" borderId="20" xfId="0" applyFont="1" applyFill="1" applyBorder="1" applyAlignment="1">
      <alignment horizontal="justify" vertical="center" wrapText="1" readingOrder="1"/>
    </xf>
    <xf numFmtId="9" fontId="35" fillId="2" borderId="29" xfId="0" applyNumberFormat="1"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6" fillId="2" borderId="19" xfId="0" applyFont="1" applyFill="1" applyBorder="1" applyAlignment="1">
      <alignment horizontal="justify" vertical="center" wrapText="1" readingOrder="1"/>
    </xf>
    <xf numFmtId="9" fontId="35" fillId="2" borderId="24" xfId="0" applyNumberFormat="1" applyFont="1" applyFill="1" applyBorder="1" applyAlignment="1">
      <alignment horizontal="center" vertical="center" wrapText="1" readingOrder="1"/>
    </xf>
    <xf numFmtId="0" fontId="36" fillId="2" borderId="24"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xf numFmtId="0" fontId="36" fillId="2" borderId="26" xfId="0" applyFont="1" applyFill="1" applyBorder="1" applyAlignment="1">
      <alignment horizontal="justify" vertical="center" wrapText="1" readingOrder="1"/>
    </xf>
    <xf numFmtId="0" fontId="36" fillId="2" borderId="27" xfId="0" applyFont="1" applyFill="1" applyBorder="1" applyAlignment="1">
      <alignment horizontal="center" vertical="center" wrapText="1" readingOrder="1"/>
    </xf>
    <xf numFmtId="0" fontId="44" fillId="2" borderId="0" xfId="0" applyFont="1" applyFill="1"/>
    <xf numFmtId="0" fontId="35" fillId="14" borderId="31" xfId="0" applyFont="1" applyFill="1" applyBorder="1" applyAlignment="1">
      <alignment horizontal="center" vertical="center" wrapText="1" readingOrder="1"/>
    </xf>
    <xf numFmtId="0" fontId="35" fillId="14" borderId="32" xfId="0" applyFont="1" applyFill="1" applyBorder="1" applyAlignment="1">
      <alignment horizontal="center" vertical="center" wrapText="1" readingOrder="1"/>
    </xf>
    <xf numFmtId="0" fontId="12" fillId="2" borderId="0" xfId="0" applyFont="1" applyFill="1"/>
    <xf numFmtId="0" fontId="29" fillId="2" borderId="0" xfId="0" applyFont="1" applyFill="1" applyAlignment="1">
      <alignment horizontal="center" vertical="center" wrapText="1"/>
    </xf>
    <xf numFmtId="0" fontId="11" fillId="2" borderId="0" xfId="0" applyFont="1" applyFill="1" applyBorder="1" applyAlignment="1">
      <alignment horizontal="justify" vertical="center" wrapText="1" readingOrder="1"/>
    </xf>
    <xf numFmtId="0" fontId="4" fillId="2" borderId="0" xfId="0" applyFont="1" applyFill="1" applyAlignment="1">
      <alignment vertical="center"/>
    </xf>
    <xf numFmtId="0" fontId="14" fillId="2" borderId="0" xfId="0" applyFont="1" applyFill="1"/>
    <xf numFmtId="0" fontId="4" fillId="2" borderId="0" xfId="0" applyFont="1" applyFill="1" applyAlignment="1">
      <alignment horizontal="left" vertical="center"/>
    </xf>
    <xf numFmtId="0" fontId="1" fillId="0" borderId="0" xfId="0" applyFont="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1" fillId="0" borderId="19" xfId="0" applyFont="1" applyBorder="1" applyAlignment="1">
      <alignment horizontal="justify" vertical="center" wrapText="1"/>
    </xf>
    <xf numFmtId="0" fontId="1" fillId="0" borderId="19" xfId="0" applyFont="1" applyBorder="1" applyAlignment="1">
      <alignment horizontal="center" vertical="center"/>
    </xf>
    <xf numFmtId="0" fontId="1" fillId="0" borderId="8" xfId="0" applyFont="1" applyBorder="1" applyAlignment="1">
      <alignment vertical="center"/>
    </xf>
    <xf numFmtId="0" fontId="1" fillId="0" borderId="59" xfId="0" applyFont="1" applyBorder="1" applyAlignment="1">
      <alignment horizontal="center" vertical="center" wrapText="1"/>
    </xf>
    <xf numFmtId="0" fontId="0" fillId="0" borderId="0" xfId="0" applyAlignment="1">
      <alignment wrapText="1"/>
    </xf>
    <xf numFmtId="0" fontId="6" fillId="0" borderId="19" xfId="0" applyFont="1" applyBorder="1" applyAlignment="1">
      <alignment horizontal="center"/>
    </xf>
    <xf numFmtId="0" fontId="47" fillId="0" borderId="19" xfId="0" applyFont="1" applyBorder="1" applyAlignment="1">
      <alignment horizontal="center"/>
    </xf>
    <xf numFmtId="0" fontId="6" fillId="0" borderId="0" xfId="0" applyFont="1" applyAlignment="1">
      <alignment wrapText="1"/>
    </xf>
    <xf numFmtId="0" fontId="47"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51" fillId="15" borderId="19"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horizontal="center" wrapText="1"/>
    </xf>
    <xf numFmtId="0" fontId="6" fillId="0" borderId="19" xfId="0" applyFont="1" applyBorder="1" applyAlignment="1">
      <alignment horizontal="center" vertical="center" wrapText="1"/>
    </xf>
    <xf numFmtId="0" fontId="57" fillId="15" borderId="19" xfId="0" applyFont="1" applyFill="1" applyBorder="1" applyAlignment="1">
      <alignment horizontal="center" vertical="center" wrapText="1"/>
    </xf>
    <xf numFmtId="0" fontId="55" fillId="15" borderId="19" xfId="0" applyFont="1" applyFill="1" applyBorder="1" applyAlignment="1">
      <alignment horizontal="center" vertical="center"/>
    </xf>
    <xf numFmtId="0" fontId="55" fillId="15" borderId="19" xfId="0" applyFont="1" applyFill="1" applyBorder="1" applyAlignment="1">
      <alignment horizontal="center" vertical="center" wrapText="1"/>
    </xf>
    <xf numFmtId="0" fontId="6" fillId="2" borderId="0" xfId="0" applyFont="1" applyFill="1"/>
    <xf numFmtId="0" fontId="6" fillId="0" borderId="0" xfId="0" applyFont="1" applyAlignment="1">
      <alignment vertical="center"/>
    </xf>
    <xf numFmtId="0" fontId="6" fillId="2" borderId="0" xfId="0" applyFont="1" applyFill="1" applyAlignment="1">
      <alignment vertical="center"/>
    </xf>
    <xf numFmtId="0" fontId="6" fillId="0" borderId="0" xfId="0" applyFont="1" applyAlignment="1">
      <alignment horizontal="center" vertical="center" wrapText="1"/>
    </xf>
    <xf numFmtId="0" fontId="57" fillId="16" borderId="19" xfId="0" applyFont="1" applyFill="1" applyBorder="1" applyAlignment="1">
      <alignment horizontal="center" vertical="center" wrapText="1"/>
    </xf>
    <xf numFmtId="0" fontId="45" fillId="2" borderId="0" xfId="2" applyFont="1" applyFill="1" applyAlignment="1">
      <alignment horizontal="left" vertical="center" wrapText="1"/>
    </xf>
    <xf numFmtId="0" fontId="45" fillId="2" borderId="0" xfId="2" applyFill="1"/>
    <xf numFmtId="0" fontId="64" fillId="2" borderId="28" xfId="2" applyFont="1" applyFill="1" applyBorder="1" applyAlignment="1">
      <alignment horizontal="center" vertical="center" wrapText="1"/>
    </xf>
    <xf numFmtId="14" fontId="65" fillId="2" borderId="20" xfId="2" applyNumberFormat="1" applyFont="1" applyFill="1" applyBorder="1" applyAlignment="1">
      <alignment horizontal="center"/>
    </xf>
    <xf numFmtId="0" fontId="45" fillId="2" borderId="38" xfId="2" applyFill="1" applyBorder="1"/>
    <xf numFmtId="0" fontId="45" fillId="0" borderId="0" xfId="2"/>
    <xf numFmtId="0" fontId="45" fillId="0" borderId="0" xfId="2" applyAlignment="1">
      <alignment horizontal="center"/>
    </xf>
    <xf numFmtId="0" fontId="63" fillId="0" borderId="19" xfId="2" quotePrefix="1" applyFont="1" applyBorder="1" applyAlignment="1">
      <alignment vertical="center" wrapText="1"/>
    </xf>
    <xf numFmtId="0" fontId="63" fillId="0" borderId="19" xfId="2" applyFont="1" applyBorder="1" applyAlignment="1">
      <alignment horizontal="justify" vertical="center" wrapText="1"/>
    </xf>
    <xf numFmtId="0" fontId="60" fillId="2" borderId="0" xfId="2" applyFont="1" applyFill="1"/>
    <xf numFmtId="0" fontId="61" fillId="2" borderId="0" xfId="2" applyFont="1" applyFill="1" applyAlignment="1">
      <alignment vertical="center"/>
    </xf>
    <xf numFmtId="0" fontId="63" fillId="2" borderId="0" xfId="2" applyFont="1" applyFill="1"/>
    <xf numFmtId="0" fontId="61" fillId="9" borderId="72" xfId="0" applyFont="1" applyFill="1" applyBorder="1" applyAlignment="1">
      <alignment horizontal="center" vertical="center" wrapText="1"/>
    </xf>
    <xf numFmtId="0" fontId="61" fillId="9" borderId="78" xfId="0" applyFont="1" applyFill="1" applyBorder="1" applyAlignment="1">
      <alignment horizontal="center" vertical="center"/>
    </xf>
    <xf numFmtId="0" fontId="67" fillId="0" borderId="58" xfId="0" applyFont="1" applyBorder="1" applyAlignment="1">
      <alignment horizontal="center" vertical="center" wrapText="1"/>
    </xf>
    <xf numFmtId="0" fontId="67" fillId="2" borderId="63" xfId="0" applyFont="1" applyFill="1" applyBorder="1" applyAlignment="1">
      <alignment horizontal="center" vertical="center" wrapText="1"/>
    </xf>
    <xf numFmtId="0" fontId="67" fillId="0" borderId="25" xfId="0" applyFont="1" applyBorder="1" applyAlignment="1">
      <alignment horizontal="center" vertical="center" wrapText="1"/>
    </xf>
    <xf numFmtId="0" fontId="60" fillId="2" borderId="27" xfId="2" applyFont="1" applyFill="1" applyBorder="1"/>
    <xf numFmtId="0" fontId="67" fillId="0" borderId="0" xfId="2" applyFont="1" applyAlignment="1">
      <alignment horizontal="center" vertical="center" wrapText="1"/>
    </xf>
    <xf numFmtId="0" fontId="68" fillId="2" borderId="0" xfId="2" applyFont="1" applyFill="1"/>
    <xf numFmtId="0" fontId="64" fillId="16" borderId="19" xfId="2" applyFont="1" applyFill="1" applyBorder="1" applyAlignment="1">
      <alignment horizontal="center" vertical="center"/>
    </xf>
    <xf numFmtId="0" fontId="64" fillId="16" borderId="19" xfId="2" applyFont="1" applyFill="1" applyBorder="1" applyAlignment="1">
      <alignment horizontal="center" vertical="center" wrapText="1"/>
    </xf>
    <xf numFmtId="0" fontId="4" fillId="20" borderId="59" xfId="0" applyFont="1" applyFill="1" applyBorder="1" applyAlignment="1">
      <alignment horizontal="center" vertical="center" wrapText="1"/>
    </xf>
    <xf numFmtId="0" fontId="4" fillId="20" borderId="8" xfId="0" applyFont="1" applyFill="1" applyBorder="1" applyAlignment="1">
      <alignment horizontal="center" vertical="center"/>
    </xf>
    <xf numFmtId="0" fontId="4" fillId="20" borderId="19" xfId="0" applyFont="1" applyFill="1" applyBorder="1" applyAlignment="1">
      <alignment horizontal="center" vertical="center"/>
    </xf>
    <xf numFmtId="0" fontId="1" fillId="0" borderId="0" xfId="0" applyFont="1" applyAlignment="1">
      <alignment horizontal="justify" vertical="center" wrapText="1"/>
    </xf>
    <xf numFmtId="0" fontId="47" fillId="2" borderId="37" xfId="2" applyFont="1" applyFill="1" applyBorder="1"/>
    <xf numFmtId="0" fontId="47" fillId="2" borderId="38" xfId="2" applyFont="1" applyFill="1" applyBorder="1"/>
    <xf numFmtId="0" fontId="47" fillId="2" borderId="39" xfId="2" applyFont="1" applyFill="1" applyBorder="1"/>
    <xf numFmtId="0" fontId="49" fillId="2" borderId="5" xfId="2" quotePrefix="1" applyFont="1" applyFill="1" applyBorder="1" applyAlignment="1">
      <alignment horizontal="left" vertical="top" wrapText="1"/>
    </xf>
    <xf numFmtId="0" fontId="50" fillId="2" borderId="0" xfId="2" quotePrefix="1" applyFont="1" applyFill="1" applyAlignment="1">
      <alignment horizontal="left" vertical="top" wrapText="1"/>
    </xf>
    <xf numFmtId="0" fontId="50" fillId="2" borderId="6" xfId="2" quotePrefix="1" applyFont="1" applyFill="1" applyBorder="1" applyAlignment="1">
      <alignment horizontal="left" vertical="top" wrapText="1"/>
    </xf>
    <xf numFmtId="0" fontId="47" fillId="2" borderId="5" xfId="2" applyFont="1" applyFill="1" applyBorder="1"/>
    <xf numFmtId="0" fontId="47" fillId="2" borderId="0" xfId="2" applyFont="1" applyFill="1"/>
    <xf numFmtId="0" fontId="51" fillId="2" borderId="0" xfId="2" applyFont="1" applyFill="1" applyAlignment="1">
      <alignment horizontal="left" vertical="center" wrapText="1"/>
    </xf>
    <xf numFmtId="0" fontId="47" fillId="2" borderId="0" xfId="2" applyFont="1" applyFill="1" applyAlignment="1">
      <alignment horizontal="left" vertical="center" wrapText="1"/>
    </xf>
    <xf numFmtId="0" fontId="47" fillId="2" borderId="0" xfId="2" quotePrefix="1" applyFont="1" applyFill="1" applyAlignment="1">
      <alignment horizontal="left" vertical="center" wrapText="1"/>
    </xf>
    <xf numFmtId="0" fontId="47" fillId="2" borderId="6" xfId="2" applyFont="1" applyFill="1" applyBorder="1"/>
    <xf numFmtId="0" fontId="52" fillId="2" borderId="0" xfId="0" applyFont="1" applyFill="1" applyAlignment="1">
      <alignment horizontal="left" vertical="center" wrapText="1"/>
    </xf>
    <xf numFmtId="0" fontId="53" fillId="2" borderId="0" xfId="0" applyFont="1" applyFill="1" applyAlignment="1">
      <alignment horizontal="left" vertical="top" wrapText="1"/>
    </xf>
    <xf numFmtId="0" fontId="47" fillId="2" borderId="7" xfId="2" applyFont="1" applyFill="1" applyBorder="1"/>
    <xf numFmtId="0" fontId="47" fillId="2" borderId="9" xfId="2" applyFont="1" applyFill="1" applyBorder="1"/>
    <xf numFmtId="0" fontId="47" fillId="2" borderId="8" xfId="2" applyFont="1" applyFill="1" applyBorder="1"/>
    <xf numFmtId="0" fontId="76" fillId="0" borderId="19" xfId="0" applyFont="1" applyBorder="1" applyAlignment="1" applyProtection="1">
      <alignment horizontal="center" vertical="center"/>
      <protection hidden="1"/>
    </xf>
    <xf numFmtId="9" fontId="76" fillId="0" borderId="19" xfId="0" applyNumberFormat="1" applyFont="1" applyBorder="1" applyAlignment="1" applyProtection="1">
      <alignment horizontal="center" vertical="center"/>
      <protection hidden="1"/>
    </xf>
    <xf numFmtId="164" fontId="76" fillId="0" borderId="19" xfId="1" applyNumberFormat="1" applyFont="1" applyBorder="1" applyAlignment="1">
      <alignment horizontal="center" vertical="center"/>
    </xf>
    <xf numFmtId="0" fontId="70" fillId="0" borderId="19" xfId="0" applyFont="1" applyBorder="1" applyAlignment="1" applyProtection="1">
      <alignment horizontal="center" vertical="center" textRotation="90"/>
      <protection hidden="1"/>
    </xf>
    <xf numFmtId="0" fontId="76" fillId="0" borderId="26" xfId="0" applyFont="1" applyBorder="1" applyAlignment="1" applyProtection="1">
      <alignment horizontal="center" vertical="center"/>
      <protection hidden="1"/>
    </xf>
    <xf numFmtId="9" fontId="76" fillId="0" borderId="26" xfId="0" applyNumberFormat="1" applyFont="1" applyBorder="1" applyAlignment="1" applyProtection="1">
      <alignment horizontal="center" vertical="center"/>
      <protection hidden="1"/>
    </xf>
    <xf numFmtId="164" fontId="76" fillId="0" borderId="26" xfId="1" applyNumberFormat="1" applyFont="1" applyBorder="1" applyAlignment="1">
      <alignment horizontal="center" vertical="center"/>
    </xf>
    <xf numFmtId="0" fontId="70" fillId="0" borderId="26" xfId="0" applyFont="1" applyFill="1" applyBorder="1" applyAlignment="1" applyProtection="1">
      <alignment horizontal="center" vertical="center" textRotation="90" wrapText="1"/>
      <protection hidden="1"/>
    </xf>
    <xf numFmtId="0" fontId="76" fillId="0" borderId="19" xfId="0" applyFont="1" applyBorder="1" applyAlignment="1">
      <alignment horizontal="center" vertical="center"/>
    </xf>
    <xf numFmtId="0" fontId="80" fillId="2" borderId="19" xfId="2" applyFont="1" applyFill="1" applyBorder="1" applyAlignment="1">
      <alignment horizontal="center" vertical="center" wrapText="1"/>
    </xf>
    <xf numFmtId="0" fontId="83" fillId="0" borderId="19" xfId="0" applyFont="1" applyBorder="1" applyAlignment="1">
      <alignment horizontal="center" vertical="center" wrapText="1"/>
    </xf>
    <xf numFmtId="0" fontId="65" fillId="2" borderId="19" xfId="2" applyFont="1" applyFill="1" applyBorder="1" applyAlignment="1">
      <alignment horizontal="center" vertical="center"/>
    </xf>
    <xf numFmtId="0" fontId="45" fillId="2" borderId="3" xfId="2" applyFont="1" applyFill="1" applyBorder="1"/>
    <xf numFmtId="0" fontId="45" fillId="2" borderId="10" xfId="2" applyFont="1" applyFill="1" applyBorder="1"/>
    <xf numFmtId="0" fontId="45" fillId="2" borderId="4" xfId="2" applyFont="1" applyFill="1" applyBorder="1"/>
    <xf numFmtId="0" fontId="45" fillId="2" borderId="5" xfId="2" applyFont="1" applyFill="1" applyBorder="1"/>
    <xf numFmtId="0" fontId="45" fillId="2" borderId="0" xfId="2" applyFont="1" applyFill="1"/>
    <xf numFmtId="0" fontId="45" fillId="2" borderId="6" xfId="2" applyFont="1" applyFill="1" applyBorder="1"/>
    <xf numFmtId="0" fontId="45" fillId="2" borderId="19" xfId="2" applyFont="1" applyFill="1" applyBorder="1" applyAlignment="1">
      <alignment horizontal="left" vertical="center" wrapText="1"/>
    </xf>
    <xf numFmtId="0" fontId="80" fillId="2" borderId="19" xfId="0" applyFont="1" applyFill="1" applyBorder="1" applyAlignment="1">
      <alignment horizontal="left" vertical="center" wrapText="1"/>
    </xf>
    <xf numFmtId="0" fontId="80" fillId="2" borderId="19" xfId="0" applyFont="1" applyFill="1" applyBorder="1" applyAlignment="1">
      <alignment vertical="center" wrapText="1"/>
    </xf>
    <xf numFmtId="0" fontId="63" fillId="2" borderId="19" xfId="2" applyFont="1" applyFill="1" applyBorder="1" applyAlignment="1">
      <alignment horizontal="center" vertical="center"/>
    </xf>
    <xf numFmtId="0" fontId="0" fillId="0" borderId="0" xfId="0" applyAlignment="1">
      <alignment horizontal="center" vertical="top"/>
    </xf>
    <xf numFmtId="0" fontId="70" fillId="0" borderId="19" xfId="0" applyFont="1" applyBorder="1" applyAlignment="1" applyProtection="1">
      <alignment horizontal="center" vertical="center" textRotation="90" wrapText="1"/>
      <protection hidden="1"/>
    </xf>
    <xf numFmtId="0" fontId="75" fillId="18" borderId="69" xfId="6" applyFont="1" applyFill="1" applyBorder="1" applyAlignment="1">
      <alignment horizontal="center" vertical="center" wrapText="1"/>
    </xf>
    <xf numFmtId="9" fontId="76" fillId="0" borderId="19" xfId="0" applyNumberFormat="1" applyFont="1" applyBorder="1" applyAlignment="1" applyProtection="1">
      <alignment horizontal="center" vertical="center" wrapText="1"/>
      <protection hidden="1"/>
    </xf>
    <xf numFmtId="0" fontId="70" fillId="0" borderId="19" xfId="0" applyFont="1" applyBorder="1" applyAlignment="1" applyProtection="1">
      <alignment horizontal="center" vertical="center"/>
      <protection hidden="1"/>
    </xf>
    <xf numFmtId="0" fontId="76" fillId="0" borderId="19" xfId="0"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0" fontId="76" fillId="0" borderId="19" xfId="0" applyFont="1" applyBorder="1" applyAlignment="1" applyProtection="1">
      <alignment horizontal="center" vertical="center"/>
      <protection locked="0"/>
    </xf>
    <xf numFmtId="0" fontId="70" fillId="0" borderId="19" xfId="0" applyFont="1" applyFill="1" applyBorder="1" applyAlignment="1" applyProtection="1">
      <alignment horizontal="center" vertical="center" wrapText="1"/>
      <protection hidden="1"/>
    </xf>
    <xf numFmtId="14" fontId="45" fillId="0" borderId="19" xfId="0" applyNumberFormat="1" applyFont="1" applyBorder="1" applyAlignment="1" applyProtection="1">
      <alignment horizontal="center" vertical="center" wrapText="1"/>
      <protection locked="0"/>
    </xf>
    <xf numFmtId="0" fontId="76" fillId="0" borderId="24" xfId="0" applyFont="1" applyBorder="1" applyAlignment="1" applyProtection="1">
      <alignment horizontal="center" vertical="center" wrapText="1"/>
      <protection locked="0"/>
    </xf>
    <xf numFmtId="0" fontId="76" fillId="0" borderId="19" xfId="0" applyFont="1" applyBorder="1" applyAlignment="1" applyProtection="1">
      <alignment horizontal="center" vertical="center" textRotation="90"/>
      <protection locked="0"/>
    </xf>
    <xf numFmtId="0" fontId="76" fillId="0" borderId="26" xfId="0" applyFont="1" applyBorder="1" applyAlignment="1" applyProtection="1">
      <alignment horizontal="center" vertical="center" textRotation="90"/>
      <protection locked="0"/>
    </xf>
    <xf numFmtId="0" fontId="47" fillId="0" borderId="1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76" fillId="0" borderId="19" xfId="0" applyFont="1" applyBorder="1" applyAlignment="1" applyProtection="1">
      <alignment horizontal="center" vertical="center"/>
    </xf>
    <xf numFmtId="0" fontId="70" fillId="0" borderId="19" xfId="0" applyFont="1" applyFill="1" applyBorder="1" applyAlignment="1" applyProtection="1">
      <alignment horizontal="center" vertical="center" textRotation="90" wrapText="1"/>
      <protection hidden="1"/>
    </xf>
    <xf numFmtId="0" fontId="76" fillId="0" borderId="26" xfId="0" applyFont="1" applyBorder="1" applyAlignment="1" applyProtection="1">
      <alignment horizontal="center" vertical="center"/>
    </xf>
    <xf numFmtId="0" fontId="76" fillId="2" borderId="19" xfId="0" applyFont="1" applyFill="1" applyBorder="1" applyAlignment="1" applyProtection="1">
      <alignment horizontal="center" vertical="center" wrapText="1"/>
      <protection locked="0"/>
    </xf>
    <xf numFmtId="0" fontId="76" fillId="2" borderId="19" xfId="0" applyFont="1" applyFill="1" applyBorder="1" applyAlignment="1" applyProtection="1">
      <alignment horizontal="center" vertical="center"/>
      <protection locked="0"/>
    </xf>
    <xf numFmtId="9" fontId="76" fillId="2" borderId="19" xfId="0" applyNumberFormat="1" applyFont="1" applyFill="1" applyBorder="1" applyAlignment="1" applyProtection="1">
      <alignment horizontal="center" vertical="center" wrapText="1"/>
      <protection hidden="1"/>
    </xf>
    <xf numFmtId="0" fontId="1" fillId="2" borderId="0" xfId="0" applyFont="1" applyFill="1" applyAlignment="1">
      <alignment horizontal="center" vertical="center"/>
    </xf>
    <xf numFmtId="0" fontId="6" fillId="0" borderId="19" xfId="0" applyFont="1" applyBorder="1" applyAlignment="1" applyProtection="1">
      <alignment horizontal="center" vertical="center"/>
      <protection locked="0"/>
    </xf>
    <xf numFmtId="0" fontId="55" fillId="0" borderId="19" xfId="0" applyFont="1" applyBorder="1" applyAlignment="1" applyProtection="1">
      <alignment horizontal="center" vertical="center" wrapText="1"/>
      <protection hidden="1"/>
    </xf>
    <xf numFmtId="9" fontId="6" fillId="0" borderId="19" xfId="0" applyNumberFormat="1" applyFont="1" applyBorder="1" applyAlignment="1" applyProtection="1">
      <alignment horizontal="center" vertical="center" wrapText="1"/>
      <protection hidden="1"/>
    </xf>
    <xf numFmtId="0" fontId="55" fillId="0" borderId="19"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9" xfId="0" applyFont="1" applyBorder="1" applyAlignment="1" applyProtection="1">
      <alignment horizontal="center" vertical="center" textRotation="90"/>
      <protection locked="0"/>
    </xf>
    <xf numFmtId="9" fontId="6" fillId="0" borderId="19" xfId="0" applyNumberFormat="1" applyFont="1" applyBorder="1" applyAlignment="1" applyProtection="1">
      <alignment horizontal="center" vertical="center"/>
      <protection hidden="1"/>
    </xf>
    <xf numFmtId="164" fontId="6" fillId="0" borderId="19" xfId="1" applyNumberFormat="1" applyFont="1" applyBorder="1" applyAlignment="1">
      <alignment horizontal="center" vertical="center"/>
    </xf>
    <xf numFmtId="0" fontId="55" fillId="0" borderId="19" xfId="0" applyFont="1" applyBorder="1" applyAlignment="1" applyProtection="1">
      <alignment horizontal="center" vertical="center" textRotation="90" wrapText="1"/>
      <protection hidden="1"/>
    </xf>
    <xf numFmtId="0" fontId="55" fillId="0" borderId="19" xfId="0" applyFont="1" applyBorder="1" applyAlignment="1" applyProtection="1">
      <alignment horizontal="center" vertical="center" textRotation="90"/>
      <protection hidden="1"/>
    </xf>
    <xf numFmtId="14" fontId="47" fillId="0" borderId="19" xfId="0" applyNumberFormat="1" applyFont="1" applyBorder="1" applyAlignment="1" applyProtection="1">
      <alignment horizontal="center" vertical="center" wrapText="1"/>
      <protection locked="0"/>
    </xf>
    <xf numFmtId="0" fontId="88" fillId="0" borderId="19" xfId="0" applyFont="1" applyBorder="1" applyAlignment="1">
      <alignment horizontal="center" vertical="center"/>
    </xf>
    <xf numFmtId="0" fontId="88" fillId="0" borderId="19" xfId="0" applyFont="1" applyBorder="1" applyAlignment="1">
      <alignment horizontal="center" vertical="center" textRotation="90"/>
    </xf>
    <xf numFmtId="9" fontId="88" fillId="0" borderId="19" xfId="0" applyNumberFormat="1" applyFont="1" applyBorder="1" applyAlignment="1">
      <alignment horizontal="center" vertical="center"/>
    </xf>
    <xf numFmtId="164" fontId="88" fillId="0" borderId="19" xfId="0" applyNumberFormat="1" applyFont="1" applyBorder="1" applyAlignment="1">
      <alignment horizontal="center" vertical="center"/>
    </xf>
    <xf numFmtId="0" fontId="89" fillId="0" borderId="19" xfId="0" applyFont="1" applyBorder="1" applyAlignment="1">
      <alignment horizontal="center" vertical="center" textRotation="90" wrapText="1"/>
    </xf>
    <xf numFmtId="0" fontId="89" fillId="0" borderId="19" xfId="0" applyFont="1" applyBorder="1" applyAlignment="1">
      <alignment horizontal="center" vertical="center" textRotation="90"/>
    </xf>
    <xf numFmtId="0" fontId="88" fillId="0" borderId="19" xfId="0" applyFont="1" applyBorder="1" applyAlignment="1">
      <alignment horizontal="center" vertical="center" wrapText="1"/>
    </xf>
    <xf numFmtId="0" fontId="70" fillId="0" borderId="19" xfId="0" applyFont="1" applyBorder="1" applyAlignment="1" applyProtection="1">
      <alignment horizontal="center" vertical="center" wrapText="1"/>
      <protection hidden="1"/>
    </xf>
    <xf numFmtId="164" fontId="76" fillId="2" borderId="19" xfId="1" applyNumberFormat="1" applyFont="1" applyFill="1" applyBorder="1" applyAlignment="1">
      <alignment horizontal="center" vertical="center"/>
    </xf>
    <xf numFmtId="0" fontId="45" fillId="18" borderId="26" xfId="0" applyFont="1" applyFill="1" applyBorder="1" applyAlignment="1" applyProtection="1">
      <alignment horizontal="center" vertical="center" wrapText="1"/>
      <protection hidden="1"/>
    </xf>
    <xf numFmtId="0" fontId="0" fillId="0" borderId="0" xfId="0" applyBorder="1" applyAlignment="1">
      <alignment horizontal="center" vertical="center"/>
    </xf>
    <xf numFmtId="0" fontId="76" fillId="0" borderId="0" xfId="0" applyFont="1"/>
    <xf numFmtId="0" fontId="76" fillId="0" borderId="0" xfId="0" applyFont="1" applyAlignment="1">
      <alignment horizontal="center"/>
    </xf>
    <xf numFmtId="0" fontId="76" fillId="23" borderId="19" xfId="0" applyFont="1" applyFill="1" applyBorder="1" applyAlignment="1">
      <alignment horizontal="center" vertical="center" wrapText="1"/>
    </xf>
    <xf numFmtId="0" fontId="92" fillId="0" borderId="19"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75" fillId="18" borderId="60" xfId="6" applyFont="1" applyFill="1" applyBorder="1" applyAlignment="1">
      <alignment horizontal="center" vertical="center" wrapText="1"/>
    </xf>
    <xf numFmtId="0" fontId="65" fillId="18" borderId="61" xfId="6" applyFont="1" applyFill="1" applyBorder="1" applyAlignment="1">
      <alignment horizontal="center" vertical="center" wrapText="1"/>
    </xf>
    <xf numFmtId="0" fontId="65" fillId="18" borderId="3" xfId="6" applyFont="1" applyFill="1" applyBorder="1" applyAlignment="1">
      <alignment horizontal="center" vertical="center" wrapText="1"/>
    </xf>
    <xf numFmtId="0" fontId="6" fillId="0" borderId="19" xfId="0" applyFont="1" applyBorder="1" applyAlignment="1" applyProtection="1">
      <alignment horizontal="justify" vertical="center" wrapText="1"/>
      <protection locked="0"/>
    </xf>
    <xf numFmtId="0" fontId="47" fillId="0" borderId="19" xfId="0" applyFont="1" applyBorder="1" applyAlignment="1" applyProtection="1">
      <alignment horizontal="justify" vertical="center" wrapText="1"/>
      <protection locked="0"/>
    </xf>
    <xf numFmtId="0" fontId="76" fillId="0" borderId="19" xfId="0" applyFont="1" applyBorder="1" applyAlignment="1" applyProtection="1">
      <alignment horizontal="justify" vertical="center" wrapText="1"/>
      <protection locked="0"/>
    </xf>
    <xf numFmtId="0" fontId="45" fillId="0" borderId="19" xfId="0" applyFont="1" applyBorder="1" applyAlignment="1" applyProtection="1">
      <alignment horizontal="justify" vertical="center" wrapText="1"/>
      <protection locked="0"/>
    </xf>
    <xf numFmtId="0" fontId="76" fillId="2" borderId="19" xfId="0" applyFont="1" applyFill="1" applyBorder="1" applyAlignment="1" applyProtection="1">
      <alignment horizontal="justify" vertical="center" wrapText="1"/>
      <protection locked="0"/>
    </xf>
    <xf numFmtId="0" fontId="6" fillId="0" borderId="0" xfId="0" applyFont="1" applyAlignment="1">
      <alignment horizontal="justify" vertical="center"/>
    </xf>
    <xf numFmtId="0" fontId="6" fillId="0" borderId="0" xfId="0" applyFont="1" applyAlignment="1">
      <alignment horizontal="justify"/>
    </xf>
    <xf numFmtId="0" fontId="1" fillId="0" borderId="0" xfId="0" applyFont="1" applyAlignment="1">
      <alignment horizontal="justify" vertical="center"/>
    </xf>
    <xf numFmtId="0" fontId="1" fillId="0" borderId="0" xfId="0" applyFont="1" applyAlignment="1">
      <alignment horizontal="justify"/>
    </xf>
    <xf numFmtId="9" fontId="6" fillId="0" borderId="19" xfId="0" applyNumberFormat="1" applyFont="1" applyBorder="1" applyAlignment="1" applyProtection="1">
      <alignment horizontal="justify" vertical="center" wrapText="1"/>
      <protection locked="0"/>
    </xf>
    <xf numFmtId="9" fontId="76" fillId="0" borderId="19" xfId="0" applyNumberFormat="1" applyFont="1" applyBorder="1" applyAlignment="1" applyProtection="1">
      <alignment horizontal="justify" vertical="center" wrapText="1"/>
      <protection locked="0"/>
    </xf>
    <xf numFmtId="9" fontId="76" fillId="2" borderId="19" xfId="0" applyNumberFormat="1" applyFont="1" applyFill="1" applyBorder="1" applyAlignment="1" applyProtection="1">
      <alignment horizontal="justify" vertical="center" wrapText="1"/>
      <protection locked="0"/>
    </xf>
    <xf numFmtId="0" fontId="90" fillId="0" borderId="19" xfId="0" applyFont="1" applyBorder="1" applyAlignment="1">
      <alignment horizontal="justify" vertical="center" wrapText="1"/>
    </xf>
    <xf numFmtId="0" fontId="88" fillId="0" borderId="19" xfId="0" applyFont="1" applyBorder="1" applyAlignment="1">
      <alignment horizontal="justify" vertical="center" wrapText="1"/>
    </xf>
    <xf numFmtId="0" fontId="76" fillId="0" borderId="19" xfId="0" applyFont="1" applyBorder="1" applyAlignment="1" applyProtection="1">
      <alignment horizontal="justify" vertical="center"/>
      <protection locked="0"/>
    </xf>
    <xf numFmtId="0" fontId="76" fillId="0" borderId="26" xfId="0" applyFont="1" applyBorder="1" applyAlignment="1" applyProtection="1">
      <alignment horizontal="justify" vertical="center" wrapText="1"/>
      <protection locked="0"/>
    </xf>
    <xf numFmtId="0" fontId="76" fillId="0" borderId="0" xfId="0" applyFont="1" applyAlignment="1">
      <alignment horizontal="justify"/>
    </xf>
    <xf numFmtId="0" fontId="76" fillId="0" borderId="23" xfId="0" applyFont="1" applyBorder="1" applyAlignment="1">
      <alignment horizontal="justify" vertical="center" wrapText="1"/>
    </xf>
    <xf numFmtId="0" fontId="45" fillId="0" borderId="25" xfId="0" applyFont="1" applyBorder="1" applyAlignment="1" applyProtection="1">
      <alignment horizontal="justify" vertical="center" wrapText="1"/>
      <protection locked="0"/>
    </xf>
    <xf numFmtId="0" fontId="45" fillId="0" borderId="19" xfId="0" applyFont="1" applyBorder="1" applyAlignment="1" applyProtection="1">
      <alignment horizontal="center" vertical="center" wrapText="1"/>
      <protection locked="0"/>
    </xf>
    <xf numFmtId="14" fontId="45" fillId="0" borderId="19" xfId="0" applyNumberFormat="1" applyFont="1" applyBorder="1" applyAlignment="1" applyProtection="1">
      <alignment horizontal="center" vertical="center" wrapText="1"/>
      <protection locked="0"/>
    </xf>
    <xf numFmtId="0" fontId="70" fillId="0" borderId="19" xfId="0" applyFont="1" applyFill="1" applyBorder="1" applyAlignment="1" applyProtection="1">
      <alignment horizontal="center" vertical="center" textRotation="90" wrapText="1"/>
      <protection hidden="1"/>
    </xf>
    <xf numFmtId="0" fontId="70" fillId="0" borderId="19" xfId="0" applyFont="1" applyBorder="1" applyAlignment="1" applyProtection="1">
      <alignment horizontal="center" vertical="center" textRotation="90"/>
      <protection hidden="1"/>
    </xf>
    <xf numFmtId="0" fontId="63" fillId="0" borderId="19" xfId="0" applyFont="1" applyBorder="1" applyAlignment="1" applyProtection="1">
      <alignment horizontal="center" vertical="center"/>
    </xf>
    <xf numFmtId="0" fontId="45" fillId="0" borderId="56" xfId="0" applyFont="1" applyBorder="1" applyAlignment="1" applyProtection="1">
      <alignment horizontal="center" vertical="center" textRotation="90"/>
      <protection locked="0"/>
    </xf>
    <xf numFmtId="0" fontId="76" fillId="0" borderId="19" xfId="0" applyFont="1" applyFill="1" applyBorder="1" applyAlignment="1" applyProtection="1">
      <alignment horizontal="center" vertical="center" textRotation="90"/>
      <protection locked="0"/>
    </xf>
    <xf numFmtId="0" fontId="76" fillId="0" borderId="57" xfId="0" applyFont="1" applyBorder="1" applyAlignment="1" applyProtection="1">
      <alignment horizontal="center" vertical="center" wrapText="1"/>
      <protection locked="0"/>
    </xf>
    <xf numFmtId="0" fontId="76" fillId="0" borderId="57" xfId="0" applyFont="1" applyBorder="1" applyAlignment="1" applyProtection="1">
      <alignment horizontal="center" vertical="center"/>
      <protection locked="0"/>
    </xf>
    <xf numFmtId="0" fontId="76" fillId="0" borderId="57" xfId="0" applyFont="1" applyBorder="1" applyAlignment="1" applyProtection="1">
      <alignment horizontal="center" vertical="center"/>
      <protection hidden="1"/>
    </xf>
    <xf numFmtId="0" fontId="76" fillId="0" borderId="57" xfId="0" applyFont="1" applyBorder="1" applyAlignment="1" applyProtection="1">
      <alignment horizontal="center" vertical="center" textRotation="90"/>
      <protection locked="0"/>
    </xf>
    <xf numFmtId="9" fontId="76" fillId="0" borderId="57" xfId="0" applyNumberFormat="1" applyFont="1" applyBorder="1" applyAlignment="1" applyProtection="1">
      <alignment horizontal="center" vertical="center"/>
      <protection hidden="1"/>
    </xf>
    <xf numFmtId="164" fontId="76" fillId="0" borderId="57" xfId="1" applyNumberFormat="1" applyFont="1" applyBorder="1" applyAlignment="1">
      <alignment horizontal="center" vertical="center"/>
    </xf>
    <xf numFmtId="0" fontId="70" fillId="0" borderId="57" xfId="0" applyFont="1" applyBorder="1" applyAlignment="1" applyProtection="1">
      <alignment horizontal="center" vertical="center" textRotation="90"/>
      <protection hidden="1"/>
    </xf>
    <xf numFmtId="0" fontId="76" fillId="0" borderId="58" xfId="0" applyFont="1" applyBorder="1" applyAlignment="1" applyProtection="1">
      <alignment vertical="center"/>
    </xf>
    <xf numFmtId="0" fontId="76" fillId="0" borderId="56" xfId="0" applyFont="1" applyBorder="1" applyAlignment="1" applyProtection="1">
      <alignment vertical="center" wrapText="1"/>
      <protection locked="0"/>
    </xf>
    <xf numFmtId="0" fontId="76" fillId="0" borderId="57" xfId="0" applyFont="1" applyBorder="1" applyAlignment="1" applyProtection="1">
      <alignment vertical="center" wrapText="1"/>
      <protection locked="0"/>
    </xf>
    <xf numFmtId="0" fontId="45" fillId="0" borderId="57" xfId="0" applyFont="1" applyBorder="1" applyAlignment="1" applyProtection="1">
      <alignment vertical="center" wrapText="1"/>
      <protection locked="0"/>
    </xf>
    <xf numFmtId="9" fontId="76" fillId="0" borderId="57" xfId="0" applyNumberFormat="1" applyFont="1" applyBorder="1" applyAlignment="1" applyProtection="1">
      <alignment vertical="center" wrapText="1"/>
      <protection hidden="1"/>
    </xf>
    <xf numFmtId="9" fontId="76" fillId="0" borderId="57" xfId="0" applyNumberFormat="1" applyFont="1" applyBorder="1" applyAlignment="1" applyProtection="1">
      <alignment vertical="center" wrapText="1"/>
      <protection locked="0"/>
    </xf>
    <xf numFmtId="9" fontId="76" fillId="0" borderId="95" xfId="0" applyNumberFormat="1" applyFont="1" applyBorder="1" applyAlignment="1" applyProtection="1">
      <alignment vertical="center" wrapText="1"/>
      <protection hidden="1"/>
    </xf>
    <xf numFmtId="0" fontId="70" fillId="0" borderId="58" xfId="0" applyFont="1" applyBorder="1" applyAlignment="1" applyProtection="1">
      <alignment vertical="center"/>
      <protection hidden="1"/>
    </xf>
    <xf numFmtId="0" fontId="76" fillId="0" borderId="57" xfId="0" applyFont="1" applyBorder="1" applyAlignment="1" applyProtection="1">
      <alignment horizontal="center" vertical="center"/>
    </xf>
    <xf numFmtId="0" fontId="70" fillId="0" borderId="57" xfId="0" applyFont="1" applyFill="1" applyBorder="1" applyAlignment="1" applyProtection="1">
      <alignment horizontal="center" vertical="center" textRotation="90" wrapText="1"/>
      <protection hidden="1"/>
    </xf>
    <xf numFmtId="0" fontId="45" fillId="0" borderId="56" xfId="0" applyFont="1" applyBorder="1" applyAlignment="1" applyProtection="1">
      <alignment vertical="center" wrapText="1"/>
      <protection locked="0"/>
    </xf>
    <xf numFmtId="14" fontId="45" fillId="0" borderId="56" xfId="0" applyNumberFormat="1" applyFont="1" applyBorder="1" applyAlignment="1" applyProtection="1">
      <alignment vertical="center" wrapText="1"/>
      <protection locked="0"/>
    </xf>
    <xf numFmtId="0" fontId="70" fillId="0" borderId="57" xfId="0" applyFont="1" applyFill="1" applyBorder="1" applyAlignment="1" applyProtection="1">
      <alignment horizontal="center" vertical="center" wrapText="1"/>
      <protection hidden="1"/>
    </xf>
    <xf numFmtId="0" fontId="76" fillId="0" borderId="19" xfId="0" applyFont="1" applyBorder="1" applyAlignment="1" applyProtection="1">
      <alignment horizontal="justify" vertical="center" wrapText="1"/>
      <protection locked="0"/>
    </xf>
    <xf numFmtId="0" fontId="76" fillId="0" borderId="19" xfId="0" applyFont="1" applyBorder="1" applyAlignment="1" applyProtection="1">
      <alignment horizontal="center" vertical="center"/>
    </xf>
    <xf numFmtId="0" fontId="76" fillId="0" borderId="19" xfId="0" applyFont="1" applyBorder="1" applyAlignment="1" applyProtection="1">
      <alignment horizontal="center" vertical="center"/>
      <protection hidden="1"/>
    </xf>
    <xf numFmtId="0" fontId="76" fillId="0" borderId="19" xfId="0" applyFont="1" applyBorder="1" applyAlignment="1" applyProtection="1">
      <alignment horizontal="center" vertical="center" textRotation="90"/>
      <protection locked="0"/>
    </xf>
    <xf numFmtId="0" fontId="45" fillId="0" borderId="19" xfId="0" applyFont="1" applyBorder="1" applyAlignment="1" applyProtection="1">
      <alignment horizontal="justify" vertical="center" wrapText="1"/>
      <protection locked="0"/>
    </xf>
    <xf numFmtId="0" fontId="76" fillId="0" borderId="57" xfId="0" applyFont="1" applyBorder="1" applyAlignment="1" applyProtection="1">
      <alignment horizontal="center" vertical="center" wrapText="1"/>
      <protection locked="0"/>
    </xf>
    <xf numFmtId="0" fontId="76" fillId="0" borderId="57" xfId="0" applyFont="1" applyBorder="1" applyAlignment="1" applyProtection="1">
      <alignment horizontal="justify" vertical="center" wrapText="1"/>
      <protection locked="0"/>
    </xf>
    <xf numFmtId="0" fontId="45" fillId="0" borderId="57" xfId="0" applyFont="1" applyBorder="1" applyAlignment="1" applyProtection="1">
      <alignment horizontal="justify" vertical="center" wrapText="1"/>
      <protection locked="0"/>
    </xf>
    <xf numFmtId="0" fontId="76" fillId="0" borderId="57" xfId="0" applyFont="1" applyBorder="1" applyAlignment="1" applyProtection="1">
      <alignment horizontal="center" vertical="center"/>
      <protection locked="0"/>
    </xf>
    <xf numFmtId="9" fontId="76" fillId="0" borderId="57" xfId="0" applyNumberFormat="1" applyFont="1" applyBorder="1" applyAlignment="1" applyProtection="1">
      <alignment horizontal="center" vertical="center" wrapText="1"/>
      <protection hidden="1"/>
    </xf>
    <xf numFmtId="0" fontId="76" fillId="0" borderId="56" xfId="0" applyFont="1" applyBorder="1" applyAlignment="1" applyProtection="1">
      <alignment horizontal="center" vertical="center" textRotation="90"/>
      <protection locked="0"/>
    </xf>
    <xf numFmtId="0" fontId="76" fillId="0" borderId="55" xfId="0" applyFont="1" applyBorder="1" applyAlignment="1" applyProtection="1">
      <alignment horizontal="center" vertical="center" textRotation="90"/>
      <protection locked="0"/>
    </xf>
    <xf numFmtId="0" fontId="76" fillId="0" borderId="20" xfId="0" applyFont="1" applyBorder="1" applyAlignment="1" applyProtection="1">
      <alignment horizontal="center" vertical="center" textRotation="90"/>
      <protection locked="0"/>
    </xf>
    <xf numFmtId="0" fontId="76" fillId="0" borderId="57" xfId="0" applyFont="1" applyBorder="1" applyAlignment="1" applyProtection="1">
      <alignment horizontal="center" vertical="center"/>
      <protection hidden="1"/>
    </xf>
    <xf numFmtId="0" fontId="76" fillId="0" borderId="57" xfId="0" applyFont="1" applyBorder="1" applyAlignment="1" applyProtection="1">
      <alignment horizontal="center" vertical="center" textRotation="90"/>
      <protection locked="0"/>
    </xf>
    <xf numFmtId="9" fontId="76" fillId="0" borderId="57" xfId="0" applyNumberFormat="1" applyFont="1" applyBorder="1" applyAlignment="1" applyProtection="1">
      <alignment horizontal="center" vertical="center"/>
      <protection hidden="1"/>
    </xf>
    <xf numFmtId="164" fontId="76" fillId="0" borderId="57" xfId="1" applyNumberFormat="1" applyFont="1" applyBorder="1" applyAlignment="1">
      <alignment horizontal="center" vertical="center"/>
    </xf>
    <xf numFmtId="0" fontId="70" fillId="0" borderId="57" xfId="0" applyFont="1" applyBorder="1" applyAlignment="1" applyProtection="1">
      <alignment horizontal="center" vertical="center" textRotation="90"/>
      <protection hidden="1"/>
    </xf>
    <xf numFmtId="0" fontId="76" fillId="0" borderId="72" xfId="0" applyFont="1" applyBorder="1" applyAlignment="1" applyProtection="1">
      <alignment horizontal="center" vertical="center" textRotation="90"/>
      <protection locked="0"/>
    </xf>
    <xf numFmtId="14" fontId="76" fillId="0" borderId="57" xfId="0" applyNumberFormat="1" applyFont="1" applyBorder="1" applyAlignment="1" applyProtection="1">
      <alignment horizontal="center" vertical="center"/>
      <protection locked="0"/>
    </xf>
    <xf numFmtId="0" fontId="76" fillId="0" borderId="72" xfId="0" applyFont="1" applyBorder="1" applyAlignment="1" applyProtection="1">
      <alignment horizontal="justify" vertical="center"/>
      <protection locked="0"/>
    </xf>
    <xf numFmtId="0" fontId="45" fillId="0" borderId="19" xfId="0" applyFont="1" applyBorder="1" applyAlignment="1" applyProtection="1">
      <alignment horizontal="justify" vertical="center"/>
      <protection locked="0"/>
    </xf>
    <xf numFmtId="0" fontId="76" fillId="0" borderId="58" xfId="0" applyFont="1" applyBorder="1" applyAlignment="1" applyProtection="1">
      <alignment horizontal="center" vertical="center"/>
    </xf>
    <xf numFmtId="0" fontId="76" fillId="0" borderId="56" xfId="0" applyFont="1" applyBorder="1" applyAlignment="1" applyProtection="1">
      <alignment horizontal="center" vertical="center" wrapText="1"/>
      <protection locked="0"/>
    </xf>
    <xf numFmtId="9" fontId="76" fillId="0" borderId="57" xfId="0" applyNumberFormat="1" applyFont="1" applyBorder="1" applyAlignment="1" applyProtection="1">
      <alignment horizontal="center" vertical="center" wrapText="1"/>
      <protection locked="0"/>
    </xf>
    <xf numFmtId="9" fontId="76" fillId="0" borderId="95" xfId="0" applyNumberFormat="1" applyFont="1" applyBorder="1" applyAlignment="1" applyProtection="1">
      <alignment horizontal="center" vertical="center" wrapText="1"/>
      <protection hidden="1"/>
    </xf>
    <xf numFmtId="0" fontId="70" fillId="0" borderId="58" xfId="0" applyFont="1" applyBorder="1" applyAlignment="1" applyProtection="1">
      <alignment horizontal="center" vertical="center"/>
      <protection hidden="1"/>
    </xf>
    <xf numFmtId="14" fontId="45" fillId="0" borderId="57" xfId="0" applyNumberFormat="1" applyFont="1" applyBorder="1" applyAlignment="1" applyProtection="1">
      <alignment horizontal="center" vertical="center" wrapText="1"/>
      <protection locked="0"/>
    </xf>
    <xf numFmtId="14" fontId="76" fillId="0" borderId="57" xfId="0" applyNumberFormat="1" applyFont="1" applyBorder="1" applyAlignment="1" applyProtection="1">
      <alignment horizontal="center" vertical="center" wrapText="1"/>
      <protection locked="0"/>
    </xf>
    <xf numFmtId="0" fontId="6" fillId="2" borderId="0" xfId="0" applyFont="1" applyFill="1" applyAlignment="1">
      <alignment vertical="center" wrapText="1"/>
    </xf>
    <xf numFmtId="0" fontId="45" fillId="0" borderId="19" xfId="0" applyFont="1" applyBorder="1" applyAlignment="1" applyProtection="1">
      <alignment horizontal="center" vertical="center" wrapText="1"/>
      <protection locked="0"/>
    </xf>
    <xf numFmtId="14" fontId="45" fillId="0" borderId="19" xfId="0" applyNumberFormat="1" applyFont="1" applyBorder="1" applyAlignment="1" applyProtection="1">
      <alignment horizontal="center" vertical="center" wrapText="1"/>
      <protection locked="0"/>
    </xf>
    <xf numFmtId="0" fontId="45" fillId="0" borderId="19" xfId="0" applyFont="1" applyBorder="1" applyAlignment="1" applyProtection="1">
      <alignment horizontal="justify" vertical="center" wrapText="1"/>
      <protection locked="0"/>
    </xf>
    <xf numFmtId="0" fontId="76" fillId="0" borderId="19" xfId="0" applyFont="1" applyBorder="1" applyAlignment="1">
      <alignment horizontal="center" vertical="center" wrapText="1"/>
    </xf>
    <xf numFmtId="0" fontId="45" fillId="2" borderId="19" xfId="0" applyFont="1" applyFill="1" applyBorder="1" applyAlignment="1" applyProtection="1">
      <alignment horizontal="justify" vertical="center" wrapText="1"/>
      <protection locked="0"/>
    </xf>
    <xf numFmtId="14" fontId="45" fillId="0" borderId="26" xfId="0" applyNumberFormat="1"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45" fillId="18" borderId="19" xfId="0" applyFont="1" applyFill="1" applyBorder="1" applyAlignment="1" applyProtection="1">
      <alignment horizontal="center" vertical="center" wrapText="1"/>
      <protection hidden="1"/>
    </xf>
    <xf numFmtId="0" fontId="45" fillId="0" borderId="19" xfId="0" applyFont="1" applyBorder="1" applyAlignment="1" applyProtection="1">
      <alignment horizontal="center" vertical="center" wrapText="1"/>
      <protection hidden="1"/>
    </xf>
    <xf numFmtId="0" fontId="45" fillId="2" borderId="19" xfId="0" applyFont="1" applyFill="1" applyBorder="1" applyAlignment="1">
      <alignment horizontal="justify" vertical="center" wrapText="1"/>
    </xf>
    <xf numFmtId="0" fontId="45" fillId="0" borderId="23" xfId="0" applyFont="1" applyBorder="1" applyAlignment="1">
      <alignment horizontal="justify" vertical="center" wrapText="1"/>
    </xf>
    <xf numFmtId="0" fontId="45" fillId="0" borderId="23" xfId="0" applyFont="1" applyBorder="1" applyAlignment="1" applyProtection="1">
      <alignment horizontal="justify" vertical="center" wrapText="1"/>
      <protection locked="0"/>
    </xf>
    <xf numFmtId="0" fontId="75" fillId="18" borderId="62" xfId="6" applyFont="1" applyFill="1" applyBorder="1" applyAlignment="1">
      <alignment horizontal="center" vertical="center" wrapText="1"/>
    </xf>
    <xf numFmtId="0" fontId="75" fillId="18" borderId="61" xfId="6" applyFont="1" applyFill="1" applyBorder="1" applyAlignment="1">
      <alignment horizontal="center" vertical="center" wrapText="1"/>
    </xf>
    <xf numFmtId="0" fontId="75" fillId="18" borderId="21" xfId="6" applyFont="1" applyFill="1" applyBorder="1" applyAlignment="1">
      <alignment horizontal="center" vertical="center" wrapText="1"/>
    </xf>
    <xf numFmtId="0" fontId="75" fillId="18" borderId="5" xfId="6" applyFont="1" applyFill="1" applyBorder="1" applyAlignment="1">
      <alignment horizontal="center" vertical="center" wrapText="1"/>
    </xf>
    <xf numFmtId="0" fontId="45" fillId="0" borderId="19" xfId="0" applyFont="1" applyBorder="1" applyAlignment="1">
      <alignment horizontal="justify" vertical="center" wrapText="1"/>
    </xf>
    <xf numFmtId="0" fontId="76" fillId="0" borderId="19" xfId="0" applyFont="1" applyBorder="1" applyAlignment="1">
      <alignment horizontal="justify" vertical="center"/>
    </xf>
    <xf numFmtId="0" fontId="76" fillId="0" borderId="19" xfId="0" applyFont="1" applyBorder="1" applyAlignment="1">
      <alignment horizontal="justify" vertical="center" wrapText="1"/>
    </xf>
    <xf numFmtId="0" fontId="45" fillId="0" borderId="26" xfId="0" applyFont="1" applyBorder="1" applyAlignment="1" applyProtection="1">
      <alignment horizontal="center" vertical="center" wrapText="1"/>
      <protection hidden="1"/>
    </xf>
    <xf numFmtId="0" fontId="67" fillId="0" borderId="57" xfId="0" applyFont="1" applyBorder="1" applyAlignment="1">
      <alignment horizontal="center" vertical="center" wrapText="1"/>
    </xf>
    <xf numFmtId="0" fontId="45" fillId="2" borderId="72" xfId="2" applyFill="1" applyBorder="1" applyAlignment="1">
      <alignment horizontal="left" vertical="center"/>
    </xf>
    <xf numFmtId="0" fontId="45" fillId="2" borderId="55" xfId="2" applyFill="1" applyBorder="1" applyAlignment="1">
      <alignment horizontal="left" vertical="center"/>
    </xf>
    <xf numFmtId="0" fontId="45" fillId="2" borderId="20" xfId="2" applyFill="1" applyBorder="1" applyAlignment="1">
      <alignment horizontal="left" vertical="center"/>
    </xf>
    <xf numFmtId="0" fontId="63" fillId="0" borderId="72" xfId="2" quotePrefix="1" applyFont="1" applyBorder="1" applyAlignment="1">
      <alignment horizontal="left" vertical="center" wrapText="1"/>
    </xf>
    <xf numFmtId="0" fontId="63" fillId="0" borderId="20" xfId="2" quotePrefix="1" applyFont="1" applyBorder="1" applyAlignment="1">
      <alignment horizontal="left" vertical="center" wrapText="1"/>
    </xf>
    <xf numFmtId="0" fontId="63" fillId="2" borderId="38" xfId="2" applyFont="1" applyFill="1" applyBorder="1" applyAlignment="1">
      <alignment horizontal="right" vertical="center"/>
    </xf>
    <xf numFmtId="0" fontId="61" fillId="9" borderId="78" xfId="0" applyFont="1" applyFill="1" applyBorder="1" applyAlignment="1">
      <alignment horizontal="center" vertical="center" wrapText="1"/>
    </xf>
    <xf numFmtId="0" fontId="61" fillId="9" borderId="38" xfId="0" applyFont="1" applyFill="1" applyBorder="1" applyAlignment="1">
      <alignment horizontal="center" vertical="center" wrapText="1"/>
    </xf>
    <xf numFmtId="0" fontId="61" fillId="9" borderId="79" xfId="0" applyFont="1" applyFill="1" applyBorder="1" applyAlignment="1">
      <alignment horizontal="center" vertical="center" wrapText="1"/>
    </xf>
    <xf numFmtId="0" fontId="63" fillId="0" borderId="72" xfId="2" applyFont="1" applyBorder="1" applyAlignment="1" applyProtection="1">
      <alignment horizontal="center" vertical="center" wrapText="1"/>
      <protection locked="0"/>
    </xf>
    <xf numFmtId="0" fontId="63" fillId="0" borderId="55" xfId="2" applyFont="1" applyBorder="1" applyAlignment="1" applyProtection="1">
      <alignment horizontal="center" vertical="center" wrapText="1"/>
      <protection locked="0"/>
    </xf>
    <xf numFmtId="0" fontId="63" fillId="0" borderId="20" xfId="2" applyFont="1" applyBorder="1" applyAlignment="1" applyProtection="1">
      <alignment horizontal="center" vertical="center" wrapText="1"/>
      <protection locked="0"/>
    </xf>
    <xf numFmtId="0" fontId="63" fillId="0" borderId="72" xfId="2" applyFont="1" applyBorder="1" applyAlignment="1">
      <alignment horizontal="left" vertical="center" wrapText="1"/>
    </xf>
    <xf numFmtId="0" fontId="63" fillId="0" borderId="20" xfId="2" applyFont="1" applyBorder="1" applyAlignment="1">
      <alignment horizontal="left" vertical="center" wrapText="1"/>
    </xf>
    <xf numFmtId="0" fontId="61" fillId="2" borderId="48" xfId="2" applyFont="1" applyFill="1" applyBorder="1" applyAlignment="1">
      <alignment horizontal="center" vertical="center"/>
    </xf>
    <xf numFmtId="0" fontId="61" fillId="2" borderId="49" xfId="2" applyFont="1" applyFill="1" applyBorder="1" applyAlignment="1">
      <alignment horizontal="center" vertical="center"/>
    </xf>
    <xf numFmtId="0" fontId="45" fillId="2" borderId="0" xfId="2" applyFill="1" applyAlignment="1">
      <alignment horizontal="center"/>
    </xf>
    <xf numFmtId="0" fontId="45" fillId="2" borderId="9" xfId="2" applyFill="1" applyBorder="1" applyAlignment="1">
      <alignment horizontal="center"/>
    </xf>
    <xf numFmtId="0" fontId="61" fillId="0" borderId="34" xfId="2" applyFont="1" applyBorder="1" applyAlignment="1">
      <alignment horizontal="center" vertical="center" wrapText="1"/>
    </xf>
    <xf numFmtId="0" fontId="61" fillId="0" borderId="35" xfId="2" applyFont="1" applyBorder="1" applyAlignment="1">
      <alignment horizontal="center" vertical="center" wrapText="1"/>
    </xf>
    <xf numFmtId="0" fontId="61" fillId="0" borderId="36" xfId="2" applyFont="1" applyBorder="1" applyAlignment="1">
      <alignment horizontal="center" vertical="center" wrapText="1"/>
    </xf>
    <xf numFmtId="0" fontId="62" fillId="2" borderId="73" xfId="2" applyFont="1" applyFill="1" applyBorder="1" applyAlignment="1">
      <alignment horizontal="center" vertical="center"/>
    </xf>
    <xf numFmtId="0" fontId="62" fillId="2" borderId="74" xfId="2" applyFont="1" applyFill="1" applyBorder="1" applyAlignment="1">
      <alignment horizontal="center" vertical="center"/>
    </xf>
    <xf numFmtId="0" fontId="62" fillId="2" borderId="81" xfId="2" applyFont="1" applyFill="1" applyBorder="1" applyAlignment="1">
      <alignment horizontal="center" vertical="center"/>
    </xf>
    <xf numFmtId="14" fontId="71" fillId="2" borderId="80" xfId="2" applyNumberFormat="1" applyFont="1" applyFill="1" applyBorder="1" applyAlignment="1">
      <alignment horizontal="center" vertical="center"/>
    </xf>
    <xf numFmtId="14" fontId="71" fillId="2" borderId="49" xfId="2" applyNumberFormat="1" applyFont="1" applyFill="1" applyBorder="1" applyAlignment="1">
      <alignment horizontal="center" vertical="center"/>
    </xf>
    <xf numFmtId="0" fontId="62" fillId="2" borderId="83" xfId="2" applyFont="1" applyFill="1" applyBorder="1" applyAlignment="1">
      <alignment horizontal="left" vertical="center"/>
    </xf>
    <xf numFmtId="0" fontId="63" fillId="2" borderId="84" xfId="2" applyFont="1" applyFill="1" applyBorder="1" applyAlignment="1">
      <alignment horizontal="left" vertical="center"/>
    </xf>
    <xf numFmtId="0" fontId="63" fillId="2" borderId="75" xfId="2" applyFont="1" applyFill="1" applyBorder="1" applyAlignment="1">
      <alignment horizontal="left" vertical="center"/>
    </xf>
    <xf numFmtId="0" fontId="63" fillId="2" borderId="76" xfId="2" applyFont="1" applyFill="1" applyBorder="1" applyAlignment="1">
      <alignment horizontal="left" vertical="center"/>
    </xf>
    <xf numFmtId="0" fontId="63" fillId="2" borderId="82" xfId="2" applyFont="1" applyFill="1" applyBorder="1" applyAlignment="1">
      <alignment horizontal="left" vertical="center"/>
    </xf>
    <xf numFmtId="0" fontId="69" fillId="17" borderId="72" xfId="2" applyFont="1" applyFill="1" applyBorder="1" applyAlignment="1">
      <alignment horizontal="center" vertical="center" wrapText="1"/>
    </xf>
    <xf numFmtId="0" fontId="69" fillId="17" borderId="55" xfId="2" applyFont="1" applyFill="1" applyBorder="1" applyAlignment="1">
      <alignment horizontal="center" vertical="center" wrapText="1"/>
    </xf>
    <xf numFmtId="0" fontId="69" fillId="17" borderId="20" xfId="2" applyFont="1" applyFill="1" applyBorder="1" applyAlignment="1">
      <alignment horizontal="center" vertical="center" wrapText="1"/>
    </xf>
    <xf numFmtId="0" fontId="69" fillId="17" borderId="71" xfId="2" applyFont="1" applyFill="1" applyBorder="1" applyAlignment="1">
      <alignment horizontal="center" vertical="center" wrapText="1"/>
    </xf>
    <xf numFmtId="0" fontId="69" fillId="17" borderId="74" xfId="2" applyFont="1" applyFill="1" applyBorder="1" applyAlignment="1">
      <alignment horizontal="center" vertical="center" wrapText="1"/>
    </xf>
    <xf numFmtId="0" fontId="64" fillId="15" borderId="71" xfId="2" applyFont="1" applyFill="1" applyBorder="1" applyAlignment="1">
      <alignment horizontal="center" vertical="center" wrapText="1"/>
    </xf>
    <xf numFmtId="0" fontId="64" fillId="15" borderId="77" xfId="2" applyFont="1" applyFill="1" applyBorder="1" applyAlignment="1">
      <alignment horizontal="center" vertical="center" wrapText="1"/>
    </xf>
    <xf numFmtId="0" fontId="48" fillId="13" borderId="34" xfId="2" applyFont="1" applyFill="1" applyBorder="1" applyAlignment="1">
      <alignment horizontal="center" vertical="center" wrapText="1"/>
    </xf>
    <xf numFmtId="0" fontId="48" fillId="13" borderId="35" xfId="2" applyFont="1" applyFill="1" applyBorder="1" applyAlignment="1">
      <alignment horizontal="center" vertical="center" wrapText="1"/>
    </xf>
    <xf numFmtId="0" fontId="48" fillId="13" borderId="36" xfId="2" applyFont="1" applyFill="1" applyBorder="1" applyAlignment="1">
      <alignment horizontal="center" vertical="center" wrapText="1"/>
    </xf>
    <xf numFmtId="0" fontId="61" fillId="0" borderId="19" xfId="2" applyFont="1" applyBorder="1" applyAlignment="1">
      <alignment horizontal="center" vertical="center" wrapText="1"/>
    </xf>
    <xf numFmtId="0" fontId="62" fillId="2" borderId="19" xfId="2" applyFont="1" applyFill="1" applyBorder="1" applyAlignment="1">
      <alignment horizontal="center" vertical="center"/>
    </xf>
    <xf numFmtId="0" fontId="63" fillId="2" borderId="19" xfId="2" applyFont="1" applyFill="1" applyBorder="1" applyAlignment="1">
      <alignment horizontal="left" vertical="center"/>
    </xf>
    <xf numFmtId="0" fontId="62" fillId="2" borderId="19" xfId="2" applyFont="1" applyFill="1" applyBorder="1" applyAlignment="1">
      <alignment horizontal="left" vertical="center"/>
    </xf>
    <xf numFmtId="0" fontId="45" fillId="0" borderId="5" xfId="2" quotePrefix="1" applyFont="1" applyBorder="1" applyAlignment="1">
      <alignment horizontal="left" vertical="center" wrapText="1"/>
    </xf>
    <xf numFmtId="0" fontId="45" fillId="0" borderId="0" xfId="2" quotePrefix="1" applyFont="1" applyAlignment="1">
      <alignment horizontal="left" vertical="center" wrapText="1"/>
    </xf>
    <xf numFmtId="0" fontId="45" fillId="0" borderId="6" xfId="2" quotePrefix="1" applyFont="1" applyBorder="1" applyAlignment="1">
      <alignment horizontal="left" vertical="center" wrapText="1"/>
    </xf>
    <xf numFmtId="0" fontId="45" fillId="0" borderId="48" xfId="2" quotePrefix="1" applyFont="1" applyBorder="1" applyAlignment="1">
      <alignment horizontal="left" vertical="center" wrapText="1"/>
    </xf>
    <xf numFmtId="0" fontId="45" fillId="0" borderId="49" xfId="2" quotePrefix="1" applyFont="1" applyBorder="1" applyAlignment="1">
      <alignment horizontal="left" vertical="center" wrapText="1"/>
    </xf>
    <xf numFmtId="0" fontId="45" fillId="0" borderId="50" xfId="2" quotePrefix="1" applyFont="1" applyBorder="1" applyAlignment="1">
      <alignment horizontal="left" vertical="center" wrapText="1"/>
    </xf>
    <xf numFmtId="0" fontId="78" fillId="2" borderId="37" xfId="2" quotePrefix="1" applyFont="1" applyFill="1" applyBorder="1" applyAlignment="1">
      <alignment horizontal="left" vertical="top" wrapText="1"/>
    </xf>
    <xf numFmtId="0" fontId="62" fillId="2" borderId="38" xfId="2" quotePrefix="1" applyFont="1" applyFill="1" applyBorder="1" applyAlignment="1">
      <alignment horizontal="left" vertical="top" wrapText="1"/>
    </xf>
    <xf numFmtId="0" fontId="62" fillId="2" borderId="39" xfId="2" quotePrefix="1" applyFont="1" applyFill="1" applyBorder="1" applyAlignment="1">
      <alignment horizontal="left" vertical="top" wrapText="1"/>
    </xf>
    <xf numFmtId="0" fontId="45" fillId="2" borderId="48" xfId="2" quotePrefix="1" applyFont="1" applyFill="1" applyBorder="1" applyAlignment="1">
      <alignment horizontal="justify" vertical="center" wrapText="1"/>
    </xf>
    <xf numFmtId="0" fontId="45" fillId="2" borderId="49" xfId="2" quotePrefix="1" applyFont="1" applyFill="1" applyBorder="1" applyAlignment="1">
      <alignment horizontal="justify" vertical="center" wrapText="1"/>
    </xf>
    <xf numFmtId="0" fontId="45" fillId="2" borderId="50" xfId="2" quotePrefix="1" applyFont="1" applyFill="1" applyBorder="1" applyAlignment="1">
      <alignment horizontal="justify" vertical="center" wrapText="1"/>
    </xf>
    <xf numFmtId="0" fontId="72" fillId="0" borderId="3" xfId="2" quotePrefix="1" applyFont="1" applyFill="1" applyBorder="1" applyAlignment="1">
      <alignment horizontal="left" vertical="center" wrapText="1"/>
    </xf>
    <xf numFmtId="0" fontId="47" fillId="0" borderId="10" xfId="2" quotePrefix="1" applyFont="1" applyFill="1" applyBorder="1" applyAlignment="1">
      <alignment horizontal="left" vertical="center" wrapText="1"/>
    </xf>
    <xf numFmtId="0" fontId="47" fillId="0" borderId="4" xfId="2" quotePrefix="1" applyFont="1" applyFill="1" applyBorder="1" applyAlignment="1">
      <alignment horizontal="left" vertical="center" wrapText="1"/>
    </xf>
    <xf numFmtId="0" fontId="47" fillId="0" borderId="7" xfId="2" quotePrefix="1" applyFont="1" applyFill="1" applyBorder="1" applyAlignment="1">
      <alignment horizontal="left" vertical="center" wrapText="1"/>
    </xf>
    <xf numFmtId="0" fontId="47" fillId="0" borderId="9" xfId="2" quotePrefix="1" applyFont="1" applyFill="1" applyBorder="1" applyAlignment="1">
      <alignment horizontal="left" vertical="center" wrapText="1"/>
    </xf>
    <xf numFmtId="0" fontId="47" fillId="0" borderId="8" xfId="2" quotePrefix="1" applyFont="1" applyFill="1" applyBorder="1" applyAlignment="1">
      <alignment horizontal="left" vertical="center" wrapText="1"/>
    </xf>
    <xf numFmtId="0" fontId="80" fillId="13" borderId="85" xfId="3" applyFont="1" applyFill="1" applyBorder="1" applyAlignment="1">
      <alignment horizontal="center" vertical="center" wrapText="1"/>
    </xf>
    <xf numFmtId="0" fontId="80" fillId="13" borderId="86" xfId="3" applyFont="1" applyFill="1" applyBorder="1" applyAlignment="1">
      <alignment horizontal="center" vertical="center" wrapText="1"/>
    </xf>
    <xf numFmtId="0" fontId="80" fillId="13" borderId="40" xfId="2" applyFont="1" applyFill="1" applyBorder="1" applyAlignment="1">
      <alignment horizontal="center" vertical="center"/>
    </xf>
    <xf numFmtId="0" fontId="80" fillId="13" borderId="41" xfId="2" applyFont="1" applyFill="1" applyBorder="1" applyAlignment="1">
      <alignment horizontal="center" vertical="center"/>
    </xf>
    <xf numFmtId="0" fontId="80" fillId="2" borderId="87" xfId="3" applyFont="1" applyFill="1" applyBorder="1" applyAlignment="1">
      <alignment horizontal="left" vertical="top" wrapText="1" readingOrder="1"/>
    </xf>
    <xf numFmtId="0" fontId="80" fillId="2" borderId="88" xfId="3" applyFont="1" applyFill="1" applyBorder="1" applyAlignment="1">
      <alignment horizontal="left" vertical="top" wrapText="1" readingOrder="1"/>
    </xf>
    <xf numFmtId="0" fontId="81" fillId="2" borderId="42" xfId="2" applyFont="1" applyFill="1" applyBorder="1" applyAlignment="1">
      <alignment horizontal="justify" vertical="center" wrapText="1"/>
    </xf>
    <xf numFmtId="0" fontId="81" fillId="2" borderId="43" xfId="2" applyFont="1" applyFill="1" applyBorder="1" applyAlignment="1">
      <alignment horizontal="justify" vertical="center" wrapText="1"/>
    </xf>
    <xf numFmtId="0" fontId="80" fillId="2" borderId="89" xfId="3" applyFont="1" applyFill="1" applyBorder="1" applyAlignment="1">
      <alignment horizontal="left" vertical="top" wrapText="1" readingOrder="1"/>
    </xf>
    <xf numFmtId="0" fontId="80" fillId="2" borderId="90" xfId="3" applyFont="1" applyFill="1" applyBorder="1" applyAlignment="1">
      <alignment horizontal="left" vertical="top" wrapText="1" readingOrder="1"/>
    </xf>
    <xf numFmtId="0" fontId="80" fillId="2" borderId="51" xfId="0" applyFont="1" applyFill="1" applyBorder="1" applyAlignment="1">
      <alignment horizontal="left" vertical="center" wrapText="1"/>
    </xf>
    <xf numFmtId="0" fontId="80" fillId="2" borderId="52" xfId="0" applyFont="1" applyFill="1" applyBorder="1" applyAlignment="1">
      <alignment horizontal="left" vertical="center" wrapText="1"/>
    </xf>
    <xf numFmtId="0" fontId="81" fillId="2" borderId="44" xfId="2" applyFont="1" applyFill="1" applyBorder="1" applyAlignment="1">
      <alignment horizontal="justify" vertical="center" wrapText="1"/>
    </xf>
    <xf numFmtId="0" fontId="81" fillId="2" borderId="45" xfId="2" applyFont="1" applyFill="1" applyBorder="1" applyAlignment="1">
      <alignment horizontal="justify" vertical="center" wrapText="1"/>
    </xf>
    <xf numFmtId="0" fontId="52" fillId="2" borderId="53" xfId="0" applyFont="1" applyFill="1" applyBorder="1" applyAlignment="1">
      <alignment horizontal="left" vertical="center" wrapText="1"/>
    </xf>
    <xf numFmtId="0" fontId="52" fillId="2" borderId="54" xfId="0" applyFont="1" applyFill="1" applyBorder="1" applyAlignment="1">
      <alignment horizontal="left" vertical="center" wrapText="1"/>
    </xf>
    <xf numFmtId="0" fontId="53" fillId="2" borderId="46" xfId="0" applyFont="1" applyFill="1" applyBorder="1" applyAlignment="1">
      <alignment horizontal="justify" vertical="center" wrapText="1"/>
    </xf>
    <xf numFmtId="0" fontId="53" fillId="2" borderId="47" xfId="0" applyFont="1" applyFill="1" applyBorder="1" applyAlignment="1">
      <alignment horizontal="justify" vertical="center" wrapText="1"/>
    </xf>
    <xf numFmtId="0" fontId="47" fillId="2" borderId="5" xfId="2" applyFont="1" applyFill="1" applyBorder="1" applyAlignment="1">
      <alignment horizontal="left" vertical="top" wrapText="1"/>
    </xf>
    <xf numFmtId="0" fontId="47" fillId="2" borderId="0" xfId="2" applyFont="1" applyFill="1" applyAlignment="1">
      <alignment horizontal="left" vertical="top" wrapText="1"/>
    </xf>
    <xf numFmtId="0" fontId="47" fillId="2" borderId="6" xfId="2" applyFont="1" applyFill="1" applyBorder="1" applyAlignment="1">
      <alignment horizontal="left" vertical="top" wrapText="1"/>
    </xf>
    <xf numFmtId="0" fontId="76" fillId="0" borderId="57" xfId="0" applyFont="1" applyBorder="1" applyAlignment="1" applyProtection="1">
      <alignment horizontal="center" vertical="center" wrapText="1"/>
      <protection locked="0"/>
    </xf>
    <xf numFmtId="0" fontId="76" fillId="0" borderId="19" xfId="0" applyFont="1" applyBorder="1" applyAlignment="1" applyProtection="1">
      <alignment horizontal="center" vertical="center" wrapText="1"/>
      <protection locked="0"/>
    </xf>
    <xf numFmtId="0" fontId="45" fillId="0" borderId="57" xfId="0" applyFont="1" applyBorder="1" applyAlignment="1" applyProtection="1">
      <alignment vertical="center" wrapText="1"/>
      <protection locked="0"/>
    </xf>
    <xf numFmtId="0" fontId="45" fillId="0" borderId="19" xfId="0" applyFont="1" applyBorder="1" applyAlignment="1" applyProtection="1">
      <alignment vertical="center" wrapText="1"/>
      <protection locked="0"/>
    </xf>
    <xf numFmtId="0" fontId="76" fillId="0" borderId="57" xfId="0" applyFont="1" applyBorder="1" applyAlignment="1" applyProtection="1">
      <alignment horizontal="center" vertical="center"/>
      <protection locked="0"/>
    </xf>
    <xf numFmtId="0" fontId="76" fillId="0" borderId="19" xfId="0" applyFont="1" applyBorder="1" applyAlignment="1" applyProtection="1">
      <alignment horizontal="center" vertical="center"/>
      <protection locked="0"/>
    </xf>
    <xf numFmtId="0" fontId="70" fillId="0" borderId="57" xfId="0" applyFont="1" applyFill="1" applyBorder="1" applyAlignment="1" applyProtection="1">
      <alignment horizontal="center" vertical="center" wrapText="1"/>
      <protection hidden="1"/>
    </xf>
    <xf numFmtId="0" fontId="70" fillId="0" borderId="19" xfId="0" applyFont="1" applyFill="1" applyBorder="1" applyAlignment="1" applyProtection="1">
      <alignment horizontal="center" vertical="center" wrapText="1"/>
      <protection hidden="1"/>
    </xf>
    <xf numFmtId="9" fontId="76" fillId="0" borderId="57" xfId="0" applyNumberFormat="1" applyFont="1" applyBorder="1" applyAlignment="1" applyProtection="1">
      <alignment horizontal="center" vertical="center" wrapText="1"/>
      <protection hidden="1"/>
    </xf>
    <xf numFmtId="9" fontId="76" fillId="0" borderId="19" xfId="0" applyNumberFormat="1" applyFont="1" applyBorder="1" applyAlignment="1" applyProtection="1">
      <alignment horizontal="center" vertical="center" wrapText="1"/>
      <protection hidden="1"/>
    </xf>
    <xf numFmtId="9" fontId="76" fillId="0" borderId="57" xfId="0" applyNumberFormat="1" applyFont="1" applyBorder="1" applyAlignment="1" applyProtection="1">
      <alignment horizontal="center" vertical="center" wrapText="1"/>
      <protection locked="0"/>
    </xf>
    <xf numFmtId="9" fontId="76" fillId="0" borderId="19" xfId="0" applyNumberFormat="1" applyFont="1" applyBorder="1" applyAlignment="1" applyProtection="1">
      <alignment horizontal="center" vertical="center" wrapText="1"/>
      <protection locked="0"/>
    </xf>
    <xf numFmtId="9" fontId="76" fillId="0" borderId="95" xfId="0" applyNumberFormat="1" applyFont="1" applyBorder="1" applyAlignment="1" applyProtection="1">
      <alignment horizontal="center" vertical="center" wrapText="1"/>
      <protection hidden="1"/>
    </xf>
    <xf numFmtId="9" fontId="76" fillId="0" borderId="71" xfId="0" applyNumberFormat="1" applyFont="1" applyBorder="1" applyAlignment="1" applyProtection="1">
      <alignment horizontal="center" vertical="center" wrapText="1"/>
      <protection hidden="1"/>
    </xf>
    <xf numFmtId="0" fontId="70" fillId="0" borderId="58"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6" fillId="0" borderId="56" xfId="0" applyFont="1" applyBorder="1" applyAlignment="1" applyProtection="1">
      <alignment horizontal="center" vertical="center" textRotation="90"/>
      <protection locked="0"/>
    </xf>
    <xf numFmtId="0" fontId="76" fillId="0" borderId="55" xfId="0" applyFont="1" applyBorder="1" applyAlignment="1" applyProtection="1">
      <alignment horizontal="center" vertical="center" textRotation="90"/>
      <protection locked="0"/>
    </xf>
    <xf numFmtId="0" fontId="45" fillId="0" borderId="56" xfId="0" applyFont="1" applyBorder="1" applyAlignment="1" applyProtection="1">
      <alignment horizontal="center" vertical="center" wrapText="1"/>
      <protection locked="0"/>
    </xf>
    <xf numFmtId="0" fontId="45" fillId="0" borderId="20" xfId="0" applyFont="1" applyBorder="1" applyAlignment="1" applyProtection="1">
      <alignment horizontal="center" vertical="center" wrapText="1"/>
      <protection locked="0"/>
    </xf>
    <xf numFmtId="0" fontId="76" fillId="0" borderId="72" xfId="0" applyFont="1" applyBorder="1" applyAlignment="1" applyProtection="1">
      <alignment horizontal="center" vertical="center"/>
      <protection locked="0"/>
    </xf>
    <xf numFmtId="0" fontId="70" fillId="0" borderId="72" xfId="0" applyFont="1" applyFill="1" applyBorder="1" applyAlignment="1" applyProtection="1">
      <alignment horizontal="center" vertical="center" wrapText="1"/>
      <protection hidden="1"/>
    </xf>
    <xf numFmtId="9" fontId="76" fillId="0" borderId="72" xfId="0" applyNumberFormat="1" applyFont="1" applyBorder="1" applyAlignment="1" applyProtection="1">
      <alignment horizontal="center" vertical="center" wrapText="1"/>
      <protection hidden="1"/>
    </xf>
    <xf numFmtId="9" fontId="76" fillId="0" borderId="72" xfId="0" applyNumberFormat="1" applyFont="1" applyBorder="1" applyAlignment="1" applyProtection="1">
      <alignment horizontal="center" vertical="center" wrapText="1"/>
      <protection locked="0"/>
    </xf>
    <xf numFmtId="9" fontId="76" fillId="0" borderId="78" xfId="0" applyNumberFormat="1" applyFont="1" applyBorder="1" applyAlignment="1" applyProtection="1">
      <alignment horizontal="center" vertical="center" wrapText="1"/>
      <protection hidden="1"/>
    </xf>
    <xf numFmtId="0" fontId="70" fillId="0" borderId="96" xfId="0" applyFont="1" applyBorder="1" applyAlignment="1" applyProtection="1">
      <alignment horizontal="center" vertical="center"/>
      <protection hidden="1"/>
    </xf>
    <xf numFmtId="0" fontId="45" fillId="0" borderId="55" xfId="0" applyFont="1" applyBorder="1" applyAlignment="1" applyProtection="1">
      <alignment horizontal="center" vertical="center" wrapText="1"/>
      <protection locked="0"/>
    </xf>
    <xf numFmtId="0" fontId="76" fillId="0" borderId="56" xfId="0" applyFont="1" applyBorder="1" applyAlignment="1" applyProtection="1">
      <alignment horizontal="center" vertical="center" wrapText="1"/>
      <protection locked="0"/>
    </xf>
    <xf numFmtId="0" fontId="76" fillId="0" borderId="55" xfId="0" applyFont="1" applyBorder="1" applyAlignment="1" applyProtection="1">
      <alignment horizontal="center" vertical="center" wrapText="1"/>
      <protection locked="0"/>
    </xf>
    <xf numFmtId="0" fontId="76" fillId="0" borderId="58" xfId="0" applyFont="1" applyBorder="1" applyAlignment="1" applyProtection="1">
      <alignment horizontal="center" vertical="center"/>
    </xf>
    <xf numFmtId="0" fontId="76" fillId="0" borderId="23" xfId="0" applyFont="1" applyBorder="1" applyAlignment="1" applyProtection="1">
      <alignment horizontal="center" vertical="center"/>
    </xf>
    <xf numFmtId="0" fontId="76" fillId="0" borderId="56" xfId="0" applyFont="1" applyBorder="1" applyAlignment="1" applyProtection="1">
      <alignment horizontal="left" vertical="center" wrapText="1"/>
      <protection locked="0"/>
    </xf>
    <xf numFmtId="0" fontId="76" fillId="0" borderId="55" xfId="0" applyFont="1" applyBorder="1" applyAlignment="1" applyProtection="1">
      <alignment horizontal="left" vertical="center" wrapText="1"/>
      <protection locked="0"/>
    </xf>
    <xf numFmtId="0" fontId="76" fillId="0" borderId="57" xfId="0" applyFont="1" applyBorder="1" applyAlignment="1" applyProtection="1">
      <alignment horizontal="left" vertical="center" wrapText="1"/>
      <protection locked="0"/>
    </xf>
    <xf numFmtId="0" fontId="76" fillId="0" borderId="19" xfId="0" applyFont="1" applyBorder="1" applyAlignment="1" applyProtection="1">
      <alignment horizontal="left" vertical="center" wrapText="1"/>
      <protection locked="0"/>
    </xf>
    <xf numFmtId="0" fontId="76" fillId="0" borderId="57" xfId="0" applyFont="1" applyBorder="1" applyAlignment="1" applyProtection="1">
      <alignment vertical="center" wrapText="1"/>
      <protection locked="0"/>
    </xf>
    <xf numFmtId="0" fontId="76" fillId="0" borderId="19" xfId="0" applyFont="1" applyBorder="1" applyAlignment="1" applyProtection="1">
      <alignment vertical="center" wrapText="1"/>
      <protection locked="0"/>
    </xf>
    <xf numFmtId="0" fontId="45" fillId="0" borderId="94" xfId="0" applyFont="1" applyBorder="1" applyAlignment="1" applyProtection="1">
      <alignment horizontal="center" vertical="center" wrapText="1"/>
      <protection locked="0"/>
    </xf>
    <xf numFmtId="14" fontId="45" fillId="0" borderId="56" xfId="0" applyNumberFormat="1" applyFont="1" applyBorder="1" applyAlignment="1" applyProtection="1">
      <alignment horizontal="center" vertical="center" wrapText="1"/>
      <protection locked="0"/>
    </xf>
    <xf numFmtId="14" fontId="45" fillId="0" borderId="55" xfId="0" applyNumberFormat="1" applyFont="1" applyBorder="1" applyAlignment="1" applyProtection="1">
      <alignment horizontal="center" vertical="center" wrapText="1"/>
      <protection locked="0"/>
    </xf>
    <xf numFmtId="14" fontId="45" fillId="0" borderId="94" xfId="0" applyNumberFormat="1" applyFont="1" applyBorder="1" applyAlignment="1" applyProtection="1">
      <alignment horizontal="center" vertical="center" wrapText="1"/>
      <protection locked="0"/>
    </xf>
    <xf numFmtId="0" fontId="67" fillId="0" borderId="57" xfId="0" applyFont="1" applyBorder="1" applyAlignment="1" applyProtection="1">
      <alignment horizontal="left" vertical="center" wrapText="1"/>
      <protection locked="0"/>
    </xf>
    <xf numFmtId="0" fontId="67" fillId="0" borderId="19" xfId="0" applyFont="1" applyBorder="1" applyAlignment="1" applyProtection="1">
      <alignment horizontal="left" vertical="center" wrapText="1"/>
      <protection locked="0"/>
    </xf>
    <xf numFmtId="0" fontId="67" fillId="0" borderId="72" xfId="0" applyFont="1" applyBorder="1" applyAlignment="1" applyProtection="1">
      <alignment horizontal="left" vertical="center" wrapText="1"/>
      <protection locked="0"/>
    </xf>
    <xf numFmtId="0" fontId="67" fillId="0" borderId="57" xfId="0" applyFont="1" applyBorder="1" applyAlignment="1" applyProtection="1">
      <alignment vertical="center" wrapText="1"/>
      <protection locked="0"/>
    </xf>
    <xf numFmtId="0" fontId="67" fillId="0" borderId="19" xfId="0" applyFont="1" applyBorder="1" applyAlignment="1" applyProtection="1">
      <alignment vertical="center" wrapText="1"/>
      <protection locked="0"/>
    </xf>
    <xf numFmtId="0" fontId="67" fillId="0" borderId="72" xfId="0" applyFont="1" applyBorder="1" applyAlignment="1" applyProtection="1">
      <alignment vertical="center" wrapText="1"/>
      <protection locked="0"/>
    </xf>
    <xf numFmtId="0" fontId="76" fillId="0" borderId="72" xfId="0" applyFont="1" applyBorder="1" applyAlignment="1" applyProtection="1">
      <alignment horizontal="center" vertical="center" wrapText="1"/>
      <protection locked="0"/>
    </xf>
    <xf numFmtId="0" fontId="76" fillId="0" borderId="72" xfId="0" applyFont="1" applyBorder="1" applyAlignment="1">
      <alignment horizontal="center" vertical="center" wrapText="1"/>
    </xf>
    <xf numFmtId="0" fontId="76" fillId="0" borderId="94" xfId="0" applyFont="1" applyBorder="1" applyAlignment="1">
      <alignment horizontal="center" vertical="center" wrapText="1"/>
    </xf>
    <xf numFmtId="0" fontId="89" fillId="21" borderId="72" xfId="0" applyFont="1" applyFill="1" applyBorder="1" applyAlignment="1">
      <alignment horizontal="center" vertical="center" wrapText="1"/>
    </xf>
    <xf numFmtId="0" fontId="89" fillId="21" borderId="55" xfId="0" applyFont="1" applyFill="1" applyBorder="1" applyAlignment="1">
      <alignment horizontal="center" vertical="center" wrapText="1"/>
    </xf>
    <xf numFmtId="0" fontId="89" fillId="21" borderId="20" xfId="0" applyFont="1" applyFill="1" applyBorder="1" applyAlignment="1">
      <alignment horizontal="center" vertical="center" wrapText="1"/>
    </xf>
    <xf numFmtId="0" fontId="76" fillId="0" borderId="19" xfId="0" applyFont="1" applyBorder="1" applyAlignment="1" applyProtection="1">
      <alignment horizontal="justify" vertical="center" wrapText="1"/>
      <protection locked="0"/>
    </xf>
    <xf numFmtId="0" fontId="76" fillId="0" borderId="19" xfId="0" applyFont="1" applyBorder="1" applyAlignment="1" applyProtection="1">
      <alignment horizontal="center" vertical="center"/>
    </xf>
    <xf numFmtId="0" fontId="76" fillId="0" borderId="19" xfId="0" applyFont="1" applyBorder="1" applyAlignment="1" applyProtection="1">
      <alignment horizontal="center" vertical="center"/>
      <protection hidden="1"/>
    </xf>
    <xf numFmtId="0" fontId="76" fillId="0" borderId="19" xfId="0" applyFont="1" applyBorder="1" applyAlignment="1" applyProtection="1">
      <alignment horizontal="center" vertical="center" textRotation="90"/>
      <protection locked="0"/>
    </xf>
    <xf numFmtId="14" fontId="76" fillId="0" borderId="19" xfId="0" applyNumberFormat="1" applyFont="1" applyBorder="1" applyAlignment="1" applyProtection="1">
      <alignment horizontal="center" vertical="center"/>
      <protection locked="0"/>
    </xf>
    <xf numFmtId="14" fontId="76" fillId="2" borderId="19" xfId="0" applyNumberFormat="1" applyFont="1" applyFill="1" applyBorder="1" applyAlignment="1" applyProtection="1">
      <alignment horizontal="center" vertical="center"/>
      <protection locked="0"/>
    </xf>
    <xf numFmtId="0" fontId="70" fillId="0" borderId="19" xfId="0" applyFont="1" applyFill="1" applyBorder="1" applyAlignment="1" applyProtection="1">
      <alignment horizontal="center" vertical="center" textRotation="90" wrapText="1"/>
      <protection hidden="1"/>
    </xf>
    <xf numFmtId="0" fontId="45" fillId="0" borderId="19" xfId="0" applyFont="1" applyBorder="1" applyAlignment="1" applyProtection="1">
      <alignment horizontal="center" vertical="center" wrapText="1"/>
      <protection locked="0"/>
    </xf>
    <xf numFmtId="14" fontId="45" fillId="0" borderId="19" xfId="0" applyNumberFormat="1" applyFont="1" applyBorder="1" applyAlignment="1" applyProtection="1">
      <alignment horizontal="center" vertical="center" wrapText="1"/>
      <protection locked="0"/>
    </xf>
    <xf numFmtId="0" fontId="70" fillId="0" borderId="19" xfId="0" applyFont="1" applyBorder="1" applyAlignment="1" applyProtection="1">
      <alignment horizontal="center" vertical="center" textRotation="90"/>
      <protection hidden="1"/>
    </xf>
    <xf numFmtId="9" fontId="76" fillId="0" borderId="19" xfId="0" applyNumberFormat="1" applyFont="1" applyBorder="1" applyAlignment="1" applyProtection="1">
      <alignment horizontal="center" vertical="center"/>
      <protection hidden="1"/>
    </xf>
    <xf numFmtId="164" fontId="76" fillId="0" borderId="19" xfId="1" applyNumberFormat="1" applyFont="1" applyBorder="1" applyAlignment="1">
      <alignment horizontal="center" vertical="center"/>
    </xf>
    <xf numFmtId="9" fontId="76" fillId="0" borderId="72" xfId="0" applyNumberFormat="1" applyFont="1" applyBorder="1" applyAlignment="1" applyProtection="1">
      <alignment horizontal="center" vertical="center"/>
      <protection hidden="1"/>
    </xf>
    <xf numFmtId="9" fontId="76" fillId="0" borderId="55" xfId="0" applyNumberFormat="1" applyFont="1" applyBorder="1" applyAlignment="1" applyProtection="1">
      <alignment horizontal="center" vertical="center"/>
      <protection hidden="1"/>
    </xf>
    <xf numFmtId="9" fontId="76" fillId="0" borderId="20" xfId="0" applyNumberFormat="1" applyFont="1" applyBorder="1" applyAlignment="1" applyProtection="1">
      <alignment horizontal="center" vertical="center"/>
      <protection hidden="1"/>
    </xf>
    <xf numFmtId="164" fontId="76" fillId="0" borderId="19" xfId="1" applyNumberFormat="1" applyFont="1" applyFill="1" applyBorder="1" applyAlignment="1">
      <alignment horizontal="center" vertical="center"/>
    </xf>
    <xf numFmtId="0" fontId="45" fillId="0" borderId="19" xfId="0" applyFont="1" applyBorder="1" applyAlignment="1" applyProtection="1">
      <alignment horizontal="justify" vertical="center" wrapText="1"/>
      <protection locked="0"/>
    </xf>
    <xf numFmtId="9" fontId="76" fillId="0" borderId="19" xfId="0" applyNumberFormat="1" applyFont="1" applyBorder="1" applyAlignment="1" applyProtection="1">
      <alignment horizontal="center" vertical="center" textRotation="90"/>
      <protection locked="0"/>
    </xf>
    <xf numFmtId="0" fontId="76" fillId="0" borderId="19" xfId="0" applyFont="1" applyFill="1" applyBorder="1" applyAlignment="1" applyProtection="1">
      <alignment horizontal="center" vertical="center" textRotation="90"/>
      <protection locked="0"/>
    </xf>
    <xf numFmtId="9" fontId="76" fillId="0" borderId="19" xfId="0" applyNumberFormat="1" applyFont="1" applyFill="1" applyBorder="1" applyAlignment="1" applyProtection="1">
      <alignment horizontal="center" vertical="center"/>
      <protection hidden="1"/>
    </xf>
    <xf numFmtId="0" fontId="70" fillId="0" borderId="19" xfId="0" applyFont="1" applyFill="1" applyBorder="1" applyAlignment="1" applyProtection="1">
      <alignment horizontal="center" vertical="center" textRotation="90"/>
      <protection hidden="1"/>
    </xf>
    <xf numFmtId="0" fontId="76" fillId="0" borderId="19" xfId="0" applyFont="1" applyFill="1" applyBorder="1" applyAlignment="1" applyProtection="1">
      <alignment horizontal="justify" vertical="center" wrapText="1"/>
      <protection locked="0"/>
    </xf>
    <xf numFmtId="0" fontId="76" fillId="0" borderId="24"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14" fontId="45" fillId="0" borderId="72" xfId="0" applyNumberFormat="1" applyFont="1" applyBorder="1" applyAlignment="1" applyProtection="1">
      <alignment horizontal="center" vertical="center" wrapText="1"/>
      <protection locked="0"/>
    </xf>
    <xf numFmtId="14" fontId="45" fillId="0" borderId="20" xfId="0" applyNumberFormat="1" applyFont="1" applyBorder="1" applyAlignment="1" applyProtection="1">
      <alignment horizontal="center" vertical="center" wrapText="1"/>
      <protection locked="0"/>
    </xf>
    <xf numFmtId="0" fontId="45" fillId="0" borderId="92"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0" fontId="45" fillId="0" borderId="93" xfId="0" applyFont="1" applyBorder="1" applyAlignment="1" applyProtection="1">
      <alignment horizontal="center" vertical="center" wrapText="1"/>
      <protection locked="0"/>
    </xf>
    <xf numFmtId="0" fontId="76" fillId="0" borderId="92" xfId="0" applyFont="1" applyBorder="1" applyAlignment="1" applyProtection="1">
      <alignment horizontal="center" vertical="center" wrapText="1"/>
      <protection locked="0"/>
    </xf>
    <xf numFmtId="0" fontId="76" fillId="0" borderId="93" xfId="0" applyFont="1" applyBorder="1" applyAlignment="1" applyProtection="1">
      <alignment horizontal="center" vertical="center" wrapText="1"/>
      <protection locked="0"/>
    </xf>
    <xf numFmtId="0" fontId="76" fillId="0" borderId="29" xfId="0" applyFont="1" applyBorder="1" applyAlignment="1" applyProtection="1">
      <alignment horizontal="center" vertical="center" wrapText="1"/>
      <protection locked="0"/>
    </xf>
    <xf numFmtId="0" fontId="84" fillId="0" borderId="19" xfId="0" applyFont="1" applyFill="1" applyBorder="1" applyAlignment="1">
      <alignment horizontal="center" vertical="center"/>
    </xf>
    <xf numFmtId="0" fontId="85" fillId="0" borderId="19" xfId="0" applyFont="1" applyFill="1" applyBorder="1" applyAlignment="1">
      <alignment horizontal="center" vertical="center"/>
    </xf>
    <xf numFmtId="0" fontId="67" fillId="0" borderId="78" xfId="0" applyFont="1" applyBorder="1" applyAlignment="1">
      <alignment horizontal="center" vertical="center"/>
    </xf>
    <xf numFmtId="0" fontId="67" fillId="0" borderId="38" xfId="0" applyFont="1" applyBorder="1" applyAlignment="1">
      <alignment horizontal="center" vertical="center"/>
    </xf>
    <xf numFmtId="0" fontId="67" fillId="0" borderId="79" xfId="0" applyFont="1" applyBorder="1" applyAlignment="1">
      <alignment horizontal="center" vertical="center"/>
    </xf>
    <xf numFmtId="0" fontId="67" fillId="0" borderId="70" xfId="0" applyFont="1" applyBorder="1" applyAlignment="1">
      <alignment horizontal="center" vertical="center"/>
    </xf>
    <xf numFmtId="0" fontId="67" fillId="0" borderId="0" xfId="0" applyFont="1" applyBorder="1" applyAlignment="1">
      <alignment horizontal="center" vertical="center"/>
    </xf>
    <xf numFmtId="0" fontId="67" fillId="0" borderId="64" xfId="0" applyFont="1" applyBorder="1" applyAlignment="1">
      <alignment horizontal="center" vertical="center"/>
    </xf>
    <xf numFmtId="0" fontId="67" fillId="0" borderId="80" xfId="0" applyFont="1" applyBorder="1" applyAlignment="1">
      <alignment horizontal="center" vertical="center"/>
    </xf>
    <xf numFmtId="0" fontId="67" fillId="0" borderId="49" xfId="0" applyFont="1" applyBorder="1" applyAlignment="1">
      <alignment horizontal="center" vertical="center"/>
    </xf>
    <xf numFmtId="0" fontId="67" fillId="0" borderId="91" xfId="0" applyFont="1" applyBorder="1" applyAlignment="1">
      <alignment horizontal="center" vertical="center"/>
    </xf>
    <xf numFmtId="0" fontId="62" fillId="18" borderId="62" xfId="0" applyFont="1" applyFill="1" applyBorder="1" applyAlignment="1">
      <alignment horizontal="center" vertical="center" textRotation="90"/>
    </xf>
    <xf numFmtId="0" fontId="62" fillId="18" borderId="61" xfId="0" applyFont="1" applyFill="1" applyBorder="1" applyAlignment="1">
      <alignment horizontal="center" vertical="center" textRotation="90"/>
    </xf>
    <xf numFmtId="0" fontId="65" fillId="18" borderId="62" xfId="6" applyFont="1" applyFill="1" applyBorder="1" applyAlignment="1">
      <alignment horizontal="center" vertical="center" wrapText="1"/>
    </xf>
    <xf numFmtId="0" fontId="65" fillId="18" borderId="61" xfId="6" applyFont="1" applyFill="1" applyBorder="1" applyAlignment="1">
      <alignment horizontal="center" vertical="center" wrapText="1"/>
    </xf>
    <xf numFmtId="0" fontId="62" fillId="18" borderId="67" xfId="0" applyFont="1" applyFill="1" applyBorder="1" applyAlignment="1">
      <alignment horizontal="center" vertical="center" textRotation="90" wrapText="1"/>
    </xf>
    <xf numFmtId="0" fontId="62" fillId="18" borderId="65" xfId="0" applyFont="1" applyFill="1" applyBorder="1" applyAlignment="1">
      <alignment horizontal="center" vertical="center" textRotation="90" wrapText="1"/>
    </xf>
    <xf numFmtId="0" fontId="74" fillId="17" borderId="7" xfId="6" applyFont="1" applyFill="1" applyBorder="1" applyAlignment="1">
      <alignment horizontal="center" vertical="center" wrapText="1"/>
    </xf>
    <xf numFmtId="0" fontId="74" fillId="17" borderId="9" xfId="6" applyFont="1" applyFill="1" applyBorder="1" applyAlignment="1">
      <alignment horizontal="center" vertical="center" wrapText="1"/>
    </xf>
    <xf numFmtId="0" fontId="74" fillId="17" borderId="8" xfId="6" applyFont="1" applyFill="1" applyBorder="1" applyAlignment="1">
      <alignment horizontal="center" vertical="center" wrapText="1"/>
    </xf>
    <xf numFmtId="0" fontId="62" fillId="18" borderId="62" xfId="0" applyFont="1" applyFill="1" applyBorder="1" applyAlignment="1">
      <alignment horizontal="center" vertical="center" textRotation="90" wrapText="1"/>
    </xf>
    <xf numFmtId="0" fontId="62" fillId="18" borderId="61" xfId="0" applyFont="1" applyFill="1" applyBorder="1" applyAlignment="1">
      <alignment horizontal="center" vertical="center" textRotation="90" wrapText="1"/>
    </xf>
    <xf numFmtId="0" fontId="62" fillId="18" borderId="3" xfId="0" applyFont="1" applyFill="1" applyBorder="1" applyAlignment="1">
      <alignment horizontal="center" vertical="center" wrapText="1"/>
    </xf>
    <xf numFmtId="0" fontId="62" fillId="18" borderId="4" xfId="0" applyFont="1" applyFill="1" applyBorder="1" applyAlignment="1">
      <alignment horizontal="center" vertical="center" wrapText="1"/>
    </xf>
    <xf numFmtId="0" fontId="62" fillId="18" borderId="5" xfId="0" applyFont="1" applyFill="1" applyBorder="1" applyAlignment="1">
      <alignment horizontal="center" vertical="center" wrapText="1"/>
    </xf>
    <xf numFmtId="0" fontId="62" fillId="18" borderId="6" xfId="0" applyFont="1" applyFill="1" applyBorder="1" applyAlignment="1">
      <alignment horizontal="center" vertical="center" wrapText="1"/>
    </xf>
    <xf numFmtId="0" fontId="62" fillId="18" borderId="7" xfId="0" applyFont="1" applyFill="1" applyBorder="1" applyAlignment="1">
      <alignment horizontal="center" vertical="center" wrapText="1"/>
    </xf>
    <xf numFmtId="0" fontId="62" fillId="18" borderId="8" xfId="0" applyFont="1" applyFill="1" applyBorder="1" applyAlignment="1">
      <alignment horizontal="center" vertical="center" wrapText="1"/>
    </xf>
    <xf numFmtId="0" fontId="62" fillId="18" borderId="68" xfId="0" applyFont="1" applyFill="1" applyBorder="1" applyAlignment="1">
      <alignment horizontal="center" vertical="center" wrapText="1"/>
    </xf>
    <xf numFmtId="0" fontId="62" fillId="18" borderId="66" xfId="0" applyFont="1" applyFill="1" applyBorder="1" applyAlignment="1">
      <alignment horizontal="center" vertical="center" wrapText="1"/>
    </xf>
    <xf numFmtId="0" fontId="65" fillId="18" borderId="4" xfId="6" applyFont="1" applyFill="1" applyBorder="1" applyAlignment="1">
      <alignment horizontal="center" vertical="center" wrapText="1"/>
    </xf>
    <xf numFmtId="0" fontId="65" fillId="18" borderId="6" xfId="6" applyFont="1" applyFill="1" applyBorder="1" applyAlignment="1">
      <alignment horizontal="center" vertical="center" wrapText="1"/>
    </xf>
    <xf numFmtId="0" fontId="65" fillId="18" borderId="3" xfId="6" applyFont="1" applyFill="1" applyBorder="1" applyAlignment="1">
      <alignment horizontal="center" vertical="center" wrapText="1"/>
    </xf>
    <xf numFmtId="0" fontId="65" fillId="18" borderId="5" xfId="6" applyFont="1" applyFill="1" applyBorder="1" applyAlignment="1">
      <alignment horizontal="center" vertical="center" wrapText="1"/>
    </xf>
    <xf numFmtId="0" fontId="65" fillId="18" borderId="7" xfId="6" applyFont="1" applyFill="1" applyBorder="1" applyAlignment="1">
      <alignment horizontal="center" vertical="center" wrapText="1"/>
    </xf>
    <xf numFmtId="0" fontId="70" fillId="0" borderId="19" xfId="0" applyFont="1" applyBorder="1" applyAlignment="1" applyProtection="1">
      <alignment horizontal="center" vertical="center"/>
      <protection hidden="1"/>
    </xf>
    <xf numFmtId="0" fontId="65" fillId="18" borderId="19" xfId="6" applyFont="1" applyFill="1" applyBorder="1" applyAlignment="1">
      <alignment horizontal="center" vertical="center" wrapText="1"/>
    </xf>
    <xf numFmtId="0" fontId="65" fillId="18" borderId="72" xfId="6" applyFont="1" applyFill="1" applyBorder="1" applyAlignment="1">
      <alignment horizontal="center" vertical="center" wrapText="1"/>
    </xf>
    <xf numFmtId="0" fontId="74" fillId="17" borderId="7" xfId="0" applyFont="1" applyFill="1" applyBorder="1" applyAlignment="1">
      <alignment horizontal="center" vertical="center"/>
    </xf>
    <xf numFmtId="0" fontId="74" fillId="17" borderId="9" xfId="0" applyFont="1" applyFill="1" applyBorder="1" applyAlignment="1">
      <alignment horizontal="center" vertical="center"/>
    </xf>
    <xf numFmtId="0" fontId="74" fillId="17" borderId="0" xfId="0" applyFont="1" applyFill="1" applyBorder="1" applyAlignment="1">
      <alignment horizontal="center" vertical="center"/>
    </xf>
    <xf numFmtId="0" fontId="74" fillId="17" borderId="8" xfId="0" applyFont="1" applyFill="1" applyBorder="1" applyAlignment="1">
      <alignment horizontal="center" vertical="center"/>
    </xf>
    <xf numFmtId="0" fontId="76" fillId="0" borderId="19" xfId="0" quotePrefix="1" applyFont="1" applyBorder="1" applyAlignment="1" applyProtection="1">
      <alignment horizontal="justify" vertical="center" wrapText="1"/>
      <protection locked="0"/>
    </xf>
    <xf numFmtId="9" fontId="76" fillId="0" borderId="19" xfId="0" applyNumberFormat="1" applyFont="1" applyBorder="1" applyAlignment="1" applyProtection="1">
      <alignment horizontal="justify" vertical="center" wrapText="1"/>
      <protection locked="0"/>
    </xf>
    <xf numFmtId="0" fontId="70" fillId="4" borderId="19" xfId="0" applyFont="1" applyFill="1" applyBorder="1" applyAlignment="1" applyProtection="1">
      <alignment horizontal="center" vertical="center" textRotation="90" wrapText="1"/>
      <protection hidden="1"/>
    </xf>
    <xf numFmtId="0" fontId="65" fillId="2" borderId="57" xfId="0" applyFont="1" applyFill="1" applyBorder="1" applyAlignment="1">
      <alignment horizontal="center" vertical="center" wrapText="1"/>
    </xf>
    <xf numFmtId="0" fontId="65" fillId="2" borderId="19" xfId="0" applyFont="1" applyFill="1" applyBorder="1" applyAlignment="1">
      <alignment horizontal="center" vertical="center" wrapText="1"/>
    </xf>
    <xf numFmtId="0" fontId="76" fillId="0" borderId="57" xfId="0" applyFont="1" applyBorder="1" applyAlignment="1" applyProtection="1">
      <alignment horizontal="justify" vertical="center" wrapText="1"/>
      <protection locked="0"/>
    </xf>
    <xf numFmtId="0" fontId="62" fillId="18" borderId="62" xfId="0" applyFont="1" applyFill="1" applyBorder="1" applyAlignment="1">
      <alignment horizontal="justify" vertical="center" wrapText="1"/>
    </xf>
    <xf numFmtId="0" fontId="62" fillId="18" borderId="61" xfId="0" applyFont="1" applyFill="1" applyBorder="1" applyAlignment="1">
      <alignment horizontal="justify" vertical="center" wrapText="1"/>
    </xf>
    <xf numFmtId="0" fontId="62" fillId="18" borderId="62" xfId="0" applyFont="1" applyFill="1" applyBorder="1" applyAlignment="1">
      <alignment horizontal="center" vertical="center" wrapText="1"/>
    </xf>
    <xf numFmtId="0" fontId="62" fillId="18" borderId="61" xfId="0" applyFont="1" applyFill="1" applyBorder="1" applyAlignment="1">
      <alignment horizontal="center" vertical="center" wrapText="1"/>
    </xf>
    <xf numFmtId="0" fontId="62" fillId="18" borderId="67" xfId="0" applyFont="1" applyFill="1" applyBorder="1" applyAlignment="1">
      <alignment horizontal="center" vertical="center" wrapText="1"/>
    </xf>
    <xf numFmtId="0" fontId="62" fillId="18" borderId="65" xfId="0" applyFont="1" applyFill="1" applyBorder="1" applyAlignment="1">
      <alignment horizontal="center" vertical="center" wrapText="1"/>
    </xf>
    <xf numFmtId="0" fontId="62" fillId="18" borderId="21" xfId="0" applyFont="1" applyFill="1" applyBorder="1" applyAlignment="1">
      <alignment horizontal="center" vertical="center" wrapText="1"/>
    </xf>
    <xf numFmtId="0" fontId="62" fillId="18" borderId="22" xfId="0" applyFont="1" applyFill="1" applyBorder="1" applyAlignment="1">
      <alignment horizontal="center" vertical="center" wrapText="1"/>
    </xf>
    <xf numFmtId="0" fontId="62" fillId="18" borderId="33" xfId="0" applyFont="1" applyFill="1" applyBorder="1" applyAlignment="1">
      <alignment horizontal="center" vertical="center" wrapText="1"/>
    </xf>
    <xf numFmtId="0" fontId="70" fillId="0" borderId="19" xfId="0" applyFont="1" applyBorder="1" applyAlignment="1" applyProtection="1">
      <alignment horizontal="center" vertical="center" wrapText="1"/>
      <protection hidden="1"/>
    </xf>
    <xf numFmtId="0" fontId="65" fillId="2" borderId="72" xfId="0" applyFont="1" applyFill="1" applyBorder="1" applyAlignment="1">
      <alignment horizontal="center" vertical="center" wrapText="1"/>
    </xf>
    <xf numFmtId="0" fontId="65" fillId="2" borderId="55"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65" fillId="2" borderId="23" xfId="0" applyFont="1" applyFill="1" applyBorder="1" applyAlignment="1">
      <alignment horizontal="center" vertical="center" wrapText="1"/>
    </xf>
    <xf numFmtId="0" fontId="70" fillId="2" borderId="72" xfId="0" applyFont="1" applyFill="1" applyBorder="1" applyAlignment="1">
      <alignment horizontal="center" vertical="center"/>
    </xf>
    <xf numFmtId="0" fontId="70" fillId="2" borderId="55" xfId="0" applyFont="1" applyFill="1" applyBorder="1" applyAlignment="1">
      <alignment horizontal="center" vertical="center"/>
    </xf>
    <xf numFmtId="0" fontId="70" fillId="2" borderId="20" xfId="0" applyFont="1" applyFill="1" applyBorder="1" applyAlignment="1">
      <alignment horizontal="center" vertical="center"/>
    </xf>
    <xf numFmtId="0" fontId="76" fillId="0" borderId="96" xfId="0" applyFont="1" applyBorder="1" applyAlignment="1" applyProtection="1">
      <alignment horizontal="center" vertical="center"/>
    </xf>
    <xf numFmtId="0" fontId="88" fillId="0" borderId="19" xfId="0" applyFont="1" applyBorder="1" applyAlignment="1">
      <alignment horizontal="center" vertical="center" wrapText="1"/>
    </xf>
    <xf numFmtId="0" fontId="91" fillId="0" borderId="19" xfId="0" applyFont="1" applyBorder="1" applyAlignment="1">
      <alignment horizontal="center" vertical="center"/>
    </xf>
    <xf numFmtId="9" fontId="88" fillId="0" borderId="19" xfId="0" applyNumberFormat="1" applyFont="1" applyBorder="1" applyAlignment="1">
      <alignment horizontal="center" vertical="center" wrapText="1"/>
    </xf>
    <xf numFmtId="0" fontId="88" fillId="0" borderId="19" xfId="0" applyFont="1" applyBorder="1" applyAlignment="1">
      <alignment horizontal="justify" vertical="center" wrapText="1"/>
    </xf>
    <xf numFmtId="0" fontId="91" fillId="0" borderId="19" xfId="0" applyFont="1" applyBorder="1" applyAlignment="1">
      <alignment horizontal="justify" vertical="center"/>
    </xf>
    <xf numFmtId="0" fontId="88" fillId="0" borderId="19" xfId="0" applyFont="1" applyBorder="1" applyAlignment="1">
      <alignment horizontal="center" vertical="center"/>
    </xf>
    <xf numFmtId="0" fontId="89" fillId="0" borderId="19" xfId="0" applyFont="1" applyBorder="1" applyAlignment="1">
      <alignment horizontal="center" vertical="center" wrapText="1"/>
    </xf>
    <xf numFmtId="0" fontId="88" fillId="0" borderId="23" xfId="0" applyFont="1" applyBorder="1" applyAlignment="1">
      <alignment horizontal="center" vertical="center"/>
    </xf>
    <xf numFmtId="0" fontId="91" fillId="0" borderId="23" xfId="0" applyFont="1" applyBorder="1" applyAlignment="1">
      <alignment horizontal="center" vertical="center"/>
    </xf>
    <xf numFmtId="0" fontId="62" fillId="18" borderId="67" xfId="0" applyFont="1" applyFill="1" applyBorder="1" applyAlignment="1">
      <alignment horizontal="justify" vertical="center" wrapText="1"/>
    </xf>
    <xf numFmtId="0" fontId="62" fillId="18" borderId="65" xfId="0" applyFont="1" applyFill="1" applyBorder="1" applyAlignment="1">
      <alignment horizontal="justify" vertical="center" wrapText="1"/>
    </xf>
    <xf numFmtId="0" fontId="74" fillId="4" borderId="5" xfId="6" applyFont="1" applyFill="1" applyBorder="1" applyAlignment="1">
      <alignment horizontal="center" vertical="center" wrapText="1"/>
    </xf>
    <xf numFmtId="0" fontId="74" fillId="4" borderId="6" xfId="6" applyFont="1" applyFill="1" applyBorder="1" applyAlignment="1">
      <alignment horizontal="center" vertical="center" wrapText="1"/>
    </xf>
    <xf numFmtId="0" fontId="74" fillId="4" borderId="7" xfId="6" applyFont="1" applyFill="1" applyBorder="1" applyAlignment="1">
      <alignment horizontal="center" vertical="center" wrapText="1"/>
    </xf>
    <xf numFmtId="0" fontId="74" fillId="4" borderId="8" xfId="6" applyFont="1" applyFill="1" applyBorder="1" applyAlignment="1">
      <alignment horizontal="center" vertical="center" wrapText="1"/>
    </xf>
    <xf numFmtId="0" fontId="75" fillId="19" borderId="62" xfId="6" applyFont="1" applyFill="1" applyBorder="1" applyAlignment="1">
      <alignment horizontal="justify" vertical="center" wrapText="1"/>
    </xf>
    <xf numFmtId="0" fontId="75" fillId="19" borderId="61" xfId="6" applyFont="1" applyFill="1" applyBorder="1" applyAlignment="1">
      <alignment horizontal="justify" vertical="center" wrapText="1"/>
    </xf>
    <xf numFmtId="0" fontId="75" fillId="19" borderId="6" xfId="6" applyFont="1" applyFill="1" applyBorder="1" applyAlignment="1">
      <alignment horizontal="justify" vertical="center" wrapText="1"/>
    </xf>
    <xf numFmtId="0" fontId="75" fillId="19" borderId="62" xfId="6" applyFont="1" applyFill="1" applyBorder="1" applyAlignment="1">
      <alignment horizontal="center" vertical="center" wrapText="1"/>
    </xf>
    <xf numFmtId="0" fontId="75" fillId="19" borderId="61" xfId="6" applyFont="1" applyFill="1" applyBorder="1" applyAlignment="1">
      <alignment horizontal="center" vertical="center" wrapText="1"/>
    </xf>
    <xf numFmtId="0" fontId="45" fillId="0" borderId="57" xfId="0" applyFont="1" applyBorder="1" applyAlignment="1" applyProtection="1">
      <alignment horizontal="center" vertical="center" wrapText="1"/>
      <protection locked="0"/>
    </xf>
    <xf numFmtId="0" fontId="76" fillId="0" borderId="63" xfId="0" applyFont="1" applyBorder="1" applyAlignment="1" applyProtection="1">
      <alignment horizontal="center" vertical="center" wrapText="1"/>
      <protection locked="0"/>
    </xf>
    <xf numFmtId="0" fontId="45" fillId="0" borderId="57" xfId="0" applyFont="1" applyBorder="1" applyAlignment="1" applyProtection="1">
      <alignment horizontal="justify" vertical="center" wrapText="1"/>
      <protection locked="0"/>
    </xf>
    <xf numFmtId="0" fontId="70" fillId="0" borderId="57" xfId="0" applyFont="1" applyBorder="1" applyAlignment="1" applyProtection="1">
      <alignment horizontal="center" vertical="center" wrapText="1"/>
      <protection hidden="1"/>
    </xf>
    <xf numFmtId="0" fontId="70" fillId="0" borderId="19" xfId="0" applyFont="1" applyBorder="1" applyAlignment="1" applyProtection="1">
      <alignment horizontal="center" vertical="center" textRotation="90" wrapText="1"/>
      <protection hidden="1"/>
    </xf>
    <xf numFmtId="0" fontId="76" fillId="0" borderId="19" xfId="0" applyFont="1" applyBorder="1" applyAlignment="1">
      <alignment horizontal="center" vertical="center"/>
    </xf>
    <xf numFmtId="9" fontId="76" fillId="0" borderId="57" xfId="0" applyNumberFormat="1" applyFont="1" applyBorder="1" applyAlignment="1" applyProtection="1">
      <alignment horizontal="justify" vertical="center" wrapText="1"/>
      <protection locked="0"/>
    </xf>
    <xf numFmtId="0" fontId="70" fillId="0" borderId="57" xfId="0" applyFont="1" applyBorder="1" applyAlignment="1" applyProtection="1">
      <alignment horizontal="center" vertical="center"/>
      <protection hidden="1"/>
    </xf>
    <xf numFmtId="0" fontId="76" fillId="0" borderId="20" xfId="0" applyFont="1" applyBorder="1" applyAlignment="1" applyProtection="1">
      <alignment horizontal="center" vertical="center" textRotation="90"/>
      <protection locked="0"/>
    </xf>
    <xf numFmtId="0" fontId="76" fillId="0" borderId="57" xfId="0" applyFont="1" applyBorder="1" applyAlignment="1">
      <alignment horizontal="center" vertical="center"/>
    </xf>
    <xf numFmtId="0" fontId="76" fillId="0" borderId="57" xfId="0" applyFont="1" applyBorder="1" applyAlignment="1" applyProtection="1">
      <alignment horizontal="center" vertical="center"/>
      <protection hidden="1"/>
    </xf>
    <xf numFmtId="0" fontId="76" fillId="0" borderId="57" xfId="0" applyFont="1" applyBorder="1" applyAlignment="1" applyProtection="1">
      <alignment horizontal="center" vertical="center" textRotation="90"/>
      <protection locked="0"/>
    </xf>
    <xf numFmtId="9" fontId="76" fillId="0" borderId="57" xfId="0" applyNumberFormat="1" applyFont="1" applyBorder="1" applyAlignment="1" applyProtection="1">
      <alignment horizontal="center" vertical="center"/>
      <protection hidden="1"/>
    </xf>
    <xf numFmtId="164" fontId="76" fillId="0" borderId="57" xfId="1" applyNumberFormat="1" applyFont="1" applyBorder="1" applyAlignment="1">
      <alignment horizontal="center" vertical="center"/>
    </xf>
    <xf numFmtId="0" fontId="70" fillId="0" borderId="57" xfId="0" applyFont="1" applyBorder="1" applyAlignment="1" applyProtection="1">
      <alignment horizontal="center" vertical="center" textRotation="90" wrapText="1"/>
      <protection hidden="1"/>
    </xf>
    <xf numFmtId="0" fontId="70" fillId="0" borderId="57" xfId="0" applyFont="1" applyBorder="1" applyAlignment="1" applyProtection="1">
      <alignment horizontal="center" vertical="center" textRotation="90"/>
      <protection hidden="1"/>
    </xf>
    <xf numFmtId="0" fontId="65" fillId="2" borderId="58" xfId="0" applyFont="1" applyFill="1" applyBorder="1" applyAlignment="1">
      <alignment horizontal="center" vertical="center" wrapText="1"/>
    </xf>
    <xf numFmtId="0" fontId="51" fillId="0" borderId="19" xfId="0" applyFont="1" applyBorder="1" applyAlignment="1">
      <alignment horizontal="center" vertical="center" wrapText="1"/>
    </xf>
    <xf numFmtId="0" fontId="76" fillId="0" borderId="72" xfId="0" applyFont="1" applyBorder="1" applyAlignment="1" applyProtection="1">
      <alignment horizontal="center" vertical="center" textRotation="90"/>
      <protection locked="0"/>
    </xf>
    <xf numFmtId="0" fontId="45" fillId="0" borderId="23" xfId="0" applyFont="1" applyBorder="1" applyAlignment="1" applyProtection="1">
      <alignment horizontal="center" vertical="center"/>
    </xf>
    <xf numFmtId="0" fontId="45" fillId="0" borderId="72" xfId="0" applyFont="1" applyBorder="1" applyAlignment="1" applyProtection="1">
      <alignment horizontal="center" vertical="center" wrapText="1"/>
      <protection locked="0"/>
    </xf>
    <xf numFmtId="0" fontId="65" fillId="0" borderId="19" xfId="0" applyFont="1" applyFill="1" applyBorder="1" applyAlignment="1" applyProtection="1">
      <alignment horizontal="center" vertical="center" wrapText="1"/>
      <protection hidden="1"/>
    </xf>
    <xf numFmtId="9" fontId="45" fillId="0" borderId="19" xfId="0" applyNumberFormat="1" applyFont="1" applyBorder="1" applyAlignment="1" applyProtection="1">
      <alignment horizontal="center" vertical="center" wrapText="1"/>
      <protection hidden="1"/>
    </xf>
    <xf numFmtId="9" fontId="45" fillId="0" borderId="19" xfId="0" applyNumberFormat="1" applyFont="1" applyBorder="1" applyAlignment="1" applyProtection="1">
      <alignment horizontal="justify" vertical="center" wrapText="1"/>
      <protection hidden="1"/>
    </xf>
    <xf numFmtId="0" fontId="65" fillId="0" borderId="19" xfId="0" applyFont="1" applyBorder="1" applyAlignment="1" applyProtection="1">
      <alignment horizontal="center" vertical="center"/>
      <protection hidden="1"/>
    </xf>
    <xf numFmtId="0" fontId="45" fillId="0" borderId="19" xfId="0" applyFont="1" applyBorder="1" applyAlignment="1" applyProtection="1">
      <alignment horizontal="center" vertical="center" textRotation="90"/>
      <protection locked="0"/>
    </xf>
    <xf numFmtId="0" fontId="45" fillId="0" borderId="19" xfId="0" applyFont="1" applyBorder="1" applyAlignment="1" applyProtection="1">
      <alignment horizontal="justify" vertical="center" wrapText="1"/>
    </xf>
    <xf numFmtId="0" fontId="45" fillId="0" borderId="19" xfId="0" applyFont="1" applyBorder="1" applyAlignment="1" applyProtection="1">
      <alignment horizontal="center" vertical="center"/>
    </xf>
    <xf numFmtId="0" fontId="65" fillId="0" borderId="19" xfId="0" applyFont="1" applyFill="1" applyBorder="1" applyAlignment="1" applyProtection="1">
      <alignment horizontal="center" vertical="center" textRotation="90" wrapText="1"/>
      <protection hidden="1"/>
    </xf>
    <xf numFmtId="9" fontId="45" fillId="0" borderId="19" xfId="0" applyNumberFormat="1" applyFont="1" applyBorder="1" applyAlignment="1" applyProtection="1">
      <alignment horizontal="center" vertical="center"/>
      <protection hidden="1"/>
    </xf>
    <xf numFmtId="0" fontId="65" fillId="0" borderId="19" xfId="0" applyFont="1" applyBorder="1" applyAlignment="1" applyProtection="1">
      <alignment horizontal="center" vertical="center" textRotation="90"/>
      <protection hidden="1"/>
    </xf>
    <xf numFmtId="164" fontId="45" fillId="0" borderId="19" xfId="1" applyNumberFormat="1" applyFont="1" applyBorder="1" applyAlignment="1">
      <alignment horizontal="center" vertical="center"/>
    </xf>
    <xf numFmtId="0" fontId="76" fillId="0" borderId="19" xfId="0" applyFont="1" applyBorder="1" applyAlignment="1" applyProtection="1">
      <alignment horizontal="justify" vertical="center" wrapText="1"/>
    </xf>
    <xf numFmtId="0" fontId="45" fillId="0" borderId="19" xfId="0" applyFont="1" applyFill="1" applyBorder="1" applyAlignment="1" applyProtection="1">
      <alignment horizontal="center" vertical="center" wrapText="1"/>
      <protection locked="0"/>
    </xf>
    <xf numFmtId="0" fontId="45" fillId="0" borderId="72" xfId="0" applyFont="1" applyBorder="1" applyAlignment="1" applyProtection="1">
      <alignment horizontal="justify" vertical="center" wrapText="1"/>
      <protection locked="0"/>
    </xf>
    <xf numFmtId="0" fontId="45" fillId="0" borderId="20" xfId="0" applyFont="1" applyBorder="1" applyAlignment="1" applyProtection="1">
      <alignment horizontal="justify" vertical="center" wrapText="1"/>
      <protection locked="0"/>
    </xf>
    <xf numFmtId="9" fontId="45" fillId="0" borderId="19" xfId="0" applyNumberFormat="1" applyFont="1" applyBorder="1" applyAlignment="1" applyProtection="1">
      <alignment horizontal="justify" vertical="center" wrapText="1"/>
      <protection locked="0"/>
    </xf>
    <xf numFmtId="0" fontId="76" fillId="0" borderId="72" xfId="0" applyFont="1" applyBorder="1" applyAlignment="1" applyProtection="1">
      <alignment horizontal="center" vertical="center"/>
    </xf>
    <xf numFmtId="0" fontId="76" fillId="0" borderId="55" xfId="0" applyFont="1" applyBorder="1" applyAlignment="1" applyProtection="1">
      <alignment horizontal="center" vertical="center"/>
    </xf>
    <xf numFmtId="0" fontId="76" fillId="0" borderId="20" xfId="0" applyFont="1" applyBorder="1" applyAlignment="1" applyProtection="1">
      <alignment horizontal="center" vertical="center"/>
    </xf>
    <xf numFmtId="0" fontId="89" fillId="0" borderId="19" xfId="0" applyFont="1" applyBorder="1" applyAlignment="1">
      <alignment horizontal="center" vertical="center"/>
    </xf>
    <xf numFmtId="0" fontId="88" fillId="0" borderId="19" xfId="0" applyFont="1" applyBorder="1" applyAlignment="1">
      <alignment horizontal="center" vertical="center" textRotation="90"/>
    </xf>
    <xf numFmtId="0" fontId="76" fillId="0" borderId="19" xfId="0" applyFont="1" applyBorder="1" applyAlignment="1">
      <alignment horizontal="center" vertical="center" wrapText="1"/>
    </xf>
    <xf numFmtId="165" fontId="88" fillId="0" borderId="19" xfId="0" applyNumberFormat="1" applyFont="1" applyBorder="1" applyAlignment="1">
      <alignment horizontal="center" vertical="center" wrapText="1"/>
    </xf>
    <xf numFmtId="0" fontId="76" fillId="0" borderId="24" xfId="0" applyFont="1" applyBorder="1" applyAlignment="1">
      <alignment horizontal="center" vertical="center" wrapText="1"/>
    </xf>
    <xf numFmtId="0" fontId="91" fillId="0" borderId="24" xfId="0" applyFont="1" applyBorder="1" applyAlignment="1">
      <alignment horizontal="center" vertical="center"/>
    </xf>
    <xf numFmtId="0" fontId="14" fillId="0" borderId="72"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76" fillId="2" borderId="24" xfId="0" applyFont="1" applyFill="1" applyBorder="1" applyAlignment="1" applyProtection="1">
      <alignment horizontal="center" vertical="center" wrapText="1"/>
      <protection locked="0"/>
    </xf>
    <xf numFmtId="0" fontId="76" fillId="2" borderId="19" xfId="0" applyFont="1" applyFill="1" applyBorder="1" applyAlignment="1" applyProtection="1">
      <alignment horizontal="justify" vertical="center" wrapText="1"/>
      <protection locked="0"/>
    </xf>
    <xf numFmtId="0" fontId="45" fillId="2" borderId="19" xfId="0" applyFont="1" applyFill="1" applyBorder="1" applyAlignment="1" applyProtection="1">
      <alignment horizontal="justify" vertical="center" wrapText="1"/>
      <protection locked="0"/>
    </xf>
    <xf numFmtId="0" fontId="76" fillId="2" borderId="19" xfId="0" applyFont="1" applyFill="1" applyBorder="1" applyAlignment="1" applyProtection="1">
      <alignment horizontal="center" vertical="center" wrapText="1"/>
      <protection locked="0"/>
    </xf>
    <xf numFmtId="0" fontId="76" fillId="2" borderId="19" xfId="0" applyFont="1" applyFill="1" applyBorder="1" applyAlignment="1" applyProtection="1">
      <alignment horizontal="center" vertical="center"/>
      <protection locked="0"/>
    </xf>
    <xf numFmtId="9" fontId="76" fillId="2" borderId="19" xfId="0" applyNumberFormat="1" applyFont="1" applyFill="1" applyBorder="1" applyAlignment="1" applyProtection="1">
      <alignment horizontal="center" vertical="center" wrapText="1"/>
      <protection hidden="1"/>
    </xf>
    <xf numFmtId="9" fontId="76" fillId="2" borderId="19" xfId="0" applyNumberFormat="1" applyFont="1" applyFill="1" applyBorder="1" applyAlignment="1" applyProtection="1">
      <alignment horizontal="justify" vertical="center" wrapText="1"/>
      <protection locked="0"/>
    </xf>
    <xf numFmtId="0" fontId="65" fillId="2" borderId="94" xfId="0" applyFont="1" applyFill="1" applyBorder="1" applyAlignment="1">
      <alignment horizontal="center" vertical="center" wrapText="1"/>
    </xf>
    <xf numFmtId="0" fontId="45" fillId="0" borderId="19" xfId="0" applyFont="1" applyBorder="1" applyAlignment="1" applyProtection="1">
      <alignment horizontal="center" vertical="center" wrapText="1"/>
    </xf>
    <xf numFmtId="14" fontId="88" fillId="0" borderId="19" xfId="0" applyNumberFormat="1" applyFont="1" applyBorder="1" applyAlignment="1">
      <alignment horizontal="center" vertical="center" wrapText="1"/>
    </xf>
    <xf numFmtId="14" fontId="45" fillId="0" borderId="26" xfId="0" applyNumberFormat="1"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76" fillId="0" borderId="26" xfId="0" applyFont="1" applyBorder="1" applyAlignment="1" applyProtection="1">
      <alignment horizontal="justify" vertical="center" wrapText="1"/>
      <protection locked="0"/>
    </xf>
    <xf numFmtId="0" fontId="76" fillId="0" borderId="27" xfId="0" applyFont="1" applyBorder="1" applyAlignment="1" applyProtection="1">
      <alignment horizontal="center" vertical="center" wrapText="1"/>
      <protection locked="0"/>
    </xf>
    <xf numFmtId="14" fontId="76" fillId="2" borderId="72" xfId="0" applyNumberFormat="1" applyFont="1" applyFill="1" applyBorder="1" applyAlignment="1" applyProtection="1">
      <alignment horizontal="center" vertical="center"/>
      <protection locked="0"/>
    </xf>
    <xf numFmtId="14" fontId="76" fillId="2" borderId="55" xfId="0" applyNumberFormat="1" applyFont="1" applyFill="1" applyBorder="1" applyAlignment="1" applyProtection="1">
      <alignment horizontal="center" vertical="center"/>
      <protection locked="0"/>
    </xf>
    <xf numFmtId="14" fontId="76" fillId="2" borderId="20" xfId="0" applyNumberFormat="1" applyFont="1" applyFill="1" applyBorder="1" applyAlignment="1" applyProtection="1">
      <alignment horizontal="center" vertical="center"/>
      <protection locked="0"/>
    </xf>
    <xf numFmtId="9" fontId="76" fillId="0" borderId="26" xfId="0" applyNumberFormat="1" applyFont="1" applyBorder="1" applyAlignment="1" applyProtection="1">
      <alignment horizontal="center" vertical="center" wrapText="1"/>
      <protection hidden="1"/>
    </xf>
    <xf numFmtId="9" fontId="76" fillId="0" borderId="26" xfId="0" applyNumberFormat="1" applyFont="1" applyBorder="1" applyAlignment="1" applyProtection="1">
      <alignment horizontal="justify" vertical="center" wrapText="1"/>
      <protection locked="0"/>
    </xf>
    <xf numFmtId="0" fontId="70" fillId="0" borderId="26" xfId="0" applyFont="1" applyFill="1" applyBorder="1" applyAlignment="1" applyProtection="1">
      <alignment horizontal="center" vertical="center" wrapText="1"/>
      <protection hidden="1"/>
    </xf>
    <xf numFmtId="0" fontId="70" fillId="0" borderId="26" xfId="0" applyFont="1" applyBorder="1" applyAlignment="1" applyProtection="1">
      <alignment horizontal="center" vertical="center"/>
      <protection hidden="1"/>
    </xf>
    <xf numFmtId="0" fontId="76" fillId="0" borderId="26" xfId="0" applyFont="1" applyBorder="1" applyAlignment="1" applyProtection="1">
      <alignment horizontal="center" vertical="center" textRotation="90"/>
      <protection locked="0"/>
    </xf>
    <xf numFmtId="0" fontId="45" fillId="0" borderId="26" xfId="0" applyFont="1" applyBorder="1" applyAlignment="1" applyProtection="1">
      <alignment horizontal="justify" vertical="center" wrapText="1"/>
      <protection locked="0"/>
    </xf>
    <xf numFmtId="0" fontId="76" fillId="0" borderId="25" xfId="0" applyFont="1" applyBorder="1" applyAlignment="1" applyProtection="1">
      <alignment horizontal="center" vertical="center"/>
    </xf>
    <xf numFmtId="0" fontId="76" fillId="0" borderId="26" xfId="0" applyFont="1" applyBorder="1" applyAlignment="1" applyProtection="1">
      <alignment horizontal="center" vertical="center" wrapText="1"/>
      <protection locked="0"/>
    </xf>
    <xf numFmtId="0" fontId="76" fillId="0" borderId="26" xfId="0" applyFont="1" applyBorder="1" applyAlignment="1" applyProtection="1">
      <alignment horizontal="center" vertical="center"/>
      <protection locked="0"/>
    </xf>
    <xf numFmtId="0" fontId="45" fillId="0" borderId="3" xfId="2" quotePrefix="1" applyFont="1" applyFill="1" applyBorder="1" applyAlignment="1">
      <alignment horizontal="left" vertical="top" wrapText="1"/>
    </xf>
    <xf numFmtId="0" fontId="45" fillId="0" borderId="10" xfId="2" quotePrefix="1" applyFont="1" applyFill="1" applyBorder="1" applyAlignment="1">
      <alignment horizontal="left" vertical="top" wrapText="1"/>
    </xf>
    <xf numFmtId="0" fontId="45" fillId="0" borderId="4" xfId="2" quotePrefix="1" applyFont="1" applyFill="1" applyBorder="1" applyAlignment="1">
      <alignment horizontal="left" vertical="top" wrapText="1"/>
    </xf>
    <xf numFmtId="0" fontId="45" fillId="0" borderId="7" xfId="2" quotePrefix="1" applyFont="1" applyFill="1" applyBorder="1" applyAlignment="1">
      <alignment horizontal="left" vertical="top" wrapText="1"/>
    </xf>
    <xf numFmtId="0" fontId="45" fillId="0" borderId="9" xfId="2" quotePrefix="1" applyFont="1" applyFill="1" applyBorder="1" applyAlignment="1">
      <alignment horizontal="left" vertical="top" wrapText="1"/>
    </xf>
    <xf numFmtId="0" fontId="45" fillId="0" borderId="8" xfId="2" quotePrefix="1" applyFont="1" applyFill="1" applyBorder="1" applyAlignment="1">
      <alignment horizontal="left" vertical="top" wrapText="1"/>
    </xf>
    <xf numFmtId="0" fontId="66" fillId="13" borderId="34" xfId="2" applyFont="1" applyFill="1" applyBorder="1" applyAlignment="1">
      <alignment horizontal="center" vertical="center" wrapText="1"/>
    </xf>
    <xf numFmtId="0" fontId="66" fillId="13" borderId="35" xfId="2" applyFont="1" applyFill="1" applyBorder="1" applyAlignment="1">
      <alignment horizontal="center" vertical="center" wrapText="1"/>
    </xf>
    <xf numFmtId="0" fontId="66" fillId="13" borderId="36" xfId="2" applyFont="1" applyFill="1" applyBorder="1" applyAlignment="1">
      <alignment horizontal="center" vertical="center" wrapText="1"/>
    </xf>
    <xf numFmtId="0" fontId="45" fillId="0" borderId="5" xfId="2" quotePrefix="1" applyFont="1" applyBorder="1" applyAlignment="1">
      <alignment vertical="top" wrapText="1"/>
    </xf>
    <xf numFmtId="0" fontId="45" fillId="0" borderId="0" xfId="2" quotePrefix="1" applyFont="1" applyAlignment="1">
      <alignment vertical="top" wrapText="1"/>
    </xf>
    <xf numFmtId="0" fontId="45" fillId="0" borderId="6" xfId="2" quotePrefix="1" applyFont="1" applyBorder="1" applyAlignment="1">
      <alignment vertical="top" wrapText="1"/>
    </xf>
    <xf numFmtId="0" fontId="78" fillId="2" borderId="37" xfId="2" quotePrefix="1" applyFont="1" applyFill="1" applyBorder="1" applyAlignment="1">
      <alignment horizontal="center" vertical="top" wrapText="1"/>
    </xf>
    <xf numFmtId="0" fontId="78" fillId="2" borderId="38" xfId="2" quotePrefix="1" applyFont="1" applyFill="1" applyBorder="1" applyAlignment="1">
      <alignment horizontal="center" vertical="top" wrapText="1"/>
    </xf>
    <xf numFmtId="0" fontId="78" fillId="2" borderId="39" xfId="2" quotePrefix="1" applyFont="1" applyFill="1" applyBorder="1" applyAlignment="1">
      <alignment horizontal="center" vertical="top" wrapText="1"/>
    </xf>
    <xf numFmtId="0" fontId="65" fillId="2" borderId="35" xfId="2" applyFont="1" applyFill="1" applyBorder="1" applyAlignment="1">
      <alignment horizontal="center" vertical="center"/>
    </xf>
    <xf numFmtId="0" fontId="80" fillId="13" borderId="19" xfId="3" applyFont="1" applyFill="1" applyBorder="1" applyAlignment="1">
      <alignment horizontal="center" vertical="center" wrapText="1"/>
    </xf>
    <xf numFmtId="0" fontId="80" fillId="13" borderId="19" xfId="2" applyFont="1" applyFill="1" applyBorder="1" applyAlignment="1">
      <alignment horizontal="center" vertical="center"/>
    </xf>
    <xf numFmtId="0" fontId="80" fillId="2" borderId="19" xfId="3" applyFont="1" applyFill="1" applyBorder="1" applyAlignment="1">
      <alignment horizontal="left" vertical="top" wrapText="1" readingOrder="1"/>
    </xf>
    <xf numFmtId="0" fontId="81" fillId="2" borderId="19" xfId="2" applyFont="1" applyFill="1" applyBorder="1" applyAlignment="1">
      <alignment horizontal="justify" vertical="center" wrapText="1"/>
    </xf>
    <xf numFmtId="0" fontId="80" fillId="2" borderId="19" xfId="0" applyFont="1" applyFill="1" applyBorder="1" applyAlignment="1">
      <alignment horizontal="left" vertical="center" wrapText="1"/>
    </xf>
    <xf numFmtId="0" fontId="81" fillId="2" borderId="19" xfId="2" applyFont="1" applyFill="1" applyBorder="1" applyAlignment="1">
      <alignment horizontal="left" vertical="center" wrapText="1"/>
    </xf>
    <xf numFmtId="0" fontId="80" fillId="2" borderId="19" xfId="0" applyFont="1" applyFill="1" applyBorder="1" applyAlignment="1">
      <alignment horizontal="center" vertical="center" wrapText="1"/>
    </xf>
    <xf numFmtId="0" fontId="45" fillId="18" borderId="19" xfId="0" applyFont="1" applyFill="1" applyBorder="1" applyAlignment="1" applyProtection="1">
      <alignment horizontal="center" vertical="center" wrapText="1"/>
      <protection hidden="1"/>
    </xf>
    <xf numFmtId="0" fontId="45" fillId="0" borderId="19" xfId="0" applyFont="1" applyBorder="1" applyAlignment="1" applyProtection="1">
      <alignment horizontal="center" vertical="center" wrapText="1"/>
      <protection hidden="1"/>
    </xf>
    <xf numFmtId="0" fontId="45" fillId="2" borderId="19" xfId="0" applyFont="1" applyFill="1" applyBorder="1" applyAlignment="1" applyProtection="1">
      <alignment horizontal="center" vertical="center" wrapText="1"/>
      <protection hidden="1"/>
    </xf>
    <xf numFmtId="1" fontId="76" fillId="0" borderId="19" xfId="0" applyNumberFormat="1" applyFont="1" applyBorder="1" applyAlignment="1">
      <alignment horizontal="center" vertical="center" wrapText="1"/>
    </xf>
    <xf numFmtId="0" fontId="45" fillId="0" borderId="19" xfId="0" applyFont="1" applyBorder="1" applyAlignment="1">
      <alignment horizontal="center" vertical="center"/>
    </xf>
    <xf numFmtId="0" fontId="76" fillId="26" borderId="19" xfId="0" applyFont="1" applyFill="1" applyBorder="1" applyAlignment="1">
      <alignment horizontal="center" vertical="center" wrapText="1"/>
    </xf>
    <xf numFmtId="0" fontId="45" fillId="2" borderId="19" xfId="0" applyFont="1" applyFill="1" applyBorder="1" applyAlignment="1">
      <alignment horizontal="center" vertical="center"/>
    </xf>
    <xf numFmtId="0" fontId="76" fillId="2" borderId="19" xfId="0" applyFont="1" applyFill="1" applyBorder="1" applyAlignment="1">
      <alignment horizontal="center" vertical="center" wrapText="1"/>
    </xf>
    <xf numFmtId="0" fontId="45" fillId="25" borderId="19" xfId="0" applyFont="1" applyFill="1" applyBorder="1" applyAlignment="1">
      <alignment horizontal="center" vertical="center" wrapText="1"/>
    </xf>
    <xf numFmtId="0" fontId="45" fillId="12" borderId="19" xfId="0" applyFont="1" applyFill="1" applyBorder="1" applyAlignment="1">
      <alignment horizontal="center" vertical="center"/>
    </xf>
    <xf numFmtId="1" fontId="45" fillId="0" borderId="19" xfId="0" applyNumberFormat="1" applyFont="1" applyBorder="1" applyAlignment="1" applyProtection="1">
      <alignment horizontal="center" vertical="center" wrapText="1"/>
      <protection hidden="1"/>
    </xf>
    <xf numFmtId="0" fontId="45" fillId="2" borderId="19" xfId="0" applyFont="1" applyFill="1" applyBorder="1" applyAlignment="1" applyProtection="1">
      <alignment horizontal="center" vertical="center" wrapText="1"/>
      <protection locked="0"/>
    </xf>
    <xf numFmtId="0" fontId="45" fillId="2" borderId="19" xfId="0" applyFont="1" applyFill="1" applyBorder="1" applyAlignment="1">
      <alignment horizontal="justify" vertical="center" wrapText="1"/>
    </xf>
    <xf numFmtId="0" fontId="45" fillId="2" borderId="71" xfId="0" applyFont="1" applyFill="1" applyBorder="1" applyAlignment="1" applyProtection="1">
      <alignment horizontal="center" vertical="center" wrapText="1"/>
      <protection hidden="1"/>
    </xf>
    <xf numFmtId="0" fontId="45" fillId="0" borderId="23" xfId="0" applyFont="1" applyBorder="1" applyAlignment="1">
      <alignment horizontal="justify" vertical="center" wrapText="1"/>
    </xf>
    <xf numFmtId="0" fontId="45" fillId="0" borderId="23" xfId="0" applyFont="1" applyBorder="1" applyAlignment="1" applyProtection="1">
      <alignment horizontal="justify" vertical="center" wrapText="1"/>
      <protection locked="0"/>
    </xf>
    <xf numFmtId="0" fontId="84" fillId="0" borderId="78" xfId="0" applyFont="1" applyFill="1" applyBorder="1" applyAlignment="1">
      <alignment horizontal="center" vertical="center"/>
    </xf>
    <xf numFmtId="0" fontId="84" fillId="0" borderId="38" xfId="0" applyFont="1" applyFill="1" applyBorder="1" applyAlignment="1">
      <alignment horizontal="center" vertical="center"/>
    </xf>
    <xf numFmtId="0" fontId="84" fillId="0" borderId="79" xfId="0" applyFont="1" applyFill="1" applyBorder="1" applyAlignment="1">
      <alignment horizontal="center" vertical="center"/>
    </xf>
    <xf numFmtId="0" fontId="84" fillId="0" borderId="34" xfId="0" applyFont="1" applyFill="1" applyBorder="1" applyAlignment="1">
      <alignment horizontal="center" vertical="center"/>
    </xf>
    <xf numFmtId="0" fontId="84" fillId="0" borderId="35" xfId="0" applyFont="1" applyFill="1" applyBorder="1" applyAlignment="1">
      <alignment horizontal="center" vertical="center"/>
    </xf>
    <xf numFmtId="0" fontId="84" fillId="0" borderId="36" xfId="0" applyFont="1" applyFill="1" applyBorder="1" applyAlignment="1">
      <alignment horizontal="center" vertical="center"/>
    </xf>
    <xf numFmtId="0" fontId="84" fillId="0" borderId="73" xfId="0" applyFont="1" applyFill="1" applyBorder="1" applyAlignment="1">
      <alignment horizontal="center" vertical="center"/>
    </xf>
    <xf numFmtId="0" fontId="84" fillId="0" borderId="74" xfId="0" applyFont="1" applyFill="1" applyBorder="1" applyAlignment="1">
      <alignment horizontal="center" vertical="center"/>
    </xf>
    <xf numFmtId="0" fontId="84" fillId="0" borderId="77" xfId="0" applyFont="1" applyFill="1" applyBorder="1" applyAlignment="1">
      <alignment horizontal="center" vertical="center"/>
    </xf>
    <xf numFmtId="0" fontId="84" fillId="0" borderId="71" xfId="0" applyFont="1" applyFill="1" applyBorder="1" applyAlignment="1">
      <alignment horizontal="center" vertical="center"/>
    </xf>
    <xf numFmtId="0" fontId="84" fillId="0" borderId="81" xfId="0" applyFont="1" applyFill="1" applyBorder="1" applyAlignment="1">
      <alignment horizontal="center" vertical="center"/>
    </xf>
    <xf numFmtId="0" fontId="76" fillId="0" borderId="78" xfId="0" applyFont="1" applyFill="1" applyBorder="1" applyAlignment="1">
      <alignment horizontal="center" vertical="center"/>
    </xf>
    <xf numFmtId="0" fontId="76" fillId="0" borderId="38" xfId="0" applyFont="1" applyFill="1" applyBorder="1" applyAlignment="1">
      <alignment horizontal="center" vertical="center"/>
    </xf>
    <xf numFmtId="0" fontId="76" fillId="0" borderId="79" xfId="0" applyFont="1" applyFill="1" applyBorder="1" applyAlignment="1">
      <alignment horizontal="center" vertical="center"/>
    </xf>
    <xf numFmtId="0" fontId="76" fillId="0" borderId="70" xfId="0" applyFont="1" applyFill="1" applyBorder="1" applyAlignment="1">
      <alignment horizontal="center" vertical="center"/>
    </xf>
    <xf numFmtId="0" fontId="76" fillId="0" borderId="0" xfId="0" applyFont="1" applyFill="1" applyBorder="1" applyAlignment="1">
      <alignment horizontal="center" vertical="center"/>
    </xf>
    <xf numFmtId="0" fontId="76" fillId="0" borderId="80" xfId="0" applyFont="1" applyFill="1" applyBorder="1" applyAlignment="1">
      <alignment horizontal="center" vertical="center"/>
    </xf>
    <xf numFmtId="0" fontId="76" fillId="0" borderId="49" xfId="0" applyFont="1" applyFill="1" applyBorder="1" applyAlignment="1">
      <alignment horizontal="center" vertical="center"/>
    </xf>
    <xf numFmtId="0" fontId="70" fillId="0" borderId="19" xfId="0" applyFont="1" applyBorder="1" applyAlignment="1">
      <alignment horizontal="center" vertical="center" wrapText="1"/>
    </xf>
    <xf numFmtId="0" fontId="76" fillId="21" borderId="19" xfId="0" applyFont="1" applyFill="1" applyBorder="1" applyAlignment="1">
      <alignment horizontal="justify" vertical="center" wrapText="1"/>
    </xf>
    <xf numFmtId="0" fontId="45" fillId="0" borderId="19" xfId="0" applyFont="1" applyBorder="1" applyAlignment="1">
      <alignment horizontal="justify" vertical="center"/>
    </xf>
    <xf numFmtId="0" fontId="76" fillId="24" borderId="71" xfId="0" applyFont="1" applyFill="1" applyBorder="1" applyAlignment="1">
      <alignment horizontal="center" vertical="center" wrapText="1"/>
    </xf>
    <xf numFmtId="0" fontId="45" fillId="8" borderId="71" xfId="0" applyFont="1" applyFill="1" applyBorder="1" applyAlignment="1">
      <alignment horizontal="center" vertical="center"/>
    </xf>
    <xf numFmtId="0" fontId="70" fillId="2" borderId="19" xfId="0" applyFont="1" applyFill="1" applyBorder="1" applyAlignment="1">
      <alignment horizontal="center" vertical="center" wrapText="1"/>
    </xf>
    <xf numFmtId="0" fontId="74" fillId="17" borderId="61" xfId="6" applyFont="1" applyFill="1" applyBorder="1" applyAlignment="1">
      <alignment horizontal="center" vertical="center" wrapText="1"/>
    </xf>
    <xf numFmtId="0" fontId="75" fillId="18" borderId="62" xfId="6" applyFont="1" applyFill="1" applyBorder="1" applyAlignment="1">
      <alignment horizontal="center" vertical="center" wrapText="1"/>
    </xf>
    <xf numFmtId="0" fontId="75" fillId="18" borderId="61" xfId="6" applyFont="1" applyFill="1" applyBorder="1" applyAlignment="1">
      <alignment horizontal="center" vertical="center" wrapText="1"/>
    </xf>
    <xf numFmtId="0" fontId="75" fillId="18" borderId="59" xfId="6" applyFont="1" applyFill="1" applyBorder="1" applyAlignment="1">
      <alignment horizontal="center" vertical="center" wrapText="1"/>
    </xf>
    <xf numFmtId="0" fontId="75" fillId="18" borderId="21" xfId="6" applyFont="1" applyFill="1" applyBorder="1" applyAlignment="1">
      <alignment horizontal="center" vertical="center" wrapText="1"/>
    </xf>
    <xf numFmtId="0" fontId="75" fillId="18" borderId="22" xfId="6" applyFont="1" applyFill="1" applyBorder="1" applyAlignment="1">
      <alignment horizontal="center" vertical="center" wrapText="1"/>
    </xf>
    <xf numFmtId="0" fontId="75" fillId="18" borderId="33" xfId="6" applyFont="1" applyFill="1" applyBorder="1" applyAlignment="1">
      <alignment horizontal="center" vertical="center" wrapText="1"/>
    </xf>
    <xf numFmtId="0" fontId="75" fillId="18" borderId="5" xfId="6" applyFont="1" applyFill="1" applyBorder="1" applyAlignment="1">
      <alignment horizontal="center" vertical="center" wrapText="1"/>
    </xf>
    <xf numFmtId="0" fontId="75" fillId="18" borderId="6" xfId="6" applyFont="1" applyFill="1" applyBorder="1" applyAlignment="1">
      <alignment horizontal="center" vertical="center" wrapText="1"/>
    </xf>
    <xf numFmtId="0" fontId="75" fillId="18" borderId="3" xfId="6" applyFont="1" applyFill="1" applyBorder="1" applyAlignment="1">
      <alignment horizontal="center" vertical="center" wrapText="1"/>
    </xf>
    <xf numFmtId="0" fontId="75" fillId="18" borderId="4" xfId="6" applyFont="1" applyFill="1" applyBorder="1" applyAlignment="1">
      <alignment horizontal="center" vertical="center" wrapText="1"/>
    </xf>
    <xf numFmtId="0" fontId="75" fillId="18" borderId="7" xfId="6" applyFont="1" applyFill="1" applyBorder="1" applyAlignment="1">
      <alignment horizontal="center" vertical="center" wrapText="1"/>
    </xf>
    <xf numFmtId="0" fontId="75" fillId="18" borderId="8" xfId="6" applyFont="1" applyFill="1" applyBorder="1" applyAlignment="1">
      <alignment horizontal="center" vertical="center" wrapText="1"/>
    </xf>
    <xf numFmtId="0" fontId="74" fillId="17" borderId="5" xfId="6" applyFont="1" applyFill="1" applyBorder="1" applyAlignment="1">
      <alignment horizontal="center" vertical="center" wrapText="1"/>
    </xf>
    <xf numFmtId="0" fontId="74" fillId="17" borderId="0" xfId="6" applyFont="1" applyFill="1" applyBorder="1" applyAlignment="1">
      <alignment horizontal="center" vertical="center" wrapText="1"/>
    </xf>
    <xf numFmtId="0" fontId="74" fillId="17" borderId="6" xfId="6" applyFont="1" applyFill="1" applyBorder="1" applyAlignment="1">
      <alignment horizontal="center" vertical="center" wrapText="1"/>
    </xf>
    <xf numFmtId="0" fontId="75" fillId="19" borderId="6" xfId="6" applyFont="1" applyFill="1" applyBorder="1" applyAlignment="1">
      <alignment horizontal="center" vertical="center" wrapText="1"/>
    </xf>
    <xf numFmtId="0" fontId="86" fillId="4" borderId="5" xfId="6" applyFont="1" applyFill="1" applyBorder="1" applyAlignment="1">
      <alignment horizontal="center" vertical="center" wrapText="1"/>
    </xf>
    <xf numFmtId="0" fontId="86" fillId="4" borderId="6" xfId="6" applyFont="1" applyFill="1" applyBorder="1" applyAlignment="1">
      <alignment horizontal="center" vertical="center" wrapText="1"/>
    </xf>
    <xf numFmtId="0" fontId="86" fillId="4" borderId="7" xfId="6" applyFont="1" applyFill="1" applyBorder="1" applyAlignment="1">
      <alignment horizontal="center" vertical="center" wrapText="1"/>
    </xf>
    <xf numFmtId="0" fontId="86" fillId="4" borderId="8" xfId="6" applyFont="1" applyFill="1" applyBorder="1" applyAlignment="1">
      <alignment horizontal="center" vertical="center" wrapText="1"/>
    </xf>
    <xf numFmtId="0" fontId="45" fillId="8" borderId="19" xfId="0" applyFont="1" applyFill="1" applyBorder="1" applyAlignment="1" applyProtection="1">
      <alignment horizontal="center" vertical="center" wrapText="1"/>
      <protection hidden="1"/>
    </xf>
    <xf numFmtId="0" fontId="45" fillId="8" borderId="71" xfId="0" applyFont="1" applyFill="1" applyBorder="1" applyAlignment="1" applyProtection="1">
      <alignment horizontal="center" vertical="center" wrapText="1"/>
      <protection hidden="1"/>
    </xf>
    <xf numFmtId="0" fontId="45" fillId="0" borderId="19" xfId="0" applyFont="1" applyBorder="1" applyAlignment="1">
      <alignment horizontal="center" vertical="center" wrapText="1"/>
    </xf>
    <xf numFmtId="0" fontId="45" fillId="22" borderId="71" xfId="0" applyFont="1" applyFill="1" applyBorder="1" applyAlignment="1" applyProtection="1">
      <alignment horizontal="center" vertical="center" wrapText="1"/>
      <protection hidden="1"/>
    </xf>
    <xf numFmtId="0" fontId="45" fillId="0" borderId="19" xfId="0" applyFont="1" applyBorder="1" applyAlignment="1">
      <alignment horizontal="justify" vertical="center" wrapText="1"/>
    </xf>
    <xf numFmtId="0" fontId="45" fillId="22" borderId="19" xfId="0" applyFont="1" applyFill="1" applyBorder="1" applyAlignment="1" applyProtection="1">
      <alignment horizontal="center" vertical="center" wrapText="1"/>
      <protection hidden="1"/>
    </xf>
    <xf numFmtId="0" fontId="45" fillId="16" borderId="19" xfId="0" applyFont="1" applyFill="1" applyBorder="1" applyAlignment="1" applyProtection="1">
      <alignment horizontal="center" vertical="center" wrapText="1"/>
      <protection locked="0"/>
    </xf>
    <xf numFmtId="0" fontId="65" fillId="0" borderId="19" xfId="0" applyFont="1" applyBorder="1" applyAlignment="1">
      <alignment horizontal="center" vertical="center" wrapText="1"/>
    </xf>
    <xf numFmtId="0" fontId="45" fillId="6" borderId="19" xfId="0" applyFont="1" applyFill="1" applyBorder="1" applyAlignment="1" applyProtection="1">
      <alignment horizontal="center" vertical="center" wrapText="1"/>
      <protection hidden="1"/>
    </xf>
    <xf numFmtId="0" fontId="45" fillId="12" borderId="71" xfId="0" applyFont="1" applyFill="1" applyBorder="1" applyAlignment="1" applyProtection="1">
      <alignment horizontal="center" vertical="center" wrapText="1"/>
      <protection hidden="1"/>
    </xf>
    <xf numFmtId="0" fontId="76" fillId="0" borderId="19" xfId="0" applyFont="1" applyBorder="1" applyAlignment="1">
      <alignment horizontal="justify" vertical="center"/>
    </xf>
    <xf numFmtId="0" fontId="93" fillId="0" borderId="19" xfId="0" applyFont="1" applyBorder="1" applyAlignment="1">
      <alignment horizontal="center" vertical="center" wrapText="1"/>
    </xf>
    <xf numFmtId="0" fontId="45" fillId="0" borderId="24" xfId="0" applyFont="1" applyBorder="1" applyAlignment="1">
      <alignment horizontal="center" vertical="center"/>
    </xf>
    <xf numFmtId="0" fontId="45" fillId="12" borderId="19" xfId="0" applyFont="1" applyFill="1" applyBorder="1" applyAlignment="1" applyProtection="1">
      <alignment horizontal="center" vertical="center" wrapText="1"/>
      <protection hidden="1"/>
    </xf>
    <xf numFmtId="0" fontId="76" fillId="0" borderId="19" xfId="0" applyFont="1" applyBorder="1" applyAlignment="1">
      <alignment horizontal="justify" vertical="center" wrapText="1"/>
    </xf>
    <xf numFmtId="0" fontId="45" fillId="2" borderId="23" xfId="0" applyFont="1" applyFill="1" applyBorder="1" applyAlignment="1">
      <alignment horizontal="justify" vertical="center" wrapText="1"/>
    </xf>
    <xf numFmtId="1" fontId="45" fillId="0" borderId="26" xfId="0" applyNumberFormat="1" applyFont="1" applyBorder="1" applyAlignment="1" applyProtection="1">
      <alignment horizontal="center" vertical="center" wrapText="1"/>
      <protection hidden="1"/>
    </xf>
    <xf numFmtId="0" fontId="45" fillId="0" borderId="27"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hidden="1"/>
    </xf>
    <xf numFmtId="0" fontId="45" fillId="2" borderId="26" xfId="0" applyFont="1" applyFill="1" applyBorder="1" applyAlignment="1" applyProtection="1">
      <alignment horizontal="center" vertical="center" wrapText="1"/>
      <protection locked="0"/>
    </xf>
    <xf numFmtId="0" fontId="45" fillId="2" borderId="26" xfId="0" applyFont="1" applyFill="1" applyBorder="1" applyAlignment="1" applyProtection="1">
      <alignment horizontal="center" vertical="center" wrapText="1"/>
      <protection hidden="1"/>
    </xf>
    <xf numFmtId="0" fontId="45" fillId="12" borderId="26" xfId="0" applyFont="1" applyFill="1" applyBorder="1" applyAlignment="1" applyProtection="1">
      <alignment horizontal="center" vertical="center" wrapText="1"/>
      <protection hidden="1"/>
    </xf>
    <xf numFmtId="0" fontId="45" fillId="0" borderId="26" xfId="0" applyFont="1" applyFill="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0" fontId="64" fillId="20" borderId="21" xfId="0" applyFont="1" applyFill="1" applyBorder="1" applyAlignment="1">
      <alignment horizontal="center" vertical="center" wrapText="1"/>
    </xf>
    <xf numFmtId="0" fontId="64" fillId="20" borderId="22"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3" xfId="0" applyFont="1" applyBorder="1" applyAlignment="1">
      <alignment horizontal="left" vertical="center" wrapText="1"/>
    </xf>
    <xf numFmtId="0" fontId="4" fillId="20" borderId="21" xfId="0" applyFont="1" applyFill="1" applyBorder="1" applyAlignment="1">
      <alignment horizontal="center" vertical="center" wrapText="1"/>
    </xf>
    <xf numFmtId="0" fontId="4" fillId="20" borderId="33"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33" xfId="0" applyFont="1" applyBorder="1" applyAlignment="1">
      <alignment horizontal="center" vertical="center" wrapText="1"/>
    </xf>
    <xf numFmtId="0" fontId="45" fillId="2" borderId="72" xfId="2" applyFill="1" applyBorder="1" applyAlignment="1">
      <alignment horizontal="center" wrapText="1"/>
    </xf>
    <xf numFmtId="0" fontId="45" fillId="2" borderId="55" xfId="2" applyFill="1" applyBorder="1" applyAlignment="1">
      <alignment horizontal="center" wrapText="1"/>
    </xf>
    <xf numFmtId="0" fontId="45" fillId="2" borderId="20" xfId="2" applyFill="1" applyBorder="1" applyAlignment="1">
      <alignment horizontal="center" wrapText="1"/>
    </xf>
    <xf numFmtId="0" fontId="62" fillId="0" borderId="73" xfId="0" applyFont="1" applyBorder="1" applyAlignment="1">
      <alignment horizontal="center"/>
    </xf>
    <xf numFmtId="0" fontId="62" fillId="0" borderId="77" xfId="0" applyFont="1" applyBorder="1" applyAlignment="1">
      <alignment horizontal="center"/>
    </xf>
    <xf numFmtId="0" fontId="24" fillId="0" borderId="0" xfId="0" applyFont="1" applyAlignment="1">
      <alignment horizontal="center" vertical="center" wrapText="1"/>
    </xf>
    <xf numFmtId="0" fontId="19" fillId="4" borderId="5" xfId="0" applyFont="1" applyFill="1" applyBorder="1" applyAlignment="1" applyProtection="1">
      <alignment horizontal="center" wrapText="1" readingOrder="1"/>
      <protection hidden="1"/>
    </xf>
    <xf numFmtId="0" fontId="19" fillId="4" borderId="0" xfId="0" applyFont="1" applyFill="1" applyBorder="1" applyAlignment="1" applyProtection="1">
      <alignment horizontal="center" wrapText="1" readingOrder="1"/>
      <protection hidden="1"/>
    </xf>
    <xf numFmtId="0" fontId="19" fillId="4" borderId="6" xfId="0" applyFont="1" applyFill="1" applyBorder="1" applyAlignment="1" applyProtection="1">
      <alignment horizontal="center" wrapText="1" readingOrder="1"/>
      <protection hidden="1"/>
    </xf>
    <xf numFmtId="0" fontId="19" fillId="4" borderId="7" xfId="0" applyFont="1" applyFill="1" applyBorder="1" applyAlignment="1" applyProtection="1">
      <alignment horizontal="center" wrapText="1" readingOrder="1"/>
      <protection hidden="1"/>
    </xf>
    <xf numFmtId="0" fontId="19" fillId="4" borderId="9" xfId="0" applyFont="1" applyFill="1" applyBorder="1" applyAlignment="1" applyProtection="1">
      <alignment horizontal="center" wrapText="1" readingOrder="1"/>
      <protection hidden="1"/>
    </xf>
    <xf numFmtId="0" fontId="19" fillId="4" borderId="8" xfId="0" applyFont="1" applyFill="1" applyBorder="1" applyAlignment="1" applyProtection="1">
      <alignment horizontal="center" wrapText="1" readingOrder="1"/>
      <protection hidden="1"/>
    </xf>
    <xf numFmtId="0" fontId="19" fillId="4" borderId="3" xfId="0" applyFont="1" applyFill="1" applyBorder="1" applyAlignment="1" applyProtection="1">
      <alignment horizontal="center" wrapText="1" readingOrder="1"/>
      <protection hidden="1"/>
    </xf>
    <xf numFmtId="0" fontId="19" fillId="4" borderId="10" xfId="0" applyFont="1" applyFill="1" applyBorder="1" applyAlignment="1" applyProtection="1">
      <alignment horizontal="center" wrapText="1" readingOrder="1"/>
      <protection hidden="1"/>
    </xf>
    <xf numFmtId="0" fontId="19" fillId="4" borderId="4" xfId="0" applyFont="1" applyFill="1" applyBorder="1" applyAlignment="1" applyProtection="1">
      <alignment horizont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1" borderId="5"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wrapText="1" readingOrder="1"/>
      <protection hidden="1"/>
    </xf>
    <xf numFmtId="0" fontId="19" fillId="11" borderId="6" xfId="0" applyFont="1" applyFill="1" applyBorder="1" applyAlignment="1" applyProtection="1">
      <alignment horizontal="center" wrapText="1" readingOrder="1"/>
      <protection hidden="1"/>
    </xf>
    <xf numFmtId="0" fontId="19" fillId="11" borderId="7" xfId="0" applyFont="1" applyFill="1" applyBorder="1" applyAlignment="1" applyProtection="1">
      <alignment horizontal="center" wrapText="1" readingOrder="1"/>
      <protection hidden="1"/>
    </xf>
    <xf numFmtId="0" fontId="19" fillId="11" borderId="9" xfId="0" applyFont="1" applyFill="1" applyBorder="1" applyAlignment="1" applyProtection="1">
      <alignment horizontal="center" wrapText="1" readingOrder="1"/>
      <protection hidden="1"/>
    </xf>
    <xf numFmtId="0" fontId="19" fillId="11" borderId="8" xfId="0" applyFont="1" applyFill="1" applyBorder="1" applyAlignment="1" applyProtection="1">
      <alignment horizontal="center" wrapText="1" readingOrder="1"/>
      <protection hidden="1"/>
    </xf>
    <xf numFmtId="0" fontId="19" fillId="11" borderId="3" xfId="0" applyFont="1" applyFill="1" applyBorder="1" applyAlignment="1" applyProtection="1">
      <alignment horizontal="center" wrapText="1" readingOrder="1"/>
      <protection hidden="1"/>
    </xf>
    <xf numFmtId="0" fontId="19" fillId="11" borderId="10" xfId="0" applyFont="1" applyFill="1" applyBorder="1" applyAlignment="1" applyProtection="1">
      <alignment horizontal="center" wrapText="1" readingOrder="1"/>
      <protection hidden="1"/>
    </xf>
    <xf numFmtId="0" fontId="19" fillId="11" borderId="4" xfId="0" applyFont="1" applyFill="1" applyBorder="1" applyAlignment="1" applyProtection="1">
      <alignment horizontal="center" wrapText="1" readingOrder="1"/>
      <protection hidden="1"/>
    </xf>
    <xf numFmtId="0" fontId="19" fillId="10" borderId="5" xfId="0" applyFont="1" applyFill="1" applyBorder="1" applyAlignment="1" applyProtection="1">
      <alignment horizontal="center" vertical="center" wrapText="1" readingOrder="1"/>
      <protection hidden="1"/>
    </xf>
    <xf numFmtId="0" fontId="19" fillId="10" borderId="0" xfId="0" applyFont="1" applyFill="1" applyBorder="1" applyAlignment="1" applyProtection="1">
      <alignment horizontal="center" vertical="center" wrapText="1" readingOrder="1"/>
      <protection hidden="1"/>
    </xf>
    <xf numFmtId="0" fontId="19" fillId="10" borderId="0" xfId="0" applyFont="1" applyFill="1" applyAlignment="1" applyProtection="1">
      <alignment horizontal="center" vertical="center" wrapText="1" readingOrder="1"/>
      <protection hidden="1"/>
    </xf>
    <xf numFmtId="0" fontId="19" fillId="10" borderId="6" xfId="0" applyFont="1" applyFill="1" applyBorder="1" applyAlignment="1" applyProtection="1">
      <alignment horizontal="center" vertical="center" wrapText="1" readingOrder="1"/>
      <protection hidden="1"/>
    </xf>
    <xf numFmtId="0" fontId="19" fillId="10" borderId="7" xfId="0" applyFont="1" applyFill="1" applyBorder="1" applyAlignment="1" applyProtection="1">
      <alignment horizontal="center" vertical="center" wrapText="1" readingOrder="1"/>
      <protection hidden="1"/>
    </xf>
    <xf numFmtId="0" fontId="19" fillId="10" borderId="9" xfId="0" applyFont="1" applyFill="1" applyBorder="1" applyAlignment="1" applyProtection="1">
      <alignment horizontal="center" vertical="center" wrapText="1" readingOrder="1"/>
      <protection hidden="1"/>
    </xf>
    <xf numFmtId="0" fontId="19" fillId="10" borderId="8" xfId="0" applyFont="1" applyFill="1" applyBorder="1" applyAlignment="1" applyProtection="1">
      <alignment horizontal="center" vertical="center" wrapText="1" readingOrder="1"/>
      <protection hidden="1"/>
    </xf>
    <xf numFmtId="0" fontId="19" fillId="10" borderId="3" xfId="0" applyFont="1" applyFill="1" applyBorder="1" applyAlignment="1" applyProtection="1">
      <alignment horizontal="center" vertical="center" wrapText="1" readingOrder="1"/>
      <protection hidden="1"/>
    </xf>
    <xf numFmtId="0" fontId="19" fillId="10" borderId="10" xfId="0" applyFont="1" applyFill="1" applyBorder="1" applyAlignment="1" applyProtection="1">
      <alignment horizontal="center" vertical="center" wrapText="1" readingOrder="1"/>
      <protection hidden="1"/>
    </xf>
    <xf numFmtId="0" fontId="19" fillId="10" borderId="4" xfId="0" applyFont="1" applyFill="1" applyBorder="1" applyAlignment="1" applyProtection="1">
      <alignment horizontal="center" vertical="center" wrapText="1" readingOrder="1"/>
      <protection hidden="1"/>
    </xf>
    <xf numFmtId="0" fontId="17" fillId="9" borderId="0" xfId="0" applyFont="1" applyFill="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10" xfId="0" applyFont="1" applyBorder="1" applyAlignment="1">
      <alignment horizontal="center" vertical="center" wrapText="1"/>
    </xf>
    <xf numFmtId="0" fontId="17" fillId="9" borderId="0" xfId="0" applyFont="1" applyFill="1" applyAlignment="1">
      <alignment horizontal="center" vertical="center" textRotation="90" wrapText="1" readingOrder="1"/>
    </xf>
    <xf numFmtId="0" fontId="17" fillId="9" borderId="6" xfId="0" applyFont="1" applyFill="1" applyBorder="1" applyAlignment="1">
      <alignment horizontal="center" vertical="center" textRotation="90"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0" borderId="11" xfId="0" applyFont="1" applyFill="1" applyBorder="1" applyAlignment="1">
      <alignment horizontal="center" vertical="center" wrapText="1" readingOrder="1"/>
    </xf>
    <xf numFmtId="0" fontId="20" fillId="10" borderId="12" xfId="0" applyFont="1" applyFill="1" applyBorder="1" applyAlignment="1">
      <alignment horizontal="center" vertical="center" wrapText="1" readingOrder="1"/>
    </xf>
    <xf numFmtId="0" fontId="20" fillId="10" borderId="13" xfId="0" applyFont="1" applyFill="1" applyBorder="1" applyAlignment="1">
      <alignment horizontal="center" vertical="center" wrapText="1" readingOrder="1"/>
    </xf>
    <xf numFmtId="0" fontId="20" fillId="10" borderId="14" xfId="0" applyFont="1" applyFill="1" applyBorder="1" applyAlignment="1">
      <alignment horizontal="center" vertical="center" wrapText="1" readingOrder="1"/>
    </xf>
    <xf numFmtId="0" fontId="20" fillId="10" borderId="0" xfId="0" applyFont="1" applyFill="1" applyBorder="1" applyAlignment="1">
      <alignment horizontal="center" vertical="center" wrapText="1" readingOrder="1"/>
    </xf>
    <xf numFmtId="0" fontId="20" fillId="10" borderId="15" xfId="0" applyFont="1" applyFill="1" applyBorder="1" applyAlignment="1">
      <alignment horizontal="center" vertical="center" wrapText="1" readingOrder="1"/>
    </xf>
    <xf numFmtId="0" fontId="20" fillId="10" borderId="16" xfId="0" applyFont="1" applyFill="1" applyBorder="1" applyAlignment="1">
      <alignment horizontal="center" vertical="center" wrapText="1" readingOrder="1"/>
    </xf>
    <xf numFmtId="0" fontId="20" fillId="10" borderId="17" xfId="0" applyFont="1" applyFill="1" applyBorder="1" applyAlignment="1">
      <alignment horizontal="center" vertical="center" wrapText="1" readingOrder="1"/>
    </xf>
    <xf numFmtId="0" fontId="20" fillId="10" borderId="18" xfId="0" applyFont="1" applyFill="1" applyBorder="1" applyAlignment="1">
      <alignment horizontal="center" vertical="center" wrapText="1" readingOrder="1"/>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4" borderId="11" xfId="0" applyFont="1" applyFill="1" applyBorder="1" applyAlignment="1">
      <alignment horizontal="center" vertical="center" wrapText="1" readingOrder="1"/>
    </xf>
    <xf numFmtId="0" fontId="20" fillId="4" borderId="12" xfId="0" applyFont="1" applyFill="1" applyBorder="1" applyAlignment="1">
      <alignment horizontal="center" vertical="center" wrapText="1" readingOrder="1"/>
    </xf>
    <xf numFmtId="0" fontId="20" fillId="4" borderId="13" xfId="0" applyFont="1" applyFill="1" applyBorder="1" applyAlignment="1">
      <alignment horizontal="center" vertical="center" wrapText="1" readingOrder="1"/>
    </xf>
    <xf numFmtId="0" fontId="20" fillId="4" borderId="14" xfId="0" applyFont="1" applyFill="1" applyBorder="1" applyAlignment="1">
      <alignment horizontal="center" vertical="center" wrapText="1" readingOrder="1"/>
    </xf>
    <xf numFmtId="0" fontId="20" fillId="4" borderId="0" xfId="0" applyFont="1" applyFill="1" applyBorder="1" applyAlignment="1">
      <alignment horizontal="center" vertical="center" wrapText="1" readingOrder="1"/>
    </xf>
    <xf numFmtId="0" fontId="20" fillId="4" borderId="15" xfId="0" applyFont="1" applyFill="1" applyBorder="1" applyAlignment="1">
      <alignment horizontal="center"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wrapText="1"/>
    </xf>
    <xf numFmtId="0" fontId="40" fillId="10" borderId="11" xfId="0" applyFont="1" applyFill="1" applyBorder="1" applyAlignment="1">
      <alignment horizontal="center" vertical="center" wrapText="1" readingOrder="1"/>
    </xf>
    <xf numFmtId="0" fontId="40" fillId="10" borderId="12" xfId="0" applyFont="1" applyFill="1" applyBorder="1" applyAlignment="1">
      <alignment horizontal="center" vertical="center" wrapText="1" readingOrder="1"/>
    </xf>
    <xf numFmtId="0" fontId="40" fillId="10" borderId="13" xfId="0" applyFont="1" applyFill="1" applyBorder="1" applyAlignment="1">
      <alignment horizontal="center" vertical="center" wrapText="1" readingOrder="1"/>
    </xf>
    <xf numFmtId="0" fontId="40" fillId="10" borderId="14" xfId="0" applyFont="1" applyFill="1" applyBorder="1" applyAlignment="1">
      <alignment horizontal="center" vertical="center" wrapText="1" readingOrder="1"/>
    </xf>
    <xf numFmtId="0" fontId="40" fillId="10" borderId="0" xfId="0" applyFont="1" applyFill="1" applyBorder="1" applyAlignment="1">
      <alignment horizontal="center" vertical="center" wrapText="1" readingOrder="1"/>
    </xf>
    <xf numFmtId="0" fontId="40" fillId="10" borderId="15" xfId="0" applyFont="1" applyFill="1" applyBorder="1" applyAlignment="1">
      <alignment horizontal="center" vertical="center" wrapText="1" readingOrder="1"/>
    </xf>
    <xf numFmtId="0" fontId="40" fillId="10" borderId="16" xfId="0" applyFont="1" applyFill="1" applyBorder="1" applyAlignment="1">
      <alignment horizontal="center" vertical="center" wrapText="1" readingOrder="1"/>
    </xf>
    <xf numFmtId="0" fontId="40" fillId="10" borderId="17" xfId="0" applyFont="1" applyFill="1" applyBorder="1" applyAlignment="1">
      <alignment horizontal="center" vertical="center" wrapText="1" readingOrder="1"/>
    </xf>
    <xf numFmtId="0" fontId="40" fillId="10" borderId="18" xfId="0" applyFont="1" applyFill="1" applyBorder="1" applyAlignment="1">
      <alignment horizontal="center" vertical="center" wrapText="1" readingOrder="1"/>
    </xf>
    <xf numFmtId="0" fontId="41" fillId="0" borderId="5" xfId="0" applyFont="1" applyBorder="1" applyAlignment="1">
      <alignment horizontal="center" vertical="center" wrapText="1"/>
    </xf>
    <xf numFmtId="0" fontId="41" fillId="0" borderId="0" xfId="0" applyFont="1" applyBorder="1" applyAlignment="1">
      <alignment horizontal="center" vertical="center"/>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Border="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0" fillId="4" borderId="11" xfId="0" applyFont="1" applyFill="1" applyBorder="1" applyAlignment="1">
      <alignment horizontal="center" vertical="center" wrapText="1" readingOrder="1"/>
    </xf>
    <xf numFmtId="0" fontId="40" fillId="4" borderId="12" xfId="0" applyFont="1" applyFill="1" applyBorder="1" applyAlignment="1">
      <alignment horizontal="center" vertical="center" wrapText="1" readingOrder="1"/>
    </xf>
    <xf numFmtId="0" fontId="40" fillId="4" borderId="13" xfId="0" applyFont="1" applyFill="1" applyBorder="1" applyAlignment="1">
      <alignment horizontal="center" vertical="center" wrapText="1" readingOrder="1"/>
    </xf>
    <xf numFmtId="0" fontId="40" fillId="4" borderId="14" xfId="0" applyFont="1" applyFill="1" applyBorder="1" applyAlignment="1">
      <alignment horizontal="center" vertical="center" wrapText="1" readingOrder="1"/>
    </xf>
    <xf numFmtId="0" fontId="40" fillId="4" borderId="0" xfId="0" applyFont="1" applyFill="1" applyBorder="1" applyAlignment="1">
      <alignment horizontal="center" vertical="center" wrapText="1" readingOrder="1"/>
    </xf>
    <xf numFmtId="0" fontId="40" fillId="4" borderId="15" xfId="0" applyFont="1" applyFill="1" applyBorder="1" applyAlignment="1">
      <alignment horizontal="center" vertical="center" wrapText="1" readingOrder="1"/>
    </xf>
    <xf numFmtId="0" fontId="40" fillId="4" borderId="16" xfId="0" applyFont="1" applyFill="1" applyBorder="1" applyAlignment="1">
      <alignment horizontal="center" vertical="center" wrapText="1" readingOrder="1"/>
    </xf>
    <xf numFmtId="0" fontId="40" fillId="4" borderId="17" xfId="0" applyFont="1" applyFill="1" applyBorder="1" applyAlignment="1">
      <alignment horizontal="center" vertical="center" wrapText="1" readingOrder="1"/>
    </xf>
    <xf numFmtId="0" fontId="40" fillId="4" borderId="18" xfId="0" applyFont="1" applyFill="1" applyBorder="1" applyAlignment="1">
      <alignment horizontal="center" vertical="center" wrapText="1" readingOrder="1"/>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21" xfId="0" applyFont="1" applyFill="1" applyBorder="1" applyAlignment="1">
      <alignment horizontal="center" vertical="center" wrapText="1" readingOrder="1"/>
    </xf>
    <xf numFmtId="0" fontId="38" fillId="14" borderId="22" xfId="0" applyFont="1" applyFill="1" applyBorder="1" applyAlignment="1">
      <alignment horizontal="center" vertical="center" wrapText="1" readingOrder="1"/>
    </xf>
    <xf numFmtId="0" fontId="38" fillId="14" borderId="33" xfId="0" applyFont="1" applyFill="1" applyBorder="1" applyAlignment="1">
      <alignment horizontal="center" vertical="center" wrapText="1" readingOrder="1"/>
    </xf>
    <xf numFmtId="0" fontId="33" fillId="2" borderId="0" xfId="0" applyFont="1" applyFill="1" applyBorder="1" applyAlignment="1">
      <alignment horizontal="justify" vertical="center" wrapText="1"/>
    </xf>
    <xf numFmtId="0" fontId="35" fillId="14" borderId="30" xfId="0" applyFont="1" applyFill="1" applyBorder="1" applyAlignment="1">
      <alignment horizontal="center" vertical="center" wrapText="1" readingOrder="1"/>
    </xf>
    <xf numFmtId="0" fontId="35" fillId="14" borderId="31"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3" xfId="0" applyFont="1" applyFill="1" applyBorder="1" applyAlignment="1">
      <alignment horizontal="center" vertical="center" wrapText="1" readingOrder="1"/>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25"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xf numFmtId="0" fontId="57" fillId="16" borderId="19"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45" fillId="2" borderId="0" xfId="2" applyFill="1"/>
    <xf numFmtId="0" fontId="60" fillId="2" borderId="0" xfId="2" applyFont="1" applyFill="1"/>
    <xf numFmtId="0" fontId="61" fillId="2" borderId="5" xfId="2" applyFont="1" applyFill="1" applyBorder="1" applyAlignment="1">
      <alignment horizontal="center" vertical="center"/>
    </xf>
    <xf numFmtId="0" fontId="61" fillId="2" borderId="0" xfId="2" applyFont="1" applyFill="1" applyBorder="1" applyAlignment="1">
      <alignment horizontal="center" vertical="center"/>
    </xf>
    <xf numFmtId="0" fontId="61" fillId="9" borderId="19" xfId="0" applyFont="1" applyFill="1" applyBorder="1" applyAlignment="1">
      <alignment horizontal="center" vertical="center" wrapText="1"/>
    </xf>
    <xf numFmtId="0" fontId="61" fillId="9" borderId="19" xfId="0" applyFont="1" applyFill="1" applyBorder="1" applyAlignment="1">
      <alignment horizontal="center" vertical="center" wrapText="1"/>
    </xf>
    <xf numFmtId="0" fontId="61" fillId="9" borderId="19" xfId="0" applyFont="1" applyFill="1" applyBorder="1" applyAlignment="1">
      <alignment horizontal="center" vertical="center"/>
    </xf>
    <xf numFmtId="0" fontId="67" fillId="0" borderId="19" xfId="0" applyFont="1" applyBorder="1" applyAlignment="1">
      <alignment horizontal="center" vertical="center" wrapText="1"/>
    </xf>
    <xf numFmtId="0" fontId="67" fillId="0" borderId="19" xfId="0" applyFont="1" applyBorder="1" applyAlignment="1">
      <alignment horizontal="center" vertical="center" wrapText="1"/>
    </xf>
    <xf numFmtId="0" fontId="67" fillId="2" borderId="19" xfId="0" applyFont="1" applyFill="1" applyBorder="1" applyAlignment="1">
      <alignment horizontal="center" vertical="center" wrapText="1"/>
    </xf>
  </cellXfs>
  <cellStyles count="7">
    <cellStyle name="Normal" xfId="0" builtinId="0"/>
    <cellStyle name="Normal - Style1 2" xfId="2"/>
    <cellStyle name="Normal 2" xfId="4"/>
    <cellStyle name="Normal 2 2" xfId="3"/>
    <cellStyle name="Normal 3" xfId="5"/>
    <cellStyle name="Normal 3 2" xfId="6"/>
    <cellStyle name="Porcentaje" xfId="1" builtinId="5"/>
  </cellStyles>
  <dxfs count="1560">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06AA0A"/>
      <color rgb="FFFF9900"/>
      <color rgb="FFE6EFFD"/>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heetMetadata" Target="metadata.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pivotCacheDefinition" Target="pivotCache/pivotCacheDefinition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sharedStrings" Target="sharedString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103717</xdr:colOff>
      <xdr:row>0</xdr:row>
      <xdr:rowOff>127528</xdr:rowOff>
    </xdr:from>
    <xdr:to>
      <xdr:col>1</xdr:col>
      <xdr:colOff>1588981</xdr:colOff>
      <xdr:row>2</xdr:row>
      <xdr:rowOff>190500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03717" y="127528"/>
          <a:ext cx="3237864" cy="7868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306386</xdr:rowOff>
    </xdr:from>
    <xdr:to>
      <xdr:col>1</xdr:col>
      <xdr:colOff>1647734</xdr:colOff>
      <xdr:row>2</xdr:row>
      <xdr:rowOff>16933</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01600" y="306386"/>
          <a:ext cx="1740867" cy="421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2286001</xdr:colOff>
      <xdr:row>0</xdr:row>
      <xdr:rowOff>135469</xdr:rowOff>
    </xdr:from>
    <xdr:to>
      <xdr:col>5</xdr:col>
      <xdr:colOff>952500</xdr:colOff>
      <xdr:row>2</xdr:row>
      <xdr:rowOff>441571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2730501" y="135469"/>
          <a:ext cx="6646332" cy="14491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27782</xdr:colOff>
      <xdr:row>0</xdr:row>
      <xdr:rowOff>246062</xdr:rowOff>
    </xdr:from>
    <xdr:to>
      <xdr:col>1</xdr:col>
      <xdr:colOff>1624348</xdr:colOff>
      <xdr:row>2</xdr:row>
      <xdr:rowOff>83343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27782" y="246062"/>
          <a:ext cx="1787066" cy="551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187326</xdr:colOff>
      <xdr:row>0</xdr:row>
      <xdr:rowOff>163287</xdr:rowOff>
    </xdr:from>
    <xdr:to>
      <xdr:col>9</xdr:col>
      <xdr:colOff>680357</xdr:colOff>
      <xdr:row>2</xdr:row>
      <xdr:rowOff>394608</xdr:rowOff>
    </xdr:to>
    <xdr:pic>
      <xdr:nvPicPr>
        <xdr:cNvPr id="4" name="Imagen 3">
          <a:extLst>
            <a:ext uri="{FF2B5EF4-FFF2-40B4-BE49-F238E27FC236}">
              <a16:creationId xmlns="" xmlns:a16="http://schemas.microsoft.com/office/drawing/2014/main" id="{B3058453-D8CD-48EE-80C9-EBEEFB02BBF6}"/>
            </a:ext>
          </a:extLst>
        </xdr:cNvPr>
        <xdr:cNvPicPr>
          <a:picLocks noChangeAspect="1"/>
        </xdr:cNvPicPr>
      </xdr:nvPicPr>
      <xdr:blipFill>
        <a:blip xmlns:r="http://schemas.openxmlformats.org/officeDocument/2006/relationships" r:embed="rId1"/>
        <a:stretch>
          <a:fillRect/>
        </a:stretch>
      </xdr:blipFill>
      <xdr:spPr>
        <a:xfrm>
          <a:off x="187326" y="163287"/>
          <a:ext cx="10303781" cy="15784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60176</xdr:colOff>
      <xdr:row>0</xdr:row>
      <xdr:rowOff>113921</xdr:rowOff>
    </xdr:from>
    <xdr:to>
      <xdr:col>0</xdr:col>
      <xdr:colOff>2177143</xdr:colOff>
      <xdr:row>2</xdr:row>
      <xdr:rowOff>215703</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60176" y="113921"/>
          <a:ext cx="2116967" cy="822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GADR_%20consolidado%20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ECyS_%20consolidado%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SIG,%20Comunicaciones,%20Serv.%20Ciudadania_%20consolidado%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uario\Downloads\Mapa%20de%20riesgos%20gesti&#243;n%20jur&#237;dica%202021_12_30%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P%20y%20EA,%20Plan%20A,%20D%20Estrateg,%20G%20Tecnol%20_%20consolidado%20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usuario\Downloads\Mapa%20riesgos%20SDA_%20actualizaci&#243;n%2027122021%20CONTROL%20Y%20MEJOR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Mi%20unidad\2018-2021\SGCD\SEGUIMIENTO\GESTION%20FINANCIERA\RIESGOS\Mapa%20de%20riesgos%20Gesti&#243;n%20Financiera%2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TELETRABAJO%20OCI\Downloads\Copia%20de%203)%20Mapa%20de%20Riesgos%20SDA%20Consolidado%202022%20Versio&#769;n%201%20con%20comentarios%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Riesgos%20consolidados%202022\M%20Riesgos%20P%20y%20EA,%20Plan%20A,%20D%20Estrateg,%20G%20Tecnol%20_%20consolidado%20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suario\Downloads\Mapa%20de%20riegos%20comunicaciones%202022%20(2).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M%20Riesgos%20FINANCIERA_%20consolidado%2020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usuario\Downloads\Mapa%20de%20riesgos%20gesti&#243;n%20jur&#237;dica%202021_12_30%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Riesgos%20consolidados%202022\M%20Riesgos%20SIG,%20Comunicaciones,%20Serv.%20Ciudadania_%20consolidado%2020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GADR\Mapa%20riesgos%20SDA_%20actualizaci&#243;n%2022122021RevSG.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usuario\Downloads\Mapa%20riesgos%20SDA_%20actualizaci&#243;n%20(CONTROL%20Y%20MEJORA)%20kkkk%20(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GADR/Mapa%20riesgos%20SDA_%20actualizaci&#243;n%2022122021RevS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uan%20Carlos%20Ortiz\Downloads\Formato%20mapa%20de%20riesgos%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esktop\Formato%20mapa%20de%20riesgos%202022%20i%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iesgos%20por%20procesos/Mapa%20riesgos%20SDA_%20actualizado%20Gesti&#243;n%20Contractu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ELETRABAJO%20OCI\Downloads\PE03_PR02_F2MatrizdeAdministraciondeRiesgos%20RIESGOS%20LABORATORIO%20AMBIENTAL%20SDA%202022%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usuario\Downloads\Mapa%20deRiesgos%20SDA%20consolidado%2020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row r="11">
          <cell r="C11" t="str">
            <v xml:space="preserve">     Afectación menor a 10 SMLMV .</v>
          </cell>
        </row>
      </sheetData>
      <sheetData sheetId="7"/>
      <sheetData sheetId="8"/>
      <sheetData sheetId="9">
        <row r="25">
          <cell r="H25">
            <v>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Impacto"/>
      <sheetName val="Tabla Valoración controles"/>
      <sheetName val="Opciones Tratamiento"/>
      <sheetName val="Listas"/>
    </sheetNames>
    <sheetDataSet>
      <sheetData sheetId="0"/>
      <sheetData sheetId="1"/>
      <sheetData sheetId="2"/>
      <sheetData sheetId="3"/>
      <sheetData sheetId="4"/>
      <sheetData sheetId="5">
        <row r="11">
          <cell r="C11" t="str">
            <v xml:space="preserve">     Afectación menor a 10 SMLMV .</v>
          </cell>
        </row>
      </sheetData>
      <sheetData sheetId="6"/>
      <sheetData sheetId="7"/>
      <sheetData sheetId="8">
        <row r="25">
          <cell r="H25">
            <v>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R. Gestión "/>
      <sheetName val="Opciones Tratamiento"/>
      <sheetName val="Matriz Calor Inherente"/>
      <sheetName val="Matriz Calor Residual"/>
      <sheetName val="Tabla probabilidad"/>
      <sheetName val="Tabla Impacto"/>
      <sheetName val="Tabla Valoración controles"/>
      <sheetName val="R. Corrupción"/>
      <sheetName val="Impacto Corrupción"/>
      <sheetName val="Listas Corrupció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R. Gestión "/>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R. Gestión "/>
      <sheetName val="Opciones Tratamiento"/>
      <sheetName val="Matriz Calor Inherente"/>
      <sheetName val="Matriz Calor Residual"/>
      <sheetName val="R. Corrupción"/>
      <sheetName val="Impacto Corrupción"/>
      <sheetName val="Tabla probabilidad"/>
      <sheetName val="Tabla Impacto"/>
      <sheetName val="Tabla Valoración controles"/>
      <sheetName val="Listas Corrupció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Opciones Tratamiento"/>
      <sheetName val="Matriz Calor Inherente"/>
      <sheetName val="Matriz Calor Residual"/>
      <sheetName val="Tabla probabilidad"/>
      <sheetName val="Tabla Impacto"/>
      <sheetName val="Tabla Valoración controles"/>
      <sheetName val="Instructivo R. Corrupción"/>
      <sheetName val="R. Corrupción"/>
      <sheetName val="Impacto Corrupción"/>
      <sheetName val="Listas Corrupció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1559" dataDxfId="1558">
  <autoFilter ref="B209:C219"/>
  <tableColumns count="2">
    <tableColumn id="1" name="Criterios" dataDxfId="1557"/>
    <tableColumn id="2" name="Subcriterios" dataDxfId="155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10.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9"/>
  <sheetViews>
    <sheetView view="pageBreakPreview" zoomScale="50" zoomScaleNormal="40" zoomScaleSheetLayoutView="50" workbookViewId="0">
      <selection sqref="A1:B3"/>
    </sheetView>
  </sheetViews>
  <sheetFormatPr baseColWidth="10" defaultColWidth="9.28515625" defaultRowHeight="12.75" x14ac:dyDescent="0.2"/>
  <cols>
    <col min="1" max="1" width="26.28515625" style="122" customWidth="1"/>
    <col min="2" max="2" width="24.85546875" style="122" customWidth="1"/>
    <col min="3" max="3" width="44.7109375" style="122" customWidth="1"/>
    <col min="4" max="4" width="28.85546875" style="122" customWidth="1"/>
    <col min="5" max="5" width="37.42578125" style="122" customWidth="1"/>
    <col min="6" max="6" width="42" style="122" customWidth="1"/>
    <col min="7" max="7" width="37.5703125" style="122" customWidth="1"/>
    <col min="8" max="16384" width="9.28515625" style="122"/>
  </cols>
  <sheetData>
    <row r="1" spans="1:7" ht="28.5" customHeight="1" x14ac:dyDescent="0.2">
      <c r="A1" s="351"/>
      <c r="B1" s="351"/>
      <c r="C1" s="353" t="s">
        <v>303</v>
      </c>
      <c r="D1" s="354"/>
      <c r="E1" s="354"/>
      <c r="F1" s="354"/>
      <c r="G1" s="355"/>
    </row>
    <row r="2" spans="1:7" ht="27.75" customHeight="1" x14ac:dyDescent="0.2">
      <c r="A2" s="351"/>
      <c r="B2" s="351"/>
      <c r="C2" s="356" t="s">
        <v>437</v>
      </c>
      <c r="D2" s="357"/>
      <c r="E2" s="357"/>
      <c r="F2" s="357"/>
      <c r="G2" s="358"/>
    </row>
    <row r="3" spans="1:7" ht="24" customHeight="1" thickBot="1" x14ac:dyDescent="0.25">
      <c r="A3" s="352"/>
      <c r="B3" s="352"/>
      <c r="C3" s="363" t="s">
        <v>355</v>
      </c>
      <c r="D3" s="364"/>
      <c r="E3" s="365"/>
      <c r="F3" s="361" t="s">
        <v>436</v>
      </c>
      <c r="G3" s="362"/>
    </row>
    <row r="4" spans="1:7" s="125" customFormat="1" ht="39" customHeight="1" x14ac:dyDescent="0.2">
      <c r="A4" s="123" t="s">
        <v>320</v>
      </c>
      <c r="B4" s="124"/>
      <c r="C4" s="359" t="s">
        <v>321</v>
      </c>
      <c r="D4" s="360"/>
      <c r="E4" s="360"/>
      <c r="F4" s="360"/>
      <c r="G4" s="360"/>
    </row>
    <row r="5" spans="1:7" s="126" customFormat="1" ht="36.6" customHeight="1" x14ac:dyDescent="0.2">
      <c r="A5" s="366" t="s">
        <v>167</v>
      </c>
      <c r="B5" s="369" t="s">
        <v>322</v>
      </c>
      <c r="C5" s="370"/>
      <c r="D5" s="370"/>
      <c r="E5" s="370"/>
      <c r="F5" s="370"/>
      <c r="G5" s="370"/>
    </row>
    <row r="6" spans="1:7" s="126" customFormat="1" ht="22.5" customHeight="1" x14ac:dyDescent="0.2">
      <c r="A6" s="367"/>
      <c r="B6" s="371" t="s">
        <v>323</v>
      </c>
      <c r="C6" s="372"/>
      <c r="D6" s="371" t="s">
        <v>324</v>
      </c>
      <c r="E6" s="372"/>
      <c r="F6" s="371" t="s">
        <v>168</v>
      </c>
      <c r="G6" s="372"/>
    </row>
    <row r="7" spans="1:7" s="127" customFormat="1" ht="27" customHeight="1" x14ac:dyDescent="0.2">
      <c r="A7" s="368"/>
      <c r="B7" s="141" t="s">
        <v>12</v>
      </c>
      <c r="C7" s="142" t="s">
        <v>325</v>
      </c>
      <c r="D7" s="141" t="s">
        <v>12</v>
      </c>
      <c r="E7" s="142" t="s">
        <v>325</v>
      </c>
      <c r="F7" s="141" t="s">
        <v>12</v>
      </c>
      <c r="G7" s="142" t="s">
        <v>325</v>
      </c>
    </row>
    <row r="8" spans="1:7" ht="39.950000000000003" customHeight="1" x14ac:dyDescent="0.2">
      <c r="A8" s="344"/>
      <c r="B8" s="347" t="s">
        <v>326</v>
      </c>
      <c r="C8" s="128" t="s">
        <v>327</v>
      </c>
      <c r="D8" s="335" t="s">
        <v>328</v>
      </c>
      <c r="E8" s="129" t="s">
        <v>329</v>
      </c>
      <c r="F8" s="335" t="s">
        <v>330</v>
      </c>
      <c r="G8" s="128" t="s">
        <v>327</v>
      </c>
    </row>
    <row r="9" spans="1:7" ht="39.950000000000003" customHeight="1" x14ac:dyDescent="0.2">
      <c r="A9" s="345"/>
      <c r="B9" s="348"/>
      <c r="C9" s="128" t="s">
        <v>331</v>
      </c>
      <c r="D9" s="337"/>
      <c r="E9" s="129" t="s">
        <v>332</v>
      </c>
      <c r="F9" s="337"/>
      <c r="G9" s="128" t="s">
        <v>331</v>
      </c>
    </row>
    <row r="10" spans="1:7" ht="39.950000000000003" customHeight="1" x14ac:dyDescent="0.2">
      <c r="A10" s="345"/>
      <c r="B10" s="347" t="s">
        <v>333</v>
      </c>
      <c r="C10" s="128" t="s">
        <v>327</v>
      </c>
      <c r="D10" s="335" t="s">
        <v>334</v>
      </c>
      <c r="E10" s="129" t="s">
        <v>329</v>
      </c>
      <c r="F10" s="335" t="s">
        <v>335</v>
      </c>
      <c r="G10" s="128" t="s">
        <v>327</v>
      </c>
    </row>
    <row r="11" spans="1:7" ht="39.950000000000003" customHeight="1" x14ac:dyDescent="0.2">
      <c r="A11" s="345"/>
      <c r="B11" s="348"/>
      <c r="C11" s="128" t="s">
        <v>331</v>
      </c>
      <c r="D11" s="337"/>
      <c r="E11" s="129" t="s">
        <v>332</v>
      </c>
      <c r="F11" s="337"/>
      <c r="G11" s="128" t="s">
        <v>331</v>
      </c>
    </row>
    <row r="12" spans="1:7" ht="39.950000000000003" customHeight="1" x14ac:dyDescent="0.2">
      <c r="A12" s="345"/>
      <c r="B12" s="347" t="s">
        <v>168</v>
      </c>
      <c r="C12" s="128" t="s">
        <v>327</v>
      </c>
      <c r="D12" s="335" t="s">
        <v>336</v>
      </c>
      <c r="E12" s="129" t="s">
        <v>329</v>
      </c>
      <c r="F12" s="335" t="s">
        <v>337</v>
      </c>
      <c r="G12" s="128" t="s">
        <v>327</v>
      </c>
    </row>
    <row r="13" spans="1:7" ht="39.950000000000003" customHeight="1" x14ac:dyDescent="0.2">
      <c r="A13" s="345"/>
      <c r="B13" s="348"/>
      <c r="C13" s="128" t="s">
        <v>331</v>
      </c>
      <c r="D13" s="337"/>
      <c r="E13" s="129" t="s">
        <v>332</v>
      </c>
      <c r="F13" s="337"/>
      <c r="G13" s="128" t="s">
        <v>331</v>
      </c>
    </row>
    <row r="14" spans="1:7" ht="39.950000000000003" customHeight="1" x14ac:dyDescent="0.2">
      <c r="A14" s="345"/>
      <c r="B14" s="347" t="s">
        <v>338</v>
      </c>
      <c r="C14" s="128" t="s">
        <v>327</v>
      </c>
      <c r="D14" s="335" t="s">
        <v>339</v>
      </c>
      <c r="E14" s="129" t="s">
        <v>329</v>
      </c>
      <c r="F14" s="335" t="s">
        <v>340</v>
      </c>
      <c r="G14" s="128" t="s">
        <v>327</v>
      </c>
    </row>
    <row r="15" spans="1:7" ht="39.950000000000003" customHeight="1" x14ac:dyDescent="0.2">
      <c r="A15" s="345"/>
      <c r="B15" s="348"/>
      <c r="C15" s="128" t="s">
        <v>331</v>
      </c>
      <c r="D15" s="337"/>
      <c r="E15" s="129" t="s">
        <v>332</v>
      </c>
      <c r="F15" s="337"/>
      <c r="G15" s="128" t="s">
        <v>331</v>
      </c>
    </row>
    <row r="16" spans="1:7" ht="39.950000000000003" customHeight="1" x14ac:dyDescent="0.2">
      <c r="A16" s="345"/>
      <c r="B16" s="347" t="s">
        <v>341</v>
      </c>
      <c r="C16" s="128" t="s">
        <v>327</v>
      </c>
      <c r="D16" s="335" t="s">
        <v>342</v>
      </c>
      <c r="E16" s="129" t="s">
        <v>329</v>
      </c>
      <c r="F16" s="335" t="s">
        <v>343</v>
      </c>
      <c r="G16" s="128" t="s">
        <v>327</v>
      </c>
    </row>
    <row r="17" spans="1:9" ht="39.950000000000003" customHeight="1" x14ac:dyDescent="0.2">
      <c r="A17" s="345"/>
      <c r="B17" s="348"/>
      <c r="C17" s="128" t="s">
        <v>331</v>
      </c>
      <c r="D17" s="337"/>
      <c r="E17" s="129" t="s">
        <v>332</v>
      </c>
      <c r="F17" s="337"/>
      <c r="G17" s="128" t="s">
        <v>331</v>
      </c>
    </row>
    <row r="18" spans="1:9" ht="39.950000000000003" customHeight="1" x14ac:dyDescent="0.2">
      <c r="A18" s="345"/>
      <c r="B18" s="335" t="s">
        <v>344</v>
      </c>
      <c r="C18" s="338" t="s">
        <v>327</v>
      </c>
      <c r="D18" s="335" t="s">
        <v>345</v>
      </c>
      <c r="E18" s="338" t="s">
        <v>329</v>
      </c>
      <c r="F18" s="335" t="s">
        <v>346</v>
      </c>
      <c r="G18" s="128" t="s">
        <v>327</v>
      </c>
    </row>
    <row r="19" spans="1:9" ht="39.950000000000003" customHeight="1" x14ac:dyDescent="0.2">
      <c r="A19" s="345"/>
      <c r="B19" s="336"/>
      <c r="C19" s="339"/>
      <c r="D19" s="336"/>
      <c r="E19" s="339"/>
      <c r="F19" s="337"/>
      <c r="G19" s="128" t="s">
        <v>331</v>
      </c>
    </row>
    <row r="20" spans="1:9" ht="39.950000000000003" customHeight="1" x14ac:dyDescent="0.2">
      <c r="A20" s="345"/>
      <c r="B20" s="336"/>
      <c r="C20" s="338" t="s">
        <v>331</v>
      </c>
      <c r="D20" s="336"/>
      <c r="E20" s="338" t="s">
        <v>347</v>
      </c>
      <c r="F20" s="335" t="s">
        <v>348</v>
      </c>
      <c r="G20" s="128" t="s">
        <v>327</v>
      </c>
    </row>
    <row r="21" spans="1:9" ht="39.950000000000003" customHeight="1" x14ac:dyDescent="0.2">
      <c r="A21" s="346"/>
      <c r="B21" s="337"/>
      <c r="C21" s="339"/>
      <c r="D21" s="337"/>
      <c r="E21" s="339" t="s">
        <v>332</v>
      </c>
      <c r="F21" s="337"/>
      <c r="G21" s="128" t="s">
        <v>331</v>
      </c>
    </row>
    <row r="22" spans="1:9" s="130" customFormat="1" ht="14.25" x14ac:dyDescent="0.2">
      <c r="A22" s="340"/>
      <c r="B22" s="340"/>
      <c r="C22" s="340"/>
      <c r="D22" s="340"/>
      <c r="E22" s="340"/>
      <c r="F22" s="340"/>
      <c r="G22" s="340"/>
    </row>
    <row r="23" spans="1:9" s="130" customFormat="1" ht="24" customHeight="1" x14ac:dyDescent="0.2">
      <c r="A23" s="349" t="s">
        <v>349</v>
      </c>
      <c r="B23" s="350"/>
      <c r="C23" s="350"/>
      <c r="D23" s="350"/>
      <c r="E23" s="350"/>
      <c r="F23" s="350"/>
      <c r="G23" s="350"/>
      <c r="H23" s="122"/>
      <c r="I23" s="122"/>
    </row>
    <row r="24" spans="1:9" s="130" customFormat="1" ht="26.1" customHeight="1" thickBot="1" x14ac:dyDescent="0.25">
      <c r="A24" s="133" t="s">
        <v>350</v>
      </c>
      <c r="B24" s="341" t="s">
        <v>351</v>
      </c>
      <c r="C24" s="342"/>
      <c r="D24" s="342"/>
      <c r="E24" s="342"/>
      <c r="F24" s="343"/>
      <c r="G24" s="134" t="s">
        <v>352</v>
      </c>
      <c r="H24" s="122"/>
      <c r="I24" s="122"/>
    </row>
    <row r="25" spans="1:9" s="130" customFormat="1" ht="36" customHeight="1" thickBot="1" x14ac:dyDescent="0.25">
      <c r="A25" s="135">
        <v>4</v>
      </c>
      <c r="B25" s="334" t="s">
        <v>353</v>
      </c>
      <c r="C25" s="334"/>
      <c r="D25" s="334"/>
      <c r="E25" s="334"/>
      <c r="F25" s="334"/>
      <c r="G25" s="136" t="s">
        <v>354</v>
      </c>
      <c r="H25" s="122"/>
      <c r="I25" s="122"/>
    </row>
    <row r="26" spans="1:9" s="130" customFormat="1" ht="36" customHeight="1" thickBot="1" x14ac:dyDescent="0.25">
      <c r="A26" s="137">
        <v>5</v>
      </c>
      <c r="B26" s="334" t="s">
        <v>438</v>
      </c>
      <c r="C26" s="334"/>
      <c r="D26" s="334"/>
      <c r="E26" s="334"/>
      <c r="F26" s="334"/>
      <c r="G26" s="138"/>
      <c r="H26" s="122"/>
      <c r="I26" s="122"/>
    </row>
    <row r="27" spans="1:9" s="130" customFormat="1" ht="36" customHeight="1" x14ac:dyDescent="0.2">
      <c r="A27" s="139"/>
      <c r="B27" s="139"/>
      <c r="C27" s="139"/>
      <c r="D27" s="139"/>
      <c r="E27" s="139"/>
      <c r="F27" s="139"/>
      <c r="G27" s="139"/>
      <c r="H27" s="122"/>
      <c r="I27" s="122"/>
    </row>
    <row r="28" spans="1:9" s="130" customFormat="1" ht="36" customHeight="1" x14ac:dyDescent="0.2">
      <c r="A28" s="139"/>
      <c r="B28" s="139"/>
      <c r="C28" s="139"/>
      <c r="D28" s="139"/>
      <c r="E28" s="139"/>
      <c r="F28" s="139"/>
      <c r="G28" s="139"/>
      <c r="H28" s="122"/>
      <c r="I28" s="122"/>
    </row>
    <row r="29" spans="1:9" s="130" customFormat="1" ht="36" customHeight="1" x14ac:dyDescent="0.2">
      <c r="A29" s="139"/>
      <c r="B29" s="139"/>
      <c r="C29" s="139"/>
      <c r="D29" s="139"/>
      <c r="E29" s="139"/>
      <c r="F29" s="139"/>
      <c r="G29" s="139"/>
    </row>
    <row r="30" spans="1:9" s="130" customFormat="1" ht="36" customHeight="1" x14ac:dyDescent="0.2">
      <c r="A30" s="139"/>
      <c r="B30" s="139"/>
      <c r="C30" s="139"/>
      <c r="D30" s="139"/>
      <c r="E30" s="139"/>
      <c r="F30" s="139"/>
      <c r="G30" s="139"/>
    </row>
    <row r="31" spans="1:9" s="130" customFormat="1" ht="36" customHeight="1" x14ac:dyDescent="0.2">
      <c r="A31" s="139"/>
      <c r="B31" s="139"/>
      <c r="C31" s="139"/>
      <c r="D31" s="139"/>
      <c r="E31" s="139"/>
      <c r="F31" s="139"/>
      <c r="G31" s="139"/>
    </row>
    <row r="32" spans="1:9" s="130" customFormat="1" ht="36" customHeight="1" x14ac:dyDescent="0.2">
      <c r="A32" s="139"/>
      <c r="B32" s="139"/>
      <c r="C32" s="139"/>
      <c r="D32" s="139"/>
      <c r="E32" s="139"/>
      <c r="F32" s="139"/>
      <c r="G32" s="139"/>
    </row>
    <row r="33" spans="1:7" s="130" customFormat="1" ht="36" customHeight="1" x14ac:dyDescent="0.2">
      <c r="A33" s="139"/>
      <c r="B33" s="139"/>
      <c r="C33" s="139"/>
      <c r="D33" s="139"/>
      <c r="E33" s="139"/>
      <c r="F33" s="139"/>
      <c r="G33" s="139"/>
    </row>
    <row r="34" spans="1:7" s="130" customFormat="1" ht="36" customHeight="1" x14ac:dyDescent="0.2">
      <c r="A34" s="139"/>
      <c r="B34" s="139"/>
      <c r="C34" s="139"/>
      <c r="D34" s="139"/>
      <c r="E34" s="139"/>
      <c r="F34" s="139"/>
      <c r="G34" s="139"/>
    </row>
    <row r="35" spans="1:7" s="130" customFormat="1" ht="36" customHeight="1" x14ac:dyDescent="0.2">
      <c r="A35" s="139"/>
      <c r="B35" s="139"/>
      <c r="C35" s="139"/>
      <c r="D35" s="139"/>
      <c r="E35" s="139"/>
      <c r="F35" s="139"/>
      <c r="G35" s="139"/>
    </row>
    <row r="36" spans="1:7" s="130" customFormat="1" ht="36" customHeight="1" x14ac:dyDescent="0.2">
      <c r="A36" s="139"/>
      <c r="B36" s="139"/>
      <c r="C36" s="139"/>
      <c r="D36" s="139"/>
      <c r="E36" s="139"/>
      <c r="F36" s="139"/>
      <c r="G36" s="139"/>
    </row>
    <row r="37" spans="1:7" s="130" customFormat="1" ht="36" customHeight="1" x14ac:dyDescent="0.2">
      <c r="A37" s="139"/>
      <c r="B37" s="139"/>
      <c r="C37" s="139"/>
      <c r="D37" s="139"/>
      <c r="E37" s="139"/>
      <c r="F37" s="139"/>
      <c r="G37" s="139"/>
    </row>
    <row r="38" spans="1:7" s="130" customFormat="1" ht="36" customHeight="1" x14ac:dyDescent="0.2">
      <c r="A38" s="139"/>
      <c r="B38" s="139"/>
      <c r="C38" s="139"/>
      <c r="D38" s="139"/>
      <c r="E38" s="139"/>
      <c r="F38" s="139"/>
      <c r="G38" s="139"/>
    </row>
    <row r="39" spans="1:7" s="130" customFormat="1" ht="36" customHeight="1" x14ac:dyDescent="0.2">
      <c r="A39" s="139"/>
      <c r="B39" s="139"/>
      <c r="C39" s="139"/>
      <c r="D39" s="139"/>
      <c r="E39" s="139"/>
      <c r="F39" s="139"/>
      <c r="G39" s="139"/>
    </row>
    <row r="40" spans="1:7" s="130" customFormat="1" ht="36" customHeight="1" x14ac:dyDescent="0.2">
      <c r="A40" s="139"/>
      <c r="B40" s="139"/>
      <c r="C40" s="139"/>
      <c r="D40" s="139"/>
      <c r="E40" s="139"/>
      <c r="F40" s="139"/>
      <c r="G40" s="139"/>
    </row>
    <row r="41" spans="1:7" s="130" customFormat="1" ht="36" customHeight="1" x14ac:dyDescent="0.2">
      <c r="A41" s="139"/>
      <c r="B41" s="139"/>
      <c r="C41" s="139"/>
      <c r="D41" s="139"/>
      <c r="E41" s="139"/>
      <c r="F41" s="139"/>
      <c r="G41" s="139"/>
    </row>
    <row r="42" spans="1:7" s="130" customFormat="1" ht="36" customHeight="1" x14ac:dyDescent="0.2">
      <c r="A42" s="139"/>
      <c r="B42" s="139"/>
      <c r="C42" s="139"/>
      <c r="D42" s="139"/>
      <c r="E42" s="139"/>
      <c r="F42" s="139"/>
      <c r="G42" s="139"/>
    </row>
    <row r="43" spans="1:7" s="130" customFormat="1" ht="36" customHeight="1" x14ac:dyDescent="0.2">
      <c r="A43" s="139"/>
      <c r="B43" s="139"/>
      <c r="C43" s="139"/>
      <c r="D43" s="139"/>
      <c r="E43" s="139"/>
      <c r="F43" s="139"/>
      <c r="G43" s="139"/>
    </row>
    <row r="44" spans="1:7" s="130" customFormat="1" ht="36" customHeight="1" x14ac:dyDescent="0.2">
      <c r="A44" s="139"/>
      <c r="B44" s="139"/>
      <c r="C44" s="139"/>
      <c r="D44" s="139"/>
      <c r="E44" s="139"/>
      <c r="F44" s="139"/>
      <c r="G44" s="139"/>
    </row>
    <row r="45" spans="1:7" s="130" customFormat="1" ht="15" x14ac:dyDescent="0.2">
      <c r="A45" s="131"/>
      <c r="B45" s="140"/>
      <c r="C45" s="140"/>
      <c r="D45" s="140"/>
      <c r="E45" s="140"/>
      <c r="F45" s="140"/>
      <c r="G45" s="140"/>
    </row>
    <row r="46" spans="1:7" s="130" customFormat="1" ht="15" x14ac:dyDescent="0.2">
      <c r="A46" s="131"/>
      <c r="B46" s="140"/>
      <c r="C46" s="140"/>
      <c r="D46" s="140"/>
      <c r="E46" s="140"/>
      <c r="F46" s="140"/>
      <c r="G46" s="140"/>
    </row>
    <row r="47" spans="1:7" s="130" customFormat="1" ht="15" x14ac:dyDescent="0.2">
      <c r="A47" s="131"/>
      <c r="B47" s="140"/>
      <c r="C47" s="140"/>
      <c r="D47" s="140"/>
      <c r="E47" s="140"/>
      <c r="F47" s="140"/>
      <c r="G47" s="140"/>
    </row>
    <row r="48" spans="1:7" s="130" customFormat="1" ht="15" x14ac:dyDescent="0.2">
      <c r="A48" s="131"/>
      <c r="B48" s="140"/>
      <c r="C48" s="140"/>
      <c r="D48" s="140"/>
      <c r="E48" s="140"/>
      <c r="F48" s="140"/>
      <c r="G48" s="140"/>
    </row>
    <row r="49" spans="1:7" s="130" customFormat="1" ht="15" x14ac:dyDescent="0.2">
      <c r="A49" s="131"/>
      <c r="B49" s="140"/>
      <c r="C49" s="140"/>
      <c r="D49" s="140"/>
      <c r="E49" s="140"/>
      <c r="F49" s="140"/>
      <c r="G49" s="140"/>
    </row>
    <row r="50" spans="1:7" s="130" customFormat="1" ht="15" x14ac:dyDescent="0.2">
      <c r="A50" s="131"/>
      <c r="B50" s="140"/>
      <c r="C50" s="140"/>
      <c r="D50" s="140"/>
      <c r="E50" s="140"/>
      <c r="F50" s="140"/>
      <c r="G50" s="140"/>
    </row>
    <row r="51" spans="1:7" s="130" customFormat="1" x14ac:dyDescent="0.2"/>
    <row r="52" spans="1:7" s="130" customFormat="1" x14ac:dyDescent="0.2"/>
    <row r="53" spans="1:7" s="130" customFormat="1" x14ac:dyDescent="0.2"/>
    <row r="54" spans="1:7" s="130" customFormat="1" x14ac:dyDescent="0.2"/>
    <row r="55" spans="1:7" s="130" customFormat="1" x14ac:dyDescent="0.2"/>
    <row r="56" spans="1:7" s="130" customFormat="1" x14ac:dyDescent="0.2"/>
    <row r="57" spans="1:7" s="130" customFormat="1" x14ac:dyDescent="0.2"/>
    <row r="58" spans="1:7" s="130" customFormat="1" x14ac:dyDescent="0.2"/>
    <row r="59" spans="1:7" s="130" customFormat="1" x14ac:dyDescent="0.2"/>
    <row r="60" spans="1:7" s="130" customFormat="1" x14ac:dyDescent="0.2"/>
    <row r="61" spans="1:7" s="130" customFormat="1" x14ac:dyDescent="0.2"/>
    <row r="62" spans="1:7" s="130" customFormat="1" x14ac:dyDescent="0.2"/>
    <row r="63" spans="1:7" s="130" customFormat="1" x14ac:dyDescent="0.2"/>
    <row r="64" spans="1:7" s="130" customFormat="1" x14ac:dyDescent="0.2"/>
    <row r="65" s="130" customFormat="1" x14ac:dyDescent="0.2"/>
    <row r="66" s="130" customFormat="1" x14ac:dyDescent="0.2"/>
    <row r="67" s="130" customFormat="1" x14ac:dyDescent="0.2"/>
    <row r="68" s="130" customFormat="1" x14ac:dyDescent="0.2"/>
    <row r="69" s="130" customFormat="1" x14ac:dyDescent="0.2"/>
    <row r="70" s="130" customFormat="1" x14ac:dyDescent="0.2"/>
    <row r="71" s="130" customFormat="1" x14ac:dyDescent="0.2"/>
    <row r="72" s="130" customFormat="1" x14ac:dyDescent="0.2"/>
    <row r="73" s="130" customFormat="1" x14ac:dyDescent="0.2"/>
    <row r="74" s="130" customFormat="1" x14ac:dyDescent="0.2"/>
    <row r="75" s="130" customFormat="1" x14ac:dyDescent="0.2"/>
    <row r="76" s="130" customFormat="1" x14ac:dyDescent="0.2"/>
    <row r="77" s="130" customFormat="1" x14ac:dyDescent="0.2"/>
    <row r="78" s="130" customFormat="1" x14ac:dyDescent="0.2"/>
    <row r="79" s="130" customFormat="1" x14ac:dyDescent="0.2"/>
    <row r="80" s="130" customFormat="1" x14ac:dyDescent="0.2"/>
    <row r="81" s="130" customFormat="1" x14ac:dyDescent="0.2"/>
    <row r="82" s="130" customFormat="1" x14ac:dyDescent="0.2"/>
    <row r="83" s="130" customFormat="1" x14ac:dyDescent="0.2"/>
    <row r="86" s="132" customFormat="1" ht="25.5" customHeight="1" x14ac:dyDescent="0.2"/>
    <row r="87" s="132" customFormat="1" ht="24" customHeight="1" x14ac:dyDescent="0.2"/>
    <row r="88" s="132" customFormat="1" ht="22.5" customHeight="1" x14ac:dyDescent="0.2"/>
    <row r="89" ht="31.5" customHeight="1" x14ac:dyDescent="0.2"/>
  </sheetData>
  <sheetProtection formatCells="0" formatColumns="0" formatRows="0" insertColumns="0" insertRows="0" insertHyperlinks="0" deleteColumns="0" deleteRows="0"/>
  <mergeCells count="40">
    <mergeCell ref="A5:A7"/>
    <mergeCell ref="B5:G5"/>
    <mergeCell ref="B6:C6"/>
    <mergeCell ref="D6:E6"/>
    <mergeCell ref="F6:G6"/>
    <mergeCell ref="A1:B3"/>
    <mergeCell ref="C1:G1"/>
    <mergeCell ref="C2:G2"/>
    <mergeCell ref="C4:G4"/>
    <mergeCell ref="F3:G3"/>
    <mergeCell ref="C3:E3"/>
    <mergeCell ref="A23:G23"/>
    <mergeCell ref="B10:B11"/>
    <mergeCell ref="D10:D11"/>
    <mergeCell ref="F10:F11"/>
    <mergeCell ref="B12:B13"/>
    <mergeCell ref="D12:D13"/>
    <mergeCell ref="F12:F13"/>
    <mergeCell ref="B14:B15"/>
    <mergeCell ref="D14:D15"/>
    <mergeCell ref="F14:F15"/>
    <mergeCell ref="B16:B17"/>
    <mergeCell ref="D16:D17"/>
    <mergeCell ref="F16:F17"/>
    <mergeCell ref="B26:F26"/>
    <mergeCell ref="B18:B21"/>
    <mergeCell ref="C18:C19"/>
    <mergeCell ref="D18:D21"/>
    <mergeCell ref="E18:E19"/>
    <mergeCell ref="F18:F19"/>
    <mergeCell ref="C20:C21"/>
    <mergeCell ref="E20:E21"/>
    <mergeCell ref="F20:F21"/>
    <mergeCell ref="A22:G22"/>
    <mergeCell ref="B24:F24"/>
    <mergeCell ref="B25:F25"/>
    <mergeCell ref="A8:A21"/>
    <mergeCell ref="B8:B9"/>
    <mergeCell ref="D8:D9"/>
    <mergeCell ref="F8:F9"/>
  </mergeCells>
  <dataValidations count="1">
    <dataValidation type="list" allowBlank="1" showInputMessage="1" showErrorMessage="1" sqref="A8:A9">
      <formula1>#REF!</formula1>
    </dataValidation>
  </dataValidations>
  <pageMargins left="0.70866141732283472" right="0.70866141732283472" top="0.74803149606299213" bottom="0.74803149606299213" header="0.31496062992125984" footer="0.31496062992125984"/>
  <pageSetup paperSize="9" scale="36" orientation="portrait" r:id="rId1"/>
  <headerFooter>
    <oddFooter>&amp;L&amp;"Arial,Negrita Cursiva"Matriz de propiedad y autoría de: Olga Yaneth Aragón Sánchez</oddFoot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32"/>
  <sheetViews>
    <sheetView zoomScale="40" zoomScaleNormal="4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2"/>
      <c r="B1" s="928" t="s">
        <v>50</v>
      </c>
      <c r="C1" s="928"/>
      <c r="D1" s="928"/>
      <c r="E1" s="72"/>
      <c r="F1" s="72"/>
      <c r="G1" s="72"/>
      <c r="H1" s="72"/>
      <c r="I1" s="72"/>
      <c r="J1" s="72"/>
      <c r="K1" s="72"/>
      <c r="L1" s="72"/>
      <c r="M1" s="72"/>
      <c r="N1" s="72"/>
      <c r="O1" s="72"/>
      <c r="P1" s="72"/>
      <c r="Q1" s="72"/>
      <c r="R1" s="72"/>
      <c r="S1" s="72"/>
      <c r="T1" s="72"/>
      <c r="U1" s="72"/>
    </row>
    <row r="2" spans="1:21" x14ac:dyDescent="0.25">
      <c r="A2" s="72"/>
      <c r="B2" s="72"/>
      <c r="C2" s="72"/>
      <c r="D2" s="72"/>
      <c r="E2" s="72"/>
      <c r="F2" s="72"/>
      <c r="G2" s="72"/>
      <c r="H2" s="72"/>
      <c r="I2" s="72"/>
      <c r="J2" s="72"/>
      <c r="K2" s="72"/>
      <c r="L2" s="72"/>
      <c r="M2" s="72"/>
      <c r="N2" s="72"/>
      <c r="O2" s="72"/>
      <c r="P2" s="72"/>
      <c r="Q2" s="72"/>
      <c r="R2" s="72"/>
      <c r="S2" s="72"/>
      <c r="T2" s="72"/>
      <c r="U2" s="72"/>
    </row>
    <row r="3" spans="1:21" ht="30" x14ac:dyDescent="0.25">
      <c r="A3" s="72"/>
      <c r="B3" s="90"/>
      <c r="C3" s="24" t="s">
        <v>43</v>
      </c>
      <c r="D3" s="24" t="s">
        <v>44</v>
      </c>
      <c r="E3" s="72"/>
      <c r="F3" s="72"/>
      <c r="G3" s="72"/>
      <c r="H3" s="72"/>
      <c r="I3" s="72"/>
      <c r="J3" s="72"/>
      <c r="K3" s="72"/>
      <c r="L3" s="72"/>
      <c r="M3" s="72"/>
      <c r="N3" s="72"/>
      <c r="O3" s="72"/>
      <c r="P3" s="72"/>
      <c r="Q3" s="72"/>
      <c r="R3" s="72"/>
      <c r="S3" s="72"/>
      <c r="T3" s="72"/>
      <c r="U3" s="72"/>
    </row>
    <row r="4" spans="1:21" ht="33.75" x14ac:dyDescent="0.25">
      <c r="A4" s="89" t="s">
        <v>70</v>
      </c>
      <c r="B4" s="27" t="s">
        <v>86</v>
      </c>
      <c r="C4" s="32" t="s">
        <v>134</v>
      </c>
      <c r="D4" s="25" t="s">
        <v>82</v>
      </c>
      <c r="E4" s="72"/>
      <c r="F4" s="72"/>
      <c r="G4" s="72"/>
      <c r="H4" s="72"/>
      <c r="I4" s="72"/>
      <c r="J4" s="72"/>
      <c r="K4" s="72"/>
      <c r="L4" s="72"/>
      <c r="M4" s="72"/>
      <c r="N4" s="72"/>
      <c r="O4" s="72"/>
      <c r="P4" s="72"/>
      <c r="Q4" s="72"/>
      <c r="R4" s="72"/>
      <c r="S4" s="72"/>
      <c r="T4" s="72"/>
      <c r="U4" s="72"/>
    </row>
    <row r="5" spans="1:21" ht="67.5" x14ac:dyDescent="0.25">
      <c r="A5" s="89" t="s">
        <v>71</v>
      </c>
      <c r="B5" s="28" t="s">
        <v>46</v>
      </c>
      <c r="C5" s="33" t="s">
        <v>78</v>
      </c>
      <c r="D5" s="26" t="s">
        <v>83</v>
      </c>
      <c r="E5" s="72"/>
      <c r="F5" s="72"/>
      <c r="G5" s="72"/>
      <c r="H5" s="72"/>
      <c r="I5" s="72"/>
      <c r="J5" s="72"/>
      <c r="K5" s="72"/>
      <c r="L5" s="72"/>
      <c r="M5" s="72"/>
      <c r="N5" s="72"/>
      <c r="O5" s="72"/>
      <c r="P5" s="72"/>
      <c r="Q5" s="72"/>
      <c r="R5" s="72"/>
      <c r="S5" s="72"/>
      <c r="T5" s="72"/>
      <c r="U5" s="72"/>
    </row>
    <row r="6" spans="1:21" ht="67.5" x14ac:dyDescent="0.25">
      <c r="A6" s="89" t="s">
        <v>68</v>
      </c>
      <c r="B6" s="29" t="s">
        <v>47</v>
      </c>
      <c r="C6" s="33" t="s">
        <v>79</v>
      </c>
      <c r="D6" s="26" t="s">
        <v>85</v>
      </c>
      <c r="E6" s="72"/>
      <c r="F6" s="72"/>
      <c r="G6" s="72"/>
      <c r="H6" s="72"/>
      <c r="I6" s="72"/>
      <c r="J6" s="72"/>
      <c r="K6" s="72"/>
      <c r="L6" s="72"/>
      <c r="M6" s="72"/>
      <c r="N6" s="72"/>
      <c r="O6" s="72"/>
      <c r="P6" s="72"/>
      <c r="Q6" s="72"/>
      <c r="R6" s="72"/>
      <c r="S6" s="72"/>
      <c r="T6" s="72"/>
      <c r="U6" s="72"/>
    </row>
    <row r="7" spans="1:21" ht="101.25" x14ac:dyDescent="0.25">
      <c r="A7" s="89" t="s">
        <v>6</v>
      </c>
      <c r="B7" s="30" t="s">
        <v>48</v>
      </c>
      <c r="C7" s="33" t="s">
        <v>80</v>
      </c>
      <c r="D7" s="26" t="s">
        <v>84</v>
      </c>
      <c r="E7" s="72"/>
      <c r="F7" s="72"/>
      <c r="G7" s="72"/>
      <c r="H7" s="72"/>
      <c r="I7" s="72"/>
      <c r="J7" s="72"/>
      <c r="K7" s="72"/>
      <c r="L7" s="72"/>
      <c r="M7" s="72"/>
      <c r="N7" s="72"/>
      <c r="O7" s="72"/>
      <c r="P7" s="72"/>
      <c r="Q7" s="72"/>
      <c r="R7" s="72"/>
      <c r="S7" s="72"/>
      <c r="T7" s="72"/>
      <c r="U7" s="72"/>
    </row>
    <row r="8" spans="1:21" ht="67.5" x14ac:dyDescent="0.25">
      <c r="A8" s="89" t="s">
        <v>72</v>
      </c>
      <c r="B8" s="31" t="s">
        <v>49</v>
      </c>
      <c r="C8" s="33" t="s">
        <v>81</v>
      </c>
      <c r="D8" s="26" t="s">
        <v>103</v>
      </c>
      <c r="E8" s="72"/>
      <c r="F8" s="72"/>
      <c r="G8" s="72"/>
      <c r="H8" s="72"/>
      <c r="I8" s="72"/>
      <c r="J8" s="72"/>
      <c r="K8" s="72"/>
      <c r="L8" s="72"/>
      <c r="M8" s="72"/>
      <c r="N8" s="72"/>
      <c r="O8" s="72"/>
      <c r="P8" s="72"/>
      <c r="Q8" s="72"/>
      <c r="R8" s="72"/>
      <c r="S8" s="72"/>
      <c r="T8" s="72"/>
      <c r="U8" s="72"/>
    </row>
    <row r="9" spans="1:21" ht="20.25" x14ac:dyDescent="0.25">
      <c r="A9" s="89"/>
      <c r="B9" s="89"/>
      <c r="C9" s="91"/>
      <c r="D9" s="91"/>
      <c r="E9" s="72"/>
      <c r="F9" s="72"/>
      <c r="G9" s="72"/>
      <c r="H9" s="72"/>
      <c r="I9" s="72"/>
      <c r="J9" s="72"/>
      <c r="K9" s="72"/>
      <c r="L9" s="72"/>
      <c r="M9" s="72"/>
      <c r="N9" s="72"/>
      <c r="O9" s="72"/>
      <c r="P9" s="72"/>
      <c r="Q9" s="72"/>
      <c r="R9" s="72"/>
      <c r="S9" s="72"/>
      <c r="T9" s="72"/>
      <c r="U9" s="72"/>
    </row>
    <row r="10" spans="1:21" ht="16.5" x14ac:dyDescent="0.25">
      <c r="A10" s="89"/>
      <c r="B10" s="92"/>
      <c r="C10" s="92"/>
      <c r="D10" s="92"/>
      <c r="E10" s="72"/>
      <c r="F10" s="72"/>
      <c r="G10" s="72"/>
      <c r="H10" s="72"/>
      <c r="I10" s="72"/>
      <c r="J10" s="72"/>
      <c r="K10" s="72"/>
      <c r="L10" s="72"/>
      <c r="M10" s="72"/>
      <c r="N10" s="72"/>
      <c r="O10" s="72"/>
      <c r="P10" s="72"/>
      <c r="Q10" s="72"/>
      <c r="R10" s="72"/>
      <c r="S10" s="72"/>
      <c r="T10" s="72"/>
      <c r="U10" s="72"/>
    </row>
    <row r="11" spans="1:21" x14ac:dyDescent="0.25">
      <c r="A11" s="89"/>
      <c r="B11" s="89" t="s">
        <v>76</v>
      </c>
      <c r="C11" s="89" t="s">
        <v>122</v>
      </c>
      <c r="D11" s="89" t="s">
        <v>129</v>
      </c>
      <c r="E11" s="72"/>
      <c r="F11" s="72"/>
      <c r="G11" s="72"/>
      <c r="H11" s="72"/>
      <c r="I11" s="72"/>
      <c r="J11" s="72"/>
      <c r="K11" s="72"/>
      <c r="L11" s="72"/>
      <c r="M11" s="72"/>
      <c r="N11" s="72"/>
      <c r="O11" s="72"/>
      <c r="P11" s="72"/>
      <c r="Q11" s="72"/>
      <c r="R11" s="72"/>
      <c r="S11" s="72"/>
      <c r="T11" s="72"/>
      <c r="U11" s="72"/>
    </row>
    <row r="12" spans="1:21" x14ac:dyDescent="0.25">
      <c r="A12" s="89"/>
      <c r="B12" s="89" t="s">
        <v>74</v>
      </c>
      <c r="C12" s="89" t="s">
        <v>126</v>
      </c>
      <c r="D12" s="89" t="s">
        <v>130</v>
      </c>
      <c r="E12" s="72"/>
      <c r="F12" s="72"/>
      <c r="G12" s="72"/>
      <c r="H12" s="72"/>
      <c r="I12" s="72"/>
      <c r="J12" s="72"/>
      <c r="K12" s="72"/>
      <c r="L12" s="72"/>
      <c r="M12" s="72"/>
      <c r="N12" s="72"/>
      <c r="O12" s="72"/>
      <c r="P12" s="72"/>
      <c r="Q12" s="72"/>
      <c r="R12" s="72"/>
      <c r="S12" s="72"/>
      <c r="T12" s="72"/>
      <c r="U12" s="72"/>
    </row>
    <row r="13" spans="1:21" x14ac:dyDescent="0.25">
      <c r="A13" s="89"/>
      <c r="B13" s="89"/>
      <c r="C13" s="89" t="s">
        <v>125</v>
      </c>
      <c r="D13" s="89" t="s">
        <v>131</v>
      </c>
      <c r="E13" s="72"/>
      <c r="F13" s="72"/>
      <c r="G13" s="72"/>
      <c r="H13" s="72"/>
      <c r="I13" s="72"/>
      <c r="J13" s="72"/>
      <c r="K13" s="72"/>
      <c r="L13" s="72"/>
      <c r="M13" s="72"/>
      <c r="N13" s="72"/>
      <c r="O13" s="72"/>
      <c r="P13" s="72"/>
      <c r="Q13" s="72"/>
      <c r="R13" s="72"/>
      <c r="S13" s="72"/>
      <c r="T13" s="72"/>
      <c r="U13" s="72"/>
    </row>
    <row r="14" spans="1:21" x14ac:dyDescent="0.25">
      <c r="A14" s="89"/>
      <c r="B14" s="89"/>
      <c r="C14" s="89" t="s">
        <v>127</v>
      </c>
      <c r="D14" s="89" t="s">
        <v>132</v>
      </c>
      <c r="E14" s="72"/>
      <c r="F14" s="72"/>
      <c r="G14" s="72"/>
      <c r="H14" s="72"/>
      <c r="I14" s="72"/>
      <c r="J14" s="72"/>
      <c r="K14" s="72"/>
      <c r="L14" s="72"/>
      <c r="M14" s="72"/>
      <c r="N14" s="72"/>
      <c r="O14" s="72"/>
      <c r="P14" s="72"/>
      <c r="Q14" s="72"/>
      <c r="R14" s="72"/>
      <c r="S14" s="72"/>
      <c r="T14" s="72"/>
      <c r="U14" s="72"/>
    </row>
    <row r="15" spans="1:21" x14ac:dyDescent="0.25">
      <c r="A15" s="89"/>
      <c r="B15" s="89"/>
      <c r="C15" s="89" t="s">
        <v>128</v>
      </c>
      <c r="D15" s="89" t="s">
        <v>133</v>
      </c>
      <c r="E15" s="72"/>
      <c r="F15" s="72"/>
      <c r="G15" s="72"/>
      <c r="H15" s="72"/>
      <c r="I15" s="72"/>
      <c r="J15" s="72"/>
      <c r="K15" s="72"/>
      <c r="L15" s="72"/>
      <c r="M15" s="72"/>
      <c r="N15" s="72"/>
      <c r="O15" s="72"/>
      <c r="P15" s="72"/>
      <c r="Q15" s="72"/>
      <c r="R15" s="72"/>
      <c r="S15" s="72"/>
      <c r="T15" s="72"/>
      <c r="U15" s="72"/>
    </row>
    <row r="16" spans="1:21" x14ac:dyDescent="0.25">
      <c r="A16" s="89"/>
      <c r="B16" s="89"/>
      <c r="C16" s="89"/>
      <c r="D16" s="89"/>
      <c r="E16" s="72"/>
      <c r="F16" s="72"/>
      <c r="G16" s="72"/>
      <c r="H16" s="72"/>
      <c r="I16" s="72"/>
      <c r="J16" s="72"/>
      <c r="K16" s="72"/>
      <c r="L16" s="72"/>
      <c r="M16" s="72"/>
      <c r="N16" s="72"/>
      <c r="O16" s="72"/>
    </row>
    <row r="17" spans="1:15" x14ac:dyDescent="0.25">
      <c r="A17" s="89"/>
      <c r="B17" s="89"/>
      <c r="C17" s="89"/>
      <c r="D17" s="89"/>
      <c r="E17" s="72"/>
      <c r="F17" s="72"/>
      <c r="G17" s="72"/>
      <c r="H17" s="72"/>
      <c r="I17" s="72"/>
      <c r="J17" s="72"/>
      <c r="K17" s="72"/>
      <c r="L17" s="72"/>
      <c r="M17" s="72"/>
      <c r="N17" s="72"/>
      <c r="O17" s="72"/>
    </row>
    <row r="18" spans="1:15" x14ac:dyDescent="0.25">
      <c r="A18" s="89"/>
      <c r="B18" s="93"/>
      <c r="C18" s="93"/>
      <c r="D18" s="93"/>
      <c r="E18" s="72"/>
      <c r="F18" s="72"/>
      <c r="G18" s="72"/>
      <c r="H18" s="72"/>
      <c r="I18" s="72"/>
      <c r="J18" s="72"/>
      <c r="K18" s="72"/>
      <c r="L18" s="72"/>
      <c r="M18" s="72"/>
      <c r="N18" s="72"/>
      <c r="O18" s="72"/>
    </row>
    <row r="19" spans="1:15" x14ac:dyDescent="0.25">
      <c r="A19" s="89"/>
      <c r="B19" s="93"/>
      <c r="C19" s="93"/>
      <c r="D19" s="93"/>
      <c r="E19" s="72"/>
      <c r="F19" s="72"/>
      <c r="G19" s="72"/>
      <c r="H19" s="72"/>
      <c r="I19" s="72"/>
      <c r="J19" s="72"/>
      <c r="K19" s="72"/>
      <c r="L19" s="72"/>
      <c r="M19" s="72"/>
      <c r="N19" s="72"/>
      <c r="O19" s="72"/>
    </row>
    <row r="20" spans="1:15" x14ac:dyDescent="0.25">
      <c r="A20" s="89"/>
      <c r="B20" s="93"/>
      <c r="C20" s="93"/>
      <c r="D20" s="93"/>
      <c r="E20" s="72"/>
      <c r="F20" s="72"/>
      <c r="G20" s="72"/>
      <c r="H20" s="72"/>
      <c r="I20" s="72"/>
      <c r="J20" s="72"/>
      <c r="K20" s="72"/>
      <c r="L20" s="72"/>
      <c r="M20" s="72"/>
      <c r="N20" s="72"/>
      <c r="O20" s="72"/>
    </row>
    <row r="21" spans="1:15" x14ac:dyDescent="0.25">
      <c r="A21" s="89"/>
      <c r="B21" s="93"/>
      <c r="C21" s="93"/>
      <c r="D21" s="93"/>
      <c r="E21" s="72"/>
      <c r="F21" s="72"/>
      <c r="G21" s="72"/>
      <c r="H21" s="72"/>
      <c r="I21" s="72"/>
      <c r="J21" s="72"/>
      <c r="K21" s="72"/>
      <c r="L21" s="72"/>
      <c r="M21" s="72"/>
      <c r="N21" s="72"/>
      <c r="O21" s="72"/>
    </row>
    <row r="22" spans="1:15" ht="20.25" x14ac:dyDescent="0.25">
      <c r="A22" s="89"/>
      <c r="B22" s="89"/>
      <c r="C22" s="91"/>
      <c r="D22" s="91"/>
      <c r="E22" s="72"/>
      <c r="F22" s="72"/>
      <c r="G22" s="72"/>
      <c r="H22" s="72"/>
      <c r="I22" s="72"/>
      <c r="J22" s="72"/>
      <c r="K22" s="72"/>
      <c r="L22" s="72"/>
      <c r="M22" s="72"/>
      <c r="N22" s="72"/>
      <c r="O22" s="72"/>
    </row>
    <row r="23" spans="1:15" ht="20.25" x14ac:dyDescent="0.25">
      <c r="A23" s="89"/>
      <c r="B23" s="89"/>
      <c r="C23" s="91"/>
      <c r="D23" s="91"/>
      <c r="E23" s="72"/>
      <c r="F23" s="72"/>
      <c r="G23" s="72"/>
      <c r="H23" s="72"/>
      <c r="I23" s="72"/>
      <c r="J23" s="72"/>
      <c r="K23" s="72"/>
      <c r="L23" s="72"/>
      <c r="M23" s="72"/>
      <c r="N23" s="72"/>
      <c r="O23" s="72"/>
    </row>
    <row r="24" spans="1:15" ht="20.25" x14ac:dyDescent="0.25">
      <c r="A24" s="89"/>
      <c r="B24" s="89"/>
      <c r="C24" s="91"/>
      <c r="D24" s="91"/>
      <c r="E24" s="72"/>
      <c r="F24" s="72"/>
      <c r="G24" s="72"/>
      <c r="H24" s="72"/>
      <c r="I24" s="72"/>
      <c r="J24" s="72"/>
      <c r="K24" s="72"/>
      <c r="L24" s="72"/>
      <c r="M24" s="72"/>
      <c r="N24" s="72"/>
      <c r="O24" s="72"/>
    </row>
    <row r="25" spans="1:15" ht="20.25" x14ac:dyDescent="0.25">
      <c r="A25" s="89"/>
      <c r="B25" s="89"/>
      <c r="C25" s="91"/>
      <c r="D25" s="91"/>
      <c r="E25" s="72"/>
      <c r="F25" s="72"/>
      <c r="G25" s="72"/>
      <c r="H25" s="72"/>
      <c r="I25" s="72"/>
      <c r="J25" s="72"/>
      <c r="K25" s="72"/>
      <c r="L25" s="72"/>
      <c r="M25" s="72"/>
      <c r="N25" s="72"/>
      <c r="O25" s="72"/>
    </row>
    <row r="26" spans="1:15" ht="20.25" x14ac:dyDescent="0.25">
      <c r="A26" s="89"/>
      <c r="B26" s="89"/>
      <c r="C26" s="91"/>
      <c r="D26" s="91"/>
      <c r="E26" s="72"/>
      <c r="F26" s="72"/>
      <c r="G26" s="72"/>
      <c r="H26" s="72"/>
      <c r="I26" s="72"/>
      <c r="J26" s="72"/>
      <c r="K26" s="72"/>
      <c r="L26" s="72"/>
      <c r="M26" s="72"/>
      <c r="N26" s="72"/>
      <c r="O26" s="72"/>
    </row>
    <row r="27" spans="1:15" ht="20.25" x14ac:dyDescent="0.25">
      <c r="A27" s="89"/>
      <c r="B27" s="89"/>
      <c r="C27" s="91"/>
      <c r="D27" s="91"/>
      <c r="E27" s="72"/>
      <c r="F27" s="72"/>
      <c r="G27" s="72"/>
      <c r="H27" s="72"/>
      <c r="I27" s="72"/>
      <c r="J27" s="72"/>
      <c r="K27" s="72"/>
      <c r="L27" s="72"/>
      <c r="M27" s="72"/>
      <c r="N27" s="72"/>
      <c r="O27" s="72"/>
    </row>
    <row r="28" spans="1:15" ht="20.25" x14ac:dyDescent="0.25">
      <c r="A28" s="89"/>
      <c r="B28" s="89"/>
      <c r="C28" s="91"/>
      <c r="D28" s="91"/>
      <c r="E28" s="72"/>
      <c r="F28" s="72"/>
      <c r="G28" s="72"/>
      <c r="H28" s="72"/>
      <c r="I28" s="72"/>
      <c r="J28" s="72"/>
      <c r="K28" s="72"/>
      <c r="L28" s="72"/>
      <c r="M28" s="72"/>
      <c r="N28" s="72"/>
      <c r="O28" s="72"/>
    </row>
    <row r="29" spans="1:15" ht="20.25" x14ac:dyDescent="0.25">
      <c r="A29" s="89"/>
      <c r="B29" s="89"/>
      <c r="C29" s="91"/>
      <c r="D29" s="91"/>
      <c r="E29" s="72"/>
      <c r="F29" s="72"/>
      <c r="G29" s="72"/>
      <c r="H29" s="72"/>
      <c r="I29" s="72"/>
      <c r="J29" s="72"/>
      <c r="K29" s="72"/>
      <c r="L29" s="72"/>
      <c r="M29" s="72"/>
      <c r="N29" s="72"/>
      <c r="O29" s="72"/>
    </row>
    <row r="30" spans="1:15" ht="20.25" x14ac:dyDescent="0.25">
      <c r="A30" s="89"/>
      <c r="B30" s="89"/>
      <c r="C30" s="91"/>
      <c r="D30" s="91"/>
      <c r="E30" s="72"/>
      <c r="F30" s="72"/>
      <c r="G30" s="72"/>
      <c r="H30" s="72"/>
      <c r="I30" s="72"/>
      <c r="J30" s="72"/>
      <c r="K30" s="72"/>
      <c r="L30" s="72"/>
      <c r="M30" s="72"/>
      <c r="N30" s="72"/>
      <c r="O30" s="72"/>
    </row>
    <row r="31" spans="1:15" ht="20.25" x14ac:dyDescent="0.25">
      <c r="A31" s="89"/>
      <c r="B31" s="89"/>
      <c r="C31" s="91"/>
      <c r="D31" s="91"/>
      <c r="E31" s="72"/>
      <c r="F31" s="72"/>
      <c r="G31" s="72"/>
      <c r="H31" s="72"/>
      <c r="I31" s="72"/>
      <c r="J31" s="72"/>
      <c r="K31" s="72"/>
      <c r="L31" s="72"/>
      <c r="M31" s="72"/>
      <c r="N31" s="72"/>
      <c r="O31" s="72"/>
    </row>
    <row r="32" spans="1:15" ht="20.25" x14ac:dyDescent="0.25">
      <c r="A32" s="89"/>
      <c r="B32" s="89"/>
      <c r="C32" s="91"/>
      <c r="D32" s="91"/>
      <c r="E32" s="72"/>
      <c r="F32" s="72"/>
      <c r="G32" s="72"/>
      <c r="H32" s="72"/>
      <c r="I32" s="72"/>
      <c r="J32" s="72"/>
      <c r="K32" s="72"/>
      <c r="L32" s="72"/>
      <c r="M32" s="72"/>
      <c r="N32" s="72"/>
      <c r="O32" s="72"/>
    </row>
    <row r="33" spans="1:15" ht="20.25" x14ac:dyDescent="0.25">
      <c r="A33" s="89"/>
      <c r="B33" s="89"/>
      <c r="C33" s="91"/>
      <c r="D33" s="91"/>
      <c r="E33" s="72"/>
      <c r="F33" s="72"/>
      <c r="G33" s="72"/>
      <c r="H33" s="72"/>
      <c r="I33" s="72"/>
      <c r="J33" s="72"/>
      <c r="K33" s="72"/>
      <c r="L33" s="72"/>
      <c r="M33" s="72"/>
      <c r="N33" s="72"/>
      <c r="O33" s="72"/>
    </row>
    <row r="34" spans="1:15" ht="20.25" x14ac:dyDescent="0.25">
      <c r="A34" s="89"/>
      <c r="B34" s="89"/>
      <c r="C34" s="91"/>
      <c r="D34" s="91"/>
      <c r="E34" s="72"/>
      <c r="F34" s="72"/>
      <c r="G34" s="72"/>
      <c r="H34" s="72"/>
      <c r="I34" s="72"/>
      <c r="J34" s="72"/>
      <c r="K34" s="72"/>
      <c r="L34" s="72"/>
      <c r="M34" s="72"/>
      <c r="N34" s="72"/>
      <c r="O34" s="72"/>
    </row>
    <row r="35" spans="1:15" ht="20.25" x14ac:dyDescent="0.25">
      <c r="A35" s="89"/>
      <c r="B35" s="89"/>
      <c r="C35" s="91"/>
      <c r="D35" s="91"/>
      <c r="E35" s="72"/>
      <c r="F35" s="72"/>
      <c r="G35" s="72"/>
      <c r="H35" s="72"/>
      <c r="I35" s="72"/>
      <c r="J35" s="72"/>
      <c r="K35" s="72"/>
      <c r="L35" s="72"/>
      <c r="M35" s="72"/>
      <c r="N35" s="72"/>
      <c r="O35" s="72"/>
    </row>
    <row r="36" spans="1:15" ht="20.25" x14ac:dyDescent="0.25">
      <c r="A36" s="89"/>
      <c r="B36" s="89"/>
      <c r="C36" s="91"/>
      <c r="D36" s="91"/>
      <c r="E36" s="72"/>
      <c r="F36" s="72"/>
      <c r="G36" s="72"/>
      <c r="H36" s="72"/>
      <c r="I36" s="72"/>
      <c r="J36" s="72"/>
      <c r="K36" s="72"/>
      <c r="L36" s="72"/>
      <c r="M36" s="72"/>
      <c r="N36" s="72"/>
      <c r="O36" s="72"/>
    </row>
    <row r="37" spans="1:15" ht="20.25" x14ac:dyDescent="0.25">
      <c r="A37" s="89"/>
      <c r="B37" s="89"/>
      <c r="C37" s="91"/>
      <c r="D37" s="91"/>
      <c r="E37" s="72"/>
      <c r="F37" s="72"/>
      <c r="G37" s="72"/>
      <c r="H37" s="72"/>
      <c r="I37" s="72"/>
      <c r="J37" s="72"/>
      <c r="K37" s="72"/>
      <c r="L37" s="72"/>
      <c r="M37" s="72"/>
      <c r="N37" s="72"/>
      <c r="O37" s="72"/>
    </row>
    <row r="38" spans="1:15" ht="20.25" x14ac:dyDescent="0.25">
      <c r="A38" s="89"/>
      <c r="B38" s="89"/>
      <c r="C38" s="91"/>
      <c r="D38" s="91"/>
      <c r="E38" s="72"/>
      <c r="F38" s="72"/>
      <c r="G38" s="72"/>
      <c r="H38" s="72"/>
      <c r="I38" s="72"/>
      <c r="J38" s="72"/>
      <c r="K38" s="72"/>
      <c r="L38" s="72"/>
      <c r="M38" s="72"/>
      <c r="N38" s="72"/>
      <c r="O38" s="72"/>
    </row>
    <row r="39" spans="1:15" ht="20.25" x14ac:dyDescent="0.25">
      <c r="A39" s="89"/>
      <c r="B39" s="89"/>
      <c r="C39" s="91"/>
      <c r="D39" s="91"/>
      <c r="E39" s="72"/>
      <c r="F39" s="72"/>
      <c r="G39" s="72"/>
      <c r="H39" s="72"/>
      <c r="I39" s="72"/>
      <c r="J39" s="72"/>
      <c r="K39" s="72"/>
      <c r="L39" s="72"/>
      <c r="M39" s="72"/>
      <c r="N39" s="72"/>
      <c r="O39" s="72"/>
    </row>
    <row r="40" spans="1:15" ht="20.25" x14ac:dyDescent="0.25">
      <c r="A40" s="89"/>
      <c r="B40" s="89"/>
      <c r="C40" s="91"/>
      <c r="D40" s="91"/>
      <c r="E40" s="72"/>
      <c r="F40" s="72"/>
      <c r="G40" s="72"/>
      <c r="H40" s="72"/>
      <c r="I40" s="72"/>
      <c r="J40" s="72"/>
      <c r="K40" s="72"/>
      <c r="L40" s="72"/>
      <c r="M40" s="72"/>
      <c r="N40" s="72"/>
      <c r="O40" s="72"/>
    </row>
    <row r="41" spans="1:15" ht="20.25" x14ac:dyDescent="0.25">
      <c r="A41" s="89"/>
      <c r="B41" s="89"/>
      <c r="C41" s="91"/>
      <c r="D41" s="91"/>
      <c r="E41" s="72"/>
      <c r="F41" s="72"/>
      <c r="G41" s="72"/>
      <c r="H41" s="72"/>
      <c r="I41" s="72"/>
      <c r="J41" s="72"/>
      <c r="K41" s="72"/>
      <c r="L41" s="72"/>
      <c r="M41" s="72"/>
      <c r="N41" s="72"/>
      <c r="O41" s="72"/>
    </row>
    <row r="42" spans="1:15" ht="20.25" x14ac:dyDescent="0.25">
      <c r="A42" s="89"/>
      <c r="B42" s="89"/>
      <c r="C42" s="91"/>
      <c r="D42" s="91"/>
      <c r="E42" s="72"/>
      <c r="F42" s="72"/>
      <c r="G42" s="72"/>
      <c r="H42" s="72"/>
      <c r="I42" s="72"/>
      <c r="J42" s="72"/>
      <c r="K42" s="72"/>
      <c r="L42" s="72"/>
      <c r="M42" s="72"/>
      <c r="N42" s="72"/>
      <c r="O42" s="72"/>
    </row>
    <row r="43" spans="1:15" ht="20.25" x14ac:dyDescent="0.25">
      <c r="A43" s="89"/>
      <c r="B43" s="89"/>
      <c r="C43" s="91"/>
      <c r="D43" s="91"/>
      <c r="E43" s="72"/>
      <c r="F43" s="72"/>
      <c r="G43" s="72"/>
      <c r="H43" s="72"/>
      <c r="I43" s="72"/>
      <c r="J43" s="72"/>
      <c r="K43" s="72"/>
      <c r="L43" s="72"/>
      <c r="M43" s="72"/>
      <c r="N43" s="72"/>
      <c r="O43" s="72"/>
    </row>
    <row r="44" spans="1:15" ht="20.25" x14ac:dyDescent="0.25">
      <c r="A44" s="89"/>
      <c r="B44" s="89"/>
      <c r="C44" s="91"/>
      <c r="D44" s="91"/>
      <c r="E44" s="72"/>
      <c r="F44" s="72"/>
      <c r="G44" s="72"/>
      <c r="H44" s="72"/>
      <c r="I44" s="72"/>
      <c r="J44" s="72"/>
      <c r="K44" s="72"/>
      <c r="L44" s="72"/>
      <c r="M44" s="72"/>
      <c r="N44" s="72"/>
      <c r="O44" s="72"/>
    </row>
    <row r="45" spans="1:15" ht="20.25" x14ac:dyDescent="0.25">
      <c r="A45" s="89"/>
      <c r="B45" s="89"/>
      <c r="C45" s="91"/>
      <c r="D45" s="91"/>
      <c r="E45" s="72"/>
      <c r="F45" s="72"/>
      <c r="G45" s="72"/>
      <c r="H45" s="72"/>
      <c r="I45" s="72"/>
      <c r="J45" s="72"/>
      <c r="K45" s="72"/>
      <c r="L45" s="72"/>
      <c r="M45" s="72"/>
      <c r="N45" s="72"/>
      <c r="O45" s="72"/>
    </row>
    <row r="46" spans="1:15" ht="20.25" x14ac:dyDescent="0.25">
      <c r="A46" s="89"/>
      <c r="B46" s="89"/>
      <c r="C46" s="91"/>
      <c r="D46" s="91"/>
      <c r="E46" s="72"/>
      <c r="F46" s="72"/>
      <c r="G46" s="72"/>
      <c r="H46" s="72"/>
      <c r="I46" s="72"/>
      <c r="J46" s="72"/>
      <c r="K46" s="72"/>
      <c r="L46" s="72"/>
      <c r="M46" s="72"/>
      <c r="N46" s="72"/>
      <c r="O46" s="72"/>
    </row>
    <row r="47" spans="1:15" ht="20.25" x14ac:dyDescent="0.25">
      <c r="A47" s="89"/>
      <c r="B47" s="89"/>
      <c r="C47" s="91"/>
      <c r="D47" s="91"/>
      <c r="E47" s="72"/>
      <c r="F47" s="72"/>
      <c r="G47" s="72"/>
      <c r="H47" s="72"/>
      <c r="I47" s="72"/>
      <c r="J47" s="72"/>
      <c r="K47" s="72"/>
      <c r="L47" s="72"/>
      <c r="M47" s="72"/>
      <c r="N47" s="72"/>
      <c r="O47" s="72"/>
    </row>
    <row r="48" spans="1:15" ht="20.25" x14ac:dyDescent="0.25">
      <c r="A48" s="89"/>
      <c r="B48" s="89"/>
      <c r="C48" s="91"/>
      <c r="D48" s="91"/>
      <c r="E48" s="72"/>
      <c r="F48" s="72"/>
      <c r="G48" s="72"/>
      <c r="H48" s="72"/>
      <c r="I48" s="72"/>
      <c r="J48" s="72"/>
      <c r="K48" s="72"/>
      <c r="L48" s="72"/>
      <c r="M48" s="72"/>
      <c r="N48" s="72"/>
      <c r="O48" s="72"/>
    </row>
    <row r="49" spans="1:15" ht="20.25" x14ac:dyDescent="0.25">
      <c r="A49" s="89"/>
      <c r="B49" s="89"/>
      <c r="C49" s="91"/>
      <c r="D49" s="91"/>
      <c r="E49" s="72"/>
      <c r="F49" s="72"/>
      <c r="G49" s="72"/>
      <c r="H49" s="72"/>
      <c r="I49" s="72"/>
      <c r="J49" s="72"/>
      <c r="K49" s="72"/>
      <c r="L49" s="72"/>
      <c r="M49" s="72"/>
      <c r="N49" s="72"/>
      <c r="O49" s="72"/>
    </row>
    <row r="50" spans="1:15" ht="20.25" x14ac:dyDescent="0.25">
      <c r="A50" s="89"/>
      <c r="B50" s="89"/>
      <c r="C50" s="91"/>
      <c r="D50" s="91"/>
      <c r="E50" s="72"/>
      <c r="F50" s="72"/>
      <c r="G50" s="72"/>
      <c r="H50" s="72"/>
      <c r="I50" s="72"/>
      <c r="J50" s="72"/>
      <c r="K50" s="72"/>
      <c r="L50" s="72"/>
      <c r="M50" s="72"/>
      <c r="N50" s="72"/>
      <c r="O50" s="72"/>
    </row>
    <row r="51" spans="1:15" ht="20.25" x14ac:dyDescent="0.25">
      <c r="A51" s="89"/>
      <c r="B51" s="89"/>
      <c r="C51" s="91"/>
      <c r="D51" s="91"/>
      <c r="E51" s="72"/>
      <c r="F51" s="72"/>
      <c r="G51" s="72"/>
      <c r="H51" s="72"/>
      <c r="I51" s="72"/>
      <c r="J51" s="72"/>
      <c r="K51" s="72"/>
      <c r="L51" s="72"/>
      <c r="M51" s="72"/>
      <c r="N51" s="72"/>
      <c r="O51" s="72"/>
    </row>
    <row r="52" spans="1:15" ht="20.25" x14ac:dyDescent="0.25">
      <c r="A52" s="89"/>
      <c r="B52" s="16"/>
      <c r="C52" s="22"/>
      <c r="D52" s="22"/>
    </row>
    <row r="53" spans="1:15" ht="20.25" x14ac:dyDescent="0.25">
      <c r="A53" s="89"/>
      <c r="B53" s="16"/>
      <c r="C53" s="22"/>
      <c r="D53" s="22"/>
    </row>
    <row r="54" spans="1:15" ht="20.25" x14ac:dyDescent="0.25">
      <c r="A54" s="89"/>
      <c r="B54" s="16"/>
      <c r="C54" s="22"/>
      <c r="D54" s="22"/>
    </row>
    <row r="55" spans="1:15" ht="20.25" x14ac:dyDescent="0.25">
      <c r="A55" s="89"/>
      <c r="B55" s="16"/>
      <c r="C55" s="22"/>
      <c r="D55" s="22"/>
    </row>
    <row r="56" spans="1:15" ht="20.25" x14ac:dyDescent="0.25">
      <c r="A56" s="89"/>
      <c r="B56" s="16"/>
      <c r="C56" s="22"/>
      <c r="D56" s="22"/>
    </row>
    <row r="57" spans="1:15" ht="20.25" x14ac:dyDescent="0.25">
      <c r="A57" s="89"/>
      <c r="B57" s="16"/>
      <c r="C57" s="22"/>
      <c r="D57" s="22"/>
    </row>
    <row r="58" spans="1:15" ht="20.25" x14ac:dyDescent="0.25">
      <c r="A58" s="89"/>
      <c r="B58" s="16"/>
      <c r="C58" s="22"/>
      <c r="D58" s="22"/>
    </row>
    <row r="59" spans="1:15" ht="20.25" x14ac:dyDescent="0.25">
      <c r="A59" s="89"/>
      <c r="B59" s="16"/>
      <c r="C59" s="22"/>
      <c r="D59" s="22"/>
    </row>
    <row r="60" spans="1:15" ht="20.25" x14ac:dyDescent="0.25">
      <c r="A60" s="89"/>
      <c r="B60" s="16"/>
      <c r="C60" s="22"/>
      <c r="D60" s="22"/>
    </row>
    <row r="61" spans="1:15" ht="20.25" x14ac:dyDescent="0.25">
      <c r="A61" s="89"/>
      <c r="B61" s="16"/>
      <c r="C61" s="22"/>
      <c r="D61" s="22"/>
    </row>
    <row r="62" spans="1:15" ht="20.25" x14ac:dyDescent="0.25">
      <c r="A62" s="89"/>
      <c r="B62" s="16"/>
      <c r="C62" s="22"/>
      <c r="D62" s="22"/>
    </row>
    <row r="63" spans="1:15" ht="20.25" x14ac:dyDescent="0.25">
      <c r="A63" s="89"/>
      <c r="B63" s="16"/>
      <c r="C63" s="22"/>
      <c r="D63" s="22"/>
    </row>
    <row r="64" spans="1:15" ht="20.25" x14ac:dyDescent="0.25">
      <c r="A64" s="89"/>
      <c r="B64" s="16"/>
      <c r="C64" s="22"/>
      <c r="D64" s="22"/>
    </row>
    <row r="65" spans="1:4" ht="20.25" x14ac:dyDescent="0.25">
      <c r="A65" s="89"/>
      <c r="B65" s="16"/>
      <c r="C65" s="22"/>
      <c r="D65" s="22"/>
    </row>
    <row r="66" spans="1:4" ht="20.25" x14ac:dyDescent="0.25">
      <c r="A66" s="89"/>
      <c r="B66" s="16"/>
      <c r="C66" s="22"/>
      <c r="D66" s="22"/>
    </row>
    <row r="67" spans="1:4" ht="20.25" x14ac:dyDescent="0.25">
      <c r="A67" s="89"/>
      <c r="B67" s="16"/>
      <c r="C67" s="22"/>
      <c r="D67" s="22"/>
    </row>
    <row r="68" spans="1:4" ht="20.25" x14ac:dyDescent="0.25">
      <c r="A68" s="89"/>
      <c r="B68" s="16"/>
      <c r="C68" s="22"/>
      <c r="D68" s="22"/>
    </row>
    <row r="69" spans="1:4" ht="20.25" x14ac:dyDescent="0.25">
      <c r="A69" s="89"/>
      <c r="B69" s="16"/>
      <c r="C69" s="22"/>
      <c r="D69" s="22"/>
    </row>
    <row r="70" spans="1:4" ht="20.25" x14ac:dyDescent="0.25">
      <c r="A70" s="89"/>
      <c r="B70" s="16"/>
      <c r="C70" s="22"/>
      <c r="D70" s="22"/>
    </row>
    <row r="71" spans="1:4" ht="20.25" x14ac:dyDescent="0.25">
      <c r="A71" s="89"/>
      <c r="B71" s="16"/>
      <c r="C71" s="22"/>
      <c r="D71" s="22"/>
    </row>
    <row r="72" spans="1:4" ht="20.25" x14ac:dyDescent="0.25">
      <c r="A72" s="89"/>
      <c r="B72" s="16"/>
      <c r="C72" s="22"/>
      <c r="D72" s="22"/>
    </row>
    <row r="73" spans="1:4" ht="20.25" x14ac:dyDescent="0.25">
      <c r="A73" s="89"/>
      <c r="B73" s="16"/>
      <c r="C73" s="22"/>
      <c r="D73" s="22"/>
    </row>
    <row r="74" spans="1:4" ht="20.25" x14ac:dyDescent="0.25">
      <c r="A74" s="89"/>
      <c r="B74" s="16"/>
      <c r="C74" s="22"/>
      <c r="D74" s="22"/>
    </row>
    <row r="75" spans="1:4" ht="20.25" x14ac:dyDescent="0.25">
      <c r="A75" s="89"/>
      <c r="B75" s="16"/>
      <c r="C75" s="22"/>
      <c r="D75" s="22"/>
    </row>
    <row r="76" spans="1:4" ht="20.25" x14ac:dyDescent="0.25">
      <c r="A76" s="89"/>
      <c r="B76" s="16"/>
      <c r="C76" s="22"/>
      <c r="D76" s="22"/>
    </row>
    <row r="77" spans="1:4" ht="20.25" x14ac:dyDescent="0.25">
      <c r="A77" s="89"/>
      <c r="B77" s="16"/>
      <c r="C77" s="22"/>
      <c r="D77" s="22"/>
    </row>
    <row r="78" spans="1:4" ht="20.25" x14ac:dyDescent="0.25">
      <c r="A78" s="89"/>
      <c r="B78" s="16"/>
      <c r="C78" s="22"/>
      <c r="D78" s="22"/>
    </row>
    <row r="79" spans="1:4" ht="20.25" x14ac:dyDescent="0.25">
      <c r="A79" s="89"/>
      <c r="B79" s="16"/>
      <c r="C79" s="22"/>
      <c r="D79" s="22"/>
    </row>
    <row r="80" spans="1:4" ht="20.25" x14ac:dyDescent="0.25">
      <c r="A80" s="89"/>
      <c r="B80" s="16"/>
      <c r="C80" s="22"/>
      <c r="D80" s="22"/>
    </row>
    <row r="81" spans="1:4" ht="20.25" x14ac:dyDescent="0.25">
      <c r="A81" s="89"/>
      <c r="B81" s="16"/>
      <c r="C81" s="22"/>
      <c r="D81" s="22"/>
    </row>
    <row r="82" spans="1:4" ht="20.25" x14ac:dyDescent="0.25">
      <c r="A82" s="89"/>
      <c r="B82" s="16"/>
      <c r="C82" s="22"/>
      <c r="D82" s="22"/>
    </row>
    <row r="83" spans="1:4" ht="20.25" x14ac:dyDescent="0.25">
      <c r="A83" s="89"/>
      <c r="B83" s="16"/>
      <c r="C83" s="22"/>
      <c r="D83" s="22"/>
    </row>
    <row r="84" spans="1:4" ht="20.25" x14ac:dyDescent="0.25">
      <c r="A84" s="89"/>
      <c r="B84" s="16"/>
      <c r="C84" s="22"/>
      <c r="D84" s="22"/>
    </row>
    <row r="85" spans="1:4" ht="20.25" x14ac:dyDescent="0.25">
      <c r="A85" s="89"/>
      <c r="B85" s="16"/>
      <c r="C85" s="22"/>
      <c r="D85" s="22"/>
    </row>
    <row r="86" spans="1:4" ht="20.25" x14ac:dyDescent="0.25">
      <c r="A86" s="89"/>
      <c r="B86" s="16"/>
      <c r="C86" s="22"/>
      <c r="D86" s="22"/>
    </row>
    <row r="87" spans="1:4" ht="20.25" x14ac:dyDescent="0.25">
      <c r="A87" s="89"/>
      <c r="B87" s="16"/>
      <c r="C87" s="22"/>
      <c r="D87" s="22"/>
    </row>
    <row r="88" spans="1:4" ht="20.25" x14ac:dyDescent="0.25">
      <c r="A88" s="89"/>
      <c r="B88" s="16"/>
      <c r="C88" s="22"/>
      <c r="D88" s="22"/>
    </row>
    <row r="89" spans="1:4" ht="20.25" x14ac:dyDescent="0.25">
      <c r="A89" s="89"/>
      <c r="B89" s="16"/>
      <c r="C89" s="22"/>
      <c r="D89" s="22"/>
    </row>
    <row r="90" spans="1:4" ht="20.25" x14ac:dyDescent="0.25">
      <c r="A90" s="89"/>
      <c r="B90" s="16"/>
      <c r="C90" s="22"/>
      <c r="D90" s="22"/>
    </row>
    <row r="91" spans="1:4" ht="20.25" x14ac:dyDescent="0.25">
      <c r="A91" s="89"/>
      <c r="B91" s="16"/>
      <c r="C91" s="22"/>
      <c r="D91" s="22"/>
    </row>
    <row r="92" spans="1:4" ht="20.25" x14ac:dyDescent="0.25">
      <c r="A92" s="89"/>
      <c r="B92" s="16"/>
      <c r="C92" s="22"/>
      <c r="D92" s="22"/>
    </row>
    <row r="93" spans="1:4" ht="20.25" x14ac:dyDescent="0.25">
      <c r="A93" s="89"/>
      <c r="B93" s="16"/>
      <c r="C93" s="22"/>
      <c r="D93" s="22"/>
    </row>
    <row r="94" spans="1:4" ht="20.25" x14ac:dyDescent="0.25">
      <c r="A94" s="89"/>
      <c r="B94" s="16"/>
      <c r="C94" s="22"/>
      <c r="D94" s="22"/>
    </row>
    <row r="95" spans="1:4" ht="20.25" x14ac:dyDescent="0.25">
      <c r="A95" s="89"/>
      <c r="B95" s="16"/>
      <c r="C95" s="22"/>
      <c r="D95" s="22"/>
    </row>
    <row r="96" spans="1:4" ht="20.25" x14ac:dyDescent="0.25">
      <c r="A96" s="89"/>
      <c r="B96" s="16"/>
      <c r="C96" s="22"/>
      <c r="D96" s="22"/>
    </row>
    <row r="97" spans="1:4" ht="20.25" x14ac:dyDescent="0.25">
      <c r="A97" s="89"/>
      <c r="B97" s="16"/>
      <c r="C97" s="22"/>
      <c r="D97" s="22"/>
    </row>
    <row r="98" spans="1:4" ht="20.25" x14ac:dyDescent="0.25">
      <c r="A98" s="89"/>
      <c r="B98" s="16"/>
      <c r="C98" s="22"/>
      <c r="D98" s="22"/>
    </row>
    <row r="99" spans="1:4" ht="20.25" x14ac:dyDescent="0.25">
      <c r="A99" s="89"/>
      <c r="B99" s="16"/>
      <c r="C99" s="22"/>
      <c r="D99" s="22"/>
    </row>
    <row r="100" spans="1:4" ht="20.25" x14ac:dyDescent="0.25">
      <c r="A100" s="89"/>
      <c r="B100" s="16"/>
      <c r="C100" s="22"/>
      <c r="D100" s="22"/>
    </row>
    <row r="101" spans="1:4" ht="20.25" x14ac:dyDescent="0.25">
      <c r="A101" s="89"/>
      <c r="B101" s="16"/>
      <c r="C101" s="22"/>
      <c r="D101" s="22"/>
    </row>
    <row r="102" spans="1:4" ht="20.25" x14ac:dyDescent="0.25">
      <c r="A102" s="89"/>
      <c r="B102" s="16"/>
      <c r="C102" s="22"/>
      <c r="D102" s="22"/>
    </row>
    <row r="103" spans="1:4" ht="20.25" x14ac:dyDescent="0.25">
      <c r="A103" s="89"/>
      <c r="B103" s="16"/>
      <c r="C103" s="22"/>
      <c r="D103" s="22"/>
    </row>
    <row r="104" spans="1:4" ht="20.25" x14ac:dyDescent="0.25">
      <c r="A104" s="89"/>
      <c r="B104" s="16"/>
      <c r="C104" s="22"/>
      <c r="D104" s="22"/>
    </row>
    <row r="105" spans="1:4" ht="20.25" x14ac:dyDescent="0.25">
      <c r="A105" s="89"/>
      <c r="B105" s="16"/>
      <c r="C105" s="22"/>
      <c r="D105" s="22"/>
    </row>
    <row r="106" spans="1:4" ht="20.25" x14ac:dyDescent="0.25">
      <c r="A106" s="89"/>
      <c r="B106" s="16"/>
      <c r="C106" s="22"/>
      <c r="D106" s="22"/>
    </row>
    <row r="107" spans="1:4" ht="20.25" x14ac:dyDescent="0.25">
      <c r="A107" s="89"/>
      <c r="B107" s="16"/>
      <c r="C107" s="22"/>
      <c r="D107" s="22"/>
    </row>
    <row r="108" spans="1:4" ht="20.25" x14ac:dyDescent="0.25">
      <c r="A108" s="89"/>
      <c r="B108" s="16"/>
      <c r="C108" s="22"/>
      <c r="D108" s="22"/>
    </row>
    <row r="109" spans="1:4" ht="20.25" x14ac:dyDescent="0.25">
      <c r="A109" s="89"/>
      <c r="B109" s="16"/>
      <c r="C109" s="22"/>
      <c r="D109" s="22"/>
    </row>
    <row r="110" spans="1:4" ht="20.25" x14ac:dyDescent="0.25">
      <c r="A110" s="89"/>
      <c r="B110" s="16"/>
      <c r="C110" s="22"/>
      <c r="D110" s="22"/>
    </row>
    <row r="111" spans="1:4" ht="20.25" x14ac:dyDescent="0.25">
      <c r="A111" s="89"/>
      <c r="B111" s="16"/>
      <c r="C111" s="22"/>
      <c r="D111" s="22"/>
    </row>
    <row r="112" spans="1:4" ht="20.25" x14ac:dyDescent="0.25">
      <c r="A112" s="89"/>
      <c r="B112" s="16"/>
      <c r="C112" s="22"/>
      <c r="D112" s="22"/>
    </row>
    <row r="113" spans="1:4" ht="20.25" x14ac:dyDescent="0.25">
      <c r="A113" s="89"/>
      <c r="B113" s="16"/>
      <c r="C113" s="22"/>
      <c r="D113" s="22"/>
    </row>
    <row r="114" spans="1:4" ht="20.25" x14ac:dyDescent="0.25">
      <c r="A114" s="89"/>
      <c r="B114" s="16"/>
      <c r="C114" s="22"/>
      <c r="D114" s="22"/>
    </row>
    <row r="115" spans="1:4" ht="20.25" x14ac:dyDescent="0.25">
      <c r="A115" s="89"/>
      <c r="B115" s="16"/>
      <c r="C115" s="22"/>
      <c r="D115" s="22"/>
    </row>
    <row r="116" spans="1:4" ht="20.25" x14ac:dyDescent="0.25">
      <c r="A116" s="89"/>
      <c r="B116" s="16"/>
      <c r="C116" s="22"/>
      <c r="D116" s="22"/>
    </row>
    <row r="117" spans="1:4" ht="20.25" x14ac:dyDescent="0.25">
      <c r="A117" s="89"/>
      <c r="B117" s="16"/>
      <c r="C117" s="22"/>
      <c r="D117" s="22"/>
    </row>
    <row r="118" spans="1:4" ht="20.25" x14ac:dyDescent="0.25">
      <c r="A118" s="89"/>
      <c r="B118" s="16"/>
      <c r="C118" s="22"/>
      <c r="D118" s="22"/>
    </row>
    <row r="119" spans="1:4" ht="20.25" x14ac:dyDescent="0.25">
      <c r="A119" s="89"/>
      <c r="B119" s="16"/>
      <c r="C119" s="22"/>
      <c r="D119" s="22"/>
    </row>
    <row r="120" spans="1:4" ht="20.25" x14ac:dyDescent="0.25">
      <c r="A120" s="89"/>
      <c r="B120" s="16"/>
      <c r="C120" s="22"/>
      <c r="D120" s="22"/>
    </row>
    <row r="121" spans="1:4" ht="20.25" x14ac:dyDescent="0.25">
      <c r="A121" s="89"/>
      <c r="B121" s="16"/>
      <c r="C121" s="22"/>
      <c r="D121" s="22"/>
    </row>
    <row r="122" spans="1:4" ht="20.25" x14ac:dyDescent="0.25">
      <c r="A122" s="89"/>
      <c r="B122" s="16"/>
      <c r="C122" s="22"/>
      <c r="D122" s="22"/>
    </row>
    <row r="123" spans="1:4" ht="20.25" x14ac:dyDescent="0.25">
      <c r="A123" s="89"/>
      <c r="B123" s="16"/>
      <c r="C123" s="22"/>
      <c r="D123" s="22"/>
    </row>
    <row r="124" spans="1:4" ht="20.25" x14ac:dyDescent="0.25">
      <c r="A124" s="89"/>
      <c r="B124" s="16"/>
      <c r="C124" s="22"/>
      <c r="D124" s="22"/>
    </row>
    <row r="125" spans="1:4" ht="20.25" x14ac:dyDescent="0.25">
      <c r="A125" s="89"/>
      <c r="B125" s="16"/>
      <c r="C125" s="22"/>
      <c r="D125" s="22"/>
    </row>
    <row r="126" spans="1:4" ht="20.25" x14ac:dyDescent="0.25">
      <c r="A126" s="89"/>
      <c r="B126" s="16"/>
      <c r="C126" s="22"/>
      <c r="D126" s="22"/>
    </row>
    <row r="127" spans="1:4" ht="20.25" x14ac:dyDescent="0.25">
      <c r="A127" s="89"/>
      <c r="B127" s="16"/>
      <c r="C127" s="22"/>
      <c r="D127" s="22"/>
    </row>
    <row r="128" spans="1:4" ht="20.25" x14ac:dyDescent="0.25">
      <c r="A128" s="89"/>
      <c r="B128" s="16"/>
      <c r="C128" s="22"/>
      <c r="D128" s="22"/>
    </row>
    <row r="129" spans="1:4" ht="20.25" x14ac:dyDescent="0.25">
      <c r="A129" s="89"/>
      <c r="B129" s="16"/>
      <c r="C129" s="22"/>
      <c r="D129" s="22"/>
    </row>
    <row r="130" spans="1:4" ht="20.25" x14ac:dyDescent="0.25">
      <c r="A130" s="89"/>
      <c r="B130" s="16"/>
      <c r="C130" s="22"/>
      <c r="D130" s="22"/>
    </row>
    <row r="131" spans="1:4" ht="20.25" x14ac:dyDescent="0.25">
      <c r="A131" s="89"/>
      <c r="B131" s="16"/>
      <c r="C131" s="22"/>
      <c r="D131" s="22"/>
    </row>
    <row r="132" spans="1:4" ht="20.25" x14ac:dyDescent="0.25">
      <c r="A132" s="89"/>
      <c r="B132" s="16"/>
      <c r="C132" s="22"/>
      <c r="D132" s="22"/>
    </row>
    <row r="133" spans="1:4" ht="20.25" x14ac:dyDescent="0.25">
      <c r="A133" s="89"/>
      <c r="B133" s="16"/>
      <c r="C133" s="22"/>
      <c r="D133" s="22"/>
    </row>
    <row r="134" spans="1:4" ht="20.25" x14ac:dyDescent="0.25">
      <c r="A134" s="89"/>
      <c r="B134" s="16"/>
      <c r="C134" s="22"/>
      <c r="D134" s="22"/>
    </row>
    <row r="135" spans="1:4" ht="20.25" x14ac:dyDescent="0.25">
      <c r="A135" s="89"/>
      <c r="B135" s="16"/>
      <c r="C135" s="22"/>
      <c r="D135" s="22"/>
    </row>
    <row r="136" spans="1:4" ht="20.25" x14ac:dyDescent="0.25">
      <c r="A136" s="89"/>
      <c r="B136" s="16"/>
      <c r="C136" s="22"/>
      <c r="D136" s="22"/>
    </row>
    <row r="137" spans="1:4" ht="20.25" x14ac:dyDescent="0.25">
      <c r="A137" s="89"/>
      <c r="B137" s="16"/>
      <c r="C137" s="22"/>
      <c r="D137" s="22"/>
    </row>
    <row r="138" spans="1:4" ht="20.25" x14ac:dyDescent="0.25">
      <c r="A138" s="89"/>
      <c r="B138" s="16"/>
      <c r="C138" s="22"/>
      <c r="D138" s="22"/>
    </row>
    <row r="139" spans="1:4" ht="20.25" x14ac:dyDescent="0.25">
      <c r="A139" s="89"/>
      <c r="B139" s="16"/>
      <c r="C139" s="22"/>
      <c r="D139" s="22"/>
    </row>
    <row r="140" spans="1:4" ht="20.25" x14ac:dyDescent="0.25">
      <c r="A140" s="89"/>
      <c r="B140" s="16"/>
      <c r="C140" s="22"/>
      <c r="D140" s="22"/>
    </row>
    <row r="141" spans="1:4" ht="20.25" x14ac:dyDescent="0.25">
      <c r="A141" s="89"/>
      <c r="B141" s="16"/>
      <c r="C141" s="22"/>
      <c r="D141" s="22"/>
    </row>
    <row r="142" spans="1:4" ht="20.25" x14ac:dyDescent="0.25">
      <c r="A142" s="89"/>
      <c r="B142" s="16"/>
      <c r="C142" s="22"/>
      <c r="D142" s="22"/>
    </row>
    <row r="143" spans="1:4" ht="20.25" x14ac:dyDescent="0.25">
      <c r="A143" s="89"/>
      <c r="B143" s="16"/>
      <c r="C143" s="22"/>
      <c r="D143" s="22"/>
    </row>
    <row r="144" spans="1:4" ht="20.25" x14ac:dyDescent="0.25">
      <c r="A144" s="89"/>
      <c r="B144" s="16"/>
      <c r="C144" s="22"/>
      <c r="D144" s="22"/>
    </row>
    <row r="145" spans="1:4" ht="20.25" x14ac:dyDescent="0.25">
      <c r="A145" s="89"/>
      <c r="B145" s="16"/>
      <c r="C145" s="22"/>
      <c r="D145" s="22"/>
    </row>
    <row r="146" spans="1:4" ht="20.25" x14ac:dyDescent="0.25">
      <c r="A146" s="89"/>
      <c r="B146" s="16"/>
      <c r="C146" s="22"/>
      <c r="D146" s="22"/>
    </row>
    <row r="147" spans="1:4" ht="20.25" x14ac:dyDescent="0.25">
      <c r="A147" s="89"/>
      <c r="B147" s="16"/>
      <c r="C147" s="22"/>
      <c r="D147" s="22"/>
    </row>
    <row r="148" spans="1:4" ht="20.25" x14ac:dyDescent="0.25">
      <c r="A148" s="89"/>
      <c r="B148" s="16"/>
      <c r="C148" s="22"/>
      <c r="D148" s="22"/>
    </row>
    <row r="149" spans="1:4" ht="20.25" x14ac:dyDescent="0.25">
      <c r="A149" s="89"/>
      <c r="B149" s="16"/>
      <c r="C149" s="22"/>
      <c r="D149" s="22"/>
    </row>
    <row r="150" spans="1:4" ht="20.25" x14ac:dyDescent="0.25">
      <c r="A150" s="89"/>
      <c r="B150" s="16"/>
      <c r="C150" s="22"/>
      <c r="D150" s="22"/>
    </row>
    <row r="151" spans="1:4" ht="20.25" x14ac:dyDescent="0.25">
      <c r="A151" s="89"/>
      <c r="B151" s="16"/>
      <c r="C151" s="22"/>
      <c r="D151" s="22"/>
    </row>
    <row r="152" spans="1:4" ht="20.25" x14ac:dyDescent="0.25">
      <c r="A152" s="89"/>
      <c r="B152" s="16"/>
      <c r="C152" s="22"/>
      <c r="D152" s="22"/>
    </row>
    <row r="153" spans="1:4" ht="20.25" x14ac:dyDescent="0.25">
      <c r="A153" s="89"/>
      <c r="B153" s="16"/>
      <c r="C153" s="22"/>
      <c r="D153" s="22"/>
    </row>
    <row r="154" spans="1:4" ht="20.25" x14ac:dyDescent="0.25">
      <c r="A154" s="89"/>
      <c r="B154" s="16"/>
      <c r="C154" s="22"/>
      <c r="D154" s="22"/>
    </row>
    <row r="155" spans="1:4" ht="20.25" x14ac:dyDescent="0.25">
      <c r="A155" s="89"/>
      <c r="B155" s="16"/>
      <c r="C155" s="22"/>
      <c r="D155" s="22"/>
    </row>
    <row r="156" spans="1:4" ht="20.25" x14ac:dyDescent="0.25">
      <c r="A156" s="89"/>
      <c r="B156" s="16"/>
      <c r="C156" s="22"/>
      <c r="D156" s="22"/>
    </row>
    <row r="157" spans="1:4" ht="20.25" x14ac:dyDescent="0.25">
      <c r="A157" s="89"/>
      <c r="B157" s="16"/>
      <c r="C157" s="22"/>
      <c r="D157" s="22"/>
    </row>
    <row r="158" spans="1:4" ht="20.25" x14ac:dyDescent="0.25">
      <c r="A158" s="89"/>
      <c r="B158" s="16"/>
      <c r="C158" s="22"/>
      <c r="D158" s="22"/>
    </row>
    <row r="159" spans="1:4" ht="20.25" x14ac:dyDescent="0.25">
      <c r="A159" s="89"/>
      <c r="B159" s="16"/>
      <c r="C159" s="22"/>
      <c r="D159" s="22"/>
    </row>
    <row r="160" spans="1:4" ht="20.25" x14ac:dyDescent="0.25">
      <c r="A160" s="89"/>
      <c r="B160" s="16"/>
      <c r="C160" s="22"/>
      <c r="D160" s="22"/>
    </row>
    <row r="161" spans="1:4" ht="20.25" x14ac:dyDescent="0.25">
      <c r="A161" s="89"/>
      <c r="B161" s="16"/>
      <c r="C161" s="22"/>
      <c r="D161" s="22"/>
    </row>
    <row r="162" spans="1:4" ht="20.25" x14ac:dyDescent="0.25">
      <c r="A162" s="89"/>
      <c r="B162" s="16"/>
      <c r="C162" s="22"/>
      <c r="D162" s="22"/>
    </row>
    <row r="163" spans="1:4" ht="20.25" x14ac:dyDescent="0.25">
      <c r="A163" s="89"/>
      <c r="B163" s="16"/>
      <c r="C163" s="22"/>
      <c r="D163" s="22"/>
    </row>
    <row r="164" spans="1:4" ht="20.25" x14ac:dyDescent="0.25">
      <c r="A164" s="89"/>
      <c r="B164" s="16"/>
      <c r="C164" s="22"/>
      <c r="D164" s="22"/>
    </row>
    <row r="165" spans="1:4" ht="20.25" x14ac:dyDescent="0.25">
      <c r="A165" s="89"/>
      <c r="B165" s="16"/>
      <c r="C165" s="22"/>
      <c r="D165" s="22"/>
    </row>
    <row r="166" spans="1:4" ht="20.25" x14ac:dyDescent="0.25">
      <c r="A166" s="89"/>
      <c r="B166" s="16"/>
      <c r="C166" s="22"/>
      <c r="D166" s="22"/>
    </row>
    <row r="167" spans="1:4" ht="20.25" x14ac:dyDescent="0.25">
      <c r="A167" s="89"/>
      <c r="B167" s="16"/>
      <c r="C167" s="22"/>
      <c r="D167" s="22"/>
    </row>
    <row r="168" spans="1:4" ht="20.25" x14ac:dyDescent="0.25">
      <c r="A168" s="89"/>
      <c r="B168" s="16"/>
      <c r="C168" s="22"/>
      <c r="D168" s="22"/>
    </row>
    <row r="169" spans="1:4" ht="20.25" x14ac:dyDescent="0.25">
      <c r="A169" s="89"/>
      <c r="B169" s="16"/>
      <c r="C169" s="22"/>
      <c r="D169" s="22"/>
    </row>
    <row r="170" spans="1:4" ht="20.25" x14ac:dyDescent="0.25">
      <c r="A170" s="89"/>
      <c r="B170" s="16"/>
      <c r="C170" s="22"/>
      <c r="D170" s="22"/>
    </row>
    <row r="171" spans="1:4" ht="20.25" x14ac:dyDescent="0.25">
      <c r="A171" s="89"/>
      <c r="B171" s="16"/>
      <c r="C171" s="22"/>
      <c r="D171" s="22"/>
    </row>
    <row r="172" spans="1:4" ht="20.25" x14ac:dyDescent="0.25">
      <c r="A172" s="89"/>
      <c r="B172" s="16"/>
      <c r="C172" s="22"/>
      <c r="D172" s="22"/>
    </row>
    <row r="173" spans="1:4" ht="20.25" x14ac:dyDescent="0.25">
      <c r="A173" s="89"/>
      <c r="B173" s="16"/>
      <c r="C173" s="22"/>
      <c r="D173" s="22"/>
    </row>
    <row r="174" spans="1:4" ht="20.25" x14ac:dyDescent="0.25">
      <c r="A174" s="89"/>
      <c r="B174" s="16"/>
      <c r="C174" s="22"/>
      <c r="D174" s="22"/>
    </row>
    <row r="175" spans="1:4" ht="20.25" x14ac:dyDescent="0.25">
      <c r="A175" s="89"/>
      <c r="B175" s="16"/>
      <c r="C175" s="22"/>
      <c r="D175" s="22"/>
    </row>
    <row r="176" spans="1:4" ht="20.25" x14ac:dyDescent="0.25">
      <c r="A176" s="89"/>
      <c r="B176" s="16"/>
      <c r="C176" s="22"/>
      <c r="D176" s="22"/>
    </row>
    <row r="177" spans="1:4" ht="20.25" x14ac:dyDescent="0.25">
      <c r="A177" s="89"/>
      <c r="B177" s="16"/>
      <c r="C177" s="22"/>
      <c r="D177" s="22"/>
    </row>
    <row r="178" spans="1:4" ht="20.25" x14ac:dyDescent="0.25">
      <c r="A178" s="89"/>
      <c r="B178" s="16"/>
      <c r="C178" s="22"/>
      <c r="D178" s="22"/>
    </row>
    <row r="179" spans="1:4" ht="20.25" x14ac:dyDescent="0.25">
      <c r="A179" s="89"/>
      <c r="B179" s="16"/>
      <c r="C179" s="22"/>
      <c r="D179" s="22"/>
    </row>
    <row r="180" spans="1:4" ht="20.25" x14ac:dyDescent="0.25">
      <c r="A180" s="89"/>
      <c r="B180" s="16"/>
      <c r="C180" s="22"/>
      <c r="D180" s="22"/>
    </row>
    <row r="181" spans="1:4" ht="20.25" x14ac:dyDescent="0.25">
      <c r="A181" s="89"/>
      <c r="B181" s="16"/>
      <c r="C181" s="22"/>
      <c r="D181" s="22"/>
    </row>
    <row r="182" spans="1:4" ht="20.25" x14ac:dyDescent="0.25">
      <c r="A182" s="89"/>
      <c r="B182" s="16"/>
      <c r="C182" s="22"/>
      <c r="D182" s="22"/>
    </row>
    <row r="183" spans="1:4" ht="20.25" x14ac:dyDescent="0.25">
      <c r="A183" s="89"/>
      <c r="B183" s="16"/>
      <c r="C183" s="22"/>
      <c r="D183" s="22"/>
    </row>
    <row r="184" spans="1:4" ht="20.25" x14ac:dyDescent="0.25">
      <c r="A184" s="89"/>
      <c r="B184" s="16"/>
      <c r="C184" s="22"/>
      <c r="D184" s="22"/>
    </row>
    <row r="185" spans="1:4" ht="20.25" x14ac:dyDescent="0.25">
      <c r="A185" s="89"/>
      <c r="B185" s="16"/>
      <c r="C185" s="22"/>
      <c r="D185" s="22"/>
    </row>
    <row r="186" spans="1:4" ht="20.25" x14ac:dyDescent="0.25">
      <c r="A186" s="89"/>
      <c r="B186" s="16"/>
      <c r="C186" s="22"/>
      <c r="D186" s="22"/>
    </row>
    <row r="187" spans="1:4" ht="20.25" x14ac:dyDescent="0.25">
      <c r="A187" s="89"/>
      <c r="B187" s="16"/>
      <c r="C187" s="22"/>
      <c r="D187" s="22"/>
    </row>
    <row r="188" spans="1:4" ht="20.25" x14ac:dyDescent="0.25">
      <c r="A188" s="89"/>
      <c r="B188" s="16"/>
      <c r="C188" s="22"/>
      <c r="D188" s="22"/>
    </row>
    <row r="189" spans="1:4" ht="20.25" x14ac:dyDescent="0.25">
      <c r="A189" s="89"/>
      <c r="B189" s="16"/>
      <c r="C189" s="22"/>
      <c r="D189" s="22"/>
    </row>
    <row r="190" spans="1:4" ht="20.25" x14ac:dyDescent="0.25">
      <c r="A190" s="89"/>
      <c r="B190" s="16"/>
      <c r="C190" s="22"/>
      <c r="D190" s="22"/>
    </row>
    <row r="191" spans="1:4" ht="20.25" x14ac:dyDescent="0.25">
      <c r="A191" s="89"/>
      <c r="B191" s="16"/>
      <c r="C191" s="22"/>
      <c r="D191" s="22"/>
    </row>
    <row r="192" spans="1:4" ht="20.25" x14ac:dyDescent="0.25">
      <c r="A192" s="89"/>
      <c r="B192" s="16"/>
      <c r="C192" s="22"/>
      <c r="D192" s="22"/>
    </row>
    <row r="193" spans="1:4" ht="20.25" x14ac:dyDescent="0.25">
      <c r="A193" s="89"/>
      <c r="B193" s="16"/>
      <c r="C193" s="22"/>
      <c r="D193" s="22"/>
    </row>
    <row r="194" spans="1:4" ht="20.25" x14ac:dyDescent="0.25">
      <c r="A194" s="89"/>
      <c r="B194" s="16"/>
      <c r="C194" s="22"/>
      <c r="D194" s="22"/>
    </row>
    <row r="195" spans="1:4" ht="20.25" x14ac:dyDescent="0.25">
      <c r="A195" s="89"/>
      <c r="B195" s="16"/>
      <c r="C195" s="22"/>
      <c r="D195" s="22"/>
    </row>
    <row r="196" spans="1:4" ht="20.25" x14ac:dyDescent="0.25">
      <c r="A196" s="89"/>
      <c r="B196" s="16"/>
      <c r="C196" s="22"/>
      <c r="D196" s="22"/>
    </row>
    <row r="197" spans="1:4" ht="20.25" x14ac:dyDescent="0.25">
      <c r="A197" s="89"/>
      <c r="B197" s="16"/>
      <c r="C197" s="22"/>
      <c r="D197" s="22"/>
    </row>
    <row r="198" spans="1:4" ht="20.25" x14ac:dyDescent="0.25">
      <c r="A198" s="89"/>
      <c r="B198" s="16"/>
      <c r="C198" s="22"/>
      <c r="D198" s="22"/>
    </row>
    <row r="199" spans="1:4" ht="20.25" x14ac:dyDescent="0.25">
      <c r="A199" s="89"/>
      <c r="B199" s="16"/>
      <c r="C199" s="22"/>
      <c r="D199" s="22"/>
    </row>
    <row r="200" spans="1:4" ht="20.25" x14ac:dyDescent="0.25">
      <c r="A200" s="89"/>
      <c r="B200" s="16"/>
      <c r="C200" s="22"/>
      <c r="D200" s="22"/>
    </row>
    <row r="201" spans="1:4" ht="20.25" x14ac:dyDescent="0.25">
      <c r="A201" s="89"/>
      <c r="B201" s="16"/>
      <c r="C201" s="22"/>
      <c r="D201" s="22"/>
    </row>
    <row r="202" spans="1:4" ht="20.25" x14ac:dyDescent="0.25">
      <c r="A202" s="89"/>
      <c r="B202" s="16"/>
      <c r="C202" s="22"/>
      <c r="D202" s="22"/>
    </row>
    <row r="203" spans="1:4" ht="20.25" x14ac:dyDescent="0.25">
      <c r="A203" s="89"/>
      <c r="B203" s="16"/>
      <c r="C203" s="22"/>
      <c r="D203" s="22"/>
    </row>
    <row r="204" spans="1:4" ht="20.25" x14ac:dyDescent="0.25">
      <c r="A204" s="89"/>
      <c r="B204" s="16"/>
      <c r="C204" s="22"/>
      <c r="D204" s="22"/>
    </row>
    <row r="205" spans="1:4" ht="20.25" x14ac:dyDescent="0.25">
      <c r="A205" s="89"/>
      <c r="B205" s="16"/>
      <c r="C205" s="22"/>
      <c r="D205" s="22"/>
    </row>
    <row r="206" spans="1:4" ht="20.25" x14ac:dyDescent="0.25">
      <c r="A206" s="89"/>
      <c r="B206" s="16"/>
      <c r="C206" s="22"/>
      <c r="D206" s="22"/>
    </row>
    <row r="207" spans="1:4" ht="20.25" x14ac:dyDescent="0.25">
      <c r="A207" s="89"/>
      <c r="B207" s="16"/>
      <c r="C207" s="22"/>
      <c r="D207" s="22"/>
    </row>
    <row r="208" spans="1:4" x14ac:dyDescent="0.25">
      <c r="A208" s="72"/>
      <c r="B208" s="16"/>
      <c r="C208" s="16"/>
      <c r="D208" s="16"/>
    </row>
    <row r="209" spans="1:8" ht="20.25" x14ac:dyDescent="0.25">
      <c r="A209" s="72"/>
      <c r="B209" s="18" t="s">
        <v>73</v>
      </c>
      <c r="C209" s="18" t="s">
        <v>121</v>
      </c>
      <c r="D209" s="21" t="s">
        <v>73</v>
      </c>
      <c r="E209" s="21" t="s">
        <v>121</v>
      </c>
    </row>
    <row r="210" spans="1:8" ht="21" x14ac:dyDescent="0.35">
      <c r="A210" s="72"/>
      <c r="B210" s="19" t="s">
        <v>75</v>
      </c>
      <c r="C210" s="19" t="s">
        <v>45</v>
      </c>
      <c r="D210" t="s">
        <v>75</v>
      </c>
      <c r="F210" t="str">
        <f>IF(NOT(ISBLANK(D210)),D210,IF(NOT(ISBLANK(E210)),"     "&amp;E210,FALSE))</f>
        <v>Afectación Económica o presupuestal</v>
      </c>
      <c r="G210" t="s">
        <v>75</v>
      </c>
      <c r="H210" t="str">
        <f>IF(NOT(ISERROR(MATCH(G210,_xlfn.ANCHORARRAY(B221),0))),F223&amp;"Por favor no seleccionar los criterios de impacto",G210)</f>
        <v>❌Por favor no seleccionar los criterios de impacto</v>
      </c>
    </row>
    <row r="211" spans="1:8" ht="21" x14ac:dyDescent="0.35">
      <c r="A211" s="72"/>
      <c r="B211" s="19" t="s">
        <v>75</v>
      </c>
      <c r="C211" s="19" t="s">
        <v>78</v>
      </c>
      <c r="E211" t="s">
        <v>45</v>
      </c>
      <c r="F211" t="str">
        <f t="shared" ref="F211:F221" si="0">IF(NOT(ISBLANK(D211)),D211,IF(NOT(ISBLANK(E211)),"     "&amp;E211,FALSE))</f>
        <v xml:space="preserve">     Afectación menor a 10 SMLMV .</v>
      </c>
    </row>
    <row r="212" spans="1:8" ht="21" x14ac:dyDescent="0.35">
      <c r="A212" s="72"/>
      <c r="B212" s="19" t="s">
        <v>75</v>
      </c>
      <c r="C212" s="19" t="s">
        <v>79</v>
      </c>
      <c r="E212" t="s">
        <v>78</v>
      </c>
      <c r="F212" t="str">
        <f t="shared" si="0"/>
        <v xml:space="preserve">     Entre 10 y 50 SMLMV </v>
      </c>
    </row>
    <row r="213" spans="1:8" ht="21" x14ac:dyDescent="0.35">
      <c r="A213" s="72"/>
      <c r="B213" s="19" t="s">
        <v>75</v>
      </c>
      <c r="C213" s="19" t="s">
        <v>80</v>
      </c>
      <c r="E213" t="s">
        <v>79</v>
      </c>
      <c r="F213" t="str">
        <f t="shared" si="0"/>
        <v xml:space="preserve">     Entre 50 y 100 SMLMV </v>
      </c>
    </row>
    <row r="214" spans="1:8" ht="21" x14ac:dyDescent="0.35">
      <c r="A214" s="72"/>
      <c r="B214" s="19" t="s">
        <v>75</v>
      </c>
      <c r="C214" s="19" t="s">
        <v>81</v>
      </c>
      <c r="E214" t="s">
        <v>80</v>
      </c>
      <c r="F214" t="str">
        <f t="shared" si="0"/>
        <v xml:space="preserve">     Entre 100 y 500 SMLMV </v>
      </c>
    </row>
    <row r="215" spans="1:8" ht="21" x14ac:dyDescent="0.35">
      <c r="A215" s="72"/>
      <c r="B215" s="19" t="s">
        <v>44</v>
      </c>
      <c r="C215" s="19" t="s">
        <v>82</v>
      </c>
      <c r="E215" t="s">
        <v>81</v>
      </c>
      <c r="F215" t="str">
        <f t="shared" si="0"/>
        <v xml:space="preserve">     Mayor a 500 SMLMV </v>
      </c>
    </row>
    <row r="216" spans="1:8" ht="21" x14ac:dyDescent="0.35">
      <c r="A216" s="72"/>
      <c r="B216" s="19" t="s">
        <v>44</v>
      </c>
      <c r="C216" s="19" t="s">
        <v>83</v>
      </c>
      <c r="D216" t="s">
        <v>44</v>
      </c>
      <c r="F216" t="str">
        <f t="shared" si="0"/>
        <v>Pérdida Reputacional</v>
      </c>
    </row>
    <row r="217" spans="1:8" ht="21" x14ac:dyDescent="0.35">
      <c r="A217" s="72"/>
      <c r="B217" s="19" t="s">
        <v>44</v>
      </c>
      <c r="C217" s="19" t="s">
        <v>85</v>
      </c>
      <c r="E217" t="s">
        <v>82</v>
      </c>
      <c r="F217" t="str">
        <f t="shared" si="0"/>
        <v xml:space="preserve">     El riesgo afecta la imagen de alguna área de la organización</v>
      </c>
    </row>
    <row r="218" spans="1:8" ht="21" x14ac:dyDescent="0.35">
      <c r="A218" s="72"/>
      <c r="B218" s="19" t="s">
        <v>44</v>
      </c>
      <c r="C218" s="19" t="s">
        <v>84</v>
      </c>
      <c r="E218" t="s">
        <v>83</v>
      </c>
      <c r="F218" t="str">
        <f t="shared" si="0"/>
        <v xml:space="preserve">     El riesgo afecta la imagen de la entidad internamente, de conocimiento general, nivel interno, de junta dircetiva y accionistas y/o de provedores</v>
      </c>
    </row>
    <row r="219" spans="1:8" ht="21" x14ac:dyDescent="0.35">
      <c r="A219" s="72"/>
      <c r="B219" s="19" t="s">
        <v>44</v>
      </c>
      <c r="C219" s="19" t="s">
        <v>103</v>
      </c>
      <c r="E219" t="s">
        <v>85</v>
      </c>
      <c r="F219" t="str">
        <f t="shared" si="0"/>
        <v xml:space="preserve">     El riesgo afecta la imagen de la entidad con algunos usuarios de relevancia frente al logro de los objetivos</v>
      </c>
    </row>
    <row r="220" spans="1:8" x14ac:dyDescent="0.25">
      <c r="A220" s="72"/>
      <c r="B220" s="20"/>
      <c r="C220" s="20"/>
      <c r="E220" t="s">
        <v>84</v>
      </c>
      <c r="F220" t="str">
        <f t="shared" si="0"/>
        <v xml:space="preserve">     El riesgo afecta la imagen de de la entidad con efecto publicitario sostenido a nivel de sector administrativo, nivel departamental o municipal</v>
      </c>
    </row>
    <row r="221" spans="1:8" x14ac:dyDescent="0.25">
      <c r="A221" s="72"/>
      <c r="B221" s="20" t="str" cm="1">
        <f t="array" ref="B221:B223">_xlfn.UNIQUE(Tabla1[[#All],[Criterios]])</f>
        <v>Criterios</v>
      </c>
      <c r="C221" s="20"/>
      <c r="E221" t="s">
        <v>103</v>
      </c>
      <c r="F221" t="str">
        <f t="shared" si="0"/>
        <v xml:space="preserve">     El riesgo afecta la imagen de la entidad a nivel nacional, con efecto publicitarios sostenible a nivel país</v>
      </c>
    </row>
    <row r="222" spans="1:8" x14ac:dyDescent="0.25">
      <c r="A222" s="72"/>
      <c r="B222" s="20" t="str">
        <v>Afectación Económica o presupuestal</v>
      </c>
      <c r="C222" s="20"/>
    </row>
    <row r="223" spans="1:8" x14ac:dyDescent="0.25">
      <c r="B223" s="20" t="str">
        <v>Pérdida Reputacional</v>
      </c>
      <c r="C223" s="20"/>
      <c r="F223" s="23" t="s">
        <v>123</v>
      </c>
    </row>
    <row r="224" spans="1:8" x14ac:dyDescent="0.25">
      <c r="B224" s="15"/>
      <c r="C224" s="15"/>
      <c r="F224" s="23" t="s">
        <v>124</v>
      </c>
    </row>
    <row r="225" spans="2:4" x14ac:dyDescent="0.25">
      <c r="B225" s="15"/>
      <c r="C225" s="15"/>
    </row>
    <row r="226" spans="2:4" x14ac:dyDescent="0.25">
      <c r="B226" s="15"/>
      <c r="C226" s="15"/>
    </row>
    <row r="227" spans="2:4" x14ac:dyDescent="0.25">
      <c r="B227" s="15"/>
      <c r="C227" s="15"/>
      <c r="D227" s="15"/>
    </row>
    <row r="228" spans="2:4" x14ac:dyDescent="0.25">
      <c r="B228" s="15"/>
      <c r="C228" s="15"/>
      <c r="D228" s="15"/>
    </row>
    <row r="229" spans="2:4" x14ac:dyDescent="0.25">
      <c r="B229" s="15"/>
      <c r="C229" s="15"/>
      <c r="D229" s="15"/>
    </row>
    <row r="230" spans="2:4" x14ac:dyDescent="0.25">
      <c r="B230" s="15"/>
      <c r="C230" s="15"/>
      <c r="D230" s="15"/>
    </row>
    <row r="231" spans="2:4" x14ac:dyDescent="0.25">
      <c r="B231" s="15"/>
      <c r="C231" s="15"/>
      <c r="D231" s="15"/>
    </row>
    <row r="232" spans="2:4" x14ac:dyDescent="0.25">
      <c r="B232" s="15"/>
      <c r="C232" s="15"/>
      <c r="D232" s="15"/>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customProperties>
    <customPr name="EpmWorksheetKeyString_GUID" r:id="rId3"/>
  </customProperties>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6"/>
  <sheetViews>
    <sheetView zoomScale="70" zoomScaleNormal="70" workbookViewId="0">
      <selection activeCell="G9" sqref="G9"/>
    </sheetView>
  </sheetViews>
  <sheetFormatPr baseColWidth="10" defaultColWidth="14.28515625" defaultRowHeight="12.75" x14ac:dyDescent="0.2"/>
  <cols>
    <col min="1" max="2" width="14.28515625" style="74"/>
    <col min="3" max="3" width="17" style="74" customWidth="1"/>
    <col min="4" max="4" width="14.28515625" style="74"/>
    <col min="5" max="5" width="46" style="74" customWidth="1"/>
    <col min="6" max="16384" width="14.28515625" style="74"/>
  </cols>
  <sheetData>
    <row r="1" spans="2:6" ht="24" customHeight="1" thickBot="1" x14ac:dyDescent="0.25">
      <c r="B1" s="929" t="s">
        <v>65</v>
      </c>
      <c r="C1" s="930"/>
      <c r="D1" s="930"/>
      <c r="E1" s="930"/>
      <c r="F1" s="931"/>
    </row>
    <row r="2" spans="2:6" ht="16.5" thickBot="1" x14ac:dyDescent="0.3">
      <c r="B2" s="75"/>
      <c r="C2" s="75"/>
      <c r="D2" s="75"/>
      <c r="E2" s="75"/>
      <c r="F2" s="75"/>
    </row>
    <row r="3" spans="2:6" ht="16.5" thickBot="1" x14ac:dyDescent="0.25">
      <c r="B3" s="933" t="s">
        <v>51</v>
      </c>
      <c r="C3" s="934"/>
      <c r="D3" s="934"/>
      <c r="E3" s="87" t="s">
        <v>52</v>
      </c>
      <c r="F3" s="88" t="s">
        <v>53</v>
      </c>
    </row>
    <row r="4" spans="2:6" ht="31.5" x14ac:dyDescent="0.2">
      <c r="B4" s="935" t="s">
        <v>54</v>
      </c>
      <c r="C4" s="937" t="s">
        <v>12</v>
      </c>
      <c r="D4" s="76" t="s">
        <v>13</v>
      </c>
      <c r="E4" s="77" t="s">
        <v>55</v>
      </c>
      <c r="F4" s="78">
        <v>0.25</v>
      </c>
    </row>
    <row r="5" spans="2:6" ht="47.25" x14ac:dyDescent="0.2">
      <c r="B5" s="936"/>
      <c r="C5" s="938"/>
      <c r="D5" s="79" t="s">
        <v>14</v>
      </c>
      <c r="E5" s="80" t="s">
        <v>56</v>
      </c>
      <c r="F5" s="81">
        <v>0.15</v>
      </c>
    </row>
    <row r="6" spans="2:6" ht="47.25" x14ac:dyDescent="0.2">
      <c r="B6" s="936"/>
      <c r="C6" s="938"/>
      <c r="D6" s="79" t="s">
        <v>15</v>
      </c>
      <c r="E6" s="80" t="s">
        <v>57</v>
      </c>
      <c r="F6" s="81">
        <v>0.1</v>
      </c>
    </row>
    <row r="7" spans="2:6" ht="63" x14ac:dyDescent="0.2">
      <c r="B7" s="936"/>
      <c r="C7" s="938" t="s">
        <v>16</v>
      </c>
      <c r="D7" s="79" t="s">
        <v>9</v>
      </c>
      <c r="E7" s="80" t="s">
        <v>58</v>
      </c>
      <c r="F7" s="81">
        <v>0.25</v>
      </c>
    </row>
    <row r="8" spans="2:6" ht="31.5" x14ac:dyDescent="0.2">
      <c r="B8" s="936"/>
      <c r="C8" s="938"/>
      <c r="D8" s="79" t="s">
        <v>8</v>
      </c>
      <c r="E8" s="80" t="s">
        <v>59</v>
      </c>
      <c r="F8" s="81">
        <v>0.15</v>
      </c>
    </row>
    <row r="9" spans="2:6" ht="47.25" x14ac:dyDescent="0.2">
      <c r="B9" s="936" t="s">
        <v>138</v>
      </c>
      <c r="C9" s="938" t="s">
        <v>17</v>
      </c>
      <c r="D9" s="79" t="s">
        <v>18</v>
      </c>
      <c r="E9" s="80" t="s">
        <v>60</v>
      </c>
      <c r="F9" s="82" t="s">
        <v>61</v>
      </c>
    </row>
    <row r="10" spans="2:6" ht="63" x14ac:dyDescent="0.2">
      <c r="B10" s="936"/>
      <c r="C10" s="938"/>
      <c r="D10" s="79" t="s">
        <v>19</v>
      </c>
      <c r="E10" s="80" t="s">
        <v>62</v>
      </c>
      <c r="F10" s="82" t="s">
        <v>61</v>
      </c>
    </row>
    <row r="11" spans="2:6" ht="47.25" x14ac:dyDescent="0.2">
      <c r="B11" s="936"/>
      <c r="C11" s="938" t="s">
        <v>20</v>
      </c>
      <c r="D11" s="79" t="s">
        <v>21</v>
      </c>
      <c r="E11" s="80" t="s">
        <v>63</v>
      </c>
      <c r="F11" s="82" t="s">
        <v>61</v>
      </c>
    </row>
    <row r="12" spans="2:6" ht="47.25" x14ac:dyDescent="0.2">
      <c r="B12" s="936"/>
      <c r="C12" s="938"/>
      <c r="D12" s="79" t="s">
        <v>22</v>
      </c>
      <c r="E12" s="80" t="s">
        <v>64</v>
      </c>
      <c r="F12" s="82" t="s">
        <v>61</v>
      </c>
    </row>
    <row r="13" spans="2:6" ht="31.5" x14ac:dyDescent="0.2">
      <c r="B13" s="936"/>
      <c r="C13" s="938" t="s">
        <v>23</v>
      </c>
      <c r="D13" s="79" t="s">
        <v>104</v>
      </c>
      <c r="E13" s="80" t="s">
        <v>107</v>
      </c>
      <c r="F13" s="82" t="s">
        <v>61</v>
      </c>
    </row>
    <row r="14" spans="2:6" ht="32.25" thickBot="1" x14ac:dyDescent="0.25">
      <c r="B14" s="939"/>
      <c r="C14" s="940"/>
      <c r="D14" s="83" t="s">
        <v>105</v>
      </c>
      <c r="E14" s="84" t="s">
        <v>106</v>
      </c>
      <c r="F14" s="85" t="s">
        <v>61</v>
      </c>
    </row>
    <row r="15" spans="2:6" ht="49.5" customHeight="1" x14ac:dyDescent="0.2">
      <c r="B15" s="932" t="s">
        <v>135</v>
      </c>
      <c r="C15" s="932"/>
      <c r="D15" s="932"/>
      <c r="E15" s="932"/>
      <c r="F15" s="932"/>
    </row>
    <row r="16" spans="2:6" ht="27" customHeight="1" x14ac:dyDescent="0.25">
      <c r="B16" s="8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B8" sqref="B8"/>
    </sheetView>
  </sheetViews>
  <sheetFormatPr baseColWidth="10" defaultRowHeight="15" x14ac:dyDescent="0.25"/>
  <cols>
    <col min="2" max="15" width="11.42578125" style="96"/>
  </cols>
  <sheetData>
    <row r="2" spans="2:5" x14ac:dyDescent="0.25">
      <c r="B2" s="96" t="s">
        <v>27</v>
      </c>
      <c r="E2" s="96" t="s">
        <v>116</v>
      </c>
    </row>
    <row r="3" spans="2:5" x14ac:dyDescent="0.25">
      <c r="B3" s="96" t="s">
        <v>28</v>
      </c>
      <c r="E3" s="96" t="s">
        <v>115</v>
      </c>
    </row>
    <row r="4" spans="2:5" x14ac:dyDescent="0.25">
      <c r="B4" s="96" t="s">
        <v>119</v>
      </c>
      <c r="E4" s="96" t="s">
        <v>117</v>
      </c>
    </row>
    <row r="5" spans="2:5" x14ac:dyDescent="0.25">
      <c r="B5" s="96" t="s">
        <v>118</v>
      </c>
    </row>
    <row r="9" spans="2:5" x14ac:dyDescent="0.25">
      <c r="B9" s="96" t="s">
        <v>30</v>
      </c>
    </row>
    <row r="10" spans="2:5" x14ac:dyDescent="0.25">
      <c r="B10" s="96" t="s">
        <v>31</v>
      </c>
    </row>
    <row r="13" spans="2:5" x14ac:dyDescent="0.25">
      <c r="B13" s="96" t="s">
        <v>114</v>
      </c>
    </row>
    <row r="14" spans="2:5" x14ac:dyDescent="0.25">
      <c r="B14" s="96" t="s">
        <v>108</v>
      </c>
    </row>
    <row r="15" spans="2:5" x14ac:dyDescent="0.25">
      <c r="B15" s="96" t="s">
        <v>109</v>
      </c>
    </row>
    <row r="16" spans="2:5" x14ac:dyDescent="0.25">
      <c r="B16" s="96" t="s">
        <v>110</v>
      </c>
    </row>
    <row r="17" spans="2:2" x14ac:dyDescent="0.25">
      <c r="B17" s="96" t="s">
        <v>111</v>
      </c>
    </row>
    <row r="18" spans="2:2" x14ac:dyDescent="0.25">
      <c r="B18" s="96" t="s">
        <v>219</v>
      </c>
    </row>
    <row r="19" spans="2:2" x14ac:dyDescent="0.25">
      <c r="B19" s="96" t="s">
        <v>112</v>
      </c>
    </row>
    <row r="20" spans="2:2" x14ac:dyDescent="0.25">
      <c r="B20" s="96" t="s">
        <v>113</v>
      </c>
    </row>
  </sheetData>
  <sortState ref="B2:B5">
    <sortCondition ref="B2:B5"/>
  </sortState>
  <pageMargins left="0.7" right="0.7" top="0.75" bottom="0.75"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30"/>
  <sheetViews>
    <sheetView topLeftCell="A7" zoomScale="80" zoomScaleNormal="80" workbookViewId="0">
      <selection activeCell="C17" sqref="C17"/>
    </sheetView>
  </sheetViews>
  <sheetFormatPr baseColWidth="10" defaultRowHeight="15" x14ac:dyDescent="0.25"/>
  <cols>
    <col min="2" max="2" width="40.85546875" style="103" customWidth="1"/>
    <col min="3" max="3" width="17.7109375" style="103" customWidth="1"/>
    <col min="4" max="4" width="13.28515625" bestFit="1" customWidth="1"/>
    <col min="5" max="5" width="13" customWidth="1"/>
    <col min="6" max="6" width="37.7109375" customWidth="1"/>
    <col min="7" max="7" width="21.7109375" customWidth="1"/>
    <col min="8" max="8" width="18" customWidth="1"/>
  </cols>
  <sheetData>
    <row r="4" spans="2:11" ht="25.5" x14ac:dyDescent="0.25">
      <c r="B4" s="114" t="s">
        <v>168</v>
      </c>
      <c r="C4" s="115" t="s">
        <v>249</v>
      </c>
      <c r="D4" s="114" t="s">
        <v>173</v>
      </c>
      <c r="E4" s="113" t="s">
        <v>248</v>
      </c>
      <c r="F4" s="113" t="s">
        <v>247</v>
      </c>
      <c r="G4" s="120" t="s">
        <v>246</v>
      </c>
      <c r="H4" s="941" t="s">
        <v>245</v>
      </c>
      <c r="I4" s="941"/>
      <c r="J4" s="120" t="s">
        <v>244</v>
      </c>
      <c r="K4" s="96"/>
    </row>
    <row r="5" spans="2:11" ht="25.5" x14ac:dyDescent="0.25">
      <c r="B5" s="121" t="s">
        <v>302</v>
      </c>
      <c r="C5" s="106" t="s">
        <v>224</v>
      </c>
      <c r="D5" s="110" t="s">
        <v>243</v>
      </c>
      <c r="E5" s="110" t="s">
        <v>28</v>
      </c>
      <c r="F5" s="112" t="s">
        <v>242</v>
      </c>
      <c r="G5" s="108" t="s">
        <v>241</v>
      </c>
      <c r="H5" s="108" t="s">
        <v>240</v>
      </c>
      <c r="I5" s="111">
        <v>100</v>
      </c>
      <c r="J5" s="108" t="s">
        <v>13</v>
      </c>
      <c r="K5" s="96"/>
    </row>
    <row r="6" spans="2:11" ht="25.5" x14ac:dyDescent="0.25">
      <c r="B6" s="121" t="s">
        <v>303</v>
      </c>
      <c r="C6" s="106"/>
      <c r="D6" s="110" t="s">
        <v>239</v>
      </c>
      <c r="E6" s="110" t="s">
        <v>26</v>
      </c>
      <c r="F6" s="112" t="s">
        <v>238</v>
      </c>
      <c r="G6" s="108" t="s">
        <v>237</v>
      </c>
      <c r="H6" s="108" t="s">
        <v>236</v>
      </c>
      <c r="I6" s="111">
        <v>50</v>
      </c>
      <c r="J6" s="108" t="s">
        <v>14</v>
      </c>
      <c r="K6" s="96"/>
    </row>
    <row r="7" spans="2:11" ht="25.5" x14ac:dyDescent="0.25">
      <c r="B7" s="121" t="s">
        <v>304</v>
      </c>
      <c r="C7" s="106"/>
      <c r="D7" s="110" t="s">
        <v>235</v>
      </c>
      <c r="E7" s="112" t="s">
        <v>234</v>
      </c>
      <c r="F7" s="112" t="s">
        <v>233</v>
      </c>
      <c r="G7" s="108" t="s">
        <v>232</v>
      </c>
      <c r="H7" s="108" t="s">
        <v>231</v>
      </c>
      <c r="I7" s="111">
        <v>0</v>
      </c>
      <c r="J7" s="108"/>
      <c r="K7" s="96"/>
    </row>
    <row r="8" spans="2:11" ht="25.5" x14ac:dyDescent="0.25">
      <c r="B8" s="121" t="s">
        <v>305</v>
      </c>
      <c r="C8" s="106"/>
      <c r="D8" s="110" t="s">
        <v>230</v>
      </c>
      <c r="E8" s="110" t="s">
        <v>27</v>
      </c>
      <c r="F8" s="96"/>
      <c r="G8" s="96"/>
      <c r="H8" s="108" t="s">
        <v>229</v>
      </c>
      <c r="I8" s="96"/>
      <c r="J8" s="96"/>
      <c r="K8" s="96"/>
    </row>
    <row r="9" spans="2:11" ht="25.5" x14ac:dyDescent="0.25">
      <c r="B9" s="121" t="s">
        <v>306</v>
      </c>
      <c r="C9" s="106"/>
      <c r="D9" s="110" t="s">
        <v>228</v>
      </c>
      <c r="E9" s="96"/>
      <c r="F9" s="96"/>
      <c r="G9" s="96"/>
      <c r="H9" s="108" t="s">
        <v>227</v>
      </c>
      <c r="I9" s="96"/>
      <c r="J9" s="96"/>
      <c r="K9" s="96"/>
    </row>
    <row r="10" spans="2:11" ht="25.5" x14ac:dyDescent="0.25">
      <c r="B10" s="121" t="s">
        <v>307</v>
      </c>
      <c r="C10" s="106"/>
      <c r="D10" s="96"/>
      <c r="E10" s="96"/>
      <c r="F10" s="96"/>
      <c r="G10" s="96"/>
      <c r="H10" s="108" t="s">
        <v>226</v>
      </c>
      <c r="I10" s="96"/>
      <c r="J10" s="96"/>
      <c r="K10" s="96"/>
    </row>
    <row r="11" spans="2:11" ht="25.5" x14ac:dyDescent="0.25">
      <c r="B11" s="121" t="s">
        <v>308</v>
      </c>
      <c r="C11" s="106"/>
      <c r="D11" s="96"/>
      <c r="E11" s="96"/>
      <c r="F11" s="96"/>
      <c r="G11" s="96"/>
      <c r="H11" s="108" t="s">
        <v>225</v>
      </c>
      <c r="I11" s="96"/>
      <c r="J11" s="96"/>
      <c r="K11" s="96"/>
    </row>
    <row r="12" spans="2:11" ht="25.5" x14ac:dyDescent="0.25">
      <c r="B12" s="121" t="s">
        <v>309</v>
      </c>
      <c r="C12" s="106"/>
      <c r="D12" s="96"/>
      <c r="E12" s="96"/>
      <c r="F12" s="109" t="s">
        <v>223</v>
      </c>
      <c r="G12" s="96"/>
      <c r="H12" s="108" t="s">
        <v>222</v>
      </c>
      <c r="I12" s="96"/>
      <c r="J12" s="96"/>
      <c r="K12" s="96"/>
    </row>
    <row r="13" spans="2:11" ht="33" customHeight="1" x14ac:dyDescent="0.25">
      <c r="B13" s="121" t="s">
        <v>310</v>
      </c>
      <c r="C13" s="106"/>
      <c r="D13" s="96"/>
      <c r="E13" s="96"/>
      <c r="F13" s="107" t="s">
        <v>221</v>
      </c>
      <c r="G13" s="96"/>
      <c r="H13" s="108" t="s">
        <v>220</v>
      </c>
      <c r="I13" s="96"/>
      <c r="J13" s="96"/>
      <c r="K13" s="96"/>
    </row>
    <row r="14" spans="2:11" ht="32.25" customHeight="1" x14ac:dyDescent="0.25">
      <c r="B14" s="121" t="s">
        <v>311</v>
      </c>
      <c r="C14" s="106"/>
      <c r="D14" s="96"/>
      <c r="E14" s="96"/>
      <c r="F14" s="107" t="s">
        <v>218</v>
      </c>
      <c r="G14" s="96"/>
      <c r="H14" s="96"/>
      <c r="I14" s="96"/>
      <c r="J14" s="96"/>
      <c r="K14" s="96"/>
    </row>
    <row r="15" spans="2:11" ht="32.25" customHeight="1" x14ac:dyDescent="0.25">
      <c r="B15" s="121" t="s">
        <v>312</v>
      </c>
      <c r="C15" s="106"/>
      <c r="D15" s="96"/>
      <c r="E15" s="96"/>
      <c r="F15" s="107" t="s">
        <v>217</v>
      </c>
      <c r="G15" s="96"/>
      <c r="H15" s="96"/>
      <c r="I15" s="96"/>
      <c r="J15" s="96"/>
      <c r="K15" s="96"/>
    </row>
    <row r="16" spans="2:11" x14ac:dyDescent="0.25">
      <c r="B16" s="121" t="s">
        <v>313</v>
      </c>
      <c r="C16" s="106"/>
      <c r="D16" s="96"/>
      <c r="E16" s="96"/>
      <c r="F16" s="96"/>
      <c r="G16" s="96"/>
      <c r="H16" s="96"/>
      <c r="I16" s="96"/>
      <c r="J16" s="96"/>
      <c r="K16" s="96"/>
    </row>
    <row r="17" spans="1:12" x14ac:dyDescent="0.25">
      <c r="B17" s="121" t="s">
        <v>314</v>
      </c>
      <c r="C17" s="106"/>
      <c r="D17" s="96"/>
      <c r="E17" s="96"/>
      <c r="F17" s="96"/>
      <c r="G17" s="96"/>
      <c r="H17" s="96"/>
      <c r="I17" s="96"/>
      <c r="J17" s="96"/>
      <c r="K17" s="96"/>
    </row>
    <row r="18" spans="1:12" x14ac:dyDescent="0.25">
      <c r="B18" s="121" t="s">
        <v>315</v>
      </c>
      <c r="C18" s="106"/>
      <c r="D18" s="96"/>
      <c r="E18" s="96"/>
      <c r="F18" s="96"/>
      <c r="G18" s="96"/>
      <c r="H18" s="96"/>
      <c r="I18" s="96"/>
      <c r="J18" s="96"/>
      <c r="K18" s="96"/>
    </row>
    <row r="19" spans="1:12" x14ac:dyDescent="0.25">
      <c r="B19" s="121" t="s">
        <v>316</v>
      </c>
      <c r="C19" s="106"/>
      <c r="D19" s="96"/>
      <c r="E19" s="96"/>
      <c r="F19" s="96"/>
      <c r="G19" s="96"/>
      <c r="H19" s="96"/>
      <c r="I19" s="96"/>
      <c r="J19" s="96"/>
      <c r="K19" s="96"/>
    </row>
    <row r="20" spans="1:12" x14ac:dyDescent="0.25">
      <c r="B20" s="121" t="s">
        <v>317</v>
      </c>
      <c r="C20" s="106"/>
      <c r="D20" s="96"/>
      <c r="E20" s="96"/>
      <c r="F20" s="96"/>
      <c r="G20" s="96"/>
      <c r="H20" s="96"/>
      <c r="I20" s="96"/>
      <c r="J20" s="96"/>
      <c r="K20" s="96"/>
    </row>
    <row r="21" spans="1:12" x14ac:dyDescent="0.25">
      <c r="B21" s="121" t="s">
        <v>318</v>
      </c>
      <c r="C21" s="106"/>
      <c r="D21" s="96"/>
      <c r="E21" s="96"/>
      <c r="F21" s="96"/>
      <c r="G21" s="96"/>
      <c r="H21" s="96"/>
      <c r="I21" s="96"/>
      <c r="J21" s="96"/>
      <c r="K21" s="96"/>
    </row>
    <row r="22" spans="1:12" x14ac:dyDescent="0.25">
      <c r="B22" s="121" t="s">
        <v>319</v>
      </c>
      <c r="C22" s="106"/>
      <c r="D22" s="96"/>
      <c r="E22" s="96"/>
      <c r="F22" s="96"/>
      <c r="G22" s="96"/>
      <c r="H22" s="96"/>
      <c r="I22" s="96"/>
      <c r="J22" s="96"/>
      <c r="K22" s="96"/>
    </row>
    <row r="25" spans="1:12" x14ac:dyDescent="0.25">
      <c r="A25" s="96"/>
      <c r="B25" s="96"/>
      <c r="C25" s="96"/>
      <c r="D25" s="96"/>
      <c r="E25" s="96"/>
      <c r="F25" s="96"/>
      <c r="G25" s="104"/>
      <c r="H25" s="104">
        <v>1</v>
      </c>
      <c r="I25" s="104">
        <v>2</v>
      </c>
      <c r="J25" s="104">
        <v>3</v>
      </c>
      <c r="K25" s="104">
        <v>4</v>
      </c>
      <c r="L25" s="104">
        <v>5</v>
      </c>
    </row>
    <row r="26" spans="1:12" x14ac:dyDescent="0.25">
      <c r="A26" s="96">
        <v>1</v>
      </c>
      <c r="B26" s="96" t="s">
        <v>216</v>
      </c>
      <c r="C26" s="96"/>
      <c r="D26" s="96"/>
      <c r="E26" s="96"/>
      <c r="F26" s="96"/>
      <c r="G26" s="104">
        <v>1</v>
      </c>
      <c r="H26" s="104" t="s">
        <v>211</v>
      </c>
      <c r="I26" s="104" t="s">
        <v>211</v>
      </c>
      <c r="J26" s="104" t="s">
        <v>210</v>
      </c>
      <c r="K26" s="104" t="s">
        <v>209</v>
      </c>
      <c r="L26" s="105" t="s">
        <v>208</v>
      </c>
    </row>
    <row r="27" spans="1:12" x14ac:dyDescent="0.25">
      <c r="A27" s="96">
        <v>2</v>
      </c>
      <c r="B27" s="96" t="s">
        <v>215</v>
      </c>
      <c r="C27" s="96"/>
      <c r="D27" s="96"/>
      <c r="E27" s="96"/>
      <c r="F27" s="96"/>
      <c r="G27" s="104">
        <v>2</v>
      </c>
      <c r="H27" s="104" t="s">
        <v>211</v>
      </c>
      <c r="I27" s="104" t="s">
        <v>211</v>
      </c>
      <c r="J27" s="104" t="s">
        <v>210</v>
      </c>
      <c r="K27" s="104" t="s">
        <v>209</v>
      </c>
      <c r="L27" s="104" t="s">
        <v>208</v>
      </c>
    </row>
    <row r="28" spans="1:12" x14ac:dyDescent="0.25">
      <c r="A28" s="96">
        <v>3</v>
      </c>
      <c r="B28" s="96" t="s">
        <v>214</v>
      </c>
      <c r="C28" s="96"/>
      <c r="D28" s="96"/>
      <c r="E28" s="96"/>
      <c r="F28" s="96"/>
      <c r="G28" s="104">
        <v>3</v>
      </c>
      <c r="H28" s="104" t="s">
        <v>211</v>
      </c>
      <c r="I28" s="104" t="s">
        <v>210</v>
      </c>
      <c r="J28" s="104" t="s">
        <v>209</v>
      </c>
      <c r="K28" s="104" t="s">
        <v>208</v>
      </c>
      <c r="L28" s="104" t="s">
        <v>208</v>
      </c>
    </row>
    <row r="29" spans="1:12" x14ac:dyDescent="0.25">
      <c r="A29" s="96">
        <v>4</v>
      </c>
      <c r="B29" s="96" t="s">
        <v>213</v>
      </c>
      <c r="C29" s="96"/>
      <c r="D29" s="96"/>
      <c r="E29" s="96"/>
      <c r="F29" s="96"/>
      <c r="G29" s="104">
        <v>4</v>
      </c>
      <c r="H29" s="104" t="s">
        <v>210</v>
      </c>
      <c r="I29" s="104" t="s">
        <v>209</v>
      </c>
      <c r="J29" s="104" t="s">
        <v>209</v>
      </c>
      <c r="K29" s="104" t="s">
        <v>208</v>
      </c>
      <c r="L29" s="104" t="s">
        <v>208</v>
      </c>
    </row>
    <row r="30" spans="1:12" x14ac:dyDescent="0.25">
      <c r="A30" s="96">
        <v>5</v>
      </c>
      <c r="B30" s="96" t="s">
        <v>212</v>
      </c>
      <c r="C30" s="96"/>
      <c r="D30" s="96"/>
      <c r="E30" s="96"/>
      <c r="F30" s="96"/>
      <c r="G30" s="104">
        <v>5</v>
      </c>
      <c r="H30" s="104" t="s">
        <v>209</v>
      </c>
      <c r="I30" s="104" t="s">
        <v>209</v>
      </c>
      <c r="J30" s="104" t="s">
        <v>208</v>
      </c>
      <c r="K30" s="104" t="s">
        <v>208</v>
      </c>
      <c r="L30" s="104" t="s">
        <v>208</v>
      </c>
    </row>
  </sheetData>
  <mergeCells count="1">
    <mergeCell ref="H4:I4"/>
  </mergeCell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H46"/>
  <sheetViews>
    <sheetView zoomScale="75" zoomScaleNormal="75" workbookViewId="0">
      <selection activeCell="G3" sqref="G3:H3"/>
    </sheetView>
  </sheetViews>
  <sheetFormatPr baseColWidth="10" defaultColWidth="11.42578125" defaultRowHeight="15" x14ac:dyDescent="0.25"/>
  <cols>
    <col min="1" max="1" width="2.85546875" style="72" customWidth="1"/>
    <col min="2" max="3" width="24.7109375" style="72" customWidth="1"/>
    <col min="4" max="4" width="16" style="72" customWidth="1"/>
    <col min="5" max="5" width="24.85546875" style="72" customWidth="1"/>
    <col min="6" max="6" width="29.7109375" style="72" customWidth="1"/>
    <col min="7" max="8" width="24.7109375" style="72" customWidth="1"/>
    <col min="9" max="16384" width="11.42578125" style="72"/>
  </cols>
  <sheetData>
    <row r="1" spans="1:8" s="122" customFormat="1" ht="28.5" customHeight="1" x14ac:dyDescent="0.2">
      <c r="A1" s="351"/>
      <c r="B1" s="351"/>
      <c r="C1" s="376" t="s">
        <v>303</v>
      </c>
      <c r="D1" s="376"/>
      <c r="E1" s="376"/>
      <c r="F1" s="376"/>
      <c r="G1" s="376"/>
      <c r="H1" s="376"/>
    </row>
    <row r="2" spans="1:8" s="122" customFormat="1" ht="27.75" customHeight="1" x14ac:dyDescent="0.2">
      <c r="A2" s="351"/>
      <c r="B2" s="351"/>
      <c r="C2" s="377" t="s">
        <v>457</v>
      </c>
      <c r="D2" s="377"/>
      <c r="E2" s="377"/>
      <c r="F2" s="377"/>
      <c r="G2" s="377"/>
      <c r="H2" s="377"/>
    </row>
    <row r="3" spans="1:8" s="122" customFormat="1" ht="24" customHeight="1" thickBot="1" x14ac:dyDescent="0.25">
      <c r="A3" s="352"/>
      <c r="B3" s="352"/>
      <c r="C3" s="378" t="s">
        <v>368</v>
      </c>
      <c r="D3" s="378"/>
      <c r="E3" s="378"/>
      <c r="F3" s="378"/>
      <c r="G3" s="379" t="s">
        <v>458</v>
      </c>
      <c r="H3" s="378"/>
    </row>
    <row r="4" spans="1:8" ht="15.75" thickBot="1" x14ac:dyDescent="0.3"/>
    <row r="5" spans="1:8" ht="18" x14ac:dyDescent="0.25">
      <c r="B5" s="373" t="s">
        <v>142</v>
      </c>
      <c r="C5" s="374"/>
      <c r="D5" s="374"/>
      <c r="E5" s="374"/>
      <c r="F5" s="374"/>
      <c r="G5" s="374"/>
      <c r="H5" s="375"/>
    </row>
    <row r="6" spans="1:8" x14ac:dyDescent="0.25">
      <c r="B6" s="147"/>
      <c r="C6" s="148"/>
      <c r="D6" s="148"/>
      <c r="E6" s="148"/>
      <c r="F6" s="148"/>
      <c r="G6" s="148"/>
      <c r="H6" s="149"/>
    </row>
    <row r="7" spans="1:8" ht="63" customHeight="1" x14ac:dyDescent="0.25">
      <c r="B7" s="380" t="s">
        <v>370</v>
      </c>
      <c r="C7" s="381"/>
      <c r="D7" s="381"/>
      <c r="E7" s="381"/>
      <c r="F7" s="381"/>
      <c r="G7" s="381"/>
      <c r="H7" s="382"/>
    </row>
    <row r="8" spans="1:8" ht="63" customHeight="1" x14ac:dyDescent="0.25">
      <c r="B8" s="383"/>
      <c r="C8" s="384"/>
      <c r="D8" s="384"/>
      <c r="E8" s="384"/>
      <c r="F8" s="384"/>
      <c r="G8" s="384"/>
      <c r="H8" s="385"/>
    </row>
    <row r="9" spans="1:8" x14ac:dyDescent="0.25">
      <c r="B9" s="386" t="s">
        <v>140</v>
      </c>
      <c r="C9" s="387"/>
      <c r="D9" s="387"/>
      <c r="E9" s="387"/>
      <c r="F9" s="387"/>
      <c r="G9" s="387"/>
      <c r="H9" s="388"/>
    </row>
    <row r="10" spans="1:8" ht="95.25" customHeight="1" x14ac:dyDescent="0.25">
      <c r="B10" s="389" t="s">
        <v>371</v>
      </c>
      <c r="C10" s="390"/>
      <c r="D10" s="390"/>
      <c r="E10" s="390"/>
      <c r="F10" s="390"/>
      <c r="G10" s="390"/>
      <c r="H10" s="391"/>
    </row>
    <row r="11" spans="1:8" ht="17.25" thickBot="1" x14ac:dyDescent="0.3">
      <c r="B11" s="150"/>
      <c r="C11" s="151"/>
      <c r="D11" s="151"/>
      <c r="E11" s="151"/>
      <c r="F11" s="151"/>
      <c r="G11" s="151"/>
      <c r="H11" s="152"/>
    </row>
    <row r="12" spans="1:8" ht="16.5" customHeight="1" x14ac:dyDescent="0.25">
      <c r="B12" s="392" t="s">
        <v>359</v>
      </c>
      <c r="C12" s="393"/>
      <c r="D12" s="393"/>
      <c r="E12" s="393"/>
      <c r="F12" s="393"/>
      <c r="G12" s="393"/>
      <c r="H12" s="394"/>
    </row>
    <row r="13" spans="1:8" ht="66" customHeight="1" thickBot="1" x14ac:dyDescent="0.3">
      <c r="B13" s="395"/>
      <c r="C13" s="396"/>
      <c r="D13" s="396"/>
      <c r="E13" s="396"/>
      <c r="F13" s="396"/>
      <c r="G13" s="396"/>
      <c r="H13" s="397"/>
    </row>
    <row r="14" spans="1:8" ht="15.75" thickBot="1" x14ac:dyDescent="0.3">
      <c r="B14" s="153"/>
      <c r="C14" s="154"/>
      <c r="D14" s="155"/>
      <c r="E14" s="156"/>
      <c r="F14" s="156"/>
      <c r="G14" s="157"/>
      <c r="H14" s="158"/>
    </row>
    <row r="15" spans="1:8" ht="15.75" thickTop="1" x14ac:dyDescent="0.25">
      <c r="B15" s="153"/>
      <c r="C15" s="398" t="s">
        <v>141</v>
      </c>
      <c r="D15" s="399"/>
      <c r="E15" s="400" t="s">
        <v>158</v>
      </c>
      <c r="F15" s="401"/>
      <c r="G15" s="154"/>
      <c r="H15" s="158"/>
    </row>
    <row r="16" spans="1:8" ht="74.45" customHeight="1" x14ac:dyDescent="0.25">
      <c r="B16" s="153"/>
      <c r="C16" s="402" t="s">
        <v>143</v>
      </c>
      <c r="D16" s="403"/>
      <c r="E16" s="404" t="s">
        <v>360</v>
      </c>
      <c r="F16" s="405"/>
      <c r="G16" s="154"/>
      <c r="H16" s="158"/>
    </row>
    <row r="17" spans="2:8" ht="28.5" customHeight="1" x14ac:dyDescent="0.25">
      <c r="B17" s="153"/>
      <c r="C17" s="406" t="s">
        <v>156</v>
      </c>
      <c r="D17" s="407"/>
      <c r="E17" s="404" t="s">
        <v>157</v>
      </c>
      <c r="F17" s="405"/>
      <c r="G17" s="154"/>
      <c r="H17" s="158"/>
    </row>
    <row r="18" spans="2:8" ht="34.5" customHeight="1" x14ac:dyDescent="0.25">
      <c r="B18" s="153"/>
      <c r="C18" s="408" t="s">
        <v>1</v>
      </c>
      <c r="D18" s="409"/>
      <c r="E18" s="410" t="s">
        <v>164</v>
      </c>
      <c r="F18" s="411"/>
      <c r="G18" s="154"/>
      <c r="H18" s="158"/>
    </row>
    <row r="19" spans="2:8" ht="27.75" customHeight="1" x14ac:dyDescent="0.25">
      <c r="B19" s="153"/>
      <c r="C19" s="408" t="s">
        <v>2</v>
      </c>
      <c r="D19" s="409"/>
      <c r="E19" s="410" t="s">
        <v>165</v>
      </c>
      <c r="F19" s="411"/>
      <c r="G19" s="154"/>
      <c r="H19" s="158"/>
    </row>
    <row r="20" spans="2:8" ht="28.5" customHeight="1" x14ac:dyDescent="0.25">
      <c r="B20" s="153"/>
      <c r="C20" s="408" t="s">
        <v>32</v>
      </c>
      <c r="D20" s="409"/>
      <c r="E20" s="410" t="s">
        <v>166</v>
      </c>
      <c r="F20" s="411"/>
      <c r="G20" s="154"/>
      <c r="H20" s="158"/>
    </row>
    <row r="21" spans="2:8" ht="72.75" customHeight="1" x14ac:dyDescent="0.25">
      <c r="B21" s="153"/>
      <c r="C21" s="408" t="s">
        <v>0</v>
      </c>
      <c r="D21" s="409"/>
      <c r="E21" s="410" t="s">
        <v>372</v>
      </c>
      <c r="F21" s="411"/>
      <c r="G21" s="154"/>
      <c r="H21" s="158"/>
    </row>
    <row r="22" spans="2:8" ht="64.5" customHeight="1" x14ac:dyDescent="0.25">
      <c r="B22" s="153"/>
      <c r="C22" s="408" t="s">
        <v>37</v>
      </c>
      <c r="D22" s="409"/>
      <c r="E22" s="410" t="s">
        <v>361</v>
      </c>
      <c r="F22" s="411"/>
      <c r="G22" s="154"/>
      <c r="H22" s="158"/>
    </row>
    <row r="23" spans="2:8" ht="71.25" customHeight="1" x14ac:dyDescent="0.25">
      <c r="B23" s="153"/>
      <c r="C23" s="408" t="s">
        <v>145</v>
      </c>
      <c r="D23" s="409"/>
      <c r="E23" s="410" t="s">
        <v>362</v>
      </c>
      <c r="F23" s="411"/>
      <c r="G23" s="154"/>
      <c r="H23" s="158"/>
    </row>
    <row r="24" spans="2:8" ht="55.5" customHeight="1" x14ac:dyDescent="0.25">
      <c r="B24" s="153"/>
      <c r="C24" s="408" t="s">
        <v>146</v>
      </c>
      <c r="D24" s="409"/>
      <c r="E24" s="410" t="s">
        <v>363</v>
      </c>
      <c r="F24" s="411"/>
      <c r="G24" s="154"/>
      <c r="H24" s="158"/>
    </row>
    <row r="25" spans="2:8" ht="42" customHeight="1" x14ac:dyDescent="0.25">
      <c r="B25" s="153"/>
      <c r="C25" s="408" t="s">
        <v>35</v>
      </c>
      <c r="D25" s="409"/>
      <c r="E25" s="410" t="s">
        <v>364</v>
      </c>
      <c r="F25" s="411"/>
      <c r="G25" s="154"/>
      <c r="H25" s="158"/>
    </row>
    <row r="26" spans="2:8" ht="59.25" customHeight="1" x14ac:dyDescent="0.25">
      <c r="B26" s="153"/>
      <c r="C26" s="408" t="s">
        <v>139</v>
      </c>
      <c r="D26" s="409"/>
      <c r="E26" s="410" t="s">
        <v>373</v>
      </c>
      <c r="F26" s="411"/>
      <c r="G26" s="154"/>
      <c r="H26" s="158"/>
    </row>
    <row r="27" spans="2:8" ht="23.25" customHeight="1" x14ac:dyDescent="0.25">
      <c r="B27" s="153"/>
      <c r="C27" s="408" t="s">
        <v>11</v>
      </c>
      <c r="D27" s="409"/>
      <c r="E27" s="410" t="s">
        <v>365</v>
      </c>
      <c r="F27" s="411"/>
      <c r="G27" s="154"/>
      <c r="H27" s="158"/>
    </row>
    <row r="28" spans="2:8" ht="30.75" customHeight="1" x14ac:dyDescent="0.25">
      <c r="B28" s="153"/>
      <c r="C28" s="408" t="s">
        <v>374</v>
      </c>
      <c r="D28" s="409"/>
      <c r="E28" s="410" t="s">
        <v>147</v>
      </c>
      <c r="F28" s="411"/>
      <c r="G28" s="154"/>
      <c r="H28" s="158"/>
    </row>
    <row r="29" spans="2:8" ht="35.25" customHeight="1" x14ac:dyDescent="0.25">
      <c r="B29" s="153"/>
      <c r="C29" s="408" t="s">
        <v>375</v>
      </c>
      <c r="D29" s="409"/>
      <c r="E29" s="410" t="s">
        <v>148</v>
      </c>
      <c r="F29" s="411"/>
      <c r="G29" s="154"/>
      <c r="H29" s="158"/>
    </row>
    <row r="30" spans="2:8" ht="33" customHeight="1" x14ac:dyDescent="0.25">
      <c r="B30" s="153"/>
      <c r="C30" s="408" t="s">
        <v>375</v>
      </c>
      <c r="D30" s="409"/>
      <c r="E30" s="410" t="s">
        <v>148</v>
      </c>
      <c r="F30" s="411"/>
      <c r="G30" s="154"/>
      <c r="H30" s="158"/>
    </row>
    <row r="31" spans="2:8" ht="30" customHeight="1" x14ac:dyDescent="0.25">
      <c r="B31" s="153"/>
      <c r="C31" s="408" t="s">
        <v>376</v>
      </c>
      <c r="D31" s="409"/>
      <c r="E31" s="410" t="s">
        <v>366</v>
      </c>
      <c r="F31" s="411"/>
      <c r="G31" s="154"/>
      <c r="H31" s="158"/>
    </row>
    <row r="32" spans="2:8" ht="35.25" customHeight="1" x14ac:dyDescent="0.25">
      <c r="B32" s="153"/>
      <c r="C32" s="408" t="s">
        <v>377</v>
      </c>
      <c r="D32" s="409"/>
      <c r="E32" s="410" t="s">
        <v>149</v>
      </c>
      <c r="F32" s="411"/>
      <c r="G32" s="154"/>
      <c r="H32" s="158"/>
    </row>
    <row r="33" spans="2:8" ht="31.5" customHeight="1" x14ac:dyDescent="0.25">
      <c r="B33" s="153"/>
      <c r="C33" s="408" t="s">
        <v>378</v>
      </c>
      <c r="D33" s="409"/>
      <c r="E33" s="410" t="s">
        <v>150</v>
      </c>
      <c r="F33" s="411"/>
      <c r="G33" s="154"/>
      <c r="H33" s="158"/>
    </row>
    <row r="34" spans="2:8" ht="35.25" customHeight="1" x14ac:dyDescent="0.25">
      <c r="B34" s="153"/>
      <c r="C34" s="408" t="s">
        <v>379</v>
      </c>
      <c r="D34" s="409"/>
      <c r="E34" s="410" t="s">
        <v>151</v>
      </c>
      <c r="F34" s="411"/>
      <c r="G34" s="154"/>
      <c r="H34" s="158"/>
    </row>
    <row r="35" spans="2:8" ht="59.25" customHeight="1" x14ac:dyDescent="0.25">
      <c r="B35" s="153"/>
      <c r="C35" s="408" t="s">
        <v>152</v>
      </c>
      <c r="D35" s="409"/>
      <c r="E35" s="410" t="s">
        <v>380</v>
      </c>
      <c r="F35" s="411"/>
      <c r="G35" s="154"/>
      <c r="H35" s="158"/>
    </row>
    <row r="36" spans="2:8" ht="29.25" customHeight="1" x14ac:dyDescent="0.25">
      <c r="B36" s="153"/>
      <c r="C36" s="408" t="s">
        <v>25</v>
      </c>
      <c r="D36" s="409"/>
      <c r="E36" s="410" t="s">
        <v>153</v>
      </c>
      <c r="F36" s="411"/>
      <c r="G36" s="154"/>
      <c r="H36" s="158"/>
    </row>
    <row r="37" spans="2:8" ht="82.5" customHeight="1" x14ac:dyDescent="0.25">
      <c r="B37" s="153"/>
      <c r="C37" s="408" t="s">
        <v>381</v>
      </c>
      <c r="D37" s="409"/>
      <c r="E37" s="410" t="s">
        <v>154</v>
      </c>
      <c r="F37" s="411"/>
      <c r="G37" s="154"/>
      <c r="H37" s="158"/>
    </row>
    <row r="38" spans="2:8" ht="46.5" customHeight="1" x14ac:dyDescent="0.25">
      <c r="B38" s="153"/>
      <c r="C38" s="408" t="s">
        <v>29</v>
      </c>
      <c r="D38" s="409"/>
      <c r="E38" s="410" t="s">
        <v>155</v>
      </c>
      <c r="F38" s="411"/>
      <c r="G38" s="154"/>
      <c r="H38" s="158"/>
    </row>
    <row r="39" spans="2:8" ht="15.75" thickBot="1" x14ac:dyDescent="0.3">
      <c r="B39" s="153"/>
      <c r="C39" s="412"/>
      <c r="D39" s="413"/>
      <c r="E39" s="414"/>
      <c r="F39" s="415"/>
      <c r="G39" s="154"/>
      <c r="H39" s="158"/>
    </row>
    <row r="40" spans="2:8" ht="15.75" thickTop="1" x14ac:dyDescent="0.25">
      <c r="B40" s="153"/>
      <c r="C40" s="159"/>
      <c r="D40" s="159"/>
      <c r="E40" s="160"/>
      <c r="F40" s="160"/>
      <c r="G40" s="154"/>
      <c r="H40" s="158"/>
    </row>
    <row r="41" spans="2:8" ht="21" hidden="1" customHeight="1" x14ac:dyDescent="0.25">
      <c r="B41" s="416" t="s">
        <v>159</v>
      </c>
      <c r="C41" s="417"/>
      <c r="D41" s="417"/>
      <c r="E41" s="417"/>
      <c r="F41" s="417"/>
      <c r="G41" s="417"/>
      <c r="H41" s="418"/>
    </row>
    <row r="42" spans="2:8" ht="20.25" hidden="1" customHeight="1" x14ac:dyDescent="0.25">
      <c r="B42" s="416" t="s">
        <v>160</v>
      </c>
      <c r="C42" s="417"/>
      <c r="D42" s="417"/>
      <c r="E42" s="417"/>
      <c r="F42" s="417"/>
      <c r="G42" s="417"/>
      <c r="H42" s="418"/>
    </row>
    <row r="43" spans="2:8" ht="20.25" hidden="1" customHeight="1" x14ac:dyDescent="0.25">
      <c r="B43" s="416" t="s">
        <v>161</v>
      </c>
      <c r="C43" s="417"/>
      <c r="D43" s="417"/>
      <c r="E43" s="417"/>
      <c r="F43" s="417"/>
      <c r="G43" s="417"/>
      <c r="H43" s="418"/>
    </row>
    <row r="44" spans="2:8" ht="20.25" hidden="1" customHeight="1" x14ac:dyDescent="0.25">
      <c r="B44" s="416" t="s">
        <v>162</v>
      </c>
      <c r="C44" s="417"/>
      <c r="D44" s="417"/>
      <c r="E44" s="417"/>
      <c r="F44" s="417"/>
      <c r="G44" s="417"/>
      <c r="H44" s="418"/>
    </row>
    <row r="45" spans="2:8" hidden="1" x14ac:dyDescent="0.25">
      <c r="B45" s="416" t="s">
        <v>163</v>
      </c>
      <c r="C45" s="417"/>
      <c r="D45" s="417"/>
      <c r="E45" s="417"/>
      <c r="F45" s="417"/>
      <c r="G45" s="417"/>
      <c r="H45" s="418"/>
    </row>
    <row r="46" spans="2:8" ht="15.75" thickBot="1" x14ac:dyDescent="0.3">
      <c r="B46" s="161"/>
      <c r="C46" s="162"/>
      <c r="D46" s="162"/>
      <c r="E46" s="162"/>
      <c r="F46" s="162"/>
      <c r="G46" s="162"/>
      <c r="H46" s="163"/>
    </row>
  </sheetData>
  <mergeCells count="65">
    <mergeCell ref="B41:H41"/>
    <mergeCell ref="B42:H42"/>
    <mergeCell ref="B43:H43"/>
    <mergeCell ref="B44:H44"/>
    <mergeCell ref="B45:H45"/>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B7:H8"/>
    <mergeCell ref="B9:H9"/>
    <mergeCell ref="B10:H10"/>
    <mergeCell ref="B12:H13"/>
    <mergeCell ref="C15:D15"/>
    <mergeCell ref="E15:F15"/>
    <mergeCell ref="B5:H5"/>
    <mergeCell ref="A1:B3"/>
    <mergeCell ref="C1:H1"/>
    <mergeCell ref="C2:H2"/>
    <mergeCell ref="C3:F3"/>
    <mergeCell ref="G3:H3"/>
  </mergeCells>
  <pageMargins left="0.7" right="0.7" top="0.75" bottom="0.75" header="0.3" footer="0.3"/>
  <pageSetup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B275"/>
  <sheetViews>
    <sheetView showGridLines="0" tabSelected="1" topLeftCell="B1" zoomScale="60" zoomScaleNormal="60" zoomScaleSheetLayoutView="80" workbookViewId="0">
      <selection activeCell="B5" sqref="B5:B8"/>
    </sheetView>
  </sheetViews>
  <sheetFormatPr baseColWidth="10" defaultColWidth="11.42578125" defaultRowHeight="16.5" x14ac:dyDescent="0.3"/>
  <cols>
    <col min="1" max="1" width="6.42578125" style="2" hidden="1" customWidth="1"/>
    <col min="2" max="2" width="41.42578125" style="95" customWidth="1"/>
    <col min="3" max="3" width="19.85546875" style="2" customWidth="1"/>
    <col min="4" max="4" width="26.5703125" style="245" customWidth="1"/>
    <col min="5" max="5" width="26.28515625" style="245" customWidth="1"/>
    <col min="6" max="6" width="32.42578125" style="246" customWidth="1"/>
    <col min="7" max="7" width="19" style="3" customWidth="1"/>
    <col min="8" max="8" width="17.85546875" style="1" customWidth="1"/>
    <col min="9" max="9" width="16.5703125" style="3" customWidth="1"/>
    <col min="10" max="10" width="6.28515625" style="1" bestFit="1" customWidth="1"/>
    <col min="11" max="11" width="26.85546875" style="246" customWidth="1"/>
    <col min="12" max="12" width="19.28515625" style="1" hidden="1" customWidth="1"/>
    <col min="13" max="13" width="17.5703125" style="3" customWidth="1"/>
    <col min="14" max="14" width="6.28515625" style="1" bestFit="1" customWidth="1"/>
    <col min="15" max="15" width="16" style="3" customWidth="1"/>
    <col min="16" max="16" width="5.85546875" style="1" customWidth="1"/>
    <col min="17" max="17" width="59" style="246" customWidth="1"/>
    <col min="18" max="18" width="15.140625" style="1" bestFit="1" customWidth="1"/>
    <col min="19" max="19" width="6.85546875" style="1" customWidth="1"/>
    <col min="20" max="20" width="5" style="1" customWidth="1"/>
    <col min="21" max="21" width="5.5703125" style="1" customWidth="1"/>
    <col min="22" max="22" width="7.140625" style="1" customWidth="1"/>
    <col min="23" max="23" width="6.7109375" style="1" customWidth="1"/>
    <col min="24" max="24" width="7.5703125" style="1" customWidth="1"/>
    <col min="25" max="25" width="7" style="1" hidden="1" customWidth="1"/>
    <col min="26" max="26" width="8.7109375" style="1" customWidth="1"/>
    <col min="27" max="27" width="10.42578125" style="1" customWidth="1"/>
    <col min="28" max="28" width="9.28515625" style="1" customWidth="1"/>
    <col min="29" max="29" width="9.140625" style="1" customWidth="1"/>
    <col min="30" max="30" width="8.42578125" style="1" customWidth="1"/>
    <col min="31" max="31" width="7.28515625" style="1" customWidth="1"/>
    <col min="32" max="32" width="28.85546875" style="246" customWidth="1"/>
    <col min="33" max="33" width="35.5703125" style="1" bestFit="1" customWidth="1"/>
    <col min="34" max="34" width="22.140625" style="1" customWidth="1"/>
    <col min="35" max="35" width="33.42578125" style="1" customWidth="1"/>
    <col min="36" max="36" width="18.5703125" style="246" customWidth="1"/>
    <col min="37" max="37" width="21" style="1" customWidth="1"/>
    <col min="38" max="16384" width="11.42578125" style="1"/>
  </cols>
  <sheetData>
    <row r="1" spans="1:39" ht="44.45" customHeight="1" x14ac:dyDescent="0.3">
      <c r="A1" s="506"/>
      <c r="B1" s="507"/>
      <c r="C1" s="507"/>
      <c r="D1" s="507"/>
      <c r="E1" s="507"/>
      <c r="F1" s="507"/>
      <c r="G1" s="507"/>
      <c r="H1" s="508"/>
      <c r="I1" s="504" t="s">
        <v>303</v>
      </c>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row>
    <row r="2" spans="1:39" ht="44.45" customHeight="1" x14ac:dyDescent="0.3">
      <c r="A2" s="509"/>
      <c r="B2" s="510"/>
      <c r="C2" s="510"/>
      <c r="D2" s="510"/>
      <c r="E2" s="510"/>
      <c r="F2" s="510"/>
      <c r="G2" s="510"/>
      <c r="H2" s="511"/>
      <c r="I2" s="504" t="s">
        <v>457</v>
      </c>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row>
    <row r="3" spans="1:39" ht="44.45" customHeight="1" x14ac:dyDescent="0.3">
      <c r="A3" s="512"/>
      <c r="B3" s="513"/>
      <c r="C3" s="513"/>
      <c r="D3" s="513"/>
      <c r="E3" s="513"/>
      <c r="F3" s="513"/>
      <c r="G3" s="513"/>
      <c r="H3" s="514"/>
      <c r="I3" s="505" t="s">
        <v>460</v>
      </c>
      <c r="J3" s="505"/>
      <c r="K3" s="505"/>
      <c r="L3" s="505"/>
      <c r="M3" s="505"/>
      <c r="N3" s="505"/>
      <c r="O3" s="505"/>
      <c r="P3" s="505"/>
      <c r="Q3" s="505"/>
      <c r="R3" s="505"/>
      <c r="S3" s="505"/>
      <c r="T3" s="505"/>
      <c r="U3" s="505"/>
      <c r="V3" s="505"/>
      <c r="W3" s="505"/>
      <c r="X3" s="505"/>
      <c r="Y3" s="505"/>
      <c r="Z3" s="505"/>
      <c r="AA3" s="505"/>
      <c r="AB3" s="505"/>
      <c r="AC3" s="505"/>
      <c r="AD3" s="505"/>
      <c r="AE3" s="505"/>
      <c r="AF3" s="505"/>
      <c r="AG3" s="504" t="s">
        <v>459</v>
      </c>
      <c r="AH3" s="504"/>
      <c r="AI3" s="504"/>
      <c r="AJ3" s="504"/>
      <c r="AK3" s="504"/>
    </row>
    <row r="4" spans="1:39" ht="41.25" customHeight="1" thickBot="1" x14ac:dyDescent="0.35">
      <c r="A4" s="542" t="s">
        <v>176</v>
      </c>
      <c r="B4" s="543"/>
      <c r="C4" s="543"/>
      <c r="D4" s="543"/>
      <c r="E4" s="543"/>
      <c r="F4" s="543"/>
      <c r="G4" s="544"/>
      <c r="H4" s="545"/>
      <c r="I4" s="521" t="s">
        <v>262</v>
      </c>
      <c r="J4" s="522"/>
      <c r="K4" s="522"/>
      <c r="L4" s="522"/>
      <c r="M4" s="522"/>
      <c r="N4" s="522"/>
      <c r="O4" s="523"/>
      <c r="P4" s="521" t="s">
        <v>261</v>
      </c>
      <c r="Q4" s="522"/>
      <c r="R4" s="522"/>
      <c r="S4" s="522"/>
      <c r="T4" s="522"/>
      <c r="U4" s="522"/>
      <c r="V4" s="522"/>
      <c r="W4" s="522"/>
      <c r="X4" s="523"/>
      <c r="Y4" s="521" t="s">
        <v>260</v>
      </c>
      <c r="Z4" s="522"/>
      <c r="AA4" s="522"/>
      <c r="AB4" s="522"/>
      <c r="AC4" s="522"/>
      <c r="AD4" s="522"/>
      <c r="AE4" s="523"/>
      <c r="AF4" s="521" t="s">
        <v>175</v>
      </c>
      <c r="AG4" s="522"/>
      <c r="AH4" s="522"/>
      <c r="AI4" s="523"/>
      <c r="AJ4" s="581" t="s">
        <v>369</v>
      </c>
      <c r="AK4" s="582"/>
    </row>
    <row r="5" spans="1:39" s="2" customFormat="1" ht="32.25" customHeight="1" thickBot="1" x14ac:dyDescent="0.3">
      <c r="A5" s="524" t="s">
        <v>264</v>
      </c>
      <c r="B5" s="517" t="s">
        <v>167</v>
      </c>
      <c r="C5" s="517" t="s">
        <v>259</v>
      </c>
      <c r="D5" s="526" t="s">
        <v>258</v>
      </c>
      <c r="E5" s="527"/>
      <c r="F5" s="536" t="s">
        <v>174</v>
      </c>
      <c r="G5" s="540" t="s">
        <v>249</v>
      </c>
      <c r="H5" s="534" t="s">
        <v>257</v>
      </c>
      <c r="I5" s="517" t="s">
        <v>256</v>
      </c>
      <c r="J5" s="517" t="s">
        <v>4</v>
      </c>
      <c r="K5" s="517" t="s">
        <v>255</v>
      </c>
      <c r="L5" s="532" t="s">
        <v>77</v>
      </c>
      <c r="M5" s="517" t="s">
        <v>254</v>
      </c>
      <c r="N5" s="517" t="s">
        <v>4</v>
      </c>
      <c r="O5" s="517" t="s">
        <v>253</v>
      </c>
      <c r="P5" s="524" t="s">
        <v>10</v>
      </c>
      <c r="Q5" s="552" t="s">
        <v>252</v>
      </c>
      <c r="R5" s="554" t="s">
        <v>11</v>
      </c>
      <c r="S5" s="558" t="s">
        <v>7</v>
      </c>
      <c r="T5" s="559"/>
      <c r="U5" s="559"/>
      <c r="V5" s="559"/>
      <c r="W5" s="559"/>
      <c r="X5" s="560"/>
      <c r="Y5" s="524" t="s">
        <v>120</v>
      </c>
      <c r="Z5" s="519" t="s">
        <v>33</v>
      </c>
      <c r="AA5" s="519" t="s">
        <v>4</v>
      </c>
      <c r="AB5" s="519" t="s">
        <v>34</v>
      </c>
      <c r="AC5" s="519" t="s">
        <v>4</v>
      </c>
      <c r="AD5" s="519" t="s">
        <v>36</v>
      </c>
      <c r="AE5" s="524" t="s">
        <v>25</v>
      </c>
      <c r="AF5" s="579" t="s">
        <v>171</v>
      </c>
      <c r="AG5" s="556" t="s">
        <v>170</v>
      </c>
      <c r="AH5" s="556" t="s">
        <v>263</v>
      </c>
      <c r="AI5" s="517" t="s">
        <v>172</v>
      </c>
      <c r="AJ5" s="583"/>
      <c r="AK5" s="584"/>
    </row>
    <row r="6" spans="1:39" s="2" customFormat="1" ht="21" customHeight="1" thickBot="1" x14ac:dyDescent="0.3">
      <c r="A6" s="525"/>
      <c r="B6" s="518"/>
      <c r="C6" s="518"/>
      <c r="D6" s="528"/>
      <c r="E6" s="529"/>
      <c r="F6" s="537"/>
      <c r="G6" s="540"/>
      <c r="H6" s="535"/>
      <c r="I6" s="518"/>
      <c r="J6" s="518"/>
      <c r="K6" s="518"/>
      <c r="L6" s="533"/>
      <c r="M6" s="518"/>
      <c r="N6" s="518"/>
      <c r="O6" s="518"/>
      <c r="P6" s="525"/>
      <c r="Q6" s="553"/>
      <c r="R6" s="555"/>
      <c r="S6" s="515" t="s">
        <v>12</v>
      </c>
      <c r="T6" s="515" t="s">
        <v>16</v>
      </c>
      <c r="U6" s="515" t="s">
        <v>24</v>
      </c>
      <c r="V6" s="515" t="s">
        <v>17</v>
      </c>
      <c r="W6" s="515" t="s">
        <v>20</v>
      </c>
      <c r="X6" s="515" t="s">
        <v>23</v>
      </c>
      <c r="Y6" s="525"/>
      <c r="Z6" s="520"/>
      <c r="AA6" s="520"/>
      <c r="AB6" s="520"/>
      <c r="AC6" s="520"/>
      <c r="AD6" s="520"/>
      <c r="AE6" s="525"/>
      <c r="AF6" s="580"/>
      <c r="AG6" s="557"/>
      <c r="AH6" s="557"/>
      <c r="AI6" s="518"/>
      <c r="AJ6" s="585" t="s">
        <v>171</v>
      </c>
      <c r="AK6" s="588" t="s">
        <v>170</v>
      </c>
    </row>
    <row r="7" spans="1:39" s="2" customFormat="1" ht="62.25" customHeight="1" thickBot="1" x14ac:dyDescent="0.3">
      <c r="A7" s="525"/>
      <c r="B7" s="518"/>
      <c r="C7" s="518"/>
      <c r="D7" s="530"/>
      <c r="E7" s="531"/>
      <c r="F7" s="538"/>
      <c r="G7" s="540"/>
      <c r="H7" s="535"/>
      <c r="I7" s="518"/>
      <c r="J7" s="518"/>
      <c r="K7" s="518"/>
      <c r="L7" s="533"/>
      <c r="M7" s="518"/>
      <c r="N7" s="518"/>
      <c r="O7" s="518"/>
      <c r="P7" s="525"/>
      <c r="Q7" s="553"/>
      <c r="R7" s="555"/>
      <c r="S7" s="516"/>
      <c r="T7" s="516"/>
      <c r="U7" s="516"/>
      <c r="V7" s="516"/>
      <c r="W7" s="516"/>
      <c r="X7" s="516"/>
      <c r="Y7" s="525"/>
      <c r="Z7" s="520"/>
      <c r="AA7" s="520"/>
      <c r="AB7" s="520"/>
      <c r="AC7" s="520"/>
      <c r="AD7" s="520"/>
      <c r="AE7" s="525"/>
      <c r="AF7" s="580"/>
      <c r="AG7" s="557"/>
      <c r="AH7" s="557"/>
      <c r="AI7" s="517" t="s">
        <v>301</v>
      </c>
      <c r="AJ7" s="586"/>
      <c r="AK7" s="589"/>
      <c r="AL7" s="207"/>
      <c r="AM7" s="207"/>
    </row>
    <row r="8" spans="1:39" s="17" customFormat="1" ht="46.5" customHeight="1" thickBot="1" x14ac:dyDescent="0.3">
      <c r="A8" s="525"/>
      <c r="B8" s="518"/>
      <c r="C8" s="518"/>
      <c r="D8" s="236" t="s">
        <v>251</v>
      </c>
      <c r="E8" s="236" t="s">
        <v>250</v>
      </c>
      <c r="F8" s="237" t="s">
        <v>169</v>
      </c>
      <c r="G8" s="541"/>
      <c r="H8" s="535"/>
      <c r="I8" s="518"/>
      <c r="J8" s="518"/>
      <c r="K8" s="518"/>
      <c r="L8" s="533"/>
      <c r="M8" s="518"/>
      <c r="N8" s="518"/>
      <c r="O8" s="518"/>
      <c r="P8" s="525"/>
      <c r="Q8" s="553"/>
      <c r="R8" s="555"/>
      <c r="S8" s="516"/>
      <c r="T8" s="516"/>
      <c r="U8" s="516"/>
      <c r="V8" s="516"/>
      <c r="W8" s="516"/>
      <c r="X8" s="516"/>
      <c r="Y8" s="525"/>
      <c r="Z8" s="520"/>
      <c r="AA8" s="520"/>
      <c r="AB8" s="520"/>
      <c r="AC8" s="520"/>
      <c r="AD8" s="520"/>
      <c r="AE8" s="525"/>
      <c r="AF8" s="580"/>
      <c r="AG8" s="557"/>
      <c r="AH8" s="557"/>
      <c r="AI8" s="518"/>
      <c r="AJ8" s="587"/>
      <c r="AK8" s="589"/>
    </row>
    <row r="9" spans="1:39" s="17" customFormat="1" ht="115.5" customHeight="1" x14ac:dyDescent="0.25">
      <c r="A9" s="606">
        <v>1</v>
      </c>
      <c r="B9" s="549" t="s">
        <v>760</v>
      </c>
      <c r="C9" s="419" t="s">
        <v>117</v>
      </c>
      <c r="D9" s="551" t="s">
        <v>897</v>
      </c>
      <c r="E9" s="551" t="s">
        <v>898</v>
      </c>
      <c r="F9" s="592" t="s">
        <v>761</v>
      </c>
      <c r="G9" s="419" t="s">
        <v>733</v>
      </c>
      <c r="H9" s="423">
        <v>12</v>
      </c>
      <c r="I9" s="593" t="s">
        <v>40</v>
      </c>
      <c r="J9" s="427">
        <v>0.4</v>
      </c>
      <c r="K9" s="596" t="s">
        <v>754</v>
      </c>
      <c r="L9" s="427" t="s">
        <v>754</v>
      </c>
      <c r="M9" s="593" t="s">
        <v>6</v>
      </c>
      <c r="N9" s="427">
        <v>0.8</v>
      </c>
      <c r="O9" s="597" t="s">
        <v>67</v>
      </c>
      <c r="P9" s="599">
        <v>1</v>
      </c>
      <c r="Q9" s="551" t="s">
        <v>540</v>
      </c>
      <c r="R9" s="600" t="s">
        <v>3</v>
      </c>
      <c r="S9" s="601" t="s">
        <v>13</v>
      </c>
      <c r="T9" s="601" t="s">
        <v>8</v>
      </c>
      <c r="U9" s="602" t="s">
        <v>609</v>
      </c>
      <c r="V9" s="601" t="s">
        <v>18</v>
      </c>
      <c r="W9" s="601" t="s">
        <v>21</v>
      </c>
      <c r="X9" s="601" t="s">
        <v>104</v>
      </c>
      <c r="Y9" s="603">
        <v>0.24</v>
      </c>
      <c r="Z9" s="604" t="s">
        <v>40</v>
      </c>
      <c r="AA9" s="602">
        <v>0.24</v>
      </c>
      <c r="AB9" s="604" t="s">
        <v>6</v>
      </c>
      <c r="AC9" s="602">
        <v>0.8</v>
      </c>
      <c r="AD9" s="605" t="s">
        <v>67</v>
      </c>
      <c r="AE9" s="435" t="s">
        <v>118</v>
      </c>
      <c r="AF9" s="592" t="s">
        <v>762</v>
      </c>
      <c r="AG9" s="419" t="s">
        <v>925</v>
      </c>
      <c r="AH9" s="457">
        <v>44926</v>
      </c>
      <c r="AI9" s="590" t="s">
        <v>763</v>
      </c>
      <c r="AJ9" s="551" t="s">
        <v>541</v>
      </c>
      <c r="AK9" s="591" t="s">
        <v>932</v>
      </c>
    </row>
    <row r="10" spans="1:39" s="17" customFormat="1" ht="115.5" customHeight="1" x14ac:dyDescent="0.25">
      <c r="A10" s="565"/>
      <c r="B10" s="550"/>
      <c r="C10" s="420"/>
      <c r="D10" s="472"/>
      <c r="E10" s="472"/>
      <c r="F10" s="488"/>
      <c r="G10" s="420"/>
      <c r="H10" s="424"/>
      <c r="I10" s="561"/>
      <c r="J10" s="428"/>
      <c r="K10" s="547"/>
      <c r="L10" s="428">
        <v>0</v>
      </c>
      <c r="M10" s="561"/>
      <c r="N10" s="428"/>
      <c r="O10" s="539"/>
      <c r="P10" s="595"/>
      <c r="Q10" s="472"/>
      <c r="R10" s="474"/>
      <c r="S10" s="475"/>
      <c r="T10" s="475"/>
      <c r="U10" s="482"/>
      <c r="V10" s="475"/>
      <c r="W10" s="475"/>
      <c r="X10" s="475"/>
      <c r="Y10" s="483"/>
      <c r="Z10" s="594"/>
      <c r="AA10" s="482"/>
      <c r="AB10" s="594"/>
      <c r="AC10" s="482"/>
      <c r="AD10" s="481"/>
      <c r="AE10" s="436"/>
      <c r="AF10" s="488"/>
      <c r="AG10" s="420"/>
      <c r="AH10" s="458"/>
      <c r="AI10" s="479"/>
      <c r="AJ10" s="472"/>
      <c r="AK10" s="494"/>
    </row>
    <row r="11" spans="1:39" s="17" customFormat="1" ht="115.5" customHeight="1" x14ac:dyDescent="0.25">
      <c r="A11" s="565"/>
      <c r="B11" s="550"/>
      <c r="C11" s="420"/>
      <c r="D11" s="472"/>
      <c r="E11" s="472"/>
      <c r="F11" s="488"/>
      <c r="G11" s="420"/>
      <c r="H11" s="424"/>
      <c r="I11" s="561"/>
      <c r="J11" s="428"/>
      <c r="K11" s="547"/>
      <c r="L11" s="428">
        <v>0</v>
      </c>
      <c r="M11" s="561"/>
      <c r="N11" s="428"/>
      <c r="O11" s="539"/>
      <c r="P11" s="595">
        <v>2</v>
      </c>
      <c r="Q11" s="472" t="s">
        <v>764</v>
      </c>
      <c r="R11" s="474" t="s">
        <v>1</v>
      </c>
      <c r="S11" s="475" t="s">
        <v>15</v>
      </c>
      <c r="T11" s="475" t="s">
        <v>9</v>
      </c>
      <c r="U11" s="482" t="s">
        <v>920</v>
      </c>
      <c r="V11" s="475" t="s">
        <v>18</v>
      </c>
      <c r="W11" s="475" t="s">
        <v>21</v>
      </c>
      <c r="X11" s="475" t="s">
        <v>104</v>
      </c>
      <c r="Y11" s="483">
        <v>0.24</v>
      </c>
      <c r="Z11" s="594" t="s">
        <v>40</v>
      </c>
      <c r="AA11" s="482">
        <v>0.24</v>
      </c>
      <c r="AB11" s="594" t="s">
        <v>68</v>
      </c>
      <c r="AC11" s="482">
        <v>0.52</v>
      </c>
      <c r="AD11" s="481" t="s">
        <v>68</v>
      </c>
      <c r="AE11" s="436"/>
      <c r="AF11" s="488"/>
      <c r="AG11" s="420"/>
      <c r="AH11" s="458"/>
      <c r="AI11" s="479"/>
      <c r="AJ11" s="472"/>
      <c r="AK11" s="494"/>
    </row>
    <row r="12" spans="1:39" s="17" customFormat="1" ht="115.5" customHeight="1" x14ac:dyDescent="0.25">
      <c r="A12" s="565"/>
      <c r="B12" s="550"/>
      <c r="C12" s="420"/>
      <c r="D12" s="472"/>
      <c r="E12" s="472"/>
      <c r="F12" s="488"/>
      <c r="G12" s="420"/>
      <c r="H12" s="424"/>
      <c r="I12" s="561"/>
      <c r="J12" s="428"/>
      <c r="K12" s="547"/>
      <c r="L12" s="428">
        <v>0</v>
      </c>
      <c r="M12" s="561"/>
      <c r="N12" s="428"/>
      <c r="O12" s="539"/>
      <c r="P12" s="595"/>
      <c r="Q12" s="472"/>
      <c r="R12" s="474"/>
      <c r="S12" s="475"/>
      <c r="T12" s="475"/>
      <c r="U12" s="482"/>
      <c r="V12" s="475"/>
      <c r="W12" s="475"/>
      <c r="X12" s="475"/>
      <c r="Y12" s="483"/>
      <c r="Z12" s="594"/>
      <c r="AA12" s="482"/>
      <c r="AB12" s="594"/>
      <c r="AC12" s="482"/>
      <c r="AD12" s="481"/>
      <c r="AE12" s="598"/>
      <c r="AF12" s="488"/>
      <c r="AG12" s="420"/>
      <c r="AH12" s="497"/>
      <c r="AI12" s="479"/>
      <c r="AJ12" s="472"/>
      <c r="AK12" s="494"/>
    </row>
    <row r="13" spans="1:39" s="17" customFormat="1" ht="206.45" customHeight="1" x14ac:dyDescent="0.25">
      <c r="A13" s="565"/>
      <c r="B13" s="550"/>
      <c r="C13" s="420" t="s">
        <v>116</v>
      </c>
      <c r="D13" s="488" t="s">
        <v>899</v>
      </c>
      <c r="E13" s="488" t="s">
        <v>900</v>
      </c>
      <c r="F13" s="488" t="s">
        <v>896</v>
      </c>
      <c r="G13" s="420" t="s">
        <v>620</v>
      </c>
      <c r="H13" s="424">
        <v>12</v>
      </c>
      <c r="I13" s="561" t="s">
        <v>40</v>
      </c>
      <c r="J13" s="428">
        <v>0.4</v>
      </c>
      <c r="K13" s="547" t="s">
        <v>901</v>
      </c>
      <c r="L13" s="428" t="s">
        <v>901</v>
      </c>
      <c r="M13" s="561" t="s">
        <v>6</v>
      </c>
      <c r="N13" s="428">
        <v>0.8</v>
      </c>
      <c r="O13" s="539" t="s">
        <v>67</v>
      </c>
      <c r="P13" s="172">
        <v>1</v>
      </c>
      <c r="Q13" s="240" t="s">
        <v>542</v>
      </c>
      <c r="R13" s="164" t="s">
        <v>3</v>
      </c>
      <c r="S13" s="197" t="s">
        <v>13</v>
      </c>
      <c r="T13" s="197" t="s">
        <v>8</v>
      </c>
      <c r="U13" s="165" t="s">
        <v>609</v>
      </c>
      <c r="V13" s="197" t="s">
        <v>18</v>
      </c>
      <c r="W13" s="197" t="s">
        <v>21</v>
      </c>
      <c r="X13" s="197" t="s">
        <v>104</v>
      </c>
      <c r="Y13" s="166">
        <v>0.24</v>
      </c>
      <c r="Z13" s="187" t="s">
        <v>40</v>
      </c>
      <c r="AA13" s="165">
        <v>0.24</v>
      </c>
      <c r="AB13" s="187" t="s">
        <v>6</v>
      </c>
      <c r="AC13" s="165">
        <v>0.8</v>
      </c>
      <c r="AD13" s="167" t="s">
        <v>67</v>
      </c>
      <c r="AE13" s="475" t="s">
        <v>118</v>
      </c>
      <c r="AF13" s="488" t="s">
        <v>902</v>
      </c>
      <c r="AG13" s="479" t="s">
        <v>925</v>
      </c>
      <c r="AH13" s="480">
        <v>44926</v>
      </c>
      <c r="AI13" s="479" t="s">
        <v>543</v>
      </c>
      <c r="AJ13" s="472" t="s">
        <v>765</v>
      </c>
      <c r="AK13" s="494" t="s">
        <v>931</v>
      </c>
    </row>
    <row r="14" spans="1:39" s="17" customFormat="1" ht="206.45" customHeight="1" x14ac:dyDescent="0.25">
      <c r="A14" s="565"/>
      <c r="B14" s="550"/>
      <c r="C14" s="420"/>
      <c r="D14" s="488"/>
      <c r="E14" s="488"/>
      <c r="F14" s="488"/>
      <c r="G14" s="420"/>
      <c r="H14" s="424"/>
      <c r="I14" s="561"/>
      <c r="J14" s="428"/>
      <c r="K14" s="547"/>
      <c r="L14" s="428"/>
      <c r="M14" s="561"/>
      <c r="N14" s="428"/>
      <c r="O14" s="539"/>
      <c r="P14" s="172">
        <v>2</v>
      </c>
      <c r="Q14" s="240" t="s">
        <v>544</v>
      </c>
      <c r="R14" s="164" t="s">
        <v>1</v>
      </c>
      <c r="S14" s="197" t="s">
        <v>15</v>
      </c>
      <c r="T14" s="197" t="s">
        <v>8</v>
      </c>
      <c r="U14" s="165" t="s">
        <v>921</v>
      </c>
      <c r="V14" s="197" t="s">
        <v>18</v>
      </c>
      <c r="W14" s="197" t="s">
        <v>21</v>
      </c>
      <c r="X14" s="197" t="s">
        <v>104</v>
      </c>
      <c r="Y14" s="166">
        <v>0.24</v>
      </c>
      <c r="Z14" s="187" t="s">
        <v>40</v>
      </c>
      <c r="AA14" s="165">
        <v>0.24</v>
      </c>
      <c r="AB14" s="187" t="s">
        <v>68</v>
      </c>
      <c r="AC14" s="165">
        <v>0.6</v>
      </c>
      <c r="AD14" s="167" t="s">
        <v>68</v>
      </c>
      <c r="AE14" s="475"/>
      <c r="AF14" s="488"/>
      <c r="AG14" s="479"/>
      <c r="AH14" s="480"/>
      <c r="AI14" s="479"/>
      <c r="AJ14" s="472"/>
      <c r="AK14" s="494"/>
    </row>
    <row r="15" spans="1:39" s="17" customFormat="1" ht="90" customHeight="1" x14ac:dyDescent="0.25">
      <c r="A15" s="449">
        <v>2</v>
      </c>
      <c r="B15" s="550" t="s">
        <v>303</v>
      </c>
      <c r="C15" s="420" t="s">
        <v>115</v>
      </c>
      <c r="D15" s="546" t="s">
        <v>448</v>
      </c>
      <c r="E15" s="472" t="s">
        <v>449</v>
      </c>
      <c r="F15" s="488" t="s">
        <v>450</v>
      </c>
      <c r="G15" s="420" t="s">
        <v>620</v>
      </c>
      <c r="H15" s="420">
        <v>300</v>
      </c>
      <c r="I15" s="426" t="s">
        <v>92</v>
      </c>
      <c r="J15" s="428">
        <v>0.6</v>
      </c>
      <c r="K15" s="547" t="s">
        <v>734</v>
      </c>
      <c r="L15" s="428"/>
      <c r="M15" s="426" t="s">
        <v>71</v>
      </c>
      <c r="N15" s="428">
        <v>0.4</v>
      </c>
      <c r="O15" s="539" t="s">
        <v>68</v>
      </c>
      <c r="P15" s="172">
        <v>1</v>
      </c>
      <c r="Q15" s="240" t="s">
        <v>451</v>
      </c>
      <c r="R15" s="164" t="s">
        <v>3</v>
      </c>
      <c r="S15" s="197" t="s">
        <v>13</v>
      </c>
      <c r="T15" s="197" t="s">
        <v>8</v>
      </c>
      <c r="U15" s="165" t="s">
        <v>609</v>
      </c>
      <c r="V15" s="197" t="s">
        <v>18</v>
      </c>
      <c r="W15" s="197" t="s">
        <v>21</v>
      </c>
      <c r="X15" s="197" t="s">
        <v>104</v>
      </c>
      <c r="Y15" s="227">
        <v>0.36</v>
      </c>
      <c r="Z15" s="187" t="s">
        <v>40</v>
      </c>
      <c r="AA15" s="165">
        <v>0.36</v>
      </c>
      <c r="AB15" s="187" t="s">
        <v>71</v>
      </c>
      <c r="AC15" s="165">
        <v>0.4</v>
      </c>
      <c r="AD15" s="167" t="s">
        <v>68</v>
      </c>
      <c r="AE15" s="475" t="s">
        <v>118</v>
      </c>
      <c r="AF15" s="488" t="s">
        <v>453</v>
      </c>
      <c r="AG15" s="420" t="s">
        <v>454</v>
      </c>
      <c r="AH15" s="480">
        <v>44926</v>
      </c>
      <c r="AI15" s="479" t="s">
        <v>455</v>
      </c>
      <c r="AJ15" s="472" t="s">
        <v>456</v>
      </c>
      <c r="AK15" s="494" t="s">
        <v>454</v>
      </c>
    </row>
    <row r="16" spans="1:39" s="17" customFormat="1" ht="90" customHeight="1" x14ac:dyDescent="0.25">
      <c r="A16" s="449"/>
      <c r="B16" s="550"/>
      <c r="C16" s="420"/>
      <c r="D16" s="546"/>
      <c r="E16" s="472"/>
      <c r="F16" s="488"/>
      <c r="G16" s="420"/>
      <c r="H16" s="420"/>
      <c r="I16" s="426"/>
      <c r="J16" s="428"/>
      <c r="K16" s="547"/>
      <c r="L16" s="428"/>
      <c r="M16" s="426"/>
      <c r="N16" s="428"/>
      <c r="O16" s="539"/>
      <c r="P16" s="172">
        <v>2</v>
      </c>
      <c r="Q16" s="240" t="s">
        <v>452</v>
      </c>
      <c r="R16" s="164" t="s">
        <v>3</v>
      </c>
      <c r="S16" s="197" t="s">
        <v>13</v>
      </c>
      <c r="T16" s="197" t="s">
        <v>8</v>
      </c>
      <c r="U16" s="165" t="s">
        <v>609</v>
      </c>
      <c r="V16" s="197" t="s">
        <v>18</v>
      </c>
      <c r="W16" s="197" t="s">
        <v>21</v>
      </c>
      <c r="X16" s="197" t="s">
        <v>104</v>
      </c>
      <c r="Y16" s="227">
        <v>0.216</v>
      </c>
      <c r="Z16" s="187" t="s">
        <v>40</v>
      </c>
      <c r="AA16" s="165">
        <v>0.22</v>
      </c>
      <c r="AB16" s="187" t="s">
        <v>71</v>
      </c>
      <c r="AC16" s="165">
        <v>0.4</v>
      </c>
      <c r="AD16" s="167" t="s">
        <v>68</v>
      </c>
      <c r="AE16" s="475"/>
      <c r="AF16" s="488"/>
      <c r="AG16" s="420"/>
      <c r="AH16" s="480"/>
      <c r="AI16" s="479"/>
      <c r="AJ16" s="472"/>
      <c r="AK16" s="494"/>
    </row>
    <row r="17" spans="1:37" s="17" customFormat="1" ht="90" customHeight="1" x14ac:dyDescent="0.25">
      <c r="A17" s="449"/>
      <c r="B17" s="550"/>
      <c r="C17" s="420"/>
      <c r="D17" s="546"/>
      <c r="E17" s="472"/>
      <c r="F17" s="488"/>
      <c r="G17" s="420"/>
      <c r="H17" s="420"/>
      <c r="I17" s="426"/>
      <c r="J17" s="428"/>
      <c r="K17" s="547"/>
      <c r="L17" s="428"/>
      <c r="M17" s="426"/>
      <c r="N17" s="428"/>
      <c r="O17" s="539"/>
      <c r="P17" s="172">
        <v>3</v>
      </c>
      <c r="Q17" s="240" t="s">
        <v>766</v>
      </c>
      <c r="R17" s="164" t="s">
        <v>3</v>
      </c>
      <c r="S17" s="197" t="s">
        <v>13</v>
      </c>
      <c r="T17" s="197" t="s">
        <v>8</v>
      </c>
      <c r="U17" s="165" t="s">
        <v>609</v>
      </c>
      <c r="V17" s="197" t="s">
        <v>18</v>
      </c>
      <c r="W17" s="197" t="s">
        <v>21</v>
      </c>
      <c r="X17" s="197" t="s">
        <v>104</v>
      </c>
      <c r="Y17" s="227">
        <v>0.13</v>
      </c>
      <c r="Z17" s="187" t="s">
        <v>38</v>
      </c>
      <c r="AA17" s="165">
        <v>0.13</v>
      </c>
      <c r="AB17" s="187" t="s">
        <v>71</v>
      </c>
      <c r="AC17" s="165">
        <v>0.4</v>
      </c>
      <c r="AD17" s="167" t="s">
        <v>69</v>
      </c>
      <c r="AE17" s="475"/>
      <c r="AF17" s="488"/>
      <c r="AG17" s="420"/>
      <c r="AH17" s="480"/>
      <c r="AI17" s="479"/>
      <c r="AJ17" s="472"/>
      <c r="AK17" s="494"/>
    </row>
    <row r="18" spans="1:37" s="17" customFormat="1" ht="103.5" customHeight="1" x14ac:dyDescent="0.25">
      <c r="A18" s="449">
        <v>3</v>
      </c>
      <c r="B18" s="550" t="s">
        <v>304</v>
      </c>
      <c r="C18" s="420" t="s">
        <v>115</v>
      </c>
      <c r="D18" s="546" t="s">
        <v>440</v>
      </c>
      <c r="E18" s="472" t="s">
        <v>439</v>
      </c>
      <c r="F18" s="488" t="s">
        <v>441</v>
      </c>
      <c r="G18" s="420" t="s">
        <v>113</v>
      </c>
      <c r="H18" s="420">
        <v>3000</v>
      </c>
      <c r="I18" s="426" t="s">
        <v>5</v>
      </c>
      <c r="J18" s="428">
        <v>0.8</v>
      </c>
      <c r="K18" s="547" t="s">
        <v>754</v>
      </c>
      <c r="L18" s="428"/>
      <c r="M18" s="426" t="s">
        <v>6</v>
      </c>
      <c r="N18" s="428">
        <v>0.8</v>
      </c>
      <c r="O18" s="539" t="s">
        <v>67</v>
      </c>
      <c r="P18" s="172">
        <v>1</v>
      </c>
      <c r="Q18" s="240" t="s">
        <v>442</v>
      </c>
      <c r="R18" s="164" t="s">
        <v>3</v>
      </c>
      <c r="S18" s="197" t="s">
        <v>13</v>
      </c>
      <c r="T18" s="197" t="s">
        <v>8</v>
      </c>
      <c r="U18" s="165" t="s">
        <v>609</v>
      </c>
      <c r="V18" s="197" t="s">
        <v>18</v>
      </c>
      <c r="W18" s="197" t="s">
        <v>21</v>
      </c>
      <c r="X18" s="197" t="s">
        <v>104</v>
      </c>
      <c r="Y18" s="166">
        <v>0.48</v>
      </c>
      <c r="Z18" s="202" t="s">
        <v>92</v>
      </c>
      <c r="AA18" s="165">
        <v>0.48</v>
      </c>
      <c r="AB18" s="202" t="s">
        <v>6</v>
      </c>
      <c r="AC18" s="165">
        <v>0.8</v>
      </c>
      <c r="AD18" s="167" t="s">
        <v>67</v>
      </c>
      <c r="AE18" s="475" t="s">
        <v>118</v>
      </c>
      <c r="AF18" s="488" t="s">
        <v>444</v>
      </c>
      <c r="AG18" s="420" t="s">
        <v>445</v>
      </c>
      <c r="AH18" s="480">
        <v>44926</v>
      </c>
      <c r="AI18" s="479" t="s">
        <v>446</v>
      </c>
      <c r="AJ18" s="472" t="s">
        <v>447</v>
      </c>
      <c r="AK18" s="494" t="s">
        <v>445</v>
      </c>
    </row>
    <row r="19" spans="1:37" s="17" customFormat="1" ht="103.5" customHeight="1" x14ac:dyDescent="0.25">
      <c r="A19" s="449"/>
      <c r="B19" s="550"/>
      <c r="C19" s="420"/>
      <c r="D19" s="546"/>
      <c r="E19" s="472"/>
      <c r="F19" s="488"/>
      <c r="G19" s="420"/>
      <c r="H19" s="420"/>
      <c r="I19" s="426"/>
      <c r="J19" s="428"/>
      <c r="K19" s="547"/>
      <c r="L19" s="428"/>
      <c r="M19" s="426"/>
      <c r="N19" s="428"/>
      <c r="O19" s="539"/>
      <c r="P19" s="172">
        <v>2</v>
      </c>
      <c r="Q19" s="240" t="s">
        <v>443</v>
      </c>
      <c r="R19" s="164" t="s">
        <v>1</v>
      </c>
      <c r="S19" s="197" t="s">
        <v>15</v>
      </c>
      <c r="T19" s="197" t="s">
        <v>8</v>
      </c>
      <c r="U19" s="165" t="s">
        <v>921</v>
      </c>
      <c r="V19" s="197" t="s">
        <v>18</v>
      </c>
      <c r="W19" s="197" t="s">
        <v>21</v>
      </c>
      <c r="X19" s="197" t="s">
        <v>104</v>
      </c>
      <c r="Y19" s="166">
        <v>0.48</v>
      </c>
      <c r="Z19" s="202" t="s">
        <v>92</v>
      </c>
      <c r="AA19" s="165">
        <v>0.48</v>
      </c>
      <c r="AB19" s="202" t="s">
        <v>68</v>
      </c>
      <c r="AC19" s="165">
        <v>0.6</v>
      </c>
      <c r="AD19" s="167" t="s">
        <v>68</v>
      </c>
      <c r="AE19" s="475"/>
      <c r="AF19" s="488"/>
      <c r="AG19" s="420"/>
      <c r="AH19" s="480"/>
      <c r="AI19" s="479"/>
      <c r="AJ19" s="472"/>
      <c r="AK19" s="494"/>
    </row>
    <row r="20" spans="1:37" s="17" customFormat="1" ht="166.5" customHeight="1" x14ac:dyDescent="0.25">
      <c r="A20" s="449">
        <v>4</v>
      </c>
      <c r="B20" s="607" t="s">
        <v>767</v>
      </c>
      <c r="C20" s="200" t="s">
        <v>115</v>
      </c>
      <c r="D20" s="238" t="s">
        <v>545</v>
      </c>
      <c r="E20" s="238" t="s">
        <v>546</v>
      </c>
      <c r="F20" s="239" t="s">
        <v>547</v>
      </c>
      <c r="G20" s="200" t="s">
        <v>113</v>
      </c>
      <c r="H20" s="208">
        <v>800</v>
      </c>
      <c r="I20" s="209" t="s">
        <v>5</v>
      </c>
      <c r="J20" s="210">
        <v>0.8</v>
      </c>
      <c r="K20" s="247" t="s">
        <v>131</v>
      </c>
      <c r="L20" s="210" t="s">
        <v>131</v>
      </c>
      <c r="M20" s="209" t="s">
        <v>68</v>
      </c>
      <c r="N20" s="210">
        <v>0.6</v>
      </c>
      <c r="O20" s="211" t="s">
        <v>67</v>
      </c>
      <c r="P20" s="110">
        <v>1</v>
      </c>
      <c r="Q20" s="238" t="s">
        <v>548</v>
      </c>
      <c r="R20" s="212" t="s">
        <v>3</v>
      </c>
      <c r="S20" s="213" t="s">
        <v>13</v>
      </c>
      <c r="T20" s="213" t="s">
        <v>8</v>
      </c>
      <c r="U20" s="214" t="s">
        <v>609</v>
      </c>
      <c r="V20" s="213" t="s">
        <v>18</v>
      </c>
      <c r="W20" s="213" t="s">
        <v>21</v>
      </c>
      <c r="X20" s="213" t="s">
        <v>104</v>
      </c>
      <c r="Y20" s="215">
        <v>0.48</v>
      </c>
      <c r="Z20" s="216" t="s">
        <v>92</v>
      </c>
      <c r="AA20" s="214">
        <v>0.48</v>
      </c>
      <c r="AB20" s="216" t="s">
        <v>68</v>
      </c>
      <c r="AC20" s="214">
        <v>0.6</v>
      </c>
      <c r="AD20" s="217" t="s">
        <v>68</v>
      </c>
      <c r="AE20" s="213" t="s">
        <v>118</v>
      </c>
      <c r="AF20" s="239" t="s">
        <v>549</v>
      </c>
      <c r="AG20" s="200" t="s">
        <v>550</v>
      </c>
      <c r="AH20" s="218">
        <v>44926</v>
      </c>
      <c r="AI20" s="199" t="s">
        <v>551</v>
      </c>
      <c r="AJ20" s="238" t="s">
        <v>552</v>
      </c>
      <c r="AK20" s="234" t="s">
        <v>768</v>
      </c>
    </row>
    <row r="21" spans="1:37" s="17" customFormat="1" ht="166.5" customHeight="1" x14ac:dyDescent="0.25">
      <c r="A21" s="449"/>
      <c r="B21" s="607"/>
      <c r="C21" s="200" t="s">
        <v>115</v>
      </c>
      <c r="D21" s="238" t="s">
        <v>553</v>
      </c>
      <c r="E21" s="238" t="s">
        <v>554</v>
      </c>
      <c r="F21" s="239" t="s">
        <v>555</v>
      </c>
      <c r="G21" s="200" t="s">
        <v>113</v>
      </c>
      <c r="H21" s="208">
        <v>3000</v>
      </c>
      <c r="I21" s="209" t="s">
        <v>5</v>
      </c>
      <c r="J21" s="210">
        <v>0.8</v>
      </c>
      <c r="K21" s="247" t="s">
        <v>131</v>
      </c>
      <c r="L21" s="210" t="s">
        <v>131</v>
      </c>
      <c r="M21" s="209" t="s">
        <v>68</v>
      </c>
      <c r="N21" s="210">
        <v>0.6</v>
      </c>
      <c r="O21" s="211" t="s">
        <v>67</v>
      </c>
      <c r="P21" s="110">
        <v>1</v>
      </c>
      <c r="Q21" s="238" t="s">
        <v>769</v>
      </c>
      <c r="R21" s="212" t="s">
        <v>3</v>
      </c>
      <c r="S21" s="213" t="s">
        <v>13</v>
      </c>
      <c r="T21" s="213" t="s">
        <v>8</v>
      </c>
      <c r="U21" s="214" t="s">
        <v>609</v>
      </c>
      <c r="V21" s="213" t="s">
        <v>18</v>
      </c>
      <c r="W21" s="213" t="s">
        <v>21</v>
      </c>
      <c r="X21" s="213" t="s">
        <v>104</v>
      </c>
      <c r="Y21" s="215">
        <v>0.48</v>
      </c>
      <c r="Z21" s="216" t="s">
        <v>92</v>
      </c>
      <c r="AA21" s="214">
        <v>0.48</v>
      </c>
      <c r="AB21" s="216" t="s">
        <v>68</v>
      </c>
      <c r="AC21" s="214">
        <v>0.6</v>
      </c>
      <c r="AD21" s="217" t="s">
        <v>68</v>
      </c>
      <c r="AE21" s="213" t="s">
        <v>118</v>
      </c>
      <c r="AF21" s="239" t="s">
        <v>556</v>
      </c>
      <c r="AG21" s="200" t="s">
        <v>557</v>
      </c>
      <c r="AH21" s="218">
        <v>44926</v>
      </c>
      <c r="AI21" s="199" t="s">
        <v>558</v>
      </c>
      <c r="AJ21" s="238" t="s">
        <v>559</v>
      </c>
      <c r="AK21" s="234" t="s">
        <v>560</v>
      </c>
    </row>
    <row r="22" spans="1:37" s="17" customFormat="1" ht="119.45" customHeight="1" x14ac:dyDescent="0.25">
      <c r="A22" s="449">
        <v>5</v>
      </c>
      <c r="B22" s="550" t="s">
        <v>770</v>
      </c>
      <c r="C22" s="420" t="s">
        <v>115</v>
      </c>
      <c r="D22" s="472" t="s">
        <v>561</v>
      </c>
      <c r="E22" s="472" t="s">
        <v>562</v>
      </c>
      <c r="F22" s="488" t="s">
        <v>563</v>
      </c>
      <c r="G22" s="420" t="s">
        <v>733</v>
      </c>
      <c r="H22" s="424">
        <v>6578</v>
      </c>
      <c r="I22" s="561" t="s">
        <v>41</v>
      </c>
      <c r="J22" s="428">
        <v>1</v>
      </c>
      <c r="K22" s="547" t="s">
        <v>754</v>
      </c>
      <c r="L22" s="428" t="s">
        <v>754</v>
      </c>
      <c r="M22" s="561" t="s">
        <v>6</v>
      </c>
      <c r="N22" s="428">
        <v>0.8</v>
      </c>
      <c r="O22" s="539" t="s">
        <v>67</v>
      </c>
      <c r="P22" s="172">
        <v>1</v>
      </c>
      <c r="Q22" s="240" t="s">
        <v>771</v>
      </c>
      <c r="R22" s="164" t="s">
        <v>3</v>
      </c>
      <c r="S22" s="197" t="s">
        <v>13</v>
      </c>
      <c r="T22" s="197" t="s">
        <v>8</v>
      </c>
      <c r="U22" s="165" t="s">
        <v>609</v>
      </c>
      <c r="V22" s="197" t="s">
        <v>18</v>
      </c>
      <c r="W22" s="197" t="s">
        <v>21</v>
      </c>
      <c r="X22" s="197" t="s">
        <v>104</v>
      </c>
      <c r="Y22" s="166">
        <v>0.6</v>
      </c>
      <c r="Z22" s="187" t="s">
        <v>92</v>
      </c>
      <c r="AA22" s="165">
        <v>0.6</v>
      </c>
      <c r="AB22" s="187" t="s">
        <v>6</v>
      </c>
      <c r="AC22" s="165">
        <v>0.8</v>
      </c>
      <c r="AD22" s="167" t="s">
        <v>67</v>
      </c>
      <c r="AE22" s="475" t="s">
        <v>118</v>
      </c>
      <c r="AF22" s="488" t="s">
        <v>564</v>
      </c>
      <c r="AG22" s="479" t="s">
        <v>772</v>
      </c>
      <c r="AH22" s="480">
        <v>44926</v>
      </c>
      <c r="AI22" s="479" t="s">
        <v>773</v>
      </c>
      <c r="AJ22" s="488" t="s">
        <v>774</v>
      </c>
      <c r="AK22" s="494" t="s">
        <v>565</v>
      </c>
    </row>
    <row r="23" spans="1:37" s="17" customFormat="1" ht="119.45" customHeight="1" x14ac:dyDescent="0.25">
      <c r="A23" s="449"/>
      <c r="B23" s="550"/>
      <c r="C23" s="420"/>
      <c r="D23" s="472"/>
      <c r="E23" s="472"/>
      <c r="F23" s="488"/>
      <c r="G23" s="420"/>
      <c r="H23" s="424"/>
      <c r="I23" s="561"/>
      <c r="J23" s="428"/>
      <c r="K23" s="547"/>
      <c r="L23" s="428">
        <v>0</v>
      </c>
      <c r="M23" s="561"/>
      <c r="N23" s="428"/>
      <c r="O23" s="539"/>
      <c r="P23" s="172">
        <v>2</v>
      </c>
      <c r="Q23" s="240" t="s">
        <v>775</v>
      </c>
      <c r="R23" s="164" t="s">
        <v>3</v>
      </c>
      <c r="S23" s="197" t="s">
        <v>14</v>
      </c>
      <c r="T23" s="197" t="s">
        <v>9</v>
      </c>
      <c r="U23" s="165" t="s">
        <v>609</v>
      </c>
      <c r="V23" s="197" t="s">
        <v>18</v>
      </c>
      <c r="W23" s="197" t="s">
        <v>21</v>
      </c>
      <c r="X23" s="197" t="s">
        <v>104</v>
      </c>
      <c r="Y23" s="166">
        <v>0.36</v>
      </c>
      <c r="Z23" s="187" t="s">
        <v>40</v>
      </c>
      <c r="AA23" s="165">
        <v>0.36</v>
      </c>
      <c r="AB23" s="187" t="s">
        <v>6</v>
      </c>
      <c r="AC23" s="165">
        <v>0.8</v>
      </c>
      <c r="AD23" s="167" t="s">
        <v>67</v>
      </c>
      <c r="AE23" s="475"/>
      <c r="AF23" s="488"/>
      <c r="AG23" s="479"/>
      <c r="AH23" s="479"/>
      <c r="AI23" s="479"/>
      <c r="AJ23" s="488"/>
      <c r="AK23" s="494"/>
    </row>
    <row r="24" spans="1:37" s="17" customFormat="1" ht="119.45" customHeight="1" x14ac:dyDescent="0.25">
      <c r="A24" s="449"/>
      <c r="B24" s="550"/>
      <c r="C24" s="420"/>
      <c r="D24" s="472"/>
      <c r="E24" s="472"/>
      <c r="F24" s="488"/>
      <c r="G24" s="420"/>
      <c r="H24" s="424"/>
      <c r="I24" s="561"/>
      <c r="J24" s="428"/>
      <c r="K24" s="547"/>
      <c r="L24" s="428">
        <v>0</v>
      </c>
      <c r="M24" s="561"/>
      <c r="N24" s="428"/>
      <c r="O24" s="539"/>
      <c r="P24" s="172">
        <v>3</v>
      </c>
      <c r="Q24" s="240" t="s">
        <v>776</v>
      </c>
      <c r="R24" s="164" t="s">
        <v>1</v>
      </c>
      <c r="S24" s="197" t="s">
        <v>15</v>
      </c>
      <c r="T24" s="197" t="s">
        <v>8</v>
      </c>
      <c r="U24" s="165" t="s">
        <v>921</v>
      </c>
      <c r="V24" s="197" t="s">
        <v>18</v>
      </c>
      <c r="W24" s="197" t="s">
        <v>22</v>
      </c>
      <c r="X24" s="197" t="s">
        <v>104</v>
      </c>
      <c r="Y24" s="166">
        <v>0.36</v>
      </c>
      <c r="Z24" s="187" t="s">
        <v>40</v>
      </c>
      <c r="AA24" s="165">
        <v>0.36</v>
      </c>
      <c r="AB24" s="187" t="s">
        <v>68</v>
      </c>
      <c r="AC24" s="165">
        <v>0.60000000000000009</v>
      </c>
      <c r="AD24" s="167" t="s">
        <v>68</v>
      </c>
      <c r="AE24" s="475"/>
      <c r="AF24" s="488"/>
      <c r="AG24" s="479"/>
      <c r="AH24" s="479"/>
      <c r="AI24" s="479"/>
      <c r="AJ24" s="488"/>
      <c r="AK24" s="494"/>
    </row>
    <row r="25" spans="1:37" s="17" customFormat="1" ht="225" customHeight="1" x14ac:dyDescent="0.25">
      <c r="A25" s="449"/>
      <c r="B25" s="550"/>
      <c r="C25" s="420" t="s">
        <v>115</v>
      </c>
      <c r="D25" s="546" t="s">
        <v>566</v>
      </c>
      <c r="E25" s="472" t="s">
        <v>567</v>
      </c>
      <c r="F25" s="488" t="s">
        <v>568</v>
      </c>
      <c r="G25" s="420" t="s">
        <v>733</v>
      </c>
      <c r="H25" s="424">
        <v>897</v>
      </c>
      <c r="I25" s="561" t="s">
        <v>5</v>
      </c>
      <c r="J25" s="428">
        <v>0.8</v>
      </c>
      <c r="K25" s="547" t="s">
        <v>131</v>
      </c>
      <c r="L25" s="428" t="s">
        <v>131</v>
      </c>
      <c r="M25" s="561" t="s">
        <v>68</v>
      </c>
      <c r="N25" s="428">
        <v>0.6</v>
      </c>
      <c r="O25" s="539" t="s">
        <v>67</v>
      </c>
      <c r="P25" s="172">
        <v>1</v>
      </c>
      <c r="Q25" s="240" t="s">
        <v>569</v>
      </c>
      <c r="R25" s="164" t="s">
        <v>3</v>
      </c>
      <c r="S25" s="197" t="s">
        <v>13</v>
      </c>
      <c r="T25" s="197" t="s">
        <v>8</v>
      </c>
      <c r="U25" s="165" t="s">
        <v>609</v>
      </c>
      <c r="V25" s="197" t="s">
        <v>18</v>
      </c>
      <c r="W25" s="197" t="s">
        <v>21</v>
      </c>
      <c r="X25" s="197" t="s">
        <v>104</v>
      </c>
      <c r="Y25" s="166">
        <v>0.48</v>
      </c>
      <c r="Z25" s="187" t="s">
        <v>92</v>
      </c>
      <c r="AA25" s="165">
        <v>0.48</v>
      </c>
      <c r="AB25" s="187" t="s">
        <v>68</v>
      </c>
      <c r="AC25" s="165">
        <v>0.6</v>
      </c>
      <c r="AD25" s="167" t="s">
        <v>68</v>
      </c>
      <c r="AE25" s="475" t="s">
        <v>118</v>
      </c>
      <c r="AF25" s="488" t="s">
        <v>570</v>
      </c>
      <c r="AG25" s="479" t="s">
        <v>571</v>
      </c>
      <c r="AH25" s="480">
        <v>44926</v>
      </c>
      <c r="AI25" s="479" t="s">
        <v>572</v>
      </c>
      <c r="AJ25" s="488" t="s">
        <v>573</v>
      </c>
      <c r="AK25" s="495" t="s">
        <v>571</v>
      </c>
    </row>
    <row r="26" spans="1:37" s="17" customFormat="1" ht="119.45" customHeight="1" x14ac:dyDescent="0.25">
      <c r="A26" s="449"/>
      <c r="B26" s="550"/>
      <c r="C26" s="420"/>
      <c r="D26" s="472"/>
      <c r="E26" s="472"/>
      <c r="F26" s="488"/>
      <c r="G26" s="420"/>
      <c r="H26" s="424"/>
      <c r="I26" s="561"/>
      <c r="J26" s="428"/>
      <c r="K26" s="547"/>
      <c r="L26" s="428">
        <v>0</v>
      </c>
      <c r="M26" s="561"/>
      <c r="N26" s="428"/>
      <c r="O26" s="539"/>
      <c r="P26" s="172">
        <v>2</v>
      </c>
      <c r="Q26" s="240" t="s">
        <v>574</v>
      </c>
      <c r="R26" s="164" t="s">
        <v>3</v>
      </c>
      <c r="S26" s="197" t="s">
        <v>13</v>
      </c>
      <c r="T26" s="197" t="s">
        <v>8</v>
      </c>
      <c r="U26" s="165" t="s">
        <v>609</v>
      </c>
      <c r="V26" s="197" t="s">
        <v>18</v>
      </c>
      <c r="W26" s="197" t="s">
        <v>22</v>
      </c>
      <c r="X26" s="197" t="s">
        <v>104</v>
      </c>
      <c r="Y26" s="166">
        <v>0.28799999999999998</v>
      </c>
      <c r="Z26" s="187" t="s">
        <v>40</v>
      </c>
      <c r="AA26" s="165">
        <v>0.28799999999999998</v>
      </c>
      <c r="AB26" s="187" t="s">
        <v>68</v>
      </c>
      <c r="AC26" s="165">
        <v>0.6</v>
      </c>
      <c r="AD26" s="167" t="s">
        <v>68</v>
      </c>
      <c r="AE26" s="475"/>
      <c r="AF26" s="488"/>
      <c r="AG26" s="479"/>
      <c r="AH26" s="479"/>
      <c r="AI26" s="479"/>
      <c r="AJ26" s="488"/>
      <c r="AK26" s="495"/>
    </row>
    <row r="27" spans="1:37" s="17" customFormat="1" ht="46.5" customHeight="1" x14ac:dyDescent="0.25">
      <c r="A27" s="449">
        <v>6</v>
      </c>
      <c r="B27" s="550" t="s">
        <v>306</v>
      </c>
      <c r="C27" s="420" t="s">
        <v>115</v>
      </c>
      <c r="D27" s="472" t="s">
        <v>575</v>
      </c>
      <c r="E27" s="472" t="s">
        <v>576</v>
      </c>
      <c r="F27" s="488" t="s">
        <v>577</v>
      </c>
      <c r="G27" s="420" t="s">
        <v>219</v>
      </c>
      <c r="H27" s="424">
        <v>246</v>
      </c>
      <c r="I27" s="426" t="s">
        <v>92</v>
      </c>
      <c r="J27" s="428">
        <v>0.6</v>
      </c>
      <c r="K27" s="547" t="s">
        <v>754</v>
      </c>
      <c r="L27" s="428" t="s">
        <v>754</v>
      </c>
      <c r="M27" s="426" t="s">
        <v>6</v>
      </c>
      <c r="N27" s="428">
        <v>0.8</v>
      </c>
      <c r="O27" s="539" t="s">
        <v>67</v>
      </c>
      <c r="P27" s="473">
        <v>1</v>
      </c>
      <c r="Q27" s="472" t="s">
        <v>578</v>
      </c>
      <c r="R27" s="420" t="s">
        <v>3</v>
      </c>
      <c r="S27" s="475" t="s">
        <v>13</v>
      </c>
      <c r="T27" s="475" t="s">
        <v>8</v>
      </c>
      <c r="U27" s="475" t="s">
        <v>609</v>
      </c>
      <c r="V27" s="475" t="s">
        <v>18</v>
      </c>
      <c r="W27" s="475" t="s">
        <v>21</v>
      </c>
      <c r="X27" s="475" t="s">
        <v>104</v>
      </c>
      <c r="Y27" s="483">
        <v>0.36</v>
      </c>
      <c r="Z27" s="478" t="s">
        <v>40</v>
      </c>
      <c r="AA27" s="482">
        <v>0.36</v>
      </c>
      <c r="AB27" s="478" t="s">
        <v>6</v>
      </c>
      <c r="AC27" s="482">
        <v>0.8</v>
      </c>
      <c r="AD27" s="481" t="s">
        <v>67</v>
      </c>
      <c r="AE27" s="475" t="s">
        <v>118</v>
      </c>
      <c r="AF27" s="488" t="s">
        <v>579</v>
      </c>
      <c r="AG27" s="479" t="s">
        <v>580</v>
      </c>
      <c r="AH27" s="480">
        <v>44926</v>
      </c>
      <c r="AI27" s="479" t="s">
        <v>581</v>
      </c>
      <c r="AJ27" s="488" t="s">
        <v>582</v>
      </c>
      <c r="AK27" s="498" t="s">
        <v>580</v>
      </c>
    </row>
    <row r="28" spans="1:37" s="17" customFormat="1" ht="46.5" customHeight="1" x14ac:dyDescent="0.25">
      <c r="A28" s="449"/>
      <c r="B28" s="550"/>
      <c r="C28" s="420"/>
      <c r="D28" s="472"/>
      <c r="E28" s="472"/>
      <c r="F28" s="488"/>
      <c r="G28" s="420"/>
      <c r="H28" s="424"/>
      <c r="I28" s="426"/>
      <c r="J28" s="428"/>
      <c r="K28" s="547"/>
      <c r="L28" s="428">
        <v>0</v>
      </c>
      <c r="M28" s="426"/>
      <c r="N28" s="428"/>
      <c r="O28" s="539"/>
      <c r="P28" s="473"/>
      <c r="Q28" s="472"/>
      <c r="R28" s="420"/>
      <c r="S28" s="475"/>
      <c r="T28" s="475"/>
      <c r="U28" s="475"/>
      <c r="V28" s="475"/>
      <c r="W28" s="475"/>
      <c r="X28" s="475"/>
      <c r="Y28" s="483"/>
      <c r="Z28" s="478"/>
      <c r="AA28" s="482"/>
      <c r="AB28" s="478"/>
      <c r="AC28" s="482"/>
      <c r="AD28" s="481"/>
      <c r="AE28" s="475"/>
      <c r="AF28" s="488"/>
      <c r="AG28" s="479"/>
      <c r="AH28" s="479"/>
      <c r="AI28" s="479"/>
      <c r="AJ28" s="488"/>
      <c r="AK28" s="500"/>
    </row>
    <row r="29" spans="1:37" s="17" customFormat="1" ht="46.5" customHeight="1" x14ac:dyDescent="0.25">
      <c r="A29" s="449"/>
      <c r="B29" s="550"/>
      <c r="C29" s="420"/>
      <c r="D29" s="472"/>
      <c r="E29" s="472"/>
      <c r="F29" s="488"/>
      <c r="G29" s="420"/>
      <c r="H29" s="424"/>
      <c r="I29" s="426"/>
      <c r="J29" s="428"/>
      <c r="K29" s="547"/>
      <c r="L29" s="428">
        <v>0</v>
      </c>
      <c r="M29" s="426"/>
      <c r="N29" s="428"/>
      <c r="O29" s="539"/>
      <c r="P29" s="473"/>
      <c r="Q29" s="472"/>
      <c r="R29" s="420"/>
      <c r="S29" s="475"/>
      <c r="T29" s="475"/>
      <c r="U29" s="475"/>
      <c r="V29" s="475"/>
      <c r="W29" s="475"/>
      <c r="X29" s="475"/>
      <c r="Y29" s="483"/>
      <c r="Z29" s="478"/>
      <c r="AA29" s="482"/>
      <c r="AB29" s="478"/>
      <c r="AC29" s="482"/>
      <c r="AD29" s="481"/>
      <c r="AE29" s="475"/>
      <c r="AF29" s="488"/>
      <c r="AG29" s="479"/>
      <c r="AH29" s="479"/>
      <c r="AI29" s="479"/>
      <c r="AJ29" s="488"/>
      <c r="AK29" s="500"/>
    </row>
    <row r="30" spans="1:37" s="17" customFormat="1" ht="46.5" customHeight="1" x14ac:dyDescent="0.25">
      <c r="A30" s="449"/>
      <c r="B30" s="550"/>
      <c r="C30" s="420"/>
      <c r="D30" s="472"/>
      <c r="E30" s="472"/>
      <c r="F30" s="488"/>
      <c r="G30" s="420"/>
      <c r="H30" s="424"/>
      <c r="I30" s="426"/>
      <c r="J30" s="428"/>
      <c r="K30" s="547"/>
      <c r="L30" s="428">
        <v>0</v>
      </c>
      <c r="M30" s="426"/>
      <c r="N30" s="428"/>
      <c r="O30" s="539"/>
      <c r="P30" s="473">
        <v>2</v>
      </c>
      <c r="Q30" s="472" t="s">
        <v>583</v>
      </c>
      <c r="R30" s="473" t="s">
        <v>1</v>
      </c>
      <c r="S30" s="475" t="s">
        <v>15</v>
      </c>
      <c r="T30" s="475" t="s">
        <v>8</v>
      </c>
      <c r="U30" s="608" t="s">
        <v>921</v>
      </c>
      <c r="V30" s="475" t="s">
        <v>18</v>
      </c>
      <c r="W30" s="475" t="s">
        <v>21</v>
      </c>
      <c r="X30" s="475" t="s">
        <v>104</v>
      </c>
      <c r="Y30" s="483">
        <v>0.36</v>
      </c>
      <c r="Z30" s="478" t="s">
        <v>40</v>
      </c>
      <c r="AA30" s="482">
        <v>0.36</v>
      </c>
      <c r="AB30" s="478" t="s">
        <v>68</v>
      </c>
      <c r="AC30" s="482">
        <v>0.6</v>
      </c>
      <c r="AD30" s="481" t="s">
        <v>68</v>
      </c>
      <c r="AE30" s="475"/>
      <c r="AF30" s="488"/>
      <c r="AG30" s="479"/>
      <c r="AH30" s="479"/>
      <c r="AI30" s="479"/>
      <c r="AJ30" s="488"/>
      <c r="AK30" s="500"/>
    </row>
    <row r="31" spans="1:37" s="17" customFormat="1" ht="46.5" customHeight="1" x14ac:dyDescent="0.25">
      <c r="A31" s="449"/>
      <c r="B31" s="550"/>
      <c r="C31" s="420"/>
      <c r="D31" s="472"/>
      <c r="E31" s="472"/>
      <c r="F31" s="488"/>
      <c r="G31" s="420"/>
      <c r="H31" s="424"/>
      <c r="I31" s="426"/>
      <c r="J31" s="428"/>
      <c r="K31" s="547"/>
      <c r="L31" s="428">
        <v>0</v>
      </c>
      <c r="M31" s="426"/>
      <c r="N31" s="428"/>
      <c r="O31" s="539"/>
      <c r="P31" s="473"/>
      <c r="Q31" s="472"/>
      <c r="R31" s="473"/>
      <c r="S31" s="475"/>
      <c r="T31" s="475"/>
      <c r="U31" s="436"/>
      <c r="V31" s="475"/>
      <c r="W31" s="475"/>
      <c r="X31" s="475"/>
      <c r="Y31" s="483"/>
      <c r="Z31" s="478"/>
      <c r="AA31" s="482"/>
      <c r="AB31" s="478"/>
      <c r="AC31" s="482"/>
      <c r="AD31" s="481"/>
      <c r="AE31" s="475"/>
      <c r="AF31" s="488"/>
      <c r="AG31" s="479"/>
      <c r="AH31" s="479"/>
      <c r="AI31" s="479"/>
      <c r="AJ31" s="488"/>
      <c r="AK31" s="500"/>
    </row>
    <row r="32" spans="1:37" s="17" customFormat="1" ht="46.5" customHeight="1" x14ac:dyDescent="0.25">
      <c r="A32" s="449"/>
      <c r="B32" s="550"/>
      <c r="C32" s="420"/>
      <c r="D32" s="472"/>
      <c r="E32" s="472"/>
      <c r="F32" s="488"/>
      <c r="G32" s="420"/>
      <c r="H32" s="424"/>
      <c r="I32" s="426"/>
      <c r="J32" s="428"/>
      <c r="K32" s="547"/>
      <c r="L32" s="428">
        <v>0</v>
      </c>
      <c r="M32" s="426"/>
      <c r="N32" s="428"/>
      <c r="O32" s="539"/>
      <c r="P32" s="473"/>
      <c r="Q32" s="472"/>
      <c r="R32" s="473"/>
      <c r="S32" s="475"/>
      <c r="T32" s="475"/>
      <c r="U32" s="598"/>
      <c r="V32" s="475"/>
      <c r="W32" s="475"/>
      <c r="X32" s="475"/>
      <c r="Y32" s="483"/>
      <c r="Z32" s="478"/>
      <c r="AA32" s="482"/>
      <c r="AB32" s="478"/>
      <c r="AC32" s="482"/>
      <c r="AD32" s="481"/>
      <c r="AE32" s="475"/>
      <c r="AF32" s="488"/>
      <c r="AG32" s="479"/>
      <c r="AH32" s="479"/>
      <c r="AI32" s="479"/>
      <c r="AJ32" s="488"/>
      <c r="AK32" s="499"/>
    </row>
    <row r="33" spans="1:37" s="17" customFormat="1" ht="46.5" customHeight="1" x14ac:dyDescent="0.25">
      <c r="A33" s="449"/>
      <c r="B33" s="550"/>
      <c r="C33" s="420" t="s">
        <v>115</v>
      </c>
      <c r="D33" s="472" t="s">
        <v>584</v>
      </c>
      <c r="E33" s="472" t="s">
        <v>777</v>
      </c>
      <c r="F33" s="488" t="s">
        <v>585</v>
      </c>
      <c r="G33" s="420" t="s">
        <v>219</v>
      </c>
      <c r="H33" s="424">
        <v>365</v>
      </c>
      <c r="I33" s="426" t="s">
        <v>92</v>
      </c>
      <c r="J33" s="428">
        <v>0.6</v>
      </c>
      <c r="K33" s="547" t="s">
        <v>754</v>
      </c>
      <c r="L33" s="428" t="s">
        <v>754</v>
      </c>
      <c r="M33" s="426" t="s">
        <v>6</v>
      </c>
      <c r="N33" s="428">
        <v>0.8</v>
      </c>
      <c r="O33" s="539" t="s">
        <v>67</v>
      </c>
      <c r="P33" s="473">
        <v>1</v>
      </c>
      <c r="Q33" s="622" t="s">
        <v>586</v>
      </c>
      <c r="R33" s="473" t="s">
        <v>3</v>
      </c>
      <c r="S33" s="475" t="s">
        <v>13</v>
      </c>
      <c r="T33" s="475" t="s">
        <v>8</v>
      </c>
      <c r="U33" s="475" t="s">
        <v>609</v>
      </c>
      <c r="V33" s="475" t="s">
        <v>18</v>
      </c>
      <c r="W33" s="475" t="s">
        <v>21</v>
      </c>
      <c r="X33" s="475" t="s">
        <v>104</v>
      </c>
      <c r="Y33" s="483">
        <v>0.36</v>
      </c>
      <c r="Z33" s="478" t="s">
        <v>40</v>
      </c>
      <c r="AA33" s="482">
        <v>0.36</v>
      </c>
      <c r="AB33" s="478" t="s">
        <v>6</v>
      </c>
      <c r="AC33" s="482">
        <v>0.8</v>
      </c>
      <c r="AD33" s="481" t="s">
        <v>67</v>
      </c>
      <c r="AE33" s="475" t="s">
        <v>119</v>
      </c>
      <c r="AF33" s="488" t="s">
        <v>778</v>
      </c>
      <c r="AG33" s="479" t="s">
        <v>587</v>
      </c>
      <c r="AH33" s="480">
        <v>44926</v>
      </c>
      <c r="AI33" s="479" t="s">
        <v>588</v>
      </c>
      <c r="AJ33" s="488" t="s">
        <v>589</v>
      </c>
      <c r="AK33" s="501" t="s">
        <v>913</v>
      </c>
    </row>
    <row r="34" spans="1:37" s="17" customFormat="1" ht="46.5" customHeight="1" x14ac:dyDescent="0.25">
      <c r="A34" s="449"/>
      <c r="B34" s="550"/>
      <c r="C34" s="420"/>
      <c r="D34" s="472"/>
      <c r="E34" s="472"/>
      <c r="F34" s="488"/>
      <c r="G34" s="420"/>
      <c r="H34" s="424"/>
      <c r="I34" s="426"/>
      <c r="J34" s="428"/>
      <c r="K34" s="547"/>
      <c r="L34" s="428">
        <v>0</v>
      </c>
      <c r="M34" s="426"/>
      <c r="N34" s="428"/>
      <c r="O34" s="539"/>
      <c r="P34" s="473"/>
      <c r="Q34" s="622"/>
      <c r="R34" s="473"/>
      <c r="S34" s="475"/>
      <c r="T34" s="475"/>
      <c r="U34" s="475"/>
      <c r="V34" s="475"/>
      <c r="W34" s="475"/>
      <c r="X34" s="475"/>
      <c r="Y34" s="483"/>
      <c r="Z34" s="478"/>
      <c r="AA34" s="482"/>
      <c r="AB34" s="478"/>
      <c r="AC34" s="482"/>
      <c r="AD34" s="481"/>
      <c r="AE34" s="475"/>
      <c r="AF34" s="488"/>
      <c r="AG34" s="479"/>
      <c r="AH34" s="479"/>
      <c r="AI34" s="479"/>
      <c r="AJ34" s="488"/>
      <c r="AK34" s="502"/>
    </row>
    <row r="35" spans="1:37" s="117" customFormat="1" ht="115.5" customHeight="1" x14ac:dyDescent="0.25">
      <c r="A35" s="449"/>
      <c r="B35" s="550"/>
      <c r="C35" s="420"/>
      <c r="D35" s="472"/>
      <c r="E35" s="472"/>
      <c r="F35" s="488"/>
      <c r="G35" s="420"/>
      <c r="H35" s="424"/>
      <c r="I35" s="426"/>
      <c r="J35" s="428"/>
      <c r="K35" s="547"/>
      <c r="L35" s="428">
        <v>0</v>
      </c>
      <c r="M35" s="426"/>
      <c r="N35" s="428"/>
      <c r="O35" s="539"/>
      <c r="P35" s="473"/>
      <c r="Q35" s="622"/>
      <c r="R35" s="473"/>
      <c r="S35" s="475"/>
      <c r="T35" s="475"/>
      <c r="U35" s="475"/>
      <c r="V35" s="475"/>
      <c r="W35" s="475"/>
      <c r="X35" s="475"/>
      <c r="Y35" s="483"/>
      <c r="Z35" s="478"/>
      <c r="AA35" s="482"/>
      <c r="AB35" s="478"/>
      <c r="AC35" s="482"/>
      <c r="AD35" s="481"/>
      <c r="AE35" s="475"/>
      <c r="AF35" s="488"/>
      <c r="AG35" s="479"/>
      <c r="AH35" s="479"/>
      <c r="AI35" s="479"/>
      <c r="AJ35" s="488"/>
      <c r="AK35" s="502"/>
    </row>
    <row r="36" spans="1:37" s="117" customFormat="1" ht="59.1" customHeight="1" x14ac:dyDescent="0.25">
      <c r="A36" s="449"/>
      <c r="B36" s="550"/>
      <c r="C36" s="420"/>
      <c r="D36" s="472"/>
      <c r="E36" s="472"/>
      <c r="F36" s="488"/>
      <c r="G36" s="420"/>
      <c r="H36" s="424"/>
      <c r="I36" s="426"/>
      <c r="J36" s="428"/>
      <c r="K36" s="547"/>
      <c r="L36" s="428">
        <v>0</v>
      </c>
      <c r="M36" s="426"/>
      <c r="N36" s="428"/>
      <c r="O36" s="539"/>
      <c r="P36" s="473">
        <v>2</v>
      </c>
      <c r="Q36" s="622" t="s">
        <v>590</v>
      </c>
      <c r="R36" s="473" t="s">
        <v>1</v>
      </c>
      <c r="S36" s="475" t="s">
        <v>15</v>
      </c>
      <c r="T36" s="475" t="s">
        <v>8</v>
      </c>
      <c r="U36" s="475" t="s">
        <v>921</v>
      </c>
      <c r="V36" s="475" t="s">
        <v>18</v>
      </c>
      <c r="W36" s="475" t="s">
        <v>21</v>
      </c>
      <c r="X36" s="475" t="s">
        <v>104</v>
      </c>
      <c r="Y36" s="483">
        <v>0.36</v>
      </c>
      <c r="Z36" s="478" t="s">
        <v>40</v>
      </c>
      <c r="AA36" s="482">
        <v>0.36</v>
      </c>
      <c r="AB36" s="478" t="s">
        <v>68</v>
      </c>
      <c r="AC36" s="482">
        <v>0.60000000000000009</v>
      </c>
      <c r="AD36" s="481" t="s">
        <v>68</v>
      </c>
      <c r="AE36" s="475"/>
      <c r="AF36" s="488"/>
      <c r="AG36" s="479"/>
      <c r="AH36" s="479"/>
      <c r="AI36" s="479"/>
      <c r="AJ36" s="488"/>
      <c r="AK36" s="502"/>
    </row>
    <row r="37" spans="1:37" s="117" customFormat="1" ht="84" customHeight="1" x14ac:dyDescent="0.25">
      <c r="A37" s="449"/>
      <c r="B37" s="550"/>
      <c r="C37" s="420"/>
      <c r="D37" s="472"/>
      <c r="E37" s="472"/>
      <c r="F37" s="488"/>
      <c r="G37" s="420"/>
      <c r="H37" s="424"/>
      <c r="I37" s="426"/>
      <c r="J37" s="428"/>
      <c r="K37" s="547"/>
      <c r="L37" s="428">
        <v>0</v>
      </c>
      <c r="M37" s="426"/>
      <c r="N37" s="428"/>
      <c r="O37" s="539"/>
      <c r="P37" s="473"/>
      <c r="Q37" s="622"/>
      <c r="R37" s="473"/>
      <c r="S37" s="475"/>
      <c r="T37" s="475"/>
      <c r="U37" s="475" t="s">
        <v>922</v>
      </c>
      <c r="V37" s="475"/>
      <c r="W37" s="475"/>
      <c r="X37" s="475"/>
      <c r="Y37" s="483"/>
      <c r="Z37" s="478"/>
      <c r="AA37" s="482"/>
      <c r="AB37" s="478"/>
      <c r="AC37" s="482"/>
      <c r="AD37" s="481"/>
      <c r="AE37" s="475"/>
      <c r="AF37" s="488"/>
      <c r="AG37" s="479"/>
      <c r="AH37" s="479"/>
      <c r="AI37" s="479"/>
      <c r="AJ37" s="488"/>
      <c r="AK37" s="502"/>
    </row>
    <row r="38" spans="1:37" s="117" customFormat="1" ht="26.45" customHeight="1" x14ac:dyDescent="0.25">
      <c r="A38" s="449"/>
      <c r="B38" s="550"/>
      <c r="C38" s="420"/>
      <c r="D38" s="472"/>
      <c r="E38" s="472"/>
      <c r="F38" s="488"/>
      <c r="G38" s="420"/>
      <c r="H38" s="424"/>
      <c r="I38" s="426"/>
      <c r="J38" s="428"/>
      <c r="K38" s="547"/>
      <c r="L38" s="428">
        <v>0</v>
      </c>
      <c r="M38" s="426"/>
      <c r="N38" s="428"/>
      <c r="O38" s="539"/>
      <c r="P38" s="473"/>
      <c r="Q38" s="622"/>
      <c r="R38" s="473"/>
      <c r="S38" s="475"/>
      <c r="T38" s="475"/>
      <c r="U38" s="475" t="s">
        <v>922</v>
      </c>
      <c r="V38" s="475"/>
      <c r="W38" s="475"/>
      <c r="X38" s="475"/>
      <c r="Y38" s="483"/>
      <c r="Z38" s="478"/>
      <c r="AA38" s="482"/>
      <c r="AB38" s="478"/>
      <c r="AC38" s="482"/>
      <c r="AD38" s="481"/>
      <c r="AE38" s="475"/>
      <c r="AF38" s="488"/>
      <c r="AG38" s="479"/>
      <c r="AH38" s="479"/>
      <c r="AI38" s="479"/>
      <c r="AJ38" s="488"/>
      <c r="AK38" s="503"/>
    </row>
    <row r="39" spans="1:37" s="117" customFormat="1" ht="166.5" customHeight="1" x14ac:dyDescent="0.25">
      <c r="A39" s="609">
        <v>7</v>
      </c>
      <c r="B39" s="550" t="s">
        <v>305</v>
      </c>
      <c r="C39" s="479" t="s">
        <v>115</v>
      </c>
      <c r="D39" s="610" t="s">
        <v>591</v>
      </c>
      <c r="E39" s="610" t="s">
        <v>592</v>
      </c>
      <c r="F39" s="610" t="s">
        <v>593</v>
      </c>
      <c r="G39" s="479" t="s">
        <v>733</v>
      </c>
      <c r="H39" s="479">
        <v>1000</v>
      </c>
      <c r="I39" s="611" t="s">
        <v>5</v>
      </c>
      <c r="J39" s="612">
        <v>0.8</v>
      </c>
      <c r="K39" s="613" t="s">
        <v>131</v>
      </c>
      <c r="L39" s="612" t="s">
        <v>131</v>
      </c>
      <c r="M39" s="611" t="s">
        <v>68</v>
      </c>
      <c r="N39" s="612">
        <v>0.6</v>
      </c>
      <c r="O39" s="614" t="s">
        <v>67</v>
      </c>
      <c r="P39" s="617">
        <v>1</v>
      </c>
      <c r="Q39" s="616" t="s">
        <v>594</v>
      </c>
      <c r="R39" s="617" t="s">
        <v>3</v>
      </c>
      <c r="S39" s="615" t="s">
        <v>13</v>
      </c>
      <c r="T39" s="615" t="s">
        <v>8</v>
      </c>
      <c r="U39" s="615">
        <v>0.4</v>
      </c>
      <c r="V39" s="615" t="s">
        <v>18</v>
      </c>
      <c r="W39" s="615" t="s">
        <v>21</v>
      </c>
      <c r="X39" s="615" t="s">
        <v>104</v>
      </c>
      <c r="Y39" s="621">
        <v>0.48</v>
      </c>
      <c r="Z39" s="618" t="s">
        <v>92</v>
      </c>
      <c r="AA39" s="619">
        <v>0.48</v>
      </c>
      <c r="AB39" s="618" t="s">
        <v>68</v>
      </c>
      <c r="AC39" s="619">
        <v>0.6</v>
      </c>
      <c r="AD39" s="620" t="s">
        <v>68</v>
      </c>
      <c r="AE39" s="615" t="s">
        <v>118</v>
      </c>
      <c r="AF39" s="488" t="s">
        <v>595</v>
      </c>
      <c r="AG39" s="479" t="s">
        <v>926</v>
      </c>
      <c r="AH39" s="480">
        <v>44926</v>
      </c>
      <c r="AI39" s="623" t="s">
        <v>597</v>
      </c>
      <c r="AJ39" s="488" t="s">
        <v>779</v>
      </c>
      <c r="AK39" s="495" t="s">
        <v>914</v>
      </c>
    </row>
    <row r="40" spans="1:37" s="117" customFormat="1" ht="53.1" customHeight="1" x14ac:dyDescent="0.25">
      <c r="A40" s="609"/>
      <c r="B40" s="550"/>
      <c r="C40" s="479"/>
      <c r="D40" s="445"/>
      <c r="E40" s="445"/>
      <c r="F40" s="445"/>
      <c r="G40" s="479" t="s">
        <v>108</v>
      </c>
      <c r="H40" s="479">
        <v>1000</v>
      </c>
      <c r="I40" s="611"/>
      <c r="J40" s="612"/>
      <c r="K40" s="613" t="s">
        <v>131</v>
      </c>
      <c r="L40" s="612" t="s">
        <v>131</v>
      </c>
      <c r="M40" s="611"/>
      <c r="N40" s="612"/>
      <c r="O40" s="614"/>
      <c r="P40" s="617"/>
      <c r="Q40" s="616" t="s">
        <v>594</v>
      </c>
      <c r="R40" s="617" t="s">
        <v>3</v>
      </c>
      <c r="S40" s="615"/>
      <c r="T40" s="615" t="s">
        <v>8</v>
      </c>
      <c r="U40" s="615">
        <v>0.4</v>
      </c>
      <c r="V40" s="615" t="s">
        <v>18</v>
      </c>
      <c r="W40" s="615" t="s">
        <v>21</v>
      </c>
      <c r="X40" s="615" t="s">
        <v>104</v>
      </c>
      <c r="Y40" s="621"/>
      <c r="Z40" s="618"/>
      <c r="AA40" s="619"/>
      <c r="AB40" s="618"/>
      <c r="AC40" s="619"/>
      <c r="AD40" s="620"/>
      <c r="AE40" s="615"/>
      <c r="AF40" s="488"/>
      <c r="AG40" s="479" t="s">
        <v>596</v>
      </c>
      <c r="AH40" s="479">
        <v>44926</v>
      </c>
      <c r="AI40" s="623"/>
      <c r="AJ40" s="488"/>
      <c r="AK40" s="495" t="s">
        <v>596</v>
      </c>
    </row>
    <row r="41" spans="1:37" s="117" customFormat="1" ht="53.1" customHeight="1" x14ac:dyDescent="0.25">
      <c r="A41" s="609"/>
      <c r="B41" s="550"/>
      <c r="C41" s="479"/>
      <c r="D41" s="445"/>
      <c r="E41" s="445"/>
      <c r="F41" s="445"/>
      <c r="G41" s="479" t="s">
        <v>108</v>
      </c>
      <c r="H41" s="479">
        <v>1000</v>
      </c>
      <c r="I41" s="611"/>
      <c r="J41" s="612"/>
      <c r="K41" s="613" t="s">
        <v>131</v>
      </c>
      <c r="L41" s="612" t="s">
        <v>131</v>
      </c>
      <c r="M41" s="611"/>
      <c r="N41" s="612"/>
      <c r="O41" s="614"/>
      <c r="P41" s="617"/>
      <c r="Q41" s="616" t="s">
        <v>594</v>
      </c>
      <c r="R41" s="617" t="s">
        <v>3</v>
      </c>
      <c r="S41" s="615"/>
      <c r="T41" s="615" t="s">
        <v>8</v>
      </c>
      <c r="U41" s="615">
        <v>0.4</v>
      </c>
      <c r="V41" s="615" t="s">
        <v>18</v>
      </c>
      <c r="W41" s="615" t="s">
        <v>21</v>
      </c>
      <c r="X41" s="615" t="s">
        <v>104</v>
      </c>
      <c r="Y41" s="621"/>
      <c r="Z41" s="618"/>
      <c r="AA41" s="619"/>
      <c r="AB41" s="618"/>
      <c r="AC41" s="619"/>
      <c r="AD41" s="620"/>
      <c r="AE41" s="615"/>
      <c r="AF41" s="488"/>
      <c r="AG41" s="479" t="s">
        <v>596</v>
      </c>
      <c r="AH41" s="479">
        <v>44926</v>
      </c>
      <c r="AI41" s="623"/>
      <c r="AJ41" s="488"/>
      <c r="AK41" s="495" t="s">
        <v>596</v>
      </c>
    </row>
    <row r="42" spans="1:37" s="117" customFormat="1" ht="53.1" customHeight="1" x14ac:dyDescent="0.25">
      <c r="A42" s="609"/>
      <c r="B42" s="550"/>
      <c r="C42" s="479"/>
      <c r="D42" s="438"/>
      <c r="E42" s="438"/>
      <c r="F42" s="438"/>
      <c r="G42" s="479" t="s">
        <v>108</v>
      </c>
      <c r="H42" s="479">
        <v>1000</v>
      </c>
      <c r="I42" s="611"/>
      <c r="J42" s="612"/>
      <c r="K42" s="613" t="s">
        <v>131</v>
      </c>
      <c r="L42" s="612" t="s">
        <v>131</v>
      </c>
      <c r="M42" s="611"/>
      <c r="N42" s="612"/>
      <c r="O42" s="614"/>
      <c r="P42" s="617"/>
      <c r="Q42" s="616" t="s">
        <v>594</v>
      </c>
      <c r="R42" s="617" t="s">
        <v>3</v>
      </c>
      <c r="S42" s="615"/>
      <c r="T42" s="615" t="s">
        <v>8</v>
      </c>
      <c r="U42" s="615">
        <v>0.4</v>
      </c>
      <c r="V42" s="615" t="s">
        <v>18</v>
      </c>
      <c r="W42" s="615" t="s">
        <v>21</v>
      </c>
      <c r="X42" s="615" t="s">
        <v>104</v>
      </c>
      <c r="Y42" s="621"/>
      <c r="Z42" s="618"/>
      <c r="AA42" s="619"/>
      <c r="AB42" s="618"/>
      <c r="AC42" s="619"/>
      <c r="AD42" s="620"/>
      <c r="AE42" s="615"/>
      <c r="AF42" s="488"/>
      <c r="AG42" s="479" t="s">
        <v>596</v>
      </c>
      <c r="AH42" s="479">
        <v>44926</v>
      </c>
      <c r="AI42" s="623"/>
      <c r="AJ42" s="488"/>
      <c r="AK42" s="495" t="s">
        <v>596</v>
      </c>
    </row>
    <row r="43" spans="1:37" s="117" customFormat="1" ht="166.5" customHeight="1" x14ac:dyDescent="0.25">
      <c r="A43" s="609"/>
      <c r="B43" s="550"/>
      <c r="C43" s="610" t="s">
        <v>115</v>
      </c>
      <c r="D43" s="610" t="s">
        <v>599</v>
      </c>
      <c r="E43" s="610" t="s">
        <v>600</v>
      </c>
      <c r="F43" s="610" t="s">
        <v>601</v>
      </c>
      <c r="G43" s="479" t="s">
        <v>733</v>
      </c>
      <c r="H43" s="479">
        <v>1000</v>
      </c>
      <c r="I43" s="611" t="s">
        <v>5</v>
      </c>
      <c r="J43" s="612">
        <v>0.8</v>
      </c>
      <c r="K43" s="613" t="s">
        <v>131</v>
      </c>
      <c r="L43" s="612" t="s">
        <v>131</v>
      </c>
      <c r="M43" s="611" t="s">
        <v>68</v>
      </c>
      <c r="N43" s="612">
        <v>0.6</v>
      </c>
      <c r="O43" s="614" t="s">
        <v>67</v>
      </c>
      <c r="P43" s="617">
        <v>1</v>
      </c>
      <c r="Q43" s="616" t="s">
        <v>602</v>
      </c>
      <c r="R43" s="648" t="s">
        <v>3</v>
      </c>
      <c r="S43" s="615" t="s">
        <v>13</v>
      </c>
      <c r="T43" s="615" t="s">
        <v>8</v>
      </c>
      <c r="U43" s="615">
        <v>0.4</v>
      </c>
      <c r="V43" s="615" t="s">
        <v>18</v>
      </c>
      <c r="W43" s="615" t="s">
        <v>21</v>
      </c>
      <c r="X43" s="615" t="s">
        <v>104</v>
      </c>
      <c r="Y43" s="621">
        <v>0.48</v>
      </c>
      <c r="Z43" s="618" t="s">
        <v>92</v>
      </c>
      <c r="AA43" s="619">
        <v>0.48</v>
      </c>
      <c r="AB43" s="618" t="s">
        <v>68</v>
      </c>
      <c r="AC43" s="619">
        <v>0.6</v>
      </c>
      <c r="AD43" s="620" t="s">
        <v>68</v>
      </c>
      <c r="AE43" s="615" t="s">
        <v>118</v>
      </c>
      <c r="AF43" s="488" t="s">
        <v>780</v>
      </c>
      <c r="AG43" s="479" t="s">
        <v>926</v>
      </c>
      <c r="AH43" s="480">
        <v>44926</v>
      </c>
      <c r="AI43" s="623" t="s">
        <v>604</v>
      </c>
      <c r="AJ43" s="488" t="s">
        <v>779</v>
      </c>
      <c r="AK43" s="495" t="s">
        <v>914</v>
      </c>
    </row>
    <row r="44" spans="1:37" s="117" customFormat="1" ht="57.95" customHeight="1" x14ac:dyDescent="0.25">
      <c r="A44" s="609"/>
      <c r="B44" s="550"/>
      <c r="C44" s="445"/>
      <c r="D44" s="445"/>
      <c r="E44" s="445"/>
      <c r="F44" s="445"/>
      <c r="G44" s="479" t="s">
        <v>108</v>
      </c>
      <c r="H44" s="479">
        <v>1000</v>
      </c>
      <c r="I44" s="611" t="s">
        <v>5</v>
      </c>
      <c r="J44" s="612">
        <v>0.8</v>
      </c>
      <c r="K44" s="613" t="s">
        <v>131</v>
      </c>
      <c r="L44" s="612" t="s">
        <v>131</v>
      </c>
      <c r="M44" s="611" t="s">
        <v>68</v>
      </c>
      <c r="N44" s="612">
        <v>0.6</v>
      </c>
      <c r="O44" s="614" t="s">
        <v>67</v>
      </c>
      <c r="P44" s="617"/>
      <c r="Q44" s="616" t="s">
        <v>602</v>
      </c>
      <c r="R44" s="648" t="s">
        <v>3</v>
      </c>
      <c r="S44" s="615" t="s">
        <v>13</v>
      </c>
      <c r="T44" s="615" t="s">
        <v>8</v>
      </c>
      <c r="U44" s="615">
        <v>0.4</v>
      </c>
      <c r="V44" s="615" t="s">
        <v>18</v>
      </c>
      <c r="W44" s="615" t="s">
        <v>21</v>
      </c>
      <c r="X44" s="615" t="s">
        <v>104</v>
      </c>
      <c r="Y44" s="621"/>
      <c r="Z44" s="618" t="s">
        <v>92</v>
      </c>
      <c r="AA44" s="619">
        <v>0.48</v>
      </c>
      <c r="AB44" s="618" t="s">
        <v>68</v>
      </c>
      <c r="AC44" s="619">
        <v>0.6</v>
      </c>
      <c r="AD44" s="620" t="s">
        <v>68</v>
      </c>
      <c r="AE44" s="615" t="s">
        <v>118</v>
      </c>
      <c r="AF44" s="488" t="s">
        <v>603</v>
      </c>
      <c r="AG44" s="479" t="s">
        <v>596</v>
      </c>
      <c r="AH44" s="479">
        <v>44926</v>
      </c>
      <c r="AI44" s="623"/>
      <c r="AJ44" s="488" t="s">
        <v>598</v>
      </c>
      <c r="AK44" s="495" t="s">
        <v>596</v>
      </c>
    </row>
    <row r="45" spans="1:37" s="117" customFormat="1" ht="57.95" customHeight="1" x14ac:dyDescent="0.25">
      <c r="A45" s="609"/>
      <c r="B45" s="550"/>
      <c r="C45" s="445"/>
      <c r="D45" s="445"/>
      <c r="E45" s="445"/>
      <c r="F45" s="445"/>
      <c r="G45" s="479" t="s">
        <v>108</v>
      </c>
      <c r="H45" s="479">
        <v>1000</v>
      </c>
      <c r="I45" s="611" t="s">
        <v>5</v>
      </c>
      <c r="J45" s="612">
        <v>0.8</v>
      </c>
      <c r="K45" s="613" t="s">
        <v>131</v>
      </c>
      <c r="L45" s="612" t="s">
        <v>131</v>
      </c>
      <c r="M45" s="611" t="s">
        <v>68</v>
      </c>
      <c r="N45" s="612">
        <v>0.6</v>
      </c>
      <c r="O45" s="614" t="s">
        <v>67</v>
      </c>
      <c r="P45" s="617"/>
      <c r="Q45" s="616" t="s">
        <v>602</v>
      </c>
      <c r="R45" s="648" t="s">
        <v>3</v>
      </c>
      <c r="S45" s="615" t="s">
        <v>13</v>
      </c>
      <c r="T45" s="615" t="s">
        <v>8</v>
      </c>
      <c r="U45" s="615">
        <v>0.4</v>
      </c>
      <c r="V45" s="615" t="s">
        <v>18</v>
      </c>
      <c r="W45" s="615" t="s">
        <v>21</v>
      </c>
      <c r="X45" s="615" t="s">
        <v>104</v>
      </c>
      <c r="Y45" s="621"/>
      <c r="Z45" s="618" t="s">
        <v>92</v>
      </c>
      <c r="AA45" s="619">
        <v>0.48</v>
      </c>
      <c r="AB45" s="618" t="s">
        <v>68</v>
      </c>
      <c r="AC45" s="619">
        <v>0.6</v>
      </c>
      <c r="AD45" s="620" t="s">
        <v>68</v>
      </c>
      <c r="AE45" s="615" t="s">
        <v>118</v>
      </c>
      <c r="AF45" s="488" t="s">
        <v>603</v>
      </c>
      <c r="AG45" s="479" t="s">
        <v>596</v>
      </c>
      <c r="AH45" s="479">
        <v>44926</v>
      </c>
      <c r="AI45" s="623"/>
      <c r="AJ45" s="488" t="s">
        <v>598</v>
      </c>
      <c r="AK45" s="495" t="s">
        <v>596</v>
      </c>
    </row>
    <row r="46" spans="1:37" s="117" customFormat="1" ht="57.95" customHeight="1" thickBot="1" x14ac:dyDescent="0.3">
      <c r="A46" s="609"/>
      <c r="B46" s="550"/>
      <c r="C46" s="438"/>
      <c r="D46" s="438"/>
      <c r="E46" s="438"/>
      <c r="F46" s="438"/>
      <c r="G46" s="479" t="s">
        <v>108</v>
      </c>
      <c r="H46" s="479">
        <v>1000</v>
      </c>
      <c r="I46" s="611" t="s">
        <v>5</v>
      </c>
      <c r="J46" s="612">
        <v>0.8</v>
      </c>
      <c r="K46" s="613" t="s">
        <v>131</v>
      </c>
      <c r="L46" s="612" t="s">
        <v>131</v>
      </c>
      <c r="M46" s="611" t="s">
        <v>68</v>
      </c>
      <c r="N46" s="612">
        <v>0.6</v>
      </c>
      <c r="O46" s="614" t="s">
        <v>67</v>
      </c>
      <c r="P46" s="617"/>
      <c r="Q46" s="616" t="s">
        <v>602</v>
      </c>
      <c r="R46" s="648" t="s">
        <v>3</v>
      </c>
      <c r="S46" s="615" t="s">
        <v>13</v>
      </c>
      <c r="T46" s="615" t="s">
        <v>8</v>
      </c>
      <c r="U46" s="615">
        <v>0.4</v>
      </c>
      <c r="V46" s="615" t="s">
        <v>18</v>
      </c>
      <c r="W46" s="615" t="s">
        <v>21</v>
      </c>
      <c r="X46" s="615" t="s">
        <v>104</v>
      </c>
      <c r="Y46" s="621"/>
      <c r="Z46" s="618" t="s">
        <v>92</v>
      </c>
      <c r="AA46" s="619">
        <v>0.48</v>
      </c>
      <c r="AB46" s="618" t="s">
        <v>68</v>
      </c>
      <c r="AC46" s="619">
        <v>0.6</v>
      </c>
      <c r="AD46" s="620" t="s">
        <v>68</v>
      </c>
      <c r="AE46" s="615" t="s">
        <v>118</v>
      </c>
      <c r="AF46" s="488" t="s">
        <v>603</v>
      </c>
      <c r="AG46" s="479" t="s">
        <v>596</v>
      </c>
      <c r="AH46" s="479">
        <v>44926</v>
      </c>
      <c r="AI46" s="623"/>
      <c r="AJ46" s="488" t="s">
        <v>598</v>
      </c>
      <c r="AK46" s="495" t="s">
        <v>596</v>
      </c>
    </row>
    <row r="47" spans="1:37" s="117" customFormat="1" ht="211.5" customHeight="1" thickBot="1" x14ac:dyDescent="0.3">
      <c r="A47" s="449">
        <v>8</v>
      </c>
      <c r="B47" s="550" t="s">
        <v>311</v>
      </c>
      <c r="C47" s="191" t="s">
        <v>115</v>
      </c>
      <c r="D47" s="240" t="s">
        <v>605</v>
      </c>
      <c r="E47" s="240" t="s">
        <v>606</v>
      </c>
      <c r="F47" s="241" t="s">
        <v>607</v>
      </c>
      <c r="G47" s="191" t="s">
        <v>733</v>
      </c>
      <c r="H47" s="193">
        <v>12</v>
      </c>
      <c r="I47" s="194" t="s">
        <v>40</v>
      </c>
      <c r="J47" s="189">
        <v>0.4</v>
      </c>
      <c r="K47" s="248" t="s">
        <v>754</v>
      </c>
      <c r="L47" s="189" t="s">
        <v>754</v>
      </c>
      <c r="M47" s="194" t="s">
        <v>6</v>
      </c>
      <c r="N47" s="189">
        <v>0.8</v>
      </c>
      <c r="O47" s="190" t="s">
        <v>67</v>
      </c>
      <c r="P47" s="261">
        <v>1</v>
      </c>
      <c r="Q47" s="240" t="s">
        <v>608</v>
      </c>
      <c r="R47" s="164" t="s">
        <v>3</v>
      </c>
      <c r="S47" s="197" t="s">
        <v>13</v>
      </c>
      <c r="T47" s="197" t="s">
        <v>8</v>
      </c>
      <c r="U47" s="165" t="s">
        <v>609</v>
      </c>
      <c r="V47" s="197" t="s">
        <v>18</v>
      </c>
      <c r="W47" s="197" t="s">
        <v>21</v>
      </c>
      <c r="X47" s="197" t="s">
        <v>104</v>
      </c>
      <c r="Y47" s="166">
        <v>0.24</v>
      </c>
      <c r="Z47" s="202" t="s">
        <v>40</v>
      </c>
      <c r="AA47" s="165">
        <v>0.24</v>
      </c>
      <c r="AB47" s="202" t="s">
        <v>6</v>
      </c>
      <c r="AC47" s="165">
        <v>0.8</v>
      </c>
      <c r="AD47" s="167" t="s">
        <v>67</v>
      </c>
      <c r="AE47" s="262" t="s">
        <v>118</v>
      </c>
      <c r="AF47" s="241" t="s">
        <v>610</v>
      </c>
      <c r="AG47" s="192" t="s">
        <v>908</v>
      </c>
      <c r="AH47" s="195">
        <v>44926</v>
      </c>
      <c r="AI47" s="192"/>
      <c r="AJ47" s="240" t="s">
        <v>611</v>
      </c>
      <c r="AK47" s="313" t="s">
        <v>909</v>
      </c>
    </row>
    <row r="48" spans="1:37" s="117" customFormat="1" ht="166.5" customHeight="1" thickBot="1" x14ac:dyDescent="0.3">
      <c r="A48" s="449"/>
      <c r="B48" s="550"/>
      <c r="C48" s="191" t="s">
        <v>116</v>
      </c>
      <c r="D48" s="240" t="s">
        <v>612</v>
      </c>
      <c r="E48" s="240" t="s">
        <v>613</v>
      </c>
      <c r="F48" s="241" t="s">
        <v>614</v>
      </c>
      <c r="G48" s="191" t="s">
        <v>733</v>
      </c>
      <c r="H48" s="193">
        <v>1</v>
      </c>
      <c r="I48" s="194" t="s">
        <v>38</v>
      </c>
      <c r="J48" s="189">
        <v>0.2</v>
      </c>
      <c r="K48" s="248" t="s">
        <v>122</v>
      </c>
      <c r="L48" s="189" t="s">
        <v>122</v>
      </c>
      <c r="M48" s="194" t="s">
        <v>615</v>
      </c>
      <c r="N48" s="189">
        <v>0.2</v>
      </c>
      <c r="O48" s="190" t="s">
        <v>69</v>
      </c>
      <c r="P48" s="201">
        <v>1</v>
      </c>
      <c r="Q48" s="240" t="s">
        <v>616</v>
      </c>
      <c r="R48" s="164" t="s">
        <v>3</v>
      </c>
      <c r="S48" s="197" t="s">
        <v>13</v>
      </c>
      <c r="T48" s="197" t="s">
        <v>8</v>
      </c>
      <c r="U48" s="165" t="s">
        <v>609</v>
      </c>
      <c r="V48" s="197" t="s">
        <v>18</v>
      </c>
      <c r="W48" s="197" t="s">
        <v>21</v>
      </c>
      <c r="X48" s="197" t="s">
        <v>104</v>
      </c>
      <c r="Y48" s="166">
        <v>0.12</v>
      </c>
      <c r="Z48" s="202" t="s">
        <v>38</v>
      </c>
      <c r="AA48" s="165">
        <v>0.12</v>
      </c>
      <c r="AB48" s="202" t="s">
        <v>615</v>
      </c>
      <c r="AC48" s="165">
        <v>0.2</v>
      </c>
      <c r="AD48" s="167" t="s">
        <v>69</v>
      </c>
      <c r="AE48" s="262" t="s">
        <v>118</v>
      </c>
      <c r="AF48" s="241"/>
      <c r="AG48" s="257" t="s">
        <v>908</v>
      </c>
      <c r="AH48" s="258">
        <v>44926</v>
      </c>
      <c r="AI48" s="192"/>
      <c r="AJ48" s="240" t="s">
        <v>611</v>
      </c>
      <c r="AK48" s="313" t="s">
        <v>909</v>
      </c>
    </row>
    <row r="49" spans="1:37" s="117" customFormat="1" ht="75.75" customHeight="1" x14ac:dyDescent="0.25">
      <c r="A49" s="449">
        <v>9</v>
      </c>
      <c r="B49" s="550" t="s">
        <v>310</v>
      </c>
      <c r="C49" s="479" t="s">
        <v>115</v>
      </c>
      <c r="D49" s="472" t="s">
        <v>617</v>
      </c>
      <c r="E49" s="472" t="s">
        <v>618</v>
      </c>
      <c r="F49" s="488" t="s">
        <v>619</v>
      </c>
      <c r="G49" s="420" t="s">
        <v>620</v>
      </c>
      <c r="H49" s="424">
        <v>70</v>
      </c>
      <c r="I49" s="426" t="s">
        <v>92</v>
      </c>
      <c r="J49" s="428"/>
      <c r="K49" s="626" t="s">
        <v>734</v>
      </c>
      <c r="L49" s="428" t="s">
        <v>734</v>
      </c>
      <c r="M49" s="426" t="s">
        <v>71</v>
      </c>
      <c r="N49" s="428">
        <v>0.4</v>
      </c>
      <c r="O49" s="539" t="s">
        <v>68</v>
      </c>
      <c r="P49" s="201">
        <v>1</v>
      </c>
      <c r="Q49" s="240" t="s">
        <v>621</v>
      </c>
      <c r="R49" s="164" t="s">
        <v>3</v>
      </c>
      <c r="S49" s="197" t="s">
        <v>13</v>
      </c>
      <c r="T49" s="197" t="s">
        <v>8</v>
      </c>
      <c r="U49" s="165" t="s">
        <v>609</v>
      </c>
      <c r="V49" s="197" t="s">
        <v>19</v>
      </c>
      <c r="W49" s="197" t="s">
        <v>21</v>
      </c>
      <c r="X49" s="197" t="s">
        <v>105</v>
      </c>
      <c r="Y49" s="269">
        <v>0</v>
      </c>
      <c r="Z49" s="202" t="s">
        <v>38</v>
      </c>
      <c r="AA49" s="165">
        <v>0</v>
      </c>
      <c r="AB49" s="202" t="s">
        <v>71</v>
      </c>
      <c r="AC49" s="165">
        <v>0.4</v>
      </c>
      <c r="AD49" s="167" t="s">
        <v>69</v>
      </c>
      <c r="AE49" s="475" t="s">
        <v>118</v>
      </c>
      <c r="AF49" s="624" t="s">
        <v>935</v>
      </c>
      <c r="AG49" s="479" t="s">
        <v>622</v>
      </c>
      <c r="AH49" s="496">
        <v>44896</v>
      </c>
      <c r="AI49" s="479" t="s">
        <v>623</v>
      </c>
      <c r="AJ49" s="472" t="s">
        <v>624</v>
      </c>
      <c r="AK49" s="498" t="s">
        <v>625</v>
      </c>
    </row>
    <row r="50" spans="1:37" s="96" customFormat="1" ht="158.25" customHeight="1" x14ac:dyDescent="0.2">
      <c r="A50" s="449"/>
      <c r="B50" s="550"/>
      <c r="C50" s="479"/>
      <c r="D50" s="472"/>
      <c r="E50" s="472"/>
      <c r="F50" s="488"/>
      <c r="G50" s="420"/>
      <c r="H50" s="424"/>
      <c r="I50" s="426"/>
      <c r="J50" s="428"/>
      <c r="K50" s="626"/>
      <c r="L50" s="428">
        <v>0</v>
      </c>
      <c r="M50" s="426"/>
      <c r="N50" s="428"/>
      <c r="O50" s="539"/>
      <c r="P50" s="201">
        <v>2</v>
      </c>
      <c r="Q50" s="240" t="s">
        <v>626</v>
      </c>
      <c r="R50" s="164" t="s">
        <v>3</v>
      </c>
      <c r="S50" s="197" t="s">
        <v>13</v>
      </c>
      <c r="T50" s="197" t="s">
        <v>8</v>
      </c>
      <c r="U50" s="165" t="s">
        <v>609</v>
      </c>
      <c r="V50" s="197" t="s">
        <v>19</v>
      </c>
      <c r="W50" s="197" t="s">
        <v>21</v>
      </c>
      <c r="X50" s="197" t="s">
        <v>105</v>
      </c>
      <c r="Y50" s="166">
        <f>IFERROR(IF(R49="Probabilidad",(J49-(+J49*U49)),IF(R49="Impacto",J49,"")),"")</f>
        <v>0</v>
      </c>
      <c r="Z50" s="202" t="s">
        <v>38</v>
      </c>
      <c r="AA50" s="165">
        <v>0</v>
      </c>
      <c r="AB50" s="202" t="s">
        <v>71</v>
      </c>
      <c r="AC50" s="165">
        <v>0.4</v>
      </c>
      <c r="AD50" s="167" t="s">
        <v>69</v>
      </c>
      <c r="AE50" s="475"/>
      <c r="AF50" s="625"/>
      <c r="AG50" s="479"/>
      <c r="AH50" s="497"/>
      <c r="AI50" s="479"/>
      <c r="AJ50" s="472"/>
      <c r="AK50" s="499"/>
    </row>
    <row r="51" spans="1:37" s="96" customFormat="1" ht="130.5" customHeight="1" x14ac:dyDescent="0.2">
      <c r="A51" s="449">
        <v>10</v>
      </c>
      <c r="B51" s="550"/>
      <c r="C51" s="479" t="s">
        <v>116</v>
      </c>
      <c r="D51" s="472" t="s">
        <v>627</v>
      </c>
      <c r="E51" s="472" t="s">
        <v>628</v>
      </c>
      <c r="F51" s="488" t="s">
        <v>629</v>
      </c>
      <c r="G51" s="420" t="s">
        <v>620</v>
      </c>
      <c r="H51" s="424">
        <v>830</v>
      </c>
      <c r="I51" s="426" t="s">
        <v>5</v>
      </c>
      <c r="J51" s="428">
        <v>0.8</v>
      </c>
      <c r="K51" s="547" t="s">
        <v>126</v>
      </c>
      <c r="L51" s="428" t="s">
        <v>126</v>
      </c>
      <c r="M51" s="426" t="s">
        <v>71</v>
      </c>
      <c r="N51" s="428">
        <v>0.4</v>
      </c>
      <c r="O51" s="539" t="s">
        <v>68</v>
      </c>
      <c r="P51" s="201">
        <v>1</v>
      </c>
      <c r="Q51" s="240" t="s">
        <v>630</v>
      </c>
      <c r="R51" s="164" t="s">
        <v>3</v>
      </c>
      <c r="S51" s="197" t="s">
        <v>13</v>
      </c>
      <c r="T51" s="197" t="s">
        <v>8</v>
      </c>
      <c r="U51" s="165" t="s">
        <v>609</v>
      </c>
      <c r="V51" s="197" t="s">
        <v>18</v>
      </c>
      <c r="W51" s="197" t="s">
        <v>21</v>
      </c>
      <c r="X51" s="197" t="s">
        <v>104</v>
      </c>
      <c r="Y51" s="166">
        <v>0.48</v>
      </c>
      <c r="Z51" s="202" t="s">
        <v>92</v>
      </c>
      <c r="AA51" s="165">
        <v>0.48</v>
      </c>
      <c r="AB51" s="202" t="s">
        <v>71</v>
      </c>
      <c r="AC51" s="165">
        <v>0.4</v>
      </c>
      <c r="AD51" s="167" t="s">
        <v>68</v>
      </c>
      <c r="AE51" s="475" t="s">
        <v>118</v>
      </c>
      <c r="AF51" s="624" t="s">
        <v>933</v>
      </c>
      <c r="AG51" s="479" t="s">
        <v>622</v>
      </c>
      <c r="AH51" s="496">
        <v>44896</v>
      </c>
      <c r="AI51" s="479" t="s">
        <v>631</v>
      </c>
      <c r="AJ51" s="472" t="s">
        <v>632</v>
      </c>
      <c r="AK51" s="494" t="s">
        <v>625</v>
      </c>
    </row>
    <row r="52" spans="1:37" s="96" customFormat="1" ht="161.44999999999999" customHeight="1" x14ac:dyDescent="0.2">
      <c r="A52" s="449"/>
      <c r="B52" s="550"/>
      <c r="C52" s="479"/>
      <c r="D52" s="472"/>
      <c r="E52" s="472"/>
      <c r="F52" s="488"/>
      <c r="G52" s="420"/>
      <c r="H52" s="424"/>
      <c r="I52" s="426"/>
      <c r="J52" s="428"/>
      <c r="K52" s="547"/>
      <c r="L52" s="428">
        <v>0</v>
      </c>
      <c r="M52" s="426"/>
      <c r="N52" s="428"/>
      <c r="O52" s="539"/>
      <c r="P52" s="201">
        <v>2</v>
      </c>
      <c r="Q52" s="240" t="s">
        <v>633</v>
      </c>
      <c r="R52" s="164" t="s">
        <v>3</v>
      </c>
      <c r="S52" s="197" t="s">
        <v>13</v>
      </c>
      <c r="T52" s="197" t="s">
        <v>8</v>
      </c>
      <c r="U52" s="165" t="s">
        <v>609</v>
      </c>
      <c r="V52" s="197" t="s">
        <v>18</v>
      </c>
      <c r="W52" s="197" t="s">
        <v>21</v>
      </c>
      <c r="X52" s="197" t="s">
        <v>104</v>
      </c>
      <c r="Y52" s="166">
        <v>0.28799999999999998</v>
      </c>
      <c r="Z52" s="202" t="s">
        <v>40</v>
      </c>
      <c r="AA52" s="165">
        <v>0.28799999999999998</v>
      </c>
      <c r="AB52" s="202" t="s">
        <v>71</v>
      </c>
      <c r="AC52" s="165">
        <v>0.4</v>
      </c>
      <c r="AD52" s="167" t="s">
        <v>68</v>
      </c>
      <c r="AE52" s="475"/>
      <c r="AF52" s="625"/>
      <c r="AG52" s="479"/>
      <c r="AH52" s="497"/>
      <c r="AI52" s="479"/>
      <c r="AJ52" s="472"/>
      <c r="AK52" s="494"/>
    </row>
    <row r="53" spans="1:37" s="96" customFormat="1" ht="108.75" customHeight="1" x14ac:dyDescent="0.2">
      <c r="A53" s="449">
        <v>11</v>
      </c>
      <c r="B53" s="550"/>
      <c r="C53" s="420" t="s">
        <v>115</v>
      </c>
      <c r="D53" s="472" t="s">
        <v>634</v>
      </c>
      <c r="E53" s="472" t="s">
        <v>635</v>
      </c>
      <c r="F53" s="488" t="s">
        <v>636</v>
      </c>
      <c r="G53" s="420" t="s">
        <v>620</v>
      </c>
      <c r="H53" s="424">
        <v>859</v>
      </c>
      <c r="I53" s="426" t="s">
        <v>5</v>
      </c>
      <c r="J53" s="428">
        <v>0.8</v>
      </c>
      <c r="K53" s="547" t="s">
        <v>734</v>
      </c>
      <c r="L53" s="428" t="s">
        <v>734</v>
      </c>
      <c r="M53" s="426" t="s">
        <v>71</v>
      </c>
      <c r="N53" s="428">
        <v>0.4</v>
      </c>
      <c r="O53" s="539" t="s">
        <v>68</v>
      </c>
      <c r="P53" s="627">
        <v>1</v>
      </c>
      <c r="Q53" s="472" t="s">
        <v>637</v>
      </c>
      <c r="R53" s="474" t="s">
        <v>3</v>
      </c>
      <c r="S53" s="475" t="s">
        <v>14</v>
      </c>
      <c r="T53" s="475" t="s">
        <v>8</v>
      </c>
      <c r="U53" s="482" t="s">
        <v>923</v>
      </c>
      <c r="V53" s="475" t="s">
        <v>18</v>
      </c>
      <c r="W53" s="475" t="s">
        <v>21</v>
      </c>
      <c r="X53" s="475" t="s">
        <v>104</v>
      </c>
      <c r="Y53" s="483">
        <v>0.56000000000000005</v>
      </c>
      <c r="Z53" s="478" t="s">
        <v>92</v>
      </c>
      <c r="AA53" s="482">
        <v>0.56000000000000005</v>
      </c>
      <c r="AB53" s="478" t="s">
        <v>71</v>
      </c>
      <c r="AC53" s="482">
        <v>0.4</v>
      </c>
      <c r="AD53" s="481" t="s">
        <v>68</v>
      </c>
      <c r="AE53" s="475" t="s">
        <v>118</v>
      </c>
      <c r="AF53" s="636" t="s">
        <v>934</v>
      </c>
      <c r="AG53" s="479" t="s">
        <v>622</v>
      </c>
      <c r="AH53" s="496">
        <v>44896</v>
      </c>
      <c r="AI53" s="476" t="s">
        <v>638</v>
      </c>
      <c r="AJ53" s="472" t="s">
        <v>639</v>
      </c>
      <c r="AK53" s="494" t="s">
        <v>625</v>
      </c>
    </row>
    <row r="54" spans="1:37" s="96" customFormat="1" ht="15" customHeight="1" x14ac:dyDescent="0.2">
      <c r="A54" s="449"/>
      <c r="B54" s="550"/>
      <c r="C54" s="420"/>
      <c r="D54" s="472"/>
      <c r="E54" s="472"/>
      <c r="F54" s="488"/>
      <c r="G54" s="420"/>
      <c r="H54" s="424"/>
      <c r="I54" s="426"/>
      <c r="J54" s="428"/>
      <c r="K54" s="547"/>
      <c r="L54" s="428">
        <v>0</v>
      </c>
      <c r="M54" s="426"/>
      <c r="N54" s="428"/>
      <c r="O54" s="539"/>
      <c r="P54" s="628"/>
      <c r="Q54" s="472"/>
      <c r="R54" s="474"/>
      <c r="S54" s="475"/>
      <c r="T54" s="475"/>
      <c r="U54" s="482"/>
      <c r="V54" s="475"/>
      <c r="W54" s="475"/>
      <c r="X54" s="475"/>
      <c r="Y54" s="483"/>
      <c r="Z54" s="478"/>
      <c r="AA54" s="482"/>
      <c r="AB54" s="478"/>
      <c r="AC54" s="482"/>
      <c r="AD54" s="481"/>
      <c r="AE54" s="475"/>
      <c r="AF54" s="637"/>
      <c r="AG54" s="479"/>
      <c r="AH54" s="458"/>
      <c r="AI54" s="476"/>
      <c r="AJ54" s="472"/>
      <c r="AK54" s="494"/>
    </row>
    <row r="55" spans="1:37" s="96" customFormat="1" ht="15" customHeight="1" x14ac:dyDescent="0.2">
      <c r="A55" s="449"/>
      <c r="B55" s="550"/>
      <c r="C55" s="420"/>
      <c r="D55" s="472"/>
      <c r="E55" s="472"/>
      <c r="F55" s="488"/>
      <c r="G55" s="420"/>
      <c r="H55" s="424"/>
      <c r="I55" s="426"/>
      <c r="J55" s="428"/>
      <c r="K55" s="547"/>
      <c r="L55" s="428">
        <v>0</v>
      </c>
      <c r="M55" s="426"/>
      <c r="N55" s="428"/>
      <c r="O55" s="539"/>
      <c r="P55" s="628"/>
      <c r="Q55" s="472"/>
      <c r="R55" s="474"/>
      <c r="S55" s="475"/>
      <c r="T55" s="475"/>
      <c r="U55" s="482"/>
      <c r="V55" s="475"/>
      <c r="W55" s="475"/>
      <c r="X55" s="475"/>
      <c r="Y55" s="483"/>
      <c r="Z55" s="478"/>
      <c r="AA55" s="482"/>
      <c r="AB55" s="478"/>
      <c r="AC55" s="482"/>
      <c r="AD55" s="481"/>
      <c r="AE55" s="475"/>
      <c r="AF55" s="637"/>
      <c r="AG55" s="479"/>
      <c r="AH55" s="458"/>
      <c r="AI55" s="476"/>
      <c r="AJ55" s="472"/>
      <c r="AK55" s="494"/>
    </row>
    <row r="56" spans="1:37" s="96" customFormat="1" ht="15" customHeight="1" x14ac:dyDescent="0.2">
      <c r="A56" s="449"/>
      <c r="B56" s="550"/>
      <c r="C56" s="420"/>
      <c r="D56" s="472"/>
      <c r="E56" s="472"/>
      <c r="F56" s="488"/>
      <c r="G56" s="420"/>
      <c r="H56" s="424"/>
      <c r="I56" s="426"/>
      <c r="J56" s="428"/>
      <c r="K56" s="547"/>
      <c r="L56" s="428">
        <v>0</v>
      </c>
      <c r="M56" s="426"/>
      <c r="N56" s="428"/>
      <c r="O56" s="539"/>
      <c r="P56" s="628"/>
      <c r="Q56" s="472"/>
      <c r="R56" s="474"/>
      <c r="S56" s="475"/>
      <c r="T56" s="475"/>
      <c r="U56" s="482"/>
      <c r="V56" s="475"/>
      <c r="W56" s="475"/>
      <c r="X56" s="475"/>
      <c r="Y56" s="483"/>
      <c r="Z56" s="478"/>
      <c r="AA56" s="482"/>
      <c r="AB56" s="478"/>
      <c r="AC56" s="482"/>
      <c r="AD56" s="481"/>
      <c r="AE56" s="475"/>
      <c r="AF56" s="637"/>
      <c r="AG56" s="479"/>
      <c r="AH56" s="458"/>
      <c r="AI56" s="476"/>
      <c r="AJ56" s="472"/>
      <c r="AK56" s="494"/>
    </row>
    <row r="57" spans="1:37" s="96" customFormat="1" ht="15" customHeight="1" x14ac:dyDescent="0.2">
      <c r="A57" s="449"/>
      <c r="B57" s="550"/>
      <c r="C57" s="420"/>
      <c r="D57" s="472"/>
      <c r="E57" s="472"/>
      <c r="F57" s="488"/>
      <c r="G57" s="420"/>
      <c r="H57" s="424"/>
      <c r="I57" s="426"/>
      <c r="J57" s="428"/>
      <c r="K57" s="547"/>
      <c r="L57" s="428">
        <v>0</v>
      </c>
      <c r="M57" s="426"/>
      <c r="N57" s="428"/>
      <c r="O57" s="539"/>
      <c r="P57" s="628"/>
      <c r="Q57" s="472"/>
      <c r="R57" s="474"/>
      <c r="S57" s="475"/>
      <c r="T57" s="475"/>
      <c r="U57" s="482"/>
      <c r="V57" s="475"/>
      <c r="W57" s="475"/>
      <c r="X57" s="475"/>
      <c r="Y57" s="483"/>
      <c r="Z57" s="478"/>
      <c r="AA57" s="482"/>
      <c r="AB57" s="478"/>
      <c r="AC57" s="482"/>
      <c r="AD57" s="481"/>
      <c r="AE57" s="475"/>
      <c r="AF57" s="637"/>
      <c r="AG57" s="479"/>
      <c r="AH57" s="458"/>
      <c r="AI57" s="476"/>
      <c r="AJ57" s="472"/>
      <c r="AK57" s="494"/>
    </row>
    <row r="58" spans="1:37" s="96" customFormat="1" ht="42.6" customHeight="1" x14ac:dyDescent="0.2">
      <c r="A58" s="449"/>
      <c r="B58" s="550"/>
      <c r="C58" s="420"/>
      <c r="D58" s="472"/>
      <c r="E58" s="472"/>
      <c r="F58" s="488"/>
      <c r="G58" s="420"/>
      <c r="H58" s="424"/>
      <c r="I58" s="426"/>
      <c r="J58" s="428"/>
      <c r="K58" s="547"/>
      <c r="L58" s="428">
        <v>0</v>
      </c>
      <c r="M58" s="426"/>
      <c r="N58" s="428"/>
      <c r="O58" s="539"/>
      <c r="P58" s="629"/>
      <c r="Q58" s="472"/>
      <c r="R58" s="474"/>
      <c r="S58" s="475"/>
      <c r="T58" s="475"/>
      <c r="U58" s="482"/>
      <c r="V58" s="475"/>
      <c r="W58" s="475"/>
      <c r="X58" s="475"/>
      <c r="Y58" s="483"/>
      <c r="Z58" s="478"/>
      <c r="AA58" s="482"/>
      <c r="AB58" s="478"/>
      <c r="AC58" s="482"/>
      <c r="AD58" s="481"/>
      <c r="AE58" s="475"/>
      <c r="AF58" s="638"/>
      <c r="AG58" s="479"/>
      <c r="AH58" s="497"/>
      <c r="AI58" s="476"/>
      <c r="AJ58" s="472"/>
      <c r="AK58" s="494"/>
    </row>
    <row r="59" spans="1:37" s="96" customFormat="1" ht="102" customHeight="1" x14ac:dyDescent="0.2">
      <c r="A59" s="449">
        <v>12</v>
      </c>
      <c r="B59" s="562" t="s">
        <v>910</v>
      </c>
      <c r="C59" s="420" t="s">
        <v>117</v>
      </c>
      <c r="D59" s="472" t="s">
        <v>506</v>
      </c>
      <c r="E59" s="472" t="s">
        <v>507</v>
      </c>
      <c r="F59" s="488" t="s">
        <v>508</v>
      </c>
      <c r="G59" s="420" t="s">
        <v>733</v>
      </c>
      <c r="H59" s="424">
        <v>2</v>
      </c>
      <c r="I59" s="426" t="s">
        <v>38</v>
      </c>
      <c r="J59" s="428">
        <v>0.2</v>
      </c>
      <c r="K59" s="547" t="s">
        <v>131</v>
      </c>
      <c r="L59" s="428" t="s">
        <v>509</v>
      </c>
      <c r="M59" s="426" t="s">
        <v>68</v>
      </c>
      <c r="N59" s="428">
        <v>0.6</v>
      </c>
      <c r="O59" s="539" t="s">
        <v>68</v>
      </c>
      <c r="P59" s="473">
        <v>1</v>
      </c>
      <c r="Q59" s="472" t="s">
        <v>510</v>
      </c>
      <c r="R59" s="474" t="s">
        <v>3</v>
      </c>
      <c r="S59" s="475" t="s">
        <v>13</v>
      </c>
      <c r="T59" s="475" t="s">
        <v>8</v>
      </c>
      <c r="U59" s="482">
        <v>0.4</v>
      </c>
      <c r="V59" s="475" t="s">
        <v>18</v>
      </c>
      <c r="W59" s="475" t="s">
        <v>21</v>
      </c>
      <c r="X59" s="475" t="s">
        <v>104</v>
      </c>
      <c r="Y59" s="483">
        <v>0.12</v>
      </c>
      <c r="Z59" s="548" t="s">
        <v>732</v>
      </c>
      <c r="AA59" s="482">
        <v>0.12</v>
      </c>
      <c r="AB59" s="478" t="s">
        <v>68</v>
      </c>
      <c r="AC59" s="482">
        <v>0.6</v>
      </c>
      <c r="AD59" s="481" t="s">
        <v>68</v>
      </c>
      <c r="AE59" s="475" t="s">
        <v>28</v>
      </c>
      <c r="AF59" s="472" t="s">
        <v>511</v>
      </c>
      <c r="AG59" s="420" t="s">
        <v>487</v>
      </c>
      <c r="AH59" s="476">
        <v>44925</v>
      </c>
      <c r="AI59" s="476"/>
      <c r="AJ59" s="472" t="s">
        <v>512</v>
      </c>
      <c r="AK59" s="494" t="s">
        <v>487</v>
      </c>
    </row>
    <row r="60" spans="1:37" s="96" customFormat="1" ht="15" customHeight="1" x14ac:dyDescent="0.2">
      <c r="A60" s="449"/>
      <c r="B60" s="563"/>
      <c r="C60" s="420"/>
      <c r="D60" s="472"/>
      <c r="E60" s="472"/>
      <c r="F60" s="488"/>
      <c r="G60" s="420"/>
      <c r="H60" s="424"/>
      <c r="I60" s="426"/>
      <c r="J60" s="428"/>
      <c r="K60" s="547"/>
      <c r="L60" s="428"/>
      <c r="M60" s="426"/>
      <c r="N60" s="428"/>
      <c r="O60" s="539"/>
      <c r="P60" s="473"/>
      <c r="Q60" s="472"/>
      <c r="R60" s="474"/>
      <c r="S60" s="475"/>
      <c r="T60" s="475"/>
      <c r="U60" s="482"/>
      <c r="V60" s="475"/>
      <c r="W60" s="475"/>
      <c r="X60" s="475"/>
      <c r="Y60" s="483"/>
      <c r="Z60" s="548"/>
      <c r="AA60" s="482"/>
      <c r="AB60" s="478"/>
      <c r="AC60" s="482"/>
      <c r="AD60" s="481"/>
      <c r="AE60" s="475"/>
      <c r="AF60" s="472"/>
      <c r="AG60" s="420"/>
      <c r="AH60" s="476"/>
      <c r="AI60" s="476"/>
      <c r="AJ60" s="472"/>
      <c r="AK60" s="494"/>
    </row>
    <row r="61" spans="1:37" s="96" customFormat="1" ht="15" customHeight="1" x14ac:dyDescent="0.2">
      <c r="A61" s="449"/>
      <c r="B61" s="563"/>
      <c r="C61" s="420"/>
      <c r="D61" s="472"/>
      <c r="E61" s="472"/>
      <c r="F61" s="488"/>
      <c r="G61" s="420"/>
      <c r="H61" s="424"/>
      <c r="I61" s="426"/>
      <c r="J61" s="428"/>
      <c r="K61" s="547"/>
      <c r="L61" s="428"/>
      <c r="M61" s="426"/>
      <c r="N61" s="428"/>
      <c r="O61" s="539"/>
      <c r="P61" s="473"/>
      <c r="Q61" s="472"/>
      <c r="R61" s="474"/>
      <c r="S61" s="475"/>
      <c r="T61" s="475"/>
      <c r="U61" s="482"/>
      <c r="V61" s="475"/>
      <c r="W61" s="475"/>
      <c r="X61" s="475"/>
      <c r="Y61" s="483"/>
      <c r="Z61" s="548"/>
      <c r="AA61" s="482"/>
      <c r="AB61" s="478"/>
      <c r="AC61" s="482"/>
      <c r="AD61" s="481"/>
      <c r="AE61" s="475"/>
      <c r="AF61" s="472"/>
      <c r="AG61" s="420"/>
      <c r="AH61" s="476"/>
      <c r="AI61" s="476"/>
      <c r="AJ61" s="472"/>
      <c r="AK61" s="494"/>
    </row>
    <row r="62" spans="1:37" s="96" customFormat="1" ht="15" customHeight="1" x14ac:dyDescent="0.2">
      <c r="A62" s="449"/>
      <c r="B62" s="563"/>
      <c r="C62" s="420"/>
      <c r="D62" s="472"/>
      <c r="E62" s="472"/>
      <c r="F62" s="488"/>
      <c r="G62" s="420"/>
      <c r="H62" s="424"/>
      <c r="I62" s="426"/>
      <c r="J62" s="428"/>
      <c r="K62" s="547"/>
      <c r="L62" s="428"/>
      <c r="M62" s="426"/>
      <c r="N62" s="428"/>
      <c r="O62" s="539"/>
      <c r="P62" s="473"/>
      <c r="Q62" s="472"/>
      <c r="R62" s="474"/>
      <c r="S62" s="475"/>
      <c r="T62" s="475"/>
      <c r="U62" s="482"/>
      <c r="V62" s="475"/>
      <c r="W62" s="475"/>
      <c r="X62" s="475"/>
      <c r="Y62" s="483"/>
      <c r="Z62" s="548"/>
      <c r="AA62" s="482"/>
      <c r="AB62" s="478"/>
      <c r="AC62" s="482"/>
      <c r="AD62" s="481"/>
      <c r="AE62" s="475"/>
      <c r="AF62" s="472"/>
      <c r="AG62" s="420"/>
      <c r="AH62" s="476"/>
      <c r="AI62" s="476"/>
      <c r="AJ62" s="472"/>
      <c r="AK62" s="494"/>
    </row>
    <row r="63" spans="1:37" s="96" customFormat="1" ht="15" customHeight="1" x14ac:dyDescent="0.2">
      <c r="A63" s="449"/>
      <c r="B63" s="563"/>
      <c r="C63" s="420"/>
      <c r="D63" s="472"/>
      <c r="E63" s="472"/>
      <c r="F63" s="488"/>
      <c r="G63" s="420"/>
      <c r="H63" s="424"/>
      <c r="I63" s="426"/>
      <c r="J63" s="428"/>
      <c r="K63" s="547"/>
      <c r="L63" s="428"/>
      <c r="M63" s="426"/>
      <c r="N63" s="428"/>
      <c r="O63" s="539"/>
      <c r="P63" s="473"/>
      <c r="Q63" s="472"/>
      <c r="R63" s="474"/>
      <c r="S63" s="475"/>
      <c r="T63" s="475"/>
      <c r="U63" s="482"/>
      <c r="V63" s="475"/>
      <c r="W63" s="475"/>
      <c r="X63" s="475"/>
      <c r="Y63" s="483"/>
      <c r="Z63" s="548"/>
      <c r="AA63" s="482"/>
      <c r="AB63" s="478"/>
      <c r="AC63" s="482"/>
      <c r="AD63" s="481"/>
      <c r="AE63" s="475"/>
      <c r="AF63" s="472"/>
      <c r="AG63" s="420"/>
      <c r="AH63" s="476"/>
      <c r="AI63" s="476"/>
      <c r="AJ63" s="472"/>
      <c r="AK63" s="494"/>
    </row>
    <row r="64" spans="1:37" s="96" customFormat="1" ht="15.75" customHeight="1" x14ac:dyDescent="0.2">
      <c r="A64" s="449"/>
      <c r="B64" s="564"/>
      <c r="C64" s="420"/>
      <c r="D64" s="472"/>
      <c r="E64" s="472"/>
      <c r="F64" s="488"/>
      <c r="G64" s="420"/>
      <c r="H64" s="424"/>
      <c r="I64" s="426"/>
      <c r="J64" s="428"/>
      <c r="K64" s="547"/>
      <c r="L64" s="428"/>
      <c r="M64" s="426"/>
      <c r="N64" s="428"/>
      <c r="O64" s="539"/>
      <c r="P64" s="473"/>
      <c r="Q64" s="472"/>
      <c r="R64" s="474"/>
      <c r="S64" s="475"/>
      <c r="T64" s="475"/>
      <c r="U64" s="482"/>
      <c r="V64" s="475"/>
      <c r="W64" s="475"/>
      <c r="X64" s="475"/>
      <c r="Y64" s="483"/>
      <c r="Z64" s="548"/>
      <c r="AA64" s="482"/>
      <c r="AB64" s="478"/>
      <c r="AC64" s="482"/>
      <c r="AD64" s="481"/>
      <c r="AE64" s="475"/>
      <c r="AF64" s="472"/>
      <c r="AG64" s="420"/>
      <c r="AH64" s="476"/>
      <c r="AI64" s="476"/>
      <c r="AJ64" s="472"/>
      <c r="AK64" s="494"/>
    </row>
    <row r="65" spans="1:37" s="96" customFormat="1" ht="118.5" customHeight="1" x14ac:dyDescent="0.2">
      <c r="A65" s="449">
        <v>13</v>
      </c>
      <c r="B65" s="562" t="s">
        <v>312</v>
      </c>
      <c r="C65" s="420" t="s">
        <v>117</v>
      </c>
      <c r="D65" s="472" t="s">
        <v>483</v>
      </c>
      <c r="E65" s="472" t="s">
        <v>489</v>
      </c>
      <c r="F65" s="488" t="s">
        <v>484</v>
      </c>
      <c r="G65" s="420" t="s">
        <v>219</v>
      </c>
      <c r="H65" s="424">
        <v>200</v>
      </c>
      <c r="I65" s="426" t="s">
        <v>92</v>
      </c>
      <c r="J65" s="428">
        <v>0.6</v>
      </c>
      <c r="K65" s="547" t="s">
        <v>129</v>
      </c>
      <c r="L65" s="428" t="s">
        <v>82</v>
      </c>
      <c r="M65" s="426" t="s">
        <v>615</v>
      </c>
      <c r="N65" s="428">
        <v>0.2</v>
      </c>
      <c r="O65" s="539" t="s">
        <v>68</v>
      </c>
      <c r="P65" s="473">
        <v>1</v>
      </c>
      <c r="Q65" s="472" t="s">
        <v>485</v>
      </c>
      <c r="R65" s="474" t="s">
        <v>3</v>
      </c>
      <c r="S65" s="475" t="s">
        <v>13</v>
      </c>
      <c r="T65" s="490" t="s">
        <v>8</v>
      </c>
      <c r="U65" s="491">
        <v>0.4</v>
      </c>
      <c r="V65" s="490" t="s">
        <v>18</v>
      </c>
      <c r="W65" s="490" t="s">
        <v>21</v>
      </c>
      <c r="X65" s="490" t="s">
        <v>104</v>
      </c>
      <c r="Y65" s="487">
        <v>0.36</v>
      </c>
      <c r="Z65" s="478" t="s">
        <v>40</v>
      </c>
      <c r="AA65" s="491">
        <v>0.36</v>
      </c>
      <c r="AB65" s="478" t="s">
        <v>615</v>
      </c>
      <c r="AC65" s="491">
        <v>0.2</v>
      </c>
      <c r="AD65" s="492" t="s">
        <v>69</v>
      </c>
      <c r="AE65" s="490" t="s">
        <v>28</v>
      </c>
      <c r="AF65" s="493"/>
      <c r="AG65" s="424"/>
      <c r="AH65" s="477"/>
      <c r="AI65" s="476"/>
      <c r="AJ65" s="472" t="s">
        <v>486</v>
      </c>
      <c r="AK65" s="494" t="s">
        <v>487</v>
      </c>
    </row>
    <row r="66" spans="1:37" s="96" customFormat="1" ht="15" customHeight="1" x14ac:dyDescent="0.2">
      <c r="A66" s="449"/>
      <c r="B66" s="563"/>
      <c r="C66" s="420"/>
      <c r="D66" s="472"/>
      <c r="E66" s="472"/>
      <c r="F66" s="488"/>
      <c r="G66" s="420"/>
      <c r="H66" s="424"/>
      <c r="I66" s="426"/>
      <c r="J66" s="428"/>
      <c r="K66" s="547"/>
      <c r="L66" s="428"/>
      <c r="M66" s="426"/>
      <c r="N66" s="428"/>
      <c r="O66" s="539"/>
      <c r="P66" s="473"/>
      <c r="Q66" s="472"/>
      <c r="R66" s="474"/>
      <c r="S66" s="475"/>
      <c r="T66" s="490"/>
      <c r="U66" s="491"/>
      <c r="V66" s="490"/>
      <c r="W66" s="490"/>
      <c r="X66" s="490"/>
      <c r="Y66" s="487"/>
      <c r="Z66" s="478"/>
      <c r="AA66" s="491"/>
      <c r="AB66" s="478"/>
      <c r="AC66" s="491"/>
      <c r="AD66" s="492"/>
      <c r="AE66" s="490"/>
      <c r="AF66" s="493"/>
      <c r="AG66" s="424"/>
      <c r="AH66" s="477"/>
      <c r="AI66" s="476"/>
      <c r="AJ66" s="472"/>
      <c r="AK66" s="494"/>
    </row>
    <row r="67" spans="1:37" s="96" customFormat="1" ht="15" customHeight="1" x14ac:dyDescent="0.2">
      <c r="A67" s="449"/>
      <c r="B67" s="563"/>
      <c r="C67" s="420"/>
      <c r="D67" s="472"/>
      <c r="E67" s="472"/>
      <c r="F67" s="488"/>
      <c r="G67" s="420"/>
      <c r="H67" s="424"/>
      <c r="I67" s="426"/>
      <c r="J67" s="428"/>
      <c r="K67" s="547"/>
      <c r="L67" s="428"/>
      <c r="M67" s="426"/>
      <c r="N67" s="428"/>
      <c r="O67" s="539"/>
      <c r="P67" s="473"/>
      <c r="Q67" s="472"/>
      <c r="R67" s="474"/>
      <c r="S67" s="475"/>
      <c r="T67" s="490"/>
      <c r="U67" s="491"/>
      <c r="V67" s="490"/>
      <c r="W67" s="490"/>
      <c r="X67" s="490"/>
      <c r="Y67" s="487"/>
      <c r="Z67" s="478"/>
      <c r="AA67" s="491"/>
      <c r="AB67" s="478"/>
      <c r="AC67" s="491"/>
      <c r="AD67" s="492"/>
      <c r="AE67" s="490"/>
      <c r="AF67" s="493"/>
      <c r="AG67" s="424"/>
      <c r="AH67" s="477"/>
      <c r="AI67" s="476"/>
      <c r="AJ67" s="472"/>
      <c r="AK67" s="494"/>
    </row>
    <row r="68" spans="1:37" s="96" customFormat="1" ht="15" customHeight="1" x14ac:dyDescent="0.2">
      <c r="A68" s="449"/>
      <c r="B68" s="563"/>
      <c r="C68" s="420"/>
      <c r="D68" s="472"/>
      <c r="E68" s="472"/>
      <c r="F68" s="488"/>
      <c r="G68" s="420"/>
      <c r="H68" s="424"/>
      <c r="I68" s="426"/>
      <c r="J68" s="428"/>
      <c r="K68" s="547"/>
      <c r="L68" s="428"/>
      <c r="M68" s="426"/>
      <c r="N68" s="428"/>
      <c r="O68" s="539"/>
      <c r="P68" s="473"/>
      <c r="Q68" s="472"/>
      <c r="R68" s="474"/>
      <c r="S68" s="475"/>
      <c r="T68" s="490"/>
      <c r="U68" s="491"/>
      <c r="V68" s="490"/>
      <c r="W68" s="490"/>
      <c r="X68" s="490"/>
      <c r="Y68" s="487"/>
      <c r="Z68" s="478"/>
      <c r="AA68" s="491"/>
      <c r="AB68" s="478"/>
      <c r="AC68" s="491"/>
      <c r="AD68" s="492"/>
      <c r="AE68" s="490"/>
      <c r="AF68" s="493"/>
      <c r="AG68" s="424"/>
      <c r="AH68" s="477"/>
      <c r="AI68" s="476"/>
      <c r="AJ68" s="472"/>
      <c r="AK68" s="494"/>
    </row>
    <row r="69" spans="1:37" s="96" customFormat="1" ht="15" customHeight="1" x14ac:dyDescent="0.2">
      <c r="A69" s="449"/>
      <c r="B69" s="563"/>
      <c r="C69" s="420"/>
      <c r="D69" s="472"/>
      <c r="E69" s="472"/>
      <c r="F69" s="488"/>
      <c r="G69" s="420"/>
      <c r="H69" s="424"/>
      <c r="I69" s="426"/>
      <c r="J69" s="428"/>
      <c r="K69" s="547"/>
      <c r="L69" s="428"/>
      <c r="M69" s="426"/>
      <c r="N69" s="428"/>
      <c r="O69" s="539"/>
      <c r="P69" s="473"/>
      <c r="Q69" s="472"/>
      <c r="R69" s="474"/>
      <c r="S69" s="475"/>
      <c r="T69" s="490"/>
      <c r="U69" s="491"/>
      <c r="V69" s="490"/>
      <c r="W69" s="490"/>
      <c r="X69" s="490"/>
      <c r="Y69" s="487"/>
      <c r="Z69" s="478"/>
      <c r="AA69" s="491"/>
      <c r="AB69" s="478"/>
      <c r="AC69" s="491"/>
      <c r="AD69" s="492"/>
      <c r="AE69" s="490"/>
      <c r="AF69" s="493"/>
      <c r="AG69" s="424"/>
      <c r="AH69" s="477"/>
      <c r="AI69" s="476"/>
      <c r="AJ69" s="472"/>
      <c r="AK69" s="494"/>
    </row>
    <row r="70" spans="1:37" s="96" customFormat="1" ht="66" customHeight="1" x14ac:dyDescent="0.2">
      <c r="A70" s="449"/>
      <c r="B70" s="563"/>
      <c r="C70" s="420"/>
      <c r="D70" s="472"/>
      <c r="E70" s="472"/>
      <c r="F70" s="488"/>
      <c r="G70" s="420"/>
      <c r="H70" s="424"/>
      <c r="I70" s="426"/>
      <c r="J70" s="428"/>
      <c r="K70" s="547"/>
      <c r="L70" s="428"/>
      <c r="M70" s="426"/>
      <c r="N70" s="428"/>
      <c r="O70" s="539"/>
      <c r="P70" s="473"/>
      <c r="Q70" s="472"/>
      <c r="R70" s="474"/>
      <c r="S70" s="475"/>
      <c r="T70" s="490"/>
      <c r="U70" s="491"/>
      <c r="V70" s="490"/>
      <c r="W70" s="490"/>
      <c r="X70" s="490"/>
      <c r="Y70" s="487"/>
      <c r="Z70" s="478"/>
      <c r="AA70" s="491"/>
      <c r="AB70" s="478"/>
      <c r="AC70" s="491"/>
      <c r="AD70" s="492"/>
      <c r="AE70" s="490"/>
      <c r="AF70" s="493"/>
      <c r="AG70" s="424"/>
      <c r="AH70" s="477"/>
      <c r="AI70" s="476"/>
      <c r="AJ70" s="472"/>
      <c r="AK70" s="494"/>
    </row>
    <row r="71" spans="1:37" s="96" customFormat="1" ht="114.75" customHeight="1" x14ac:dyDescent="0.2">
      <c r="A71" s="449">
        <v>14</v>
      </c>
      <c r="B71" s="563"/>
      <c r="C71" s="420" t="s">
        <v>117</v>
      </c>
      <c r="D71" s="472" t="s">
        <v>488</v>
      </c>
      <c r="E71" s="472" t="s">
        <v>489</v>
      </c>
      <c r="F71" s="488" t="s">
        <v>490</v>
      </c>
      <c r="G71" s="420" t="s">
        <v>219</v>
      </c>
      <c r="H71" s="424">
        <v>12</v>
      </c>
      <c r="I71" s="426" t="s">
        <v>40</v>
      </c>
      <c r="J71" s="428">
        <v>0.4</v>
      </c>
      <c r="K71" s="547" t="s">
        <v>129</v>
      </c>
      <c r="L71" s="428" t="s">
        <v>82</v>
      </c>
      <c r="M71" s="426" t="s">
        <v>615</v>
      </c>
      <c r="N71" s="428">
        <v>0.2</v>
      </c>
      <c r="O71" s="539" t="s">
        <v>69</v>
      </c>
      <c r="P71" s="473">
        <v>1</v>
      </c>
      <c r="Q71" s="472" t="s">
        <v>485</v>
      </c>
      <c r="R71" s="474" t="s">
        <v>3</v>
      </c>
      <c r="S71" s="475" t="s">
        <v>13</v>
      </c>
      <c r="T71" s="490" t="s">
        <v>8</v>
      </c>
      <c r="U71" s="491">
        <v>0.4</v>
      </c>
      <c r="V71" s="490" t="s">
        <v>18</v>
      </c>
      <c r="W71" s="490" t="s">
        <v>21</v>
      </c>
      <c r="X71" s="490" t="s">
        <v>104</v>
      </c>
      <c r="Y71" s="487">
        <v>0.24</v>
      </c>
      <c r="Z71" s="478" t="s">
        <v>40</v>
      </c>
      <c r="AA71" s="491">
        <v>0.24</v>
      </c>
      <c r="AB71" s="478" t="s">
        <v>615</v>
      </c>
      <c r="AC71" s="491">
        <v>0.2</v>
      </c>
      <c r="AD71" s="492" t="s">
        <v>69</v>
      </c>
      <c r="AE71" s="490" t="s">
        <v>28</v>
      </c>
      <c r="AF71" s="493"/>
      <c r="AG71" s="424"/>
      <c r="AH71" s="477"/>
      <c r="AI71" s="476"/>
      <c r="AJ71" s="472" t="s">
        <v>486</v>
      </c>
      <c r="AK71" s="494" t="s">
        <v>487</v>
      </c>
    </row>
    <row r="72" spans="1:37" s="96" customFormat="1" ht="15" customHeight="1" x14ac:dyDescent="0.2">
      <c r="A72" s="449"/>
      <c r="B72" s="563"/>
      <c r="C72" s="420"/>
      <c r="D72" s="472"/>
      <c r="E72" s="472"/>
      <c r="F72" s="488"/>
      <c r="G72" s="420"/>
      <c r="H72" s="424"/>
      <c r="I72" s="426"/>
      <c r="J72" s="428"/>
      <c r="K72" s="547"/>
      <c r="L72" s="428"/>
      <c r="M72" s="426"/>
      <c r="N72" s="428"/>
      <c r="O72" s="539"/>
      <c r="P72" s="473"/>
      <c r="Q72" s="472"/>
      <c r="R72" s="474"/>
      <c r="S72" s="475"/>
      <c r="T72" s="490"/>
      <c r="U72" s="491"/>
      <c r="V72" s="490"/>
      <c r="W72" s="490"/>
      <c r="X72" s="490"/>
      <c r="Y72" s="487"/>
      <c r="Z72" s="478"/>
      <c r="AA72" s="491"/>
      <c r="AB72" s="478"/>
      <c r="AC72" s="491"/>
      <c r="AD72" s="492"/>
      <c r="AE72" s="490"/>
      <c r="AF72" s="493"/>
      <c r="AG72" s="424"/>
      <c r="AH72" s="477"/>
      <c r="AI72" s="476"/>
      <c r="AJ72" s="472"/>
      <c r="AK72" s="494"/>
    </row>
    <row r="73" spans="1:37" s="96" customFormat="1" ht="15" customHeight="1" x14ac:dyDescent="0.2">
      <c r="A73" s="449"/>
      <c r="B73" s="563"/>
      <c r="C73" s="420"/>
      <c r="D73" s="472"/>
      <c r="E73" s="472"/>
      <c r="F73" s="488"/>
      <c r="G73" s="420"/>
      <c r="H73" s="424"/>
      <c r="I73" s="426"/>
      <c r="J73" s="428"/>
      <c r="K73" s="547"/>
      <c r="L73" s="428"/>
      <c r="M73" s="426"/>
      <c r="N73" s="428"/>
      <c r="O73" s="539"/>
      <c r="P73" s="473"/>
      <c r="Q73" s="472"/>
      <c r="R73" s="474"/>
      <c r="S73" s="475"/>
      <c r="T73" s="490"/>
      <c r="U73" s="491"/>
      <c r="V73" s="490"/>
      <c r="W73" s="490"/>
      <c r="X73" s="490"/>
      <c r="Y73" s="487"/>
      <c r="Z73" s="478"/>
      <c r="AA73" s="491"/>
      <c r="AB73" s="478"/>
      <c r="AC73" s="491"/>
      <c r="AD73" s="492"/>
      <c r="AE73" s="490"/>
      <c r="AF73" s="493"/>
      <c r="AG73" s="424"/>
      <c r="AH73" s="477"/>
      <c r="AI73" s="476"/>
      <c r="AJ73" s="472"/>
      <c r="AK73" s="494"/>
    </row>
    <row r="74" spans="1:37" s="96" customFormat="1" ht="15" customHeight="1" x14ac:dyDescent="0.2">
      <c r="A74" s="449"/>
      <c r="B74" s="563"/>
      <c r="C74" s="420"/>
      <c r="D74" s="472"/>
      <c r="E74" s="472"/>
      <c r="F74" s="488"/>
      <c r="G74" s="420"/>
      <c r="H74" s="424"/>
      <c r="I74" s="426"/>
      <c r="J74" s="428"/>
      <c r="K74" s="547"/>
      <c r="L74" s="428"/>
      <c r="M74" s="426"/>
      <c r="N74" s="428"/>
      <c r="O74" s="539"/>
      <c r="P74" s="473"/>
      <c r="Q74" s="472"/>
      <c r="R74" s="474"/>
      <c r="S74" s="475"/>
      <c r="T74" s="490"/>
      <c r="U74" s="491"/>
      <c r="V74" s="490"/>
      <c r="W74" s="490"/>
      <c r="X74" s="490"/>
      <c r="Y74" s="487"/>
      <c r="Z74" s="478"/>
      <c r="AA74" s="491"/>
      <c r="AB74" s="478"/>
      <c r="AC74" s="491"/>
      <c r="AD74" s="492"/>
      <c r="AE74" s="490"/>
      <c r="AF74" s="493"/>
      <c r="AG74" s="424"/>
      <c r="AH74" s="477"/>
      <c r="AI74" s="476"/>
      <c r="AJ74" s="472"/>
      <c r="AK74" s="494"/>
    </row>
    <row r="75" spans="1:37" s="96" customFormat="1" ht="15" customHeight="1" x14ac:dyDescent="0.2">
      <c r="A75" s="449"/>
      <c r="B75" s="563"/>
      <c r="C75" s="420"/>
      <c r="D75" s="472"/>
      <c r="E75" s="472"/>
      <c r="F75" s="488"/>
      <c r="G75" s="420"/>
      <c r="H75" s="424"/>
      <c r="I75" s="426"/>
      <c r="J75" s="428"/>
      <c r="K75" s="547"/>
      <c r="L75" s="428"/>
      <c r="M75" s="426"/>
      <c r="N75" s="428"/>
      <c r="O75" s="539"/>
      <c r="P75" s="473"/>
      <c r="Q75" s="472"/>
      <c r="R75" s="474"/>
      <c r="S75" s="475"/>
      <c r="T75" s="490"/>
      <c r="U75" s="491"/>
      <c r="V75" s="490"/>
      <c r="W75" s="490"/>
      <c r="X75" s="490"/>
      <c r="Y75" s="487"/>
      <c r="Z75" s="478"/>
      <c r="AA75" s="491"/>
      <c r="AB75" s="478"/>
      <c r="AC75" s="491"/>
      <c r="AD75" s="492"/>
      <c r="AE75" s="490"/>
      <c r="AF75" s="493"/>
      <c r="AG75" s="424"/>
      <c r="AH75" s="477"/>
      <c r="AI75" s="476"/>
      <c r="AJ75" s="472"/>
      <c r="AK75" s="494"/>
    </row>
    <row r="76" spans="1:37" s="96" customFormat="1" ht="72.75" customHeight="1" x14ac:dyDescent="0.2">
      <c r="A76" s="449"/>
      <c r="B76" s="563"/>
      <c r="C76" s="420"/>
      <c r="D76" s="472"/>
      <c r="E76" s="472"/>
      <c r="F76" s="488"/>
      <c r="G76" s="420"/>
      <c r="H76" s="424"/>
      <c r="I76" s="426"/>
      <c r="J76" s="428"/>
      <c r="K76" s="547"/>
      <c r="L76" s="428"/>
      <c r="M76" s="426"/>
      <c r="N76" s="428"/>
      <c r="O76" s="539"/>
      <c r="P76" s="473"/>
      <c r="Q76" s="472"/>
      <c r="R76" s="474"/>
      <c r="S76" s="475"/>
      <c r="T76" s="490"/>
      <c r="U76" s="491"/>
      <c r="V76" s="490"/>
      <c r="W76" s="490"/>
      <c r="X76" s="490"/>
      <c r="Y76" s="487"/>
      <c r="Z76" s="478"/>
      <c r="AA76" s="491"/>
      <c r="AB76" s="478"/>
      <c r="AC76" s="491"/>
      <c r="AD76" s="492"/>
      <c r="AE76" s="490"/>
      <c r="AF76" s="493"/>
      <c r="AG76" s="424"/>
      <c r="AH76" s="477"/>
      <c r="AI76" s="476"/>
      <c r="AJ76" s="472"/>
      <c r="AK76" s="494"/>
    </row>
    <row r="77" spans="1:37" s="96" customFormat="1" ht="99.75" customHeight="1" x14ac:dyDescent="0.2">
      <c r="A77" s="449">
        <v>15</v>
      </c>
      <c r="B77" s="563"/>
      <c r="C77" s="420" t="s">
        <v>116</v>
      </c>
      <c r="D77" s="472" t="s">
        <v>491</v>
      </c>
      <c r="E77" s="472" t="s">
        <v>492</v>
      </c>
      <c r="F77" s="488" t="s">
        <v>493</v>
      </c>
      <c r="G77" s="420" t="s">
        <v>733</v>
      </c>
      <c r="H77" s="424">
        <v>120</v>
      </c>
      <c r="I77" s="426" t="s">
        <v>92</v>
      </c>
      <c r="J77" s="428">
        <v>0.6</v>
      </c>
      <c r="K77" s="547" t="s">
        <v>122</v>
      </c>
      <c r="L77" s="428" t="s">
        <v>494</v>
      </c>
      <c r="M77" s="426" t="s">
        <v>615</v>
      </c>
      <c r="N77" s="428">
        <v>0.2</v>
      </c>
      <c r="O77" s="539" t="s">
        <v>68</v>
      </c>
      <c r="P77" s="473">
        <v>1</v>
      </c>
      <c r="Q77" s="472" t="s">
        <v>495</v>
      </c>
      <c r="R77" s="474" t="s">
        <v>3</v>
      </c>
      <c r="S77" s="475" t="s">
        <v>13</v>
      </c>
      <c r="T77" s="490" t="s">
        <v>8</v>
      </c>
      <c r="U77" s="491">
        <v>0.4</v>
      </c>
      <c r="V77" s="490" t="s">
        <v>18</v>
      </c>
      <c r="W77" s="490" t="s">
        <v>21</v>
      </c>
      <c r="X77" s="490" t="s">
        <v>104</v>
      </c>
      <c r="Y77" s="487">
        <v>0.36</v>
      </c>
      <c r="Z77" s="478" t="s">
        <v>40</v>
      </c>
      <c r="AA77" s="491">
        <v>0.36</v>
      </c>
      <c r="AB77" s="478" t="s">
        <v>615</v>
      </c>
      <c r="AC77" s="491">
        <v>0.2</v>
      </c>
      <c r="AD77" s="492" t="s">
        <v>69</v>
      </c>
      <c r="AE77" s="490" t="s">
        <v>119</v>
      </c>
      <c r="AF77" s="493"/>
      <c r="AG77" s="424"/>
      <c r="AH77" s="477"/>
      <c r="AI77" s="476"/>
      <c r="AJ77" s="472" t="s">
        <v>486</v>
      </c>
      <c r="AK77" s="494" t="s">
        <v>487</v>
      </c>
    </row>
    <row r="78" spans="1:37" s="96" customFormat="1" ht="15" customHeight="1" x14ac:dyDescent="0.2">
      <c r="A78" s="449"/>
      <c r="B78" s="563"/>
      <c r="C78" s="420"/>
      <c r="D78" s="472"/>
      <c r="E78" s="472"/>
      <c r="F78" s="488"/>
      <c r="G78" s="420"/>
      <c r="H78" s="424"/>
      <c r="I78" s="426"/>
      <c r="J78" s="428"/>
      <c r="K78" s="547"/>
      <c r="L78" s="428"/>
      <c r="M78" s="426"/>
      <c r="N78" s="428"/>
      <c r="O78" s="539"/>
      <c r="P78" s="473"/>
      <c r="Q78" s="472"/>
      <c r="R78" s="474"/>
      <c r="S78" s="475"/>
      <c r="T78" s="490"/>
      <c r="U78" s="491"/>
      <c r="V78" s="490"/>
      <c r="W78" s="490"/>
      <c r="X78" s="490"/>
      <c r="Y78" s="487"/>
      <c r="Z78" s="478"/>
      <c r="AA78" s="491"/>
      <c r="AB78" s="478"/>
      <c r="AC78" s="491"/>
      <c r="AD78" s="492"/>
      <c r="AE78" s="490"/>
      <c r="AF78" s="493"/>
      <c r="AG78" s="424"/>
      <c r="AH78" s="477"/>
      <c r="AI78" s="476"/>
      <c r="AJ78" s="472"/>
      <c r="AK78" s="494"/>
    </row>
    <row r="79" spans="1:37" s="96" customFormat="1" ht="15" customHeight="1" x14ac:dyDescent="0.2">
      <c r="A79" s="449"/>
      <c r="B79" s="563"/>
      <c r="C79" s="420"/>
      <c r="D79" s="472"/>
      <c r="E79" s="472"/>
      <c r="F79" s="488"/>
      <c r="G79" s="420"/>
      <c r="H79" s="424"/>
      <c r="I79" s="426"/>
      <c r="J79" s="428"/>
      <c r="K79" s="547"/>
      <c r="L79" s="428"/>
      <c r="M79" s="426"/>
      <c r="N79" s="428"/>
      <c r="O79" s="539"/>
      <c r="P79" s="473"/>
      <c r="Q79" s="472"/>
      <c r="R79" s="474"/>
      <c r="S79" s="475"/>
      <c r="T79" s="490"/>
      <c r="U79" s="491"/>
      <c r="V79" s="490"/>
      <c r="W79" s="490"/>
      <c r="X79" s="490"/>
      <c r="Y79" s="487"/>
      <c r="Z79" s="478"/>
      <c r="AA79" s="491"/>
      <c r="AB79" s="478"/>
      <c r="AC79" s="491"/>
      <c r="AD79" s="492"/>
      <c r="AE79" s="490"/>
      <c r="AF79" s="493"/>
      <c r="AG79" s="424"/>
      <c r="AH79" s="477"/>
      <c r="AI79" s="476"/>
      <c r="AJ79" s="472"/>
      <c r="AK79" s="494"/>
    </row>
    <row r="80" spans="1:37" s="96" customFormat="1" ht="15" customHeight="1" x14ac:dyDescent="0.2">
      <c r="A80" s="449"/>
      <c r="B80" s="563"/>
      <c r="C80" s="420"/>
      <c r="D80" s="472"/>
      <c r="E80" s="472"/>
      <c r="F80" s="488"/>
      <c r="G80" s="420"/>
      <c r="H80" s="424"/>
      <c r="I80" s="426"/>
      <c r="J80" s="428"/>
      <c r="K80" s="547"/>
      <c r="L80" s="428"/>
      <c r="M80" s="426"/>
      <c r="N80" s="428"/>
      <c r="O80" s="539"/>
      <c r="P80" s="473"/>
      <c r="Q80" s="472"/>
      <c r="R80" s="474"/>
      <c r="S80" s="475"/>
      <c r="T80" s="490"/>
      <c r="U80" s="491"/>
      <c r="V80" s="490"/>
      <c r="W80" s="490"/>
      <c r="X80" s="490"/>
      <c r="Y80" s="487"/>
      <c r="Z80" s="478"/>
      <c r="AA80" s="491"/>
      <c r="AB80" s="478"/>
      <c r="AC80" s="491"/>
      <c r="AD80" s="492"/>
      <c r="AE80" s="490"/>
      <c r="AF80" s="493"/>
      <c r="AG80" s="424"/>
      <c r="AH80" s="477"/>
      <c r="AI80" s="476"/>
      <c r="AJ80" s="472"/>
      <c r="AK80" s="494"/>
    </row>
    <row r="81" spans="1:54" s="96" customFormat="1" ht="15" customHeight="1" x14ac:dyDescent="0.2">
      <c r="A81" s="449"/>
      <c r="B81" s="563"/>
      <c r="C81" s="420"/>
      <c r="D81" s="472"/>
      <c r="E81" s="472"/>
      <c r="F81" s="488"/>
      <c r="G81" s="420"/>
      <c r="H81" s="424"/>
      <c r="I81" s="426"/>
      <c r="J81" s="428"/>
      <c r="K81" s="547"/>
      <c r="L81" s="428"/>
      <c r="M81" s="426"/>
      <c r="N81" s="428"/>
      <c r="O81" s="539"/>
      <c r="P81" s="473"/>
      <c r="Q81" s="472"/>
      <c r="R81" s="474"/>
      <c r="S81" s="475"/>
      <c r="T81" s="490"/>
      <c r="U81" s="491"/>
      <c r="V81" s="490"/>
      <c r="W81" s="490"/>
      <c r="X81" s="490"/>
      <c r="Y81" s="487"/>
      <c r="Z81" s="478"/>
      <c r="AA81" s="491"/>
      <c r="AB81" s="478"/>
      <c r="AC81" s="491"/>
      <c r="AD81" s="492"/>
      <c r="AE81" s="490"/>
      <c r="AF81" s="493"/>
      <c r="AG81" s="424"/>
      <c r="AH81" s="477"/>
      <c r="AI81" s="476"/>
      <c r="AJ81" s="472"/>
      <c r="AK81" s="494"/>
    </row>
    <row r="82" spans="1:54" s="96" customFormat="1" ht="60.75" customHeight="1" thickBot="1" x14ac:dyDescent="0.25">
      <c r="A82" s="449"/>
      <c r="B82" s="564"/>
      <c r="C82" s="420"/>
      <c r="D82" s="472"/>
      <c r="E82" s="472"/>
      <c r="F82" s="488"/>
      <c r="G82" s="420"/>
      <c r="H82" s="424"/>
      <c r="I82" s="426"/>
      <c r="J82" s="428"/>
      <c r="K82" s="547"/>
      <c r="L82" s="428"/>
      <c r="M82" s="426"/>
      <c r="N82" s="428"/>
      <c r="O82" s="539"/>
      <c r="P82" s="473"/>
      <c r="Q82" s="472"/>
      <c r="R82" s="474"/>
      <c r="S82" s="475"/>
      <c r="T82" s="490"/>
      <c r="U82" s="491"/>
      <c r="V82" s="490"/>
      <c r="W82" s="490"/>
      <c r="X82" s="490"/>
      <c r="Y82" s="487"/>
      <c r="Z82" s="478"/>
      <c r="AA82" s="491"/>
      <c r="AB82" s="478"/>
      <c r="AC82" s="491"/>
      <c r="AD82" s="492"/>
      <c r="AE82" s="490"/>
      <c r="AF82" s="493"/>
      <c r="AG82" s="424"/>
      <c r="AH82" s="477"/>
      <c r="AI82" s="476"/>
      <c r="AJ82" s="472"/>
      <c r="AK82" s="494"/>
    </row>
    <row r="83" spans="1:54" s="117" customFormat="1" ht="229.5" x14ac:dyDescent="0.25">
      <c r="A83" s="271">
        <v>1</v>
      </c>
      <c r="B83" s="566" t="s">
        <v>317</v>
      </c>
      <c r="C83" s="272" t="s">
        <v>117</v>
      </c>
      <c r="D83" s="273" t="s">
        <v>936</v>
      </c>
      <c r="E83" s="273" t="s">
        <v>937</v>
      </c>
      <c r="F83" s="274" t="s">
        <v>938</v>
      </c>
      <c r="G83" s="272" t="s">
        <v>108</v>
      </c>
      <c r="H83" s="265">
        <v>1700</v>
      </c>
      <c r="I83" s="283" t="str">
        <f>IF(H83&lt;=0,"",IF(H83&lt;=2,"Muy Baja",IF(H83&lt;=24,"Baja",IF(H83&lt;=500,"Media",IF(H83&lt;=5000,"Alta","Muy Alta")))))</f>
        <v>Alta</v>
      </c>
      <c r="J83" s="275">
        <f>IF(I83="","",IF(I83="Muy Baja",0.2,IF(I83="Baja",0.4,IF(I83="Media",0.6,IF(I83="Alta",0.8,IF(I83="Muy Alta",1,))))))</f>
        <v>0.8</v>
      </c>
      <c r="K83" s="276" t="s">
        <v>131</v>
      </c>
      <c r="L83" s="275" t="str">
        <f>IF(NOT(ISERROR(MATCH(K83,'[7]Tabla Impacto'!$B$221:$B$223,0))),'[7]Tabla Impacto'!$F$223&amp;"Por favor no seleccionar los criterios de impacto(Afectación Económica o presupuestal y Pérdida Reputacional)",K83)</f>
        <v xml:space="preserve">     El riesgo afecta la imagen de la entidad con algunos usuarios de relevancia frente al logro de los objetivos</v>
      </c>
      <c r="M83" s="283" t="str">
        <f>IF(OR(L83='[7]Tabla Impacto'!$C$11,L83='[7]Tabla Impacto'!$D$11),"Leve",IF(OR(L83='[7]Tabla Impacto'!$C$12,L83='[7]Tabla Impacto'!$D$12),"Menor",IF(OR(L83='[7]Tabla Impacto'!$C$13,L83='[7]Tabla Impacto'!$D$13),"Moderado",IF(OR(L83='[7]Tabla Impacto'!$C$14,L83='[7]Tabla Impacto'!$D$14),"Mayor",IF(OR(L83='[7]Tabla Impacto'!$C$15,L83='[7]Tabla Impacto'!$D$15),"Catastrófico","")))))</f>
        <v>Moderado</v>
      </c>
      <c r="N83" s="277">
        <f>IF(M83="","",IF(M83="Leve",0.2,IF(M83="Menor",0.4,IF(M83="Moderado",0.6,IF(M83="Mayor",0.8,IF(M83="Catastrófico",1,))))))</f>
        <v>0.6</v>
      </c>
      <c r="O83" s="278" t="str">
        <f>IF(OR(AND(I83="Muy Baja",M83="Leve"),AND(I83="Muy Baja",M83="Menor"),AND(I83="Baja",M83="Leve")),"Bajo",IF(OR(AND(I83="Muy baja",M83="Moderado"),AND(I83="Baja",M83="Menor"),AND(I83="Baja",M83="Moderado"),AND(I83="Media",M83="Leve"),AND(I83="Media",M83="Menor"),AND(I83="Media",M83="Moderado"),AND(I83="Alta",M83="Leve"),AND(I83="Alta",M83="Menor")),"Moderado",IF(OR(AND(I83="Muy Baja",M83="Mayor"),AND(I83="Baja",M83="Mayor"),AND(I83="Media",M83="Mayor"),AND(I83="Alta",M83="Moderado"),AND(I83="Alta",M83="Mayor"),AND(I83="Muy Alta",M83="Leve"),AND(I83="Muy Alta",M83="Menor"),AND(I83="Muy Alta",M83="Moderado"),AND(I83="Muy Alta",M83="Mayor")),"Alto",IF(OR(AND(I83="Muy Baja",M83="Catastrófico"),AND(I83="Baja",M83="Catastrófico"),AND(I83="Media",M83="Catastrófico"),AND(I83="Alta",M83="Catastrófico"),AND(I83="Muy Alta",M83="Catastrófico")),"Extremo",""))))</f>
        <v>Alto</v>
      </c>
      <c r="P83" s="279">
        <v>1</v>
      </c>
      <c r="Q83" s="264" t="s">
        <v>939</v>
      </c>
      <c r="R83" s="266" t="str">
        <f>IF(OR(S83="Preventivo",S83="Detectivo"),"Probabilidad",IF(S83="Correctivo","Impacto",""))</f>
        <v>Probabilidad</v>
      </c>
      <c r="S83" s="267" t="s">
        <v>14</v>
      </c>
      <c r="T83" s="267" t="s">
        <v>8</v>
      </c>
      <c r="U83" s="268" t="str">
        <f>IF(AND(S83="Preventivo",T83="Automático"),"50%",IF(AND(S83="Preventivo",T83="Manual"),"40%",IF(AND(S83="Detectivo",T83="Automático"),"40%",IF(AND(S83="Detectivo",T83="Manual"),"30%",IF(AND(S83="Correctivo",T83="Automático"),"35%",IF(AND(S83="Correctivo",T83="Manual"),"25%",""))))))</f>
        <v>30%</v>
      </c>
      <c r="V83" s="267" t="s">
        <v>18</v>
      </c>
      <c r="W83" s="267" t="s">
        <v>21</v>
      </c>
      <c r="X83" s="267" t="s">
        <v>104</v>
      </c>
      <c r="Y83" s="269">
        <f>IFERROR(IF(R83="Probabilidad",(J83-(+J83*U83)),IF(R83="Impacto",J83,"")),"")</f>
        <v>0.56000000000000005</v>
      </c>
      <c r="Z83" s="280" t="str">
        <f>IFERROR(IF(Y83="","",IF(Y83&lt;=0.2,"Muy Baja",IF(Y83&lt;=0.4,"Baja",IF(Y83&lt;=0.6,"Media",IF(Y83&lt;=0.8,"Alta","Muy Alta"))))),"")</f>
        <v>Media</v>
      </c>
      <c r="AA83" s="268">
        <f>+Y83</f>
        <v>0.56000000000000005</v>
      </c>
      <c r="AB83" s="280" t="str">
        <f>IFERROR(IF(AC83="","",IF(AC83&lt;=0.2,"Leve",IF(AC83&lt;=0.4,"Menor",IF(AC83&lt;=0.6,"Moderado",IF(AC83&lt;=0.8,"Mayor","Catastrófico"))))),"")</f>
        <v>Moderado</v>
      </c>
      <c r="AC83" s="268">
        <f>IFERROR(IF(R83="Impacto",(N83-(+N83*U83)),IF(R83="Probabilidad",N83,"")),"")</f>
        <v>0.6</v>
      </c>
      <c r="AD83" s="270" t="str">
        <f>IFERROR(IF(OR(AND(Z83="Muy Baja",AB83="Leve"),AND(Z83="Muy Baja",AB83="Menor"),AND(Z83="Baja",AB83="Leve")),"Bajo",IF(OR(AND(Z83="Muy baja",AB83="Moderado"),AND(Z83="Baja",AB83="Menor"),AND(Z83="Baja",AB83="Moderado"),AND(Z83="Media",AB83="Leve"),AND(Z83="Media",AB83="Menor"),AND(Z83="Media",AB83="Moderado"),AND(Z83="Alta",AB83="Leve"),AND(Z83="Alta",AB83="Menor")),"Moderado",IF(OR(AND(Z83="Muy Baja",AB83="Mayor"),AND(Z83="Baja",AB83="Mayor"),AND(Z83="Media",AB83="Mayor"),AND(Z83="Alta",AB83="Moderado"),AND(Z83="Alta",AB83="Mayor"),AND(Z83="Muy Alta",AB83="Leve"),AND(Z83="Muy Alta",AB83="Menor"),AND(Z83="Muy Alta",AB83="Moderado"),AND(Z83="Muy Alta",AB83="Mayor")),"Alto",IF(OR(AND(Z83="Muy Baja",AB83="Catastrófico"),AND(Z83="Baja",AB83="Catastrófico"),AND(Z83="Media",AB83="Catastrófico"),AND(Z83="Alta",AB83="Catastrófico"),AND(Z83="Muy Alta",AB83="Catastrófico")),"Extremo","")))),"")</f>
        <v>Moderado</v>
      </c>
      <c r="AE83" s="263"/>
      <c r="AF83" s="281" t="s">
        <v>940</v>
      </c>
      <c r="AG83" s="281" t="s">
        <v>464</v>
      </c>
      <c r="AH83" s="282">
        <v>44925</v>
      </c>
      <c r="AI83" s="281"/>
      <c r="AJ83" s="273" t="s">
        <v>941</v>
      </c>
      <c r="AK83" s="273" t="s">
        <v>465</v>
      </c>
      <c r="AL83" s="118"/>
      <c r="AM83" s="118"/>
      <c r="AN83" s="118"/>
      <c r="AO83" s="118"/>
      <c r="AP83" s="118"/>
      <c r="AQ83" s="118"/>
      <c r="AR83" s="118"/>
      <c r="AS83" s="118"/>
      <c r="AT83" s="118"/>
      <c r="AU83" s="118"/>
      <c r="AV83" s="118"/>
      <c r="AW83" s="118"/>
      <c r="AX83" s="118"/>
      <c r="AY83" s="118"/>
      <c r="AZ83" s="118"/>
      <c r="BA83" s="118"/>
      <c r="BB83" s="118"/>
    </row>
    <row r="84" spans="1:54" s="96" customFormat="1" ht="201" customHeight="1" x14ac:dyDescent="0.2">
      <c r="A84" s="449">
        <v>16</v>
      </c>
      <c r="B84" s="567"/>
      <c r="C84" s="420" t="s">
        <v>115</v>
      </c>
      <c r="D84" s="472" t="s">
        <v>466</v>
      </c>
      <c r="E84" s="472" t="s">
        <v>467</v>
      </c>
      <c r="F84" s="488" t="s">
        <v>468</v>
      </c>
      <c r="G84" s="420" t="s">
        <v>733</v>
      </c>
      <c r="H84" s="424">
        <v>1800</v>
      </c>
      <c r="I84" s="426" t="s">
        <v>5</v>
      </c>
      <c r="J84" s="428">
        <v>0.8</v>
      </c>
      <c r="K84" s="547" t="s">
        <v>131</v>
      </c>
      <c r="L84" s="428" t="s">
        <v>85</v>
      </c>
      <c r="M84" s="426" t="s">
        <v>68</v>
      </c>
      <c r="N84" s="428">
        <v>0.6</v>
      </c>
      <c r="O84" s="539" t="s">
        <v>67</v>
      </c>
      <c r="P84" s="473">
        <v>1</v>
      </c>
      <c r="Q84" s="472" t="s">
        <v>469</v>
      </c>
      <c r="R84" s="474" t="s">
        <v>3</v>
      </c>
      <c r="S84" s="475" t="s">
        <v>14</v>
      </c>
      <c r="T84" s="475" t="s">
        <v>8</v>
      </c>
      <c r="U84" s="482">
        <v>0.3</v>
      </c>
      <c r="V84" s="475" t="s">
        <v>18</v>
      </c>
      <c r="W84" s="475" t="s">
        <v>21</v>
      </c>
      <c r="X84" s="475" t="s">
        <v>104</v>
      </c>
      <c r="Y84" s="483">
        <v>0.56000000000000005</v>
      </c>
      <c r="Z84" s="478" t="s">
        <v>92</v>
      </c>
      <c r="AA84" s="482">
        <v>0.56000000000000005</v>
      </c>
      <c r="AB84" s="478" t="s">
        <v>68</v>
      </c>
      <c r="AC84" s="482">
        <v>0.6</v>
      </c>
      <c r="AD84" s="481" t="s">
        <v>68</v>
      </c>
      <c r="AE84" s="475" t="s">
        <v>118</v>
      </c>
      <c r="AF84" s="488" t="s">
        <v>470</v>
      </c>
      <c r="AG84" s="479" t="s">
        <v>464</v>
      </c>
      <c r="AH84" s="480">
        <v>44925</v>
      </c>
      <c r="AI84" s="479"/>
      <c r="AJ84" s="472" t="s">
        <v>471</v>
      </c>
      <c r="AK84" s="494" t="s">
        <v>464</v>
      </c>
    </row>
    <row r="85" spans="1:54" s="96" customFormat="1" ht="5.25" hidden="1" customHeight="1" x14ac:dyDescent="0.2">
      <c r="A85" s="449"/>
      <c r="B85" s="567"/>
      <c r="C85" s="420"/>
      <c r="D85" s="472"/>
      <c r="E85" s="472"/>
      <c r="F85" s="488"/>
      <c r="G85" s="420"/>
      <c r="H85" s="424"/>
      <c r="I85" s="426"/>
      <c r="J85" s="428"/>
      <c r="K85" s="547"/>
      <c r="L85" s="428"/>
      <c r="M85" s="426"/>
      <c r="N85" s="428"/>
      <c r="O85" s="539"/>
      <c r="P85" s="473"/>
      <c r="Q85" s="472"/>
      <c r="R85" s="474"/>
      <c r="S85" s="475"/>
      <c r="T85" s="475"/>
      <c r="U85" s="482"/>
      <c r="V85" s="475"/>
      <c r="W85" s="475"/>
      <c r="X85" s="475"/>
      <c r="Y85" s="483"/>
      <c r="Z85" s="478"/>
      <c r="AA85" s="482"/>
      <c r="AB85" s="478"/>
      <c r="AC85" s="482"/>
      <c r="AD85" s="481"/>
      <c r="AE85" s="475"/>
      <c r="AF85" s="488"/>
      <c r="AG85" s="479"/>
      <c r="AH85" s="480"/>
      <c r="AI85" s="479"/>
      <c r="AJ85" s="472"/>
      <c r="AK85" s="494"/>
    </row>
    <row r="86" spans="1:54" s="96" customFormat="1" ht="15" hidden="1" customHeight="1" x14ac:dyDescent="0.2">
      <c r="A86" s="449"/>
      <c r="B86" s="567"/>
      <c r="C86" s="420"/>
      <c r="D86" s="472"/>
      <c r="E86" s="472"/>
      <c r="F86" s="488"/>
      <c r="G86" s="420"/>
      <c r="H86" s="424"/>
      <c r="I86" s="426"/>
      <c r="J86" s="428"/>
      <c r="K86" s="547"/>
      <c r="L86" s="428"/>
      <c r="M86" s="426"/>
      <c r="N86" s="428"/>
      <c r="O86" s="539"/>
      <c r="P86" s="473"/>
      <c r="Q86" s="472"/>
      <c r="R86" s="474"/>
      <c r="S86" s="475"/>
      <c r="T86" s="475"/>
      <c r="U86" s="482"/>
      <c r="V86" s="475"/>
      <c r="W86" s="475"/>
      <c r="X86" s="475"/>
      <c r="Y86" s="483"/>
      <c r="Z86" s="478"/>
      <c r="AA86" s="482"/>
      <c r="AB86" s="478"/>
      <c r="AC86" s="482"/>
      <c r="AD86" s="481"/>
      <c r="AE86" s="475"/>
      <c r="AF86" s="488"/>
      <c r="AG86" s="479"/>
      <c r="AH86" s="480"/>
      <c r="AI86" s="479"/>
      <c r="AJ86" s="472"/>
      <c r="AK86" s="494"/>
    </row>
    <row r="87" spans="1:54" s="96" customFormat="1" ht="1.5" hidden="1" customHeight="1" x14ac:dyDescent="0.2">
      <c r="A87" s="449"/>
      <c r="B87" s="567"/>
      <c r="C87" s="420"/>
      <c r="D87" s="472"/>
      <c r="E87" s="472"/>
      <c r="F87" s="488"/>
      <c r="G87" s="420"/>
      <c r="H87" s="424"/>
      <c r="I87" s="426"/>
      <c r="J87" s="428"/>
      <c r="K87" s="547"/>
      <c r="L87" s="428"/>
      <c r="M87" s="426"/>
      <c r="N87" s="428"/>
      <c r="O87" s="539"/>
      <c r="P87" s="473"/>
      <c r="Q87" s="472"/>
      <c r="R87" s="474"/>
      <c r="S87" s="475"/>
      <c r="T87" s="475"/>
      <c r="U87" s="482"/>
      <c r="V87" s="475"/>
      <c r="W87" s="475"/>
      <c r="X87" s="475"/>
      <c r="Y87" s="483"/>
      <c r="Z87" s="478"/>
      <c r="AA87" s="482"/>
      <c r="AB87" s="478"/>
      <c r="AC87" s="482"/>
      <c r="AD87" s="481"/>
      <c r="AE87" s="475"/>
      <c r="AF87" s="488"/>
      <c r="AG87" s="479"/>
      <c r="AH87" s="480"/>
      <c r="AI87" s="479"/>
      <c r="AJ87" s="472"/>
      <c r="AK87" s="494"/>
    </row>
    <row r="88" spans="1:54" s="96" customFormat="1" ht="9" hidden="1" customHeight="1" x14ac:dyDescent="0.2">
      <c r="A88" s="449"/>
      <c r="B88" s="567"/>
      <c r="C88" s="420"/>
      <c r="D88" s="472"/>
      <c r="E88" s="472"/>
      <c r="F88" s="488"/>
      <c r="G88" s="420"/>
      <c r="H88" s="424"/>
      <c r="I88" s="426"/>
      <c r="J88" s="428"/>
      <c r="K88" s="547"/>
      <c r="L88" s="428"/>
      <c r="M88" s="426"/>
      <c r="N88" s="428"/>
      <c r="O88" s="539"/>
      <c r="P88" s="473"/>
      <c r="Q88" s="472"/>
      <c r="R88" s="474"/>
      <c r="S88" s="475"/>
      <c r="T88" s="475"/>
      <c r="U88" s="482"/>
      <c r="V88" s="475"/>
      <c r="W88" s="475"/>
      <c r="X88" s="475"/>
      <c r="Y88" s="483"/>
      <c r="Z88" s="478"/>
      <c r="AA88" s="482"/>
      <c r="AB88" s="478"/>
      <c r="AC88" s="482"/>
      <c r="AD88" s="481"/>
      <c r="AE88" s="475"/>
      <c r="AF88" s="488"/>
      <c r="AG88" s="479"/>
      <c r="AH88" s="480"/>
      <c r="AI88" s="479"/>
      <c r="AJ88" s="472"/>
      <c r="AK88" s="494"/>
    </row>
    <row r="89" spans="1:54" s="96" customFormat="1" ht="6.75" hidden="1" customHeight="1" x14ac:dyDescent="0.2">
      <c r="A89" s="449"/>
      <c r="B89" s="568"/>
      <c r="C89" s="420"/>
      <c r="D89" s="472"/>
      <c r="E89" s="472"/>
      <c r="F89" s="488"/>
      <c r="G89" s="420"/>
      <c r="H89" s="424"/>
      <c r="I89" s="426"/>
      <c r="J89" s="428"/>
      <c r="K89" s="547"/>
      <c r="L89" s="428"/>
      <c r="M89" s="426"/>
      <c r="N89" s="428"/>
      <c r="O89" s="539"/>
      <c r="P89" s="473"/>
      <c r="Q89" s="472"/>
      <c r="R89" s="474"/>
      <c r="S89" s="475"/>
      <c r="T89" s="475"/>
      <c r="U89" s="482"/>
      <c r="V89" s="475"/>
      <c r="W89" s="475"/>
      <c r="X89" s="475"/>
      <c r="Y89" s="483"/>
      <c r="Z89" s="478"/>
      <c r="AA89" s="482"/>
      <c r="AB89" s="478"/>
      <c r="AC89" s="482"/>
      <c r="AD89" s="481"/>
      <c r="AE89" s="475"/>
      <c r="AF89" s="488"/>
      <c r="AG89" s="479"/>
      <c r="AH89" s="480"/>
      <c r="AI89" s="479"/>
      <c r="AJ89" s="472"/>
      <c r="AK89" s="494"/>
    </row>
    <row r="90" spans="1:54" ht="135" customHeight="1" x14ac:dyDescent="0.3">
      <c r="A90" s="577">
        <v>17</v>
      </c>
      <c r="B90" s="469" t="s">
        <v>316</v>
      </c>
      <c r="C90" s="570" t="s">
        <v>115</v>
      </c>
      <c r="D90" s="573" t="s">
        <v>640</v>
      </c>
      <c r="E90" s="573" t="s">
        <v>735</v>
      </c>
      <c r="F90" s="573" t="s">
        <v>736</v>
      </c>
      <c r="G90" s="570" t="s">
        <v>113</v>
      </c>
      <c r="H90" s="575">
        <v>500</v>
      </c>
      <c r="I90" s="576" t="s">
        <v>92</v>
      </c>
      <c r="J90" s="572">
        <v>0.6</v>
      </c>
      <c r="K90" s="573" t="s">
        <v>129</v>
      </c>
      <c r="L90" s="572" t="s">
        <v>129</v>
      </c>
      <c r="M90" s="576" t="s">
        <v>615</v>
      </c>
      <c r="N90" s="572">
        <v>0.2</v>
      </c>
      <c r="O90" s="630" t="s">
        <v>68</v>
      </c>
      <c r="P90" s="219">
        <v>1</v>
      </c>
      <c r="Q90" s="250" t="s">
        <v>641</v>
      </c>
      <c r="R90" s="219" t="s">
        <v>3</v>
      </c>
      <c r="S90" s="220" t="s">
        <v>13</v>
      </c>
      <c r="T90" s="220" t="s">
        <v>8</v>
      </c>
      <c r="U90" s="221" t="s">
        <v>609</v>
      </c>
      <c r="V90" s="220" t="s">
        <v>18</v>
      </c>
      <c r="W90" s="220" t="s">
        <v>21</v>
      </c>
      <c r="X90" s="220" t="s">
        <v>104</v>
      </c>
      <c r="Y90" s="222">
        <v>0.36</v>
      </c>
      <c r="Z90" s="223" t="s">
        <v>40</v>
      </c>
      <c r="AA90" s="221">
        <v>0.36</v>
      </c>
      <c r="AB90" s="223" t="s">
        <v>615</v>
      </c>
      <c r="AC90" s="221">
        <v>0.2</v>
      </c>
      <c r="AD90" s="224" t="s">
        <v>69</v>
      </c>
      <c r="AE90" s="631" t="s">
        <v>118</v>
      </c>
      <c r="AF90" s="251" t="s">
        <v>642</v>
      </c>
      <c r="AG90" s="632" t="s">
        <v>643</v>
      </c>
      <c r="AH90" s="633">
        <v>44926</v>
      </c>
      <c r="AI90" s="225" t="s">
        <v>644</v>
      </c>
      <c r="AJ90" s="573" t="s">
        <v>645</v>
      </c>
      <c r="AK90" s="634" t="s">
        <v>915</v>
      </c>
    </row>
    <row r="91" spans="1:54" ht="300" customHeight="1" x14ac:dyDescent="0.3">
      <c r="A91" s="578"/>
      <c r="B91" s="470"/>
      <c r="C91" s="571"/>
      <c r="D91" s="574"/>
      <c r="E91" s="574"/>
      <c r="F91" s="574"/>
      <c r="G91" s="571"/>
      <c r="H91" s="571"/>
      <c r="I91" s="571"/>
      <c r="J91" s="571"/>
      <c r="K91" s="574"/>
      <c r="L91" s="571"/>
      <c r="M91" s="571"/>
      <c r="N91" s="571"/>
      <c r="O91" s="571"/>
      <c r="P91" s="219">
        <v>2</v>
      </c>
      <c r="Q91" s="250" t="s">
        <v>646</v>
      </c>
      <c r="R91" s="219" t="s">
        <v>3</v>
      </c>
      <c r="S91" s="220" t="s">
        <v>13</v>
      </c>
      <c r="T91" s="220" t="s">
        <v>8</v>
      </c>
      <c r="U91" s="221" t="s">
        <v>609</v>
      </c>
      <c r="V91" s="220" t="s">
        <v>18</v>
      </c>
      <c r="W91" s="220" t="s">
        <v>21</v>
      </c>
      <c r="X91" s="220" t="s">
        <v>104</v>
      </c>
      <c r="Y91" s="222">
        <v>0.216</v>
      </c>
      <c r="Z91" s="223" t="s">
        <v>40</v>
      </c>
      <c r="AA91" s="221">
        <v>0.216</v>
      </c>
      <c r="AB91" s="223" t="s">
        <v>615</v>
      </c>
      <c r="AC91" s="221">
        <v>0.2</v>
      </c>
      <c r="AD91" s="224" t="s">
        <v>69</v>
      </c>
      <c r="AE91" s="571"/>
      <c r="AF91" s="251" t="s">
        <v>647</v>
      </c>
      <c r="AG91" s="571"/>
      <c r="AH91" s="571"/>
      <c r="AI91" s="225" t="s">
        <v>648</v>
      </c>
      <c r="AJ91" s="574"/>
      <c r="AK91" s="635"/>
    </row>
    <row r="92" spans="1:54" ht="110.1" customHeight="1" x14ac:dyDescent="0.3">
      <c r="A92" s="578"/>
      <c r="B92" s="470"/>
      <c r="C92" s="571"/>
      <c r="D92" s="574"/>
      <c r="E92" s="574"/>
      <c r="F92" s="574"/>
      <c r="G92" s="571"/>
      <c r="H92" s="571"/>
      <c r="I92" s="571"/>
      <c r="J92" s="571"/>
      <c r="K92" s="574"/>
      <c r="L92" s="571"/>
      <c r="M92" s="571"/>
      <c r="N92" s="571"/>
      <c r="O92" s="571"/>
      <c r="P92" s="219">
        <v>3</v>
      </c>
      <c r="Q92" s="251" t="s">
        <v>737</v>
      </c>
      <c r="R92" s="219" t="s">
        <v>3</v>
      </c>
      <c r="S92" s="220" t="s">
        <v>13</v>
      </c>
      <c r="T92" s="220" t="s">
        <v>8</v>
      </c>
      <c r="U92" s="221" t="s">
        <v>609</v>
      </c>
      <c r="V92" s="220" t="s">
        <v>18</v>
      </c>
      <c r="W92" s="220" t="s">
        <v>21</v>
      </c>
      <c r="X92" s="220" t="s">
        <v>104</v>
      </c>
      <c r="Y92" s="222">
        <v>0.12959999999999999</v>
      </c>
      <c r="Z92" s="223" t="s">
        <v>38</v>
      </c>
      <c r="AA92" s="221">
        <v>0.12959999999999999</v>
      </c>
      <c r="AB92" s="223" t="s">
        <v>615</v>
      </c>
      <c r="AC92" s="221">
        <v>0.2</v>
      </c>
      <c r="AD92" s="224" t="s">
        <v>69</v>
      </c>
      <c r="AE92" s="571"/>
      <c r="AF92" s="251" t="s">
        <v>649</v>
      </c>
      <c r="AG92" s="571"/>
      <c r="AH92" s="571"/>
      <c r="AI92" s="225" t="s">
        <v>650</v>
      </c>
      <c r="AJ92" s="574"/>
      <c r="AK92" s="635"/>
    </row>
    <row r="93" spans="1:54" ht="237.6" customHeight="1" x14ac:dyDescent="0.3">
      <c r="A93" s="577">
        <v>18</v>
      </c>
      <c r="B93" s="470"/>
      <c r="C93" s="570" t="s">
        <v>115</v>
      </c>
      <c r="D93" s="573" t="s">
        <v>738</v>
      </c>
      <c r="E93" s="573" t="s">
        <v>739</v>
      </c>
      <c r="F93" s="573" t="s">
        <v>740</v>
      </c>
      <c r="G93" s="570" t="s">
        <v>733</v>
      </c>
      <c r="H93" s="575">
        <v>500</v>
      </c>
      <c r="I93" s="576" t="s">
        <v>92</v>
      </c>
      <c r="J93" s="572">
        <v>0.6</v>
      </c>
      <c r="K93" s="573" t="s">
        <v>129</v>
      </c>
      <c r="L93" s="572" t="s">
        <v>129</v>
      </c>
      <c r="M93" s="576" t="s">
        <v>615</v>
      </c>
      <c r="N93" s="572">
        <v>0.2</v>
      </c>
      <c r="O93" s="630" t="s">
        <v>68</v>
      </c>
      <c r="P93" s="219">
        <v>1</v>
      </c>
      <c r="Q93" s="250" t="s">
        <v>641</v>
      </c>
      <c r="R93" s="219" t="s">
        <v>3</v>
      </c>
      <c r="S93" s="220" t="s">
        <v>13</v>
      </c>
      <c r="T93" s="220" t="s">
        <v>8</v>
      </c>
      <c r="U93" s="221" t="s">
        <v>609</v>
      </c>
      <c r="V93" s="220" t="s">
        <v>18</v>
      </c>
      <c r="W93" s="220" t="s">
        <v>21</v>
      </c>
      <c r="X93" s="220" t="s">
        <v>104</v>
      </c>
      <c r="Y93" s="222">
        <v>0.36</v>
      </c>
      <c r="Z93" s="223" t="s">
        <v>40</v>
      </c>
      <c r="AA93" s="221">
        <v>0.36</v>
      </c>
      <c r="AB93" s="223" t="s">
        <v>615</v>
      </c>
      <c r="AC93" s="221">
        <v>0.2</v>
      </c>
      <c r="AD93" s="224" t="s">
        <v>69</v>
      </c>
      <c r="AE93" s="631" t="s">
        <v>118</v>
      </c>
      <c r="AF93" s="251" t="s">
        <v>642</v>
      </c>
      <c r="AG93" s="570" t="s">
        <v>651</v>
      </c>
      <c r="AH93" s="649">
        <v>44926</v>
      </c>
      <c r="AI93" s="225" t="s">
        <v>644</v>
      </c>
      <c r="AJ93" s="573" t="s">
        <v>645</v>
      </c>
      <c r="AK93" s="639" t="s">
        <v>915</v>
      </c>
    </row>
    <row r="94" spans="1:54" ht="237.6" customHeight="1" x14ac:dyDescent="0.3">
      <c r="A94" s="578"/>
      <c r="B94" s="470"/>
      <c r="C94" s="571"/>
      <c r="D94" s="574"/>
      <c r="E94" s="574"/>
      <c r="F94" s="574"/>
      <c r="G94" s="571"/>
      <c r="H94" s="571"/>
      <c r="I94" s="571"/>
      <c r="J94" s="571"/>
      <c r="K94" s="574"/>
      <c r="L94" s="571"/>
      <c r="M94" s="571"/>
      <c r="N94" s="571"/>
      <c r="O94" s="571"/>
      <c r="P94" s="219">
        <v>2</v>
      </c>
      <c r="Q94" s="250" t="s">
        <v>652</v>
      </c>
      <c r="R94" s="219" t="s">
        <v>3</v>
      </c>
      <c r="S94" s="220" t="s">
        <v>13</v>
      </c>
      <c r="T94" s="220" t="s">
        <v>8</v>
      </c>
      <c r="U94" s="221" t="s">
        <v>609</v>
      </c>
      <c r="V94" s="220" t="s">
        <v>18</v>
      </c>
      <c r="W94" s="220" t="s">
        <v>21</v>
      </c>
      <c r="X94" s="220" t="s">
        <v>104</v>
      </c>
      <c r="Y94" s="222">
        <v>0.216</v>
      </c>
      <c r="Z94" s="223" t="s">
        <v>40</v>
      </c>
      <c r="AA94" s="221">
        <v>0.216</v>
      </c>
      <c r="AB94" s="223" t="s">
        <v>615</v>
      </c>
      <c r="AC94" s="221">
        <v>0.2</v>
      </c>
      <c r="AD94" s="224" t="s">
        <v>69</v>
      </c>
      <c r="AE94" s="571"/>
      <c r="AF94" s="251" t="s">
        <v>653</v>
      </c>
      <c r="AG94" s="571"/>
      <c r="AH94" s="571"/>
      <c r="AI94" s="225" t="s">
        <v>654</v>
      </c>
      <c r="AJ94" s="574"/>
      <c r="AK94" s="635"/>
    </row>
    <row r="95" spans="1:54" ht="237.6" customHeight="1" x14ac:dyDescent="0.3">
      <c r="A95" s="578"/>
      <c r="B95" s="470"/>
      <c r="C95" s="571"/>
      <c r="D95" s="574"/>
      <c r="E95" s="574"/>
      <c r="F95" s="574"/>
      <c r="G95" s="571"/>
      <c r="H95" s="571"/>
      <c r="I95" s="571"/>
      <c r="J95" s="571"/>
      <c r="K95" s="574"/>
      <c r="L95" s="571"/>
      <c r="M95" s="571"/>
      <c r="N95" s="571"/>
      <c r="O95" s="571"/>
      <c r="P95" s="219">
        <v>3</v>
      </c>
      <c r="Q95" s="250" t="s">
        <v>655</v>
      </c>
      <c r="R95" s="219" t="s">
        <v>3</v>
      </c>
      <c r="S95" s="220" t="s">
        <v>13</v>
      </c>
      <c r="T95" s="220" t="s">
        <v>8</v>
      </c>
      <c r="U95" s="221" t="s">
        <v>609</v>
      </c>
      <c r="V95" s="220" t="s">
        <v>18</v>
      </c>
      <c r="W95" s="220" t="s">
        <v>21</v>
      </c>
      <c r="X95" s="220" t="s">
        <v>104</v>
      </c>
      <c r="Y95" s="222">
        <v>0.12959999999999999</v>
      </c>
      <c r="Z95" s="223" t="s">
        <v>38</v>
      </c>
      <c r="AA95" s="221">
        <v>0.12959999999999999</v>
      </c>
      <c r="AB95" s="223" t="s">
        <v>615</v>
      </c>
      <c r="AC95" s="221">
        <v>0.2</v>
      </c>
      <c r="AD95" s="224" t="s">
        <v>69</v>
      </c>
      <c r="AE95" s="571"/>
      <c r="AF95" s="251" t="s">
        <v>656</v>
      </c>
      <c r="AG95" s="571"/>
      <c r="AH95" s="571"/>
      <c r="AI95" s="225" t="s">
        <v>657</v>
      </c>
      <c r="AJ95" s="574"/>
      <c r="AK95" s="635"/>
    </row>
    <row r="96" spans="1:54" ht="280.5" customHeight="1" x14ac:dyDescent="0.3">
      <c r="A96" s="578"/>
      <c r="B96" s="470"/>
      <c r="C96" s="571"/>
      <c r="D96" s="574"/>
      <c r="E96" s="574"/>
      <c r="F96" s="574"/>
      <c r="G96" s="571"/>
      <c r="H96" s="571"/>
      <c r="I96" s="571"/>
      <c r="J96" s="571"/>
      <c r="K96" s="574"/>
      <c r="L96" s="571"/>
      <c r="M96" s="571"/>
      <c r="N96" s="571"/>
      <c r="O96" s="571"/>
      <c r="P96" s="219">
        <v>4</v>
      </c>
      <c r="Q96" s="250" t="s">
        <v>658</v>
      </c>
      <c r="R96" s="219" t="s">
        <v>3</v>
      </c>
      <c r="S96" s="220" t="s">
        <v>13</v>
      </c>
      <c r="T96" s="220" t="s">
        <v>8</v>
      </c>
      <c r="U96" s="221" t="s">
        <v>609</v>
      </c>
      <c r="V96" s="220" t="s">
        <v>18</v>
      </c>
      <c r="W96" s="220" t="s">
        <v>21</v>
      </c>
      <c r="X96" s="220" t="s">
        <v>104</v>
      </c>
      <c r="Y96" s="222">
        <v>7.7759999999999996E-2</v>
      </c>
      <c r="Z96" s="223" t="s">
        <v>38</v>
      </c>
      <c r="AA96" s="221">
        <v>7.7759999999999996E-2</v>
      </c>
      <c r="AB96" s="223" t="s">
        <v>615</v>
      </c>
      <c r="AC96" s="221">
        <v>0.2</v>
      </c>
      <c r="AD96" s="224" t="s">
        <v>69</v>
      </c>
      <c r="AE96" s="571"/>
      <c r="AF96" s="251" t="s">
        <v>659</v>
      </c>
      <c r="AG96" s="571"/>
      <c r="AH96" s="571"/>
      <c r="AI96" s="225" t="s">
        <v>660</v>
      </c>
      <c r="AJ96" s="574"/>
      <c r="AK96" s="635"/>
    </row>
    <row r="97" spans="1:54" ht="141" thickBot="1" x14ac:dyDescent="0.35">
      <c r="A97" s="578"/>
      <c r="B97" s="470"/>
      <c r="C97" s="571"/>
      <c r="D97" s="574"/>
      <c r="E97" s="574"/>
      <c r="F97" s="574"/>
      <c r="G97" s="571"/>
      <c r="H97" s="571"/>
      <c r="I97" s="571"/>
      <c r="J97" s="571"/>
      <c r="K97" s="574"/>
      <c r="L97" s="571"/>
      <c r="M97" s="571"/>
      <c r="N97" s="571"/>
      <c r="O97" s="571"/>
      <c r="P97" s="219">
        <v>5</v>
      </c>
      <c r="Q97" s="250" t="s">
        <v>661</v>
      </c>
      <c r="R97" s="219" t="s">
        <v>3</v>
      </c>
      <c r="S97" s="220" t="s">
        <v>13</v>
      </c>
      <c r="T97" s="220" t="s">
        <v>8</v>
      </c>
      <c r="U97" s="221" t="s">
        <v>609</v>
      </c>
      <c r="V97" s="220" t="s">
        <v>18</v>
      </c>
      <c r="W97" s="220" t="s">
        <v>21</v>
      </c>
      <c r="X97" s="220" t="s">
        <v>104</v>
      </c>
      <c r="Y97" s="222">
        <v>4.6655999999999996E-2</v>
      </c>
      <c r="Z97" s="223" t="s">
        <v>38</v>
      </c>
      <c r="AA97" s="221">
        <v>4.6655999999999996E-2</v>
      </c>
      <c r="AB97" s="223" t="s">
        <v>615</v>
      </c>
      <c r="AC97" s="221">
        <v>0.2</v>
      </c>
      <c r="AD97" s="224" t="s">
        <v>69</v>
      </c>
      <c r="AE97" s="571"/>
      <c r="AF97" s="251" t="s">
        <v>662</v>
      </c>
      <c r="AG97" s="571"/>
      <c r="AH97" s="571"/>
      <c r="AI97" s="225" t="s">
        <v>663</v>
      </c>
      <c r="AJ97" s="574"/>
      <c r="AK97" s="635"/>
    </row>
    <row r="98" spans="1:54" s="117" customFormat="1" ht="120.75" customHeight="1" thickBot="1" x14ac:dyDescent="0.3">
      <c r="A98" s="448">
        <v>1</v>
      </c>
      <c r="B98" s="470"/>
      <c r="C98" s="450" t="s">
        <v>117</v>
      </c>
      <c r="D98" s="460" t="s">
        <v>942</v>
      </c>
      <c r="E98" s="460" t="s">
        <v>943</v>
      </c>
      <c r="F98" s="463" t="s">
        <v>944</v>
      </c>
      <c r="G98" s="419" t="s">
        <v>113</v>
      </c>
      <c r="H98" s="423">
        <v>3100</v>
      </c>
      <c r="I98" s="425" t="str">
        <f>IF(H98&lt;=0,"",IF(H98&lt;=2,"Muy Baja",IF(H98&lt;=24,"Baja",IF(H98&lt;=500,"Media",IF(H98&lt;=5000,"Alta","Muy Alta")))))</f>
        <v>Alta</v>
      </c>
      <c r="J98" s="427">
        <f>IF(I98="","",IF(I98="Muy Baja",0.2,IF(I98="Baja",0.4,IF(I98="Media",0.6,IF(I98="Alta",0.8,IF(I98="Muy Alta",1,))))))</f>
        <v>0.8</v>
      </c>
      <c r="K98" s="429" t="s">
        <v>132</v>
      </c>
      <c r="L98" s="427" t="str">
        <f>IF(NOT(ISERROR(MATCH(K98,'[8]Tabla Impacto'!$B$221:$B$223,0))),'[8]Tabla Impacto'!$F$223&amp;"Por favor no seleccionar los criterios de impacto(Afectación Económica o presupuestal y Pérdida Reputacional)",K98)</f>
        <v xml:space="preserve">     El riesgo afecta la imagen de de la entidad con efecto publicitario sostenido a nivel de sector administrativo, nivel departamental o municipal</v>
      </c>
      <c r="M98" s="425" t="str">
        <f>IF(OR(L98='[8]Tabla Impacto'!$C$11,L98='[8]Tabla Impacto'!$D$11),"Leve",IF(OR(L98='[8]Tabla Impacto'!$C$12,L98='[8]Tabla Impacto'!$D$12),"Menor",IF(OR(L98='[8]Tabla Impacto'!$C$13,L98='[8]Tabla Impacto'!$D$13),"Moderado",IF(OR(L98='[8]Tabla Impacto'!$C$14,L98='[8]Tabla Impacto'!$D$14),"Mayor",IF(OR(L98='[8]Tabla Impacto'!$C$15,L98='[8]Tabla Impacto'!$D$15),"Catastrófico","")))))</f>
        <v>Mayor</v>
      </c>
      <c r="N98" s="431">
        <f>IF(M98="","",IF(M98="Leve",0.2,IF(M98="Menor",0.4,IF(M98="Moderado",0.6,IF(M98="Mayor",0.8,IF(M98="Catastrófico",1,))))))</f>
        <v>0.8</v>
      </c>
      <c r="O98" s="433" t="str">
        <f>IF(OR(AND(I98="Muy Baja",M98="Leve"),AND(I98="Muy Baja",M98="Menor"),AND(I98="Baja",M98="Leve")),"Bajo",IF(OR(AND(I98="Muy baja",M98="Moderado"),AND(I98="Baja",M98="Menor"),AND(I98="Baja",M98="Moderado"),AND(I98="Media",M98="Leve"),AND(I98="Media",M98="Menor"),AND(I98="Media",M98="Moderado"),AND(I98="Alta",M98="Leve"),AND(I98="Alta",M98="Menor")),"Moderado",IF(OR(AND(I98="Muy Baja",M98="Mayor"),AND(I98="Baja",M98="Mayor"),AND(I98="Media",M98="Mayor"),AND(I98="Alta",M98="Moderado"),AND(I98="Alta",M98="Mayor"),AND(I98="Muy Alta",M98="Leve"),AND(I98="Muy Alta",M98="Menor"),AND(I98="Muy Alta",M98="Moderado"),AND(I98="Muy Alta",M98="Mayor")),"Alto",IF(OR(AND(I98="Muy Baja",M98="Catastrófico"),AND(I98="Baja",M98="Catastrófico"),AND(I98="Media",M98="Catastrófico"),AND(I98="Alta",M98="Catastrófico"),AND(I98="Muy Alta",M98="Catastrófico")),"Extremo",""))))</f>
        <v>Alto</v>
      </c>
      <c r="P98" s="279">
        <v>1</v>
      </c>
      <c r="Q98" s="290" t="s">
        <v>945</v>
      </c>
      <c r="R98" s="297" t="str">
        <f>IF(OR(S98="Preventivo",S98="Detectivo"),"Probabilidad",IF(S98="Correctivo","Impacto",""))</f>
        <v>Probabilidad</v>
      </c>
      <c r="S98" s="298" t="s">
        <v>13</v>
      </c>
      <c r="T98" s="298" t="s">
        <v>8</v>
      </c>
      <c r="U98" s="299" t="str">
        <f>IF(AND(S98="Preventivo",T98="Automático"),"50%",IF(AND(S98="Preventivo",T98="Manual"),"40%",IF(AND(S98="Detectivo",T98="Automático"),"40%",IF(AND(S98="Detectivo",T98="Manual"),"30%",IF(AND(S98="Correctivo",T98="Automático"),"35%",IF(AND(S98="Correctivo",T98="Manual"),"25%",""))))))</f>
        <v>40%</v>
      </c>
      <c r="V98" s="298" t="s">
        <v>18</v>
      </c>
      <c r="W98" s="298" t="s">
        <v>21</v>
      </c>
      <c r="X98" s="298" t="s">
        <v>104</v>
      </c>
      <c r="Y98" s="300">
        <f>IFERROR(IF(R98="Probabilidad",(J98-(+J98*U98)),IF(R98="Impacto",J98,"")),"")</f>
        <v>0.48</v>
      </c>
      <c r="Z98" s="280" t="str">
        <f>IFERROR(IF(Y98="","",IF(Y98&lt;=0.2,"Muy Baja",IF(Y98&lt;=0.4,"Baja",IF(Y98&lt;=0.6,"Media",IF(Y98&lt;=0.8,"Alta","Muy Alta"))))),"")</f>
        <v>Media</v>
      </c>
      <c r="AA98" s="299">
        <f>+Y98</f>
        <v>0.48</v>
      </c>
      <c r="AB98" s="280" t="str">
        <f>IFERROR(IF(AC98="","",IF(AC98&lt;=0.2,"Leve",IF(AC98&lt;=0.4,"Menor",IF(AC98&lt;=0.6,"Moderado",IF(AC98&lt;=0.8,"Mayor","Catastrófico"))))),"")</f>
        <v>Mayor</v>
      </c>
      <c r="AC98" s="299">
        <f>IFERROR(IF(R98="Impacto",(N98-(+N98*U98)),IF(R98="Probabilidad",N98,"")),"")</f>
        <v>0.8</v>
      </c>
      <c r="AD98" s="301" t="str">
        <f>IFERROR(IF(OR(AND(Z98="Muy Baja",AB98="Leve"),AND(Z98="Muy Baja",AB98="Menor"),AND(Z98="Baja",AB98="Leve")),"Bajo",IF(OR(AND(Z98="Muy baja",AB98="Moderado"),AND(Z98="Baja",AB98="Menor"),AND(Z98="Baja",AB98="Moderado"),AND(Z98="Media",AB98="Leve"),AND(Z98="Media",AB98="Menor"),AND(Z98="Media",AB98="Moderado"),AND(Z98="Alta",AB98="Leve"),AND(Z98="Alta",AB98="Menor")),"Moderado",IF(OR(AND(Z98="Muy Baja",AB98="Mayor"),AND(Z98="Baja",AB98="Mayor"),AND(Z98="Media",AB98="Mayor"),AND(Z98="Alta",AB98="Moderado"),AND(Z98="Alta",AB98="Mayor"),AND(Z98="Muy Alta",AB98="Leve"),AND(Z98="Muy Alta",AB98="Menor"),AND(Z98="Muy Alta",AB98="Moderado"),AND(Z98="Muy Alta",AB98="Mayor")),"Alto",IF(OR(AND(Z98="Muy Baja",AB98="Catastrófico"),AND(Z98="Baja",AB98="Catastrófico"),AND(Z98="Media",AB98="Catastrófico"),AND(Z98="Alta",AB98="Catastrófico"),AND(Z98="Muy Alta",AB98="Catastrófico")),"Extremo","")))),"")</f>
        <v>Alto</v>
      </c>
      <c r="AE98" s="435" t="s">
        <v>27</v>
      </c>
      <c r="AF98" s="437" t="s">
        <v>946</v>
      </c>
      <c r="AG98" s="437" t="s">
        <v>992</v>
      </c>
      <c r="AH98" s="457">
        <v>44985</v>
      </c>
      <c r="AI98" s="437" t="s">
        <v>948</v>
      </c>
      <c r="AJ98" s="437" t="s">
        <v>949</v>
      </c>
      <c r="AK98" s="437" t="s">
        <v>947</v>
      </c>
      <c r="AL98" s="118"/>
      <c r="AM98" s="118"/>
      <c r="AN98" s="118"/>
      <c r="AO98" s="118"/>
      <c r="AP98" s="118"/>
      <c r="AQ98" s="118"/>
      <c r="AR98" s="118"/>
      <c r="AS98" s="118"/>
      <c r="AT98" s="118"/>
      <c r="AU98" s="118"/>
      <c r="AV98" s="118"/>
      <c r="AW98" s="118"/>
      <c r="AX98" s="118"/>
      <c r="AY98" s="118"/>
      <c r="AZ98" s="118"/>
      <c r="BA98" s="118"/>
      <c r="BB98" s="118"/>
    </row>
    <row r="99" spans="1:54" s="96" customFormat="1" ht="144.75" customHeight="1" thickBot="1" x14ac:dyDescent="0.25">
      <c r="A99" s="449"/>
      <c r="B99" s="470"/>
      <c r="C99" s="451"/>
      <c r="D99" s="461"/>
      <c r="E99" s="461"/>
      <c r="F99" s="464"/>
      <c r="G99" s="420"/>
      <c r="H99" s="424"/>
      <c r="I99" s="426"/>
      <c r="J99" s="428"/>
      <c r="K99" s="430"/>
      <c r="L99" s="428">
        <f ca="1">IF(NOT(ISERROR(MATCH(K99,_xlfn.ANCHORARRAY(F117),0))),J119&amp;"Por favor no seleccionar los criterios de impacto",K99)</f>
        <v>0</v>
      </c>
      <c r="M99" s="426"/>
      <c r="N99" s="432"/>
      <c r="O99" s="434"/>
      <c r="P99" s="285">
        <v>2</v>
      </c>
      <c r="Q99" s="284" t="s">
        <v>950</v>
      </c>
      <c r="R99" s="286" t="str">
        <f>IF(OR(S99="Preventivo",S99="Detectivo"),"Probabilidad",IF(S99="Correctivo","Impacto",""))</f>
        <v>Probabilidad</v>
      </c>
      <c r="S99" s="296" t="s">
        <v>14</v>
      </c>
      <c r="T99" s="287" t="s">
        <v>8</v>
      </c>
      <c r="U99" s="299" t="str">
        <f t="shared" ref="U99:U121" si="0">IF(AND(S99="Preventivo",T99="Automático"),"50%",IF(AND(S99="Preventivo",T99="Manual"),"40%",IF(AND(S99="Detectivo",T99="Automático"),"40%",IF(AND(S99="Detectivo",T99="Manual"),"30%",IF(AND(S99="Correctivo",T99="Automático"),"35%",IF(AND(S99="Correctivo",T99="Manual"),"25%",""))))))</f>
        <v>30%</v>
      </c>
      <c r="V99" s="298" t="s">
        <v>18</v>
      </c>
      <c r="W99" s="296" t="s">
        <v>22</v>
      </c>
      <c r="X99" s="298" t="s">
        <v>104</v>
      </c>
      <c r="Y99" s="300">
        <f>IFERROR(IF(R99="Probabilidad",(J99-(+J99*U99)),IF(R99="Impacto",J99,"")),"")</f>
        <v>0</v>
      </c>
      <c r="Z99" s="280" t="str">
        <f>IFERROR(IF(Y99="","",IF(Y99&lt;=0.2,"Muy Baja",IF(Y99&lt;=0.4,"Baja",IF(Y99&lt;=0.6,"Media",IF(Y99&lt;=0.8,"Alta","Muy Alta"))))),"")</f>
        <v>Muy Baja</v>
      </c>
      <c r="AA99" s="299">
        <f t="shared" ref="AA99:AA121" si="1">+Y99</f>
        <v>0</v>
      </c>
      <c r="AB99" s="280" t="str">
        <f t="shared" ref="AB99:AB121" si="2">IFERROR(IF(AC99="","",IF(AC99&lt;=0.2,"Leve",IF(AC99&lt;=0.4,"Menor",IF(AC99&lt;=0.6,"Moderado",IF(AC99&lt;=0.8,"Mayor","Catastrófico"))))),"")</f>
        <v>Leve</v>
      </c>
      <c r="AC99" s="299">
        <f t="shared" ref="AC99:AC121" si="3">IFERROR(IF(R99="Impacto",(N99-(+N99*U99)),IF(R99="Probabilidad",N99,"")),"")</f>
        <v>0</v>
      </c>
      <c r="AD99" s="301" t="str">
        <f t="shared" ref="AD99:AD121" si="4">IFERROR(IF(OR(AND(Z99="Muy Baja",AB99="Leve"),AND(Z99="Muy Baja",AB99="Menor"),AND(Z99="Baja",AB99="Leve")),"Bajo",IF(OR(AND(Z99="Muy baja",AB99="Moderado"),AND(Z99="Baja",AB99="Menor"),AND(Z99="Baja",AB99="Moderado"),AND(Z99="Media",AB99="Leve"),AND(Z99="Media",AB99="Menor"),AND(Z99="Media",AB99="Moderado"),AND(Z99="Alta",AB99="Leve"),AND(Z99="Alta",AB99="Menor")),"Moderado",IF(OR(AND(Z99="Muy Baja",AB99="Mayor"),AND(Z99="Baja",AB99="Mayor"),AND(Z99="Media",AB99="Mayor"),AND(Z99="Alta",AB99="Moderado"),AND(Z99="Alta",AB99="Mayor"),AND(Z99="Muy Alta",AB99="Leve"),AND(Z99="Muy Alta",AB99="Menor"),AND(Z99="Muy Alta",AB99="Moderado"),AND(Z99="Muy Alta",AB99="Mayor")),"Alto",IF(OR(AND(Z99="Muy Baja",AB99="Catastrófico"),AND(Z99="Baja",AB99="Catastrófico"),AND(Z99="Media",AB99="Catastrófico"),AND(Z99="Alta",AB99="Catastrófico"),AND(Z99="Muy Alta",AB99="Catastrófico")),"Extremo","")))),"")</f>
        <v>Bajo</v>
      </c>
      <c r="AE99" s="436"/>
      <c r="AF99" s="445"/>
      <c r="AG99" s="445"/>
      <c r="AH99" s="445"/>
      <c r="AI99" s="445"/>
      <c r="AJ99" s="445"/>
      <c r="AK99" s="445"/>
      <c r="AL99" s="116"/>
      <c r="AM99" s="116"/>
      <c r="AN99" s="116"/>
      <c r="AO99" s="116"/>
      <c r="AP99" s="116"/>
      <c r="AQ99" s="116"/>
      <c r="AR99" s="116"/>
      <c r="AS99" s="116"/>
      <c r="AT99" s="116"/>
      <c r="AU99" s="116"/>
      <c r="AV99" s="116"/>
      <c r="AW99" s="116"/>
      <c r="AX99" s="116"/>
      <c r="AY99" s="116"/>
      <c r="AZ99" s="116"/>
      <c r="BA99" s="116"/>
      <c r="BB99" s="116"/>
    </row>
    <row r="100" spans="1:54" s="96" customFormat="1" ht="162.75" customHeight="1" thickBot="1" x14ac:dyDescent="0.25">
      <c r="A100" s="449"/>
      <c r="B100" s="470"/>
      <c r="C100" s="451"/>
      <c r="D100" s="461"/>
      <c r="E100" s="461"/>
      <c r="F100" s="464"/>
      <c r="G100" s="420"/>
      <c r="H100" s="424"/>
      <c r="I100" s="426"/>
      <c r="J100" s="428"/>
      <c r="K100" s="430"/>
      <c r="L100" s="428"/>
      <c r="M100" s="426"/>
      <c r="N100" s="432"/>
      <c r="O100" s="434"/>
      <c r="P100" s="279">
        <v>3</v>
      </c>
      <c r="Q100" s="252" t="s">
        <v>951</v>
      </c>
      <c r="R100" s="286" t="str">
        <f t="shared" ref="R100:R121" si="5">IF(OR(S100="Preventivo",S100="Detectivo"),"Probabilidad",IF(S100="Correctivo","Impacto",""))</f>
        <v>Probabilidad</v>
      </c>
      <c r="S100" s="296" t="s">
        <v>13</v>
      </c>
      <c r="T100" s="287" t="s">
        <v>8</v>
      </c>
      <c r="U100" s="299" t="str">
        <f t="shared" si="0"/>
        <v>40%</v>
      </c>
      <c r="V100" s="298" t="s">
        <v>18</v>
      </c>
      <c r="W100" s="296" t="s">
        <v>21</v>
      </c>
      <c r="X100" s="298" t="s">
        <v>104</v>
      </c>
      <c r="Y100" s="300">
        <f>IFERROR(IF(R100="Probabilidad",(J100-(+J100*U100)),IF(R100="Impacto",J100,"")),"")</f>
        <v>0</v>
      </c>
      <c r="Z100" s="280" t="str">
        <f>IFERROR(IF(Y100="","",IF(Y100&lt;=0.2,"Muy Baja",IF(Y100&lt;=0.4,"Baja",IF(Y100&lt;=0.6,"Media",IF(Y100&lt;=0.8,"Alta","Muy Alta"))))),"")</f>
        <v>Muy Baja</v>
      </c>
      <c r="AA100" s="299">
        <f t="shared" si="1"/>
        <v>0</v>
      </c>
      <c r="AB100" s="280" t="str">
        <f t="shared" si="2"/>
        <v>Leve</v>
      </c>
      <c r="AC100" s="299">
        <f t="shared" si="3"/>
        <v>0</v>
      </c>
      <c r="AD100" s="301" t="str">
        <f t="shared" si="4"/>
        <v>Bajo</v>
      </c>
      <c r="AE100" s="436"/>
      <c r="AF100" s="445"/>
      <c r="AG100" s="445"/>
      <c r="AH100" s="445"/>
      <c r="AI100" s="445"/>
      <c r="AJ100" s="445"/>
      <c r="AK100" s="445"/>
      <c r="AL100" s="116"/>
      <c r="AM100" s="116"/>
      <c r="AN100" s="116"/>
      <c r="AO100" s="116"/>
      <c r="AP100" s="116"/>
      <c r="AQ100" s="116"/>
      <c r="AR100" s="116"/>
      <c r="AS100" s="116"/>
      <c r="AT100" s="116"/>
      <c r="AU100" s="116"/>
      <c r="AV100" s="116"/>
      <c r="AW100" s="116"/>
      <c r="AX100" s="116"/>
      <c r="AY100" s="116"/>
      <c r="AZ100" s="116"/>
      <c r="BA100" s="116"/>
      <c r="BB100" s="116"/>
    </row>
    <row r="101" spans="1:54" s="96" customFormat="1" ht="140.25" customHeight="1" thickBot="1" x14ac:dyDescent="0.25">
      <c r="A101" s="449"/>
      <c r="B101" s="470"/>
      <c r="C101" s="451"/>
      <c r="D101" s="461"/>
      <c r="E101" s="461"/>
      <c r="F101" s="464"/>
      <c r="G101" s="420"/>
      <c r="H101" s="424"/>
      <c r="I101" s="426"/>
      <c r="J101" s="428"/>
      <c r="K101" s="430"/>
      <c r="L101" s="428"/>
      <c r="M101" s="426"/>
      <c r="N101" s="432"/>
      <c r="O101" s="434"/>
      <c r="P101" s="279">
        <v>4</v>
      </c>
      <c r="Q101" s="284" t="s">
        <v>952</v>
      </c>
      <c r="R101" s="286" t="str">
        <f t="shared" si="5"/>
        <v>Probabilidad</v>
      </c>
      <c r="S101" s="296" t="s">
        <v>14</v>
      </c>
      <c r="T101" s="287" t="s">
        <v>8</v>
      </c>
      <c r="U101" s="299" t="str">
        <f t="shared" si="0"/>
        <v>30%</v>
      </c>
      <c r="V101" s="298" t="s">
        <v>18</v>
      </c>
      <c r="W101" s="296" t="s">
        <v>21</v>
      </c>
      <c r="X101" s="298" t="s">
        <v>104</v>
      </c>
      <c r="Y101" s="300">
        <f>IFERROR(IF(R101="Probabilidad",(J101-(+J101*U101)),IF(R101="Impacto",J101,"")),"")</f>
        <v>0</v>
      </c>
      <c r="Z101" s="280" t="str">
        <f t="shared" ref="Z101:Z121" si="6">IFERROR(IF(Y101="","",IF(Y101&lt;=0.2,"Muy Baja",IF(Y101&lt;=0.4,"Baja",IF(Y101&lt;=0.6,"Media",IF(Y101&lt;=0.8,"Alta","Muy Alta"))))),"")</f>
        <v>Muy Baja</v>
      </c>
      <c r="AA101" s="299">
        <f t="shared" si="1"/>
        <v>0</v>
      </c>
      <c r="AB101" s="280" t="str">
        <f t="shared" si="2"/>
        <v>Leve</v>
      </c>
      <c r="AC101" s="299">
        <f t="shared" si="3"/>
        <v>0</v>
      </c>
      <c r="AD101" s="301" t="str">
        <f t="shared" si="4"/>
        <v>Bajo</v>
      </c>
      <c r="AE101" s="436"/>
      <c r="AF101" s="445"/>
      <c r="AG101" s="445"/>
      <c r="AH101" s="445"/>
      <c r="AI101" s="445"/>
      <c r="AJ101" s="445"/>
      <c r="AK101" s="445"/>
      <c r="AL101" s="116"/>
      <c r="AM101" s="116"/>
      <c r="AN101" s="116"/>
      <c r="AO101" s="116"/>
      <c r="AP101" s="116"/>
      <c r="AQ101" s="116"/>
      <c r="AR101" s="116"/>
      <c r="AS101" s="116"/>
      <c r="AT101" s="116"/>
      <c r="AU101" s="116"/>
      <c r="AV101" s="116"/>
      <c r="AW101" s="116"/>
      <c r="AX101" s="116"/>
      <c r="AY101" s="116"/>
      <c r="AZ101" s="116"/>
      <c r="BA101" s="116"/>
      <c r="BB101" s="116"/>
    </row>
    <row r="102" spans="1:54" s="96" customFormat="1" ht="134.25" customHeight="1" thickBot="1" x14ac:dyDescent="0.25">
      <c r="A102" s="449"/>
      <c r="B102" s="470"/>
      <c r="C102" s="451"/>
      <c r="D102" s="461"/>
      <c r="E102" s="461"/>
      <c r="F102" s="464"/>
      <c r="G102" s="420"/>
      <c r="H102" s="424"/>
      <c r="I102" s="426"/>
      <c r="J102" s="428"/>
      <c r="K102" s="430"/>
      <c r="L102" s="428"/>
      <c r="M102" s="426"/>
      <c r="N102" s="432"/>
      <c r="O102" s="434"/>
      <c r="P102" s="285">
        <v>5</v>
      </c>
      <c r="Q102" s="284" t="s">
        <v>953</v>
      </c>
      <c r="R102" s="286" t="str">
        <f t="shared" si="5"/>
        <v>Probabilidad</v>
      </c>
      <c r="S102" s="296" t="s">
        <v>14</v>
      </c>
      <c r="T102" s="287" t="s">
        <v>8</v>
      </c>
      <c r="U102" s="299" t="str">
        <f t="shared" si="0"/>
        <v>30%</v>
      </c>
      <c r="V102" s="298" t="s">
        <v>18</v>
      </c>
      <c r="W102" s="296" t="s">
        <v>21</v>
      </c>
      <c r="X102" s="298" t="s">
        <v>104</v>
      </c>
      <c r="Y102" s="300">
        <f t="shared" ref="Y102:Y121" si="7">IFERROR(IF(R102="Probabilidad",(J102-(+J102*U102)),IF(R102="Impacto",J102,"")),"")</f>
        <v>0</v>
      </c>
      <c r="Z102" s="280" t="str">
        <f t="shared" si="6"/>
        <v>Muy Baja</v>
      </c>
      <c r="AA102" s="299">
        <f t="shared" si="1"/>
        <v>0</v>
      </c>
      <c r="AB102" s="280" t="str">
        <f t="shared" si="2"/>
        <v>Leve</v>
      </c>
      <c r="AC102" s="299">
        <f t="shared" si="3"/>
        <v>0</v>
      </c>
      <c r="AD102" s="301" t="str">
        <f t="shared" si="4"/>
        <v>Bajo</v>
      </c>
      <c r="AE102" s="436"/>
      <c r="AF102" s="445"/>
      <c r="AG102" s="445"/>
      <c r="AH102" s="445"/>
      <c r="AI102" s="445"/>
      <c r="AJ102" s="445"/>
      <c r="AK102" s="445"/>
      <c r="AL102" s="116"/>
      <c r="AM102" s="116"/>
      <c r="AN102" s="116"/>
      <c r="AO102" s="116"/>
      <c r="AP102" s="116"/>
      <c r="AQ102" s="116"/>
      <c r="AR102" s="116"/>
      <c r="AS102" s="116"/>
      <c r="AT102" s="116"/>
      <c r="AU102" s="116"/>
      <c r="AV102" s="116"/>
      <c r="AW102" s="116"/>
      <c r="AX102" s="116"/>
      <c r="AY102" s="116"/>
      <c r="AZ102" s="116"/>
      <c r="BA102" s="116"/>
      <c r="BB102" s="116"/>
    </row>
    <row r="103" spans="1:54" s="96" customFormat="1" ht="146.25" customHeight="1" thickBot="1" x14ac:dyDescent="0.25">
      <c r="A103" s="449"/>
      <c r="B103" s="470"/>
      <c r="C103" s="451"/>
      <c r="D103" s="461"/>
      <c r="E103" s="461"/>
      <c r="F103" s="464"/>
      <c r="G103" s="420"/>
      <c r="H103" s="424"/>
      <c r="I103" s="426"/>
      <c r="J103" s="428"/>
      <c r="K103" s="430"/>
      <c r="L103" s="428"/>
      <c r="M103" s="426"/>
      <c r="N103" s="432"/>
      <c r="O103" s="434"/>
      <c r="P103" s="279">
        <v>6</v>
      </c>
      <c r="Q103" s="284" t="s">
        <v>954</v>
      </c>
      <c r="R103" s="286" t="str">
        <f t="shared" si="5"/>
        <v>Probabilidad</v>
      </c>
      <c r="S103" s="296" t="s">
        <v>13</v>
      </c>
      <c r="T103" s="287" t="s">
        <v>8</v>
      </c>
      <c r="U103" s="299" t="str">
        <f t="shared" si="0"/>
        <v>40%</v>
      </c>
      <c r="V103" s="298" t="s">
        <v>18</v>
      </c>
      <c r="W103" s="296" t="s">
        <v>21</v>
      </c>
      <c r="X103" s="298" t="s">
        <v>104</v>
      </c>
      <c r="Y103" s="300">
        <f t="shared" si="7"/>
        <v>0</v>
      </c>
      <c r="Z103" s="280" t="str">
        <f t="shared" si="6"/>
        <v>Muy Baja</v>
      </c>
      <c r="AA103" s="299">
        <f t="shared" si="1"/>
        <v>0</v>
      </c>
      <c r="AB103" s="280" t="str">
        <f t="shared" si="2"/>
        <v>Leve</v>
      </c>
      <c r="AC103" s="299">
        <f t="shared" si="3"/>
        <v>0</v>
      </c>
      <c r="AD103" s="301" t="str">
        <f t="shared" si="4"/>
        <v>Bajo</v>
      </c>
      <c r="AE103" s="436"/>
      <c r="AF103" s="445"/>
      <c r="AG103" s="445"/>
      <c r="AH103" s="445"/>
      <c r="AI103" s="445"/>
      <c r="AJ103" s="445"/>
      <c r="AK103" s="445"/>
      <c r="AL103" s="116"/>
      <c r="AM103" s="116"/>
      <c r="AN103" s="116"/>
      <c r="AO103" s="116"/>
      <c r="AP103" s="116"/>
      <c r="AQ103" s="116"/>
      <c r="AR103" s="116"/>
      <c r="AS103" s="116"/>
      <c r="AT103" s="116"/>
      <c r="AU103" s="116"/>
      <c r="AV103" s="116"/>
      <c r="AW103" s="116"/>
      <c r="AX103" s="116"/>
      <c r="AY103" s="116"/>
      <c r="AZ103" s="116"/>
      <c r="BA103" s="116"/>
      <c r="BB103" s="116"/>
    </row>
    <row r="104" spans="1:54" s="96" customFormat="1" ht="120" customHeight="1" thickBot="1" x14ac:dyDescent="0.25">
      <c r="A104" s="449"/>
      <c r="B104" s="470"/>
      <c r="C104" s="451"/>
      <c r="D104" s="461"/>
      <c r="E104" s="461"/>
      <c r="F104" s="464"/>
      <c r="G104" s="420"/>
      <c r="H104" s="424"/>
      <c r="I104" s="426"/>
      <c r="J104" s="428"/>
      <c r="K104" s="430"/>
      <c r="L104" s="428"/>
      <c r="M104" s="426"/>
      <c r="N104" s="432"/>
      <c r="O104" s="434"/>
      <c r="P104" s="279">
        <v>7</v>
      </c>
      <c r="Q104" s="284" t="s">
        <v>955</v>
      </c>
      <c r="R104" s="286" t="str">
        <f t="shared" si="5"/>
        <v>Probabilidad</v>
      </c>
      <c r="S104" s="296" t="s">
        <v>14</v>
      </c>
      <c r="T104" s="287" t="s">
        <v>8</v>
      </c>
      <c r="U104" s="299" t="str">
        <f t="shared" si="0"/>
        <v>30%</v>
      </c>
      <c r="V104" s="298" t="s">
        <v>18</v>
      </c>
      <c r="W104" s="296" t="s">
        <v>21</v>
      </c>
      <c r="X104" s="298" t="s">
        <v>104</v>
      </c>
      <c r="Y104" s="300">
        <f t="shared" si="7"/>
        <v>0</v>
      </c>
      <c r="Z104" s="280" t="str">
        <f t="shared" si="6"/>
        <v>Muy Baja</v>
      </c>
      <c r="AA104" s="299">
        <f t="shared" si="1"/>
        <v>0</v>
      </c>
      <c r="AB104" s="280" t="str">
        <f t="shared" si="2"/>
        <v>Leve</v>
      </c>
      <c r="AC104" s="299">
        <f t="shared" si="3"/>
        <v>0</v>
      </c>
      <c r="AD104" s="301" t="str">
        <f t="shared" si="4"/>
        <v>Bajo</v>
      </c>
      <c r="AE104" s="436"/>
      <c r="AF104" s="445"/>
      <c r="AG104" s="445"/>
      <c r="AH104" s="445"/>
      <c r="AI104" s="445"/>
      <c r="AJ104" s="445"/>
      <c r="AK104" s="445"/>
      <c r="AL104" s="116"/>
      <c r="AM104" s="116"/>
      <c r="AN104" s="116"/>
      <c r="AO104" s="116"/>
      <c r="AP104" s="116"/>
      <c r="AQ104" s="116"/>
      <c r="AR104" s="116"/>
      <c r="AS104" s="116"/>
      <c r="AT104" s="116"/>
      <c r="AU104" s="116"/>
      <c r="AV104" s="116"/>
      <c r="AW104" s="116"/>
      <c r="AX104" s="116"/>
      <c r="AY104" s="116"/>
      <c r="AZ104" s="116"/>
      <c r="BA104" s="116"/>
      <c r="BB104" s="116"/>
    </row>
    <row r="105" spans="1:54" s="96" customFormat="1" ht="87" customHeight="1" thickBot="1" x14ac:dyDescent="0.25">
      <c r="A105" s="449"/>
      <c r="B105" s="470"/>
      <c r="C105" s="451"/>
      <c r="D105" s="461"/>
      <c r="E105" s="461"/>
      <c r="F105" s="464"/>
      <c r="G105" s="420"/>
      <c r="H105" s="424"/>
      <c r="I105" s="426"/>
      <c r="J105" s="428"/>
      <c r="K105" s="430"/>
      <c r="L105" s="428">
        <f ca="1">IF(NOT(ISERROR(MATCH(K105,_xlfn.ANCHORARRAY(F118),0))),J120&amp;"Por favor no seleccionar los criterios de impacto",K105)</f>
        <v>0</v>
      </c>
      <c r="M105" s="426"/>
      <c r="N105" s="432"/>
      <c r="O105" s="434"/>
      <c r="P105" s="285">
        <v>8</v>
      </c>
      <c r="Q105" s="252" t="s">
        <v>956</v>
      </c>
      <c r="R105" s="286" t="str">
        <f t="shared" si="5"/>
        <v>Probabilidad</v>
      </c>
      <c r="S105" s="296" t="s">
        <v>14</v>
      </c>
      <c r="T105" s="287" t="s">
        <v>8</v>
      </c>
      <c r="U105" s="299" t="str">
        <f t="shared" si="0"/>
        <v>30%</v>
      </c>
      <c r="V105" s="298" t="s">
        <v>18</v>
      </c>
      <c r="W105" s="296" t="s">
        <v>21</v>
      </c>
      <c r="X105" s="298" t="s">
        <v>104</v>
      </c>
      <c r="Y105" s="300">
        <f t="shared" si="7"/>
        <v>0</v>
      </c>
      <c r="Z105" s="280" t="str">
        <f t="shared" si="6"/>
        <v>Muy Baja</v>
      </c>
      <c r="AA105" s="299">
        <f t="shared" si="1"/>
        <v>0</v>
      </c>
      <c r="AB105" s="280" t="str">
        <f t="shared" si="2"/>
        <v>Leve</v>
      </c>
      <c r="AC105" s="299">
        <f t="shared" si="3"/>
        <v>0</v>
      </c>
      <c r="AD105" s="301" t="str">
        <f t="shared" si="4"/>
        <v>Bajo</v>
      </c>
      <c r="AE105" s="436"/>
      <c r="AF105" s="445"/>
      <c r="AG105" s="445"/>
      <c r="AH105" s="445"/>
      <c r="AI105" s="445"/>
      <c r="AJ105" s="445"/>
      <c r="AK105" s="445"/>
      <c r="AL105" s="116"/>
      <c r="AM105" s="116"/>
      <c r="AN105" s="116"/>
      <c r="AO105" s="116"/>
      <c r="AP105" s="116"/>
      <c r="AQ105" s="116"/>
      <c r="AR105" s="116"/>
      <c r="AS105" s="116"/>
      <c r="AT105" s="116"/>
      <c r="AU105" s="116"/>
      <c r="AV105" s="116"/>
      <c r="AW105" s="116"/>
      <c r="AX105" s="116"/>
      <c r="AY105" s="116"/>
      <c r="AZ105" s="116"/>
      <c r="BA105" s="116"/>
      <c r="BB105" s="116"/>
    </row>
    <row r="106" spans="1:54" s="96" customFormat="1" ht="138" customHeight="1" thickBot="1" x14ac:dyDescent="0.25">
      <c r="A106" s="569"/>
      <c r="B106" s="470"/>
      <c r="C106" s="451"/>
      <c r="D106" s="462"/>
      <c r="E106" s="462"/>
      <c r="F106" s="465"/>
      <c r="G106" s="466"/>
      <c r="H106" s="439"/>
      <c r="I106" s="440"/>
      <c r="J106" s="441"/>
      <c r="K106" s="442"/>
      <c r="L106" s="441"/>
      <c r="M106" s="440"/>
      <c r="N106" s="443"/>
      <c r="O106" s="444"/>
      <c r="P106" s="279">
        <v>9</v>
      </c>
      <c r="Q106" s="304" t="s">
        <v>957</v>
      </c>
      <c r="R106" s="286" t="str">
        <f t="shared" si="5"/>
        <v>Probabilidad</v>
      </c>
      <c r="S106" s="295" t="s">
        <v>13</v>
      </c>
      <c r="T106" s="302" t="s">
        <v>8</v>
      </c>
      <c r="U106" s="299" t="str">
        <f t="shared" si="0"/>
        <v>40%</v>
      </c>
      <c r="V106" s="298" t="s">
        <v>19</v>
      </c>
      <c r="W106" s="296" t="s">
        <v>21</v>
      </c>
      <c r="X106" s="298" t="s">
        <v>104</v>
      </c>
      <c r="Y106" s="300">
        <f t="shared" si="7"/>
        <v>0</v>
      </c>
      <c r="Z106" s="280" t="str">
        <f t="shared" si="6"/>
        <v>Muy Baja</v>
      </c>
      <c r="AA106" s="299">
        <f t="shared" si="1"/>
        <v>0</v>
      </c>
      <c r="AB106" s="280" t="str">
        <f t="shared" si="2"/>
        <v>Leve</v>
      </c>
      <c r="AC106" s="299">
        <f t="shared" si="3"/>
        <v>0</v>
      </c>
      <c r="AD106" s="301" t="str">
        <f t="shared" si="4"/>
        <v>Bajo</v>
      </c>
      <c r="AE106" s="436"/>
      <c r="AF106" s="445"/>
      <c r="AG106" s="445"/>
      <c r="AH106" s="445"/>
      <c r="AI106" s="445"/>
      <c r="AJ106" s="445"/>
      <c r="AK106" s="445"/>
      <c r="AL106" s="116"/>
      <c r="AM106" s="116"/>
      <c r="AN106" s="116"/>
      <c r="AO106" s="116"/>
      <c r="AP106" s="116"/>
      <c r="AQ106" s="116"/>
      <c r="AR106" s="116"/>
      <c r="AS106" s="116"/>
      <c r="AT106" s="116"/>
      <c r="AU106" s="116"/>
      <c r="AV106" s="116"/>
      <c r="AW106" s="116"/>
      <c r="AX106" s="116"/>
      <c r="AY106" s="116"/>
      <c r="AZ106" s="116"/>
      <c r="BA106" s="116"/>
      <c r="BB106" s="116"/>
    </row>
    <row r="107" spans="1:54" s="96" customFormat="1" ht="192" customHeight="1" thickBot="1" x14ac:dyDescent="0.25">
      <c r="A107" s="569"/>
      <c r="B107" s="470"/>
      <c r="C107" s="451"/>
      <c r="D107" s="462"/>
      <c r="E107" s="462"/>
      <c r="F107" s="465"/>
      <c r="G107" s="466"/>
      <c r="H107" s="439"/>
      <c r="I107" s="440"/>
      <c r="J107" s="441"/>
      <c r="K107" s="442"/>
      <c r="L107" s="441"/>
      <c r="M107" s="440"/>
      <c r="N107" s="443"/>
      <c r="O107" s="444"/>
      <c r="P107" s="279">
        <v>10</v>
      </c>
      <c r="Q107" s="304" t="s">
        <v>958</v>
      </c>
      <c r="R107" s="286" t="str">
        <f t="shared" si="5"/>
        <v>Probabilidad</v>
      </c>
      <c r="S107" s="295" t="s">
        <v>13</v>
      </c>
      <c r="T107" s="302" t="s">
        <v>8</v>
      </c>
      <c r="U107" s="299" t="str">
        <f t="shared" si="0"/>
        <v>40%</v>
      </c>
      <c r="V107" s="298" t="s">
        <v>18</v>
      </c>
      <c r="W107" s="296" t="s">
        <v>21</v>
      </c>
      <c r="X107" s="298" t="s">
        <v>104</v>
      </c>
      <c r="Y107" s="300">
        <f t="shared" si="7"/>
        <v>0</v>
      </c>
      <c r="Z107" s="280" t="str">
        <f t="shared" si="6"/>
        <v>Muy Baja</v>
      </c>
      <c r="AA107" s="299">
        <f t="shared" si="1"/>
        <v>0</v>
      </c>
      <c r="AB107" s="280" t="str">
        <f t="shared" si="2"/>
        <v>Leve</v>
      </c>
      <c r="AC107" s="299">
        <f t="shared" si="3"/>
        <v>0</v>
      </c>
      <c r="AD107" s="301" t="str">
        <f t="shared" si="4"/>
        <v>Bajo</v>
      </c>
      <c r="AE107" s="436"/>
      <c r="AF107" s="445"/>
      <c r="AG107" s="445"/>
      <c r="AH107" s="445"/>
      <c r="AI107" s="445"/>
      <c r="AJ107" s="445"/>
      <c r="AK107" s="445"/>
      <c r="AL107" s="116"/>
      <c r="AM107" s="116"/>
      <c r="AN107" s="116"/>
      <c r="AO107" s="116"/>
      <c r="AP107" s="116"/>
      <c r="AQ107" s="116"/>
      <c r="AR107" s="116"/>
      <c r="AS107" s="116"/>
      <c r="AT107" s="116"/>
      <c r="AU107" s="116"/>
      <c r="AV107" s="116"/>
      <c r="AW107" s="116"/>
      <c r="AX107" s="116"/>
      <c r="AY107" s="116"/>
      <c r="AZ107" s="116"/>
      <c r="BA107" s="116"/>
      <c r="BB107" s="116"/>
    </row>
    <row r="108" spans="1:54" s="96" customFormat="1" ht="103.5" customHeight="1" thickBot="1" x14ac:dyDescent="0.25">
      <c r="A108" s="569"/>
      <c r="B108" s="470"/>
      <c r="C108" s="451"/>
      <c r="D108" s="462"/>
      <c r="E108" s="462"/>
      <c r="F108" s="465"/>
      <c r="G108" s="466"/>
      <c r="H108" s="439"/>
      <c r="I108" s="440"/>
      <c r="J108" s="441"/>
      <c r="K108" s="442"/>
      <c r="L108" s="441"/>
      <c r="M108" s="440"/>
      <c r="N108" s="443"/>
      <c r="O108" s="444"/>
      <c r="P108" s="285">
        <v>11</v>
      </c>
      <c r="Q108" s="304" t="s">
        <v>959</v>
      </c>
      <c r="R108" s="286" t="str">
        <f t="shared" si="5"/>
        <v>Probabilidad</v>
      </c>
      <c r="S108" s="295" t="s">
        <v>13</v>
      </c>
      <c r="T108" s="302" t="s">
        <v>8</v>
      </c>
      <c r="U108" s="299" t="str">
        <f t="shared" si="0"/>
        <v>40%</v>
      </c>
      <c r="V108" s="298" t="s">
        <v>19</v>
      </c>
      <c r="W108" s="296" t="s">
        <v>21</v>
      </c>
      <c r="X108" s="298" t="s">
        <v>104</v>
      </c>
      <c r="Y108" s="300">
        <f t="shared" si="7"/>
        <v>0</v>
      </c>
      <c r="Z108" s="280" t="str">
        <f t="shared" si="6"/>
        <v>Muy Baja</v>
      </c>
      <c r="AA108" s="299">
        <f t="shared" si="1"/>
        <v>0</v>
      </c>
      <c r="AB108" s="280" t="str">
        <f t="shared" si="2"/>
        <v>Leve</v>
      </c>
      <c r="AC108" s="299">
        <f t="shared" si="3"/>
        <v>0</v>
      </c>
      <c r="AD108" s="301" t="str">
        <f t="shared" si="4"/>
        <v>Bajo</v>
      </c>
      <c r="AE108" s="436"/>
      <c r="AF108" s="445"/>
      <c r="AG108" s="445"/>
      <c r="AH108" s="445"/>
      <c r="AI108" s="445"/>
      <c r="AJ108" s="445"/>
      <c r="AK108" s="445"/>
      <c r="AL108" s="116"/>
      <c r="AM108" s="116"/>
      <c r="AN108" s="116"/>
      <c r="AO108" s="116"/>
      <c r="AP108" s="116"/>
      <c r="AQ108" s="116"/>
      <c r="AR108" s="116"/>
      <c r="AS108" s="116"/>
      <c r="AT108" s="116"/>
      <c r="AU108" s="116"/>
      <c r="AV108" s="116"/>
      <c r="AW108" s="116"/>
      <c r="AX108" s="116"/>
      <c r="AY108" s="116"/>
      <c r="AZ108" s="116"/>
      <c r="BA108" s="116"/>
      <c r="BB108" s="116"/>
    </row>
    <row r="109" spans="1:54" s="96" customFormat="1" ht="282.75" customHeight="1" thickBot="1" x14ac:dyDescent="0.25">
      <c r="A109" s="569"/>
      <c r="B109" s="470"/>
      <c r="C109" s="451"/>
      <c r="D109" s="462"/>
      <c r="E109" s="462"/>
      <c r="F109" s="465"/>
      <c r="G109" s="466"/>
      <c r="H109" s="439"/>
      <c r="I109" s="440"/>
      <c r="J109" s="441"/>
      <c r="K109" s="442"/>
      <c r="L109" s="441"/>
      <c r="M109" s="440"/>
      <c r="N109" s="443"/>
      <c r="O109" s="444"/>
      <c r="P109" s="285">
        <v>12</v>
      </c>
      <c r="Q109" s="304" t="s">
        <v>960</v>
      </c>
      <c r="R109" s="286" t="str">
        <f t="shared" si="5"/>
        <v>Probabilidad</v>
      </c>
      <c r="S109" s="295" t="s">
        <v>13</v>
      </c>
      <c r="T109" s="302" t="s">
        <v>8</v>
      </c>
      <c r="U109" s="299" t="str">
        <f t="shared" si="0"/>
        <v>40%</v>
      </c>
      <c r="V109" s="298" t="s">
        <v>19</v>
      </c>
      <c r="W109" s="296" t="s">
        <v>21</v>
      </c>
      <c r="X109" s="298" t="s">
        <v>104</v>
      </c>
      <c r="Y109" s="300">
        <f t="shared" si="7"/>
        <v>0</v>
      </c>
      <c r="Z109" s="280" t="str">
        <f t="shared" si="6"/>
        <v>Muy Baja</v>
      </c>
      <c r="AA109" s="299">
        <f t="shared" si="1"/>
        <v>0</v>
      </c>
      <c r="AB109" s="280" t="str">
        <f t="shared" si="2"/>
        <v>Leve</v>
      </c>
      <c r="AC109" s="299">
        <f t="shared" si="3"/>
        <v>0</v>
      </c>
      <c r="AD109" s="301" t="str">
        <f t="shared" si="4"/>
        <v>Bajo</v>
      </c>
      <c r="AE109" s="436"/>
      <c r="AF109" s="445"/>
      <c r="AG109" s="445"/>
      <c r="AH109" s="445"/>
      <c r="AI109" s="445"/>
      <c r="AJ109" s="445"/>
      <c r="AK109" s="445"/>
      <c r="AL109" s="116"/>
      <c r="AM109" s="116"/>
      <c r="AN109" s="116"/>
      <c r="AO109" s="116"/>
      <c r="AP109" s="116"/>
      <c r="AQ109" s="116"/>
      <c r="AR109" s="116"/>
      <c r="AS109" s="116"/>
      <c r="AT109" s="116"/>
      <c r="AU109" s="116"/>
      <c r="AV109" s="116"/>
      <c r="AW109" s="116"/>
      <c r="AX109" s="116"/>
      <c r="AY109" s="116"/>
      <c r="AZ109" s="116"/>
      <c r="BA109" s="116"/>
      <c r="BB109" s="116"/>
    </row>
    <row r="110" spans="1:54" s="96" customFormat="1" ht="171" customHeight="1" thickBot="1" x14ac:dyDescent="0.25">
      <c r="A110" s="448">
        <v>2</v>
      </c>
      <c r="B110" s="470"/>
      <c r="C110" s="450" t="s">
        <v>117</v>
      </c>
      <c r="D110" s="452" t="s">
        <v>961</v>
      </c>
      <c r="E110" s="452" t="s">
        <v>962</v>
      </c>
      <c r="F110" s="454" t="s">
        <v>963</v>
      </c>
      <c r="G110" s="419" t="s">
        <v>108</v>
      </c>
      <c r="H110" s="423">
        <v>1100</v>
      </c>
      <c r="I110" s="425" t="str">
        <f>IF(H110&lt;=0,"",IF(H110&lt;=2,"Muy Baja",IF(H110&lt;=24,"Baja",IF(H110&lt;=500,"Media",IF(H110&lt;=5000,"Alta","Muy Alta")))))</f>
        <v>Alta</v>
      </c>
      <c r="J110" s="427">
        <f>IF(I110="","",IF(I110="Muy Baja",0.2,IF(I110="Baja",0.4,IF(I110="Media",0.6,IF(I110="Alta",0.8,IF(I110="Muy Alta",1,))))))</f>
        <v>0.8</v>
      </c>
      <c r="K110" s="429" t="s">
        <v>132</v>
      </c>
      <c r="L110" s="427" t="str">
        <f>IF(NOT(ISERROR(MATCH(K110,'[8]Tabla Impacto'!$B$221:$B$223,0))),'[8]Tabla Impacto'!$F$223&amp;"Por favor no seleccionar los criterios de impacto(Afectación Económica o presupuestal y Pérdida Reputacional)",K110)</f>
        <v xml:space="preserve">     El riesgo afecta la imagen de de la entidad con efecto publicitario sostenido a nivel de sector administrativo, nivel departamental o municipal</v>
      </c>
      <c r="M110" s="425" t="str">
        <f>IF(OR(L110='[8]Tabla Impacto'!$C$11,L110='[8]Tabla Impacto'!$D$11),"Leve",IF(OR(L110='[8]Tabla Impacto'!$C$12,L110='[8]Tabla Impacto'!$D$12),"Menor",IF(OR(L110='[8]Tabla Impacto'!$C$13,L110='[8]Tabla Impacto'!$D$13),"Moderado",IF(OR(L110='[8]Tabla Impacto'!$C$14,L110='[8]Tabla Impacto'!$D$14),"Mayor",IF(OR(L110='[8]Tabla Impacto'!$C$15,L110='[8]Tabla Impacto'!$D$15),"Catastrófico","")))))</f>
        <v>Mayor</v>
      </c>
      <c r="N110" s="431">
        <f>IF(M110="","",IF(M110="Leve",0.2,IF(M110="Menor",0.4,IF(M110="Moderado",0.6,IF(M110="Mayor",0.8,IF(M110="Catastrófico",1,))))))</f>
        <v>0.8</v>
      </c>
      <c r="O110" s="433" t="str">
        <f>IF(OR(AND(I110="Muy Baja",M110="Leve"),AND(I110="Muy Baja",M110="Menor"),AND(I110="Baja",M110="Leve")),"Bajo",IF(OR(AND(I110="Muy baja",M110="Moderado"),AND(I110="Baja",M110="Menor"),AND(I110="Baja",M110="Moderado"),AND(I110="Media",M110="Leve"),AND(I110="Media",M110="Menor"),AND(I110="Media",M110="Moderado"),AND(I110="Alta",M110="Leve"),AND(I110="Alta",M110="Menor")),"Moderado",IF(OR(AND(I110="Muy Baja",M110="Mayor"),AND(I110="Baja",M110="Mayor"),AND(I110="Media",M110="Mayor"),AND(I110="Alta",M110="Moderado"),AND(I110="Alta",M110="Mayor"),AND(I110="Muy Alta",M110="Leve"),AND(I110="Muy Alta",M110="Menor"),AND(I110="Muy Alta",M110="Moderado"),AND(I110="Muy Alta",M110="Mayor")),"Alto",IF(OR(AND(I110="Muy Baja",M110="Catastrófico"),AND(I110="Baja",M110="Catastrófico"),AND(I110="Media",M110="Catastrófico"),AND(I110="Alta",M110="Catastrófico"),AND(I110="Muy Alta",M110="Catastrófico")),"Extremo",""))))</f>
        <v>Alto</v>
      </c>
      <c r="P110" s="279">
        <v>1</v>
      </c>
      <c r="Q110" s="290" t="s">
        <v>964</v>
      </c>
      <c r="R110" s="286" t="str">
        <f t="shared" si="5"/>
        <v>Probabilidad</v>
      </c>
      <c r="S110" s="298" t="s">
        <v>13</v>
      </c>
      <c r="T110" s="298" t="s">
        <v>8</v>
      </c>
      <c r="U110" s="299" t="str">
        <f t="shared" si="0"/>
        <v>40%</v>
      </c>
      <c r="V110" s="298" t="s">
        <v>18</v>
      </c>
      <c r="W110" s="298" t="s">
        <v>22</v>
      </c>
      <c r="X110" s="298" t="s">
        <v>104</v>
      </c>
      <c r="Y110" s="300">
        <f t="shared" si="7"/>
        <v>0.48</v>
      </c>
      <c r="Z110" s="280" t="str">
        <f t="shared" si="6"/>
        <v>Media</v>
      </c>
      <c r="AA110" s="299">
        <f t="shared" si="1"/>
        <v>0.48</v>
      </c>
      <c r="AB110" s="280" t="str">
        <f t="shared" si="2"/>
        <v>Mayor</v>
      </c>
      <c r="AC110" s="299">
        <f t="shared" si="3"/>
        <v>0.8</v>
      </c>
      <c r="AD110" s="301" t="str">
        <f t="shared" si="4"/>
        <v>Alto</v>
      </c>
      <c r="AE110" s="435" t="s">
        <v>27</v>
      </c>
      <c r="AF110" s="437" t="s">
        <v>965</v>
      </c>
      <c r="AG110" s="437" t="s">
        <v>992</v>
      </c>
      <c r="AH110" s="457">
        <v>44985</v>
      </c>
      <c r="AI110" s="437" t="s">
        <v>966</v>
      </c>
      <c r="AJ110" s="446" t="s">
        <v>967</v>
      </c>
      <c r="AK110" s="446"/>
      <c r="AL110" s="116"/>
      <c r="AM110" s="116"/>
      <c r="AN110" s="116"/>
      <c r="AO110" s="116"/>
      <c r="AP110" s="116"/>
      <c r="AQ110" s="116"/>
      <c r="AR110" s="116"/>
      <c r="AS110" s="116"/>
      <c r="AT110" s="116"/>
      <c r="AU110" s="116"/>
      <c r="AV110" s="116"/>
      <c r="AW110" s="116"/>
      <c r="AX110" s="116"/>
      <c r="AY110" s="116"/>
      <c r="AZ110" s="116"/>
      <c r="BA110" s="116"/>
      <c r="BB110" s="116"/>
    </row>
    <row r="111" spans="1:54" s="96" customFormat="1" ht="187.5" customHeight="1" thickBot="1" x14ac:dyDescent="0.25">
      <c r="A111" s="449"/>
      <c r="B111" s="470"/>
      <c r="C111" s="451"/>
      <c r="D111" s="453"/>
      <c r="E111" s="453"/>
      <c r="F111" s="455"/>
      <c r="G111" s="420"/>
      <c r="H111" s="424"/>
      <c r="I111" s="426"/>
      <c r="J111" s="428"/>
      <c r="K111" s="430"/>
      <c r="L111" s="428">
        <f ca="1">IF(NOT(ISERROR(MATCH(K111,_xlfn.ANCHORARRAY(F121),0))),#REF!&amp;"Por favor no seleccionar los criterios de impacto",K111)</f>
        <v>0</v>
      </c>
      <c r="M111" s="426"/>
      <c r="N111" s="432"/>
      <c r="O111" s="434"/>
      <c r="P111" s="285">
        <v>2</v>
      </c>
      <c r="Q111" s="284" t="s">
        <v>968</v>
      </c>
      <c r="R111" s="286" t="str">
        <f t="shared" si="5"/>
        <v>Probabilidad</v>
      </c>
      <c r="S111" s="287" t="s">
        <v>14</v>
      </c>
      <c r="T111" s="287" t="s">
        <v>8</v>
      </c>
      <c r="U111" s="299" t="str">
        <f t="shared" si="0"/>
        <v>30%</v>
      </c>
      <c r="V111" s="298" t="s">
        <v>18</v>
      </c>
      <c r="W111" s="296" t="s">
        <v>21</v>
      </c>
      <c r="X111" s="298" t="s">
        <v>104</v>
      </c>
      <c r="Y111" s="300">
        <f t="shared" si="7"/>
        <v>0</v>
      </c>
      <c r="Z111" s="280" t="str">
        <f t="shared" si="6"/>
        <v>Muy Baja</v>
      </c>
      <c r="AA111" s="299">
        <f t="shared" si="1"/>
        <v>0</v>
      </c>
      <c r="AB111" s="280" t="str">
        <f t="shared" si="2"/>
        <v>Leve</v>
      </c>
      <c r="AC111" s="299">
        <f t="shared" si="3"/>
        <v>0</v>
      </c>
      <c r="AD111" s="301" t="str">
        <f t="shared" si="4"/>
        <v>Bajo</v>
      </c>
      <c r="AE111" s="436"/>
      <c r="AF111" s="445"/>
      <c r="AG111" s="445"/>
      <c r="AH111" s="458"/>
      <c r="AI111" s="445"/>
      <c r="AJ111" s="447"/>
      <c r="AK111" s="447"/>
      <c r="AL111" s="116"/>
      <c r="AM111" s="116"/>
      <c r="AN111" s="116"/>
      <c r="AO111" s="116"/>
      <c r="AP111" s="116"/>
      <c r="AQ111" s="116"/>
      <c r="AR111" s="116"/>
      <c r="AS111" s="116"/>
      <c r="AT111" s="116"/>
      <c r="AU111" s="116"/>
      <c r="AV111" s="116"/>
      <c r="AW111" s="116"/>
      <c r="AX111" s="116"/>
      <c r="AY111" s="116"/>
      <c r="AZ111" s="116"/>
      <c r="BA111" s="116"/>
      <c r="BB111" s="116"/>
    </row>
    <row r="112" spans="1:54" s="96" customFormat="1" ht="159" customHeight="1" thickBot="1" x14ac:dyDescent="0.25">
      <c r="A112" s="449"/>
      <c r="B112" s="470"/>
      <c r="C112" s="451"/>
      <c r="D112" s="453"/>
      <c r="E112" s="453"/>
      <c r="F112" s="455"/>
      <c r="G112" s="420"/>
      <c r="H112" s="424"/>
      <c r="I112" s="426"/>
      <c r="J112" s="428"/>
      <c r="K112" s="430"/>
      <c r="L112" s="428">
        <f ca="1">IF(NOT(ISERROR(MATCH(K112,_xlfn.ANCHORARRAY(#REF!),0))),#REF!&amp;"Por favor no seleccionar los criterios de impacto",K112)</f>
        <v>0</v>
      </c>
      <c r="M112" s="426"/>
      <c r="N112" s="432"/>
      <c r="O112" s="434"/>
      <c r="P112" s="279">
        <v>3</v>
      </c>
      <c r="Q112" s="252" t="s">
        <v>969</v>
      </c>
      <c r="R112" s="286" t="str">
        <f t="shared" si="5"/>
        <v>Probabilidad</v>
      </c>
      <c r="S112" s="287" t="s">
        <v>14</v>
      </c>
      <c r="T112" s="287" t="s">
        <v>8</v>
      </c>
      <c r="U112" s="299" t="str">
        <f t="shared" si="0"/>
        <v>30%</v>
      </c>
      <c r="V112" s="298" t="s">
        <v>18</v>
      </c>
      <c r="W112" s="296" t="s">
        <v>21</v>
      </c>
      <c r="X112" s="298" t="s">
        <v>104</v>
      </c>
      <c r="Y112" s="300">
        <f t="shared" si="7"/>
        <v>0</v>
      </c>
      <c r="Z112" s="280" t="str">
        <f t="shared" si="6"/>
        <v>Muy Baja</v>
      </c>
      <c r="AA112" s="299">
        <f t="shared" si="1"/>
        <v>0</v>
      </c>
      <c r="AB112" s="280" t="str">
        <f t="shared" si="2"/>
        <v>Leve</v>
      </c>
      <c r="AC112" s="299">
        <f t="shared" si="3"/>
        <v>0</v>
      </c>
      <c r="AD112" s="301" t="str">
        <f t="shared" si="4"/>
        <v>Bajo</v>
      </c>
      <c r="AE112" s="436"/>
      <c r="AF112" s="445"/>
      <c r="AG112" s="445"/>
      <c r="AH112" s="458"/>
      <c r="AI112" s="445"/>
      <c r="AJ112" s="447"/>
      <c r="AK112" s="447"/>
      <c r="AL112" s="116"/>
      <c r="AM112" s="116"/>
      <c r="AN112" s="116"/>
      <c r="AO112" s="116"/>
      <c r="AP112" s="116"/>
      <c r="AQ112" s="116"/>
      <c r="AR112" s="116"/>
      <c r="AS112" s="116"/>
      <c r="AT112" s="116"/>
      <c r="AU112" s="116"/>
      <c r="AV112" s="116"/>
      <c r="AW112" s="116"/>
      <c r="AX112" s="116"/>
      <c r="AY112" s="116"/>
      <c r="AZ112" s="116"/>
      <c r="BA112" s="116"/>
      <c r="BB112" s="116"/>
    </row>
    <row r="113" spans="1:54" s="96" customFormat="1" ht="174.75" customHeight="1" thickBot="1" x14ac:dyDescent="0.25">
      <c r="A113" s="449"/>
      <c r="B113" s="470"/>
      <c r="C113" s="451"/>
      <c r="D113" s="453"/>
      <c r="E113" s="453"/>
      <c r="F113" s="455"/>
      <c r="G113" s="420"/>
      <c r="H113" s="424"/>
      <c r="I113" s="426"/>
      <c r="J113" s="428"/>
      <c r="K113" s="430"/>
      <c r="L113" s="428"/>
      <c r="M113" s="426"/>
      <c r="N113" s="432"/>
      <c r="O113" s="434"/>
      <c r="P113" s="285">
        <v>4</v>
      </c>
      <c r="Q113" s="284" t="s">
        <v>970</v>
      </c>
      <c r="R113" s="286" t="str">
        <f t="shared" si="5"/>
        <v>Probabilidad</v>
      </c>
      <c r="S113" s="287" t="s">
        <v>14</v>
      </c>
      <c r="T113" s="287" t="s">
        <v>8</v>
      </c>
      <c r="U113" s="299" t="str">
        <f t="shared" si="0"/>
        <v>30%</v>
      </c>
      <c r="V113" s="287" t="s">
        <v>19</v>
      </c>
      <c r="W113" s="296" t="s">
        <v>21</v>
      </c>
      <c r="X113" s="298" t="s">
        <v>104</v>
      </c>
      <c r="Y113" s="300">
        <f t="shared" si="7"/>
        <v>0</v>
      </c>
      <c r="Z113" s="280" t="str">
        <f t="shared" si="6"/>
        <v>Muy Baja</v>
      </c>
      <c r="AA113" s="299">
        <f t="shared" si="1"/>
        <v>0</v>
      </c>
      <c r="AB113" s="280" t="str">
        <f t="shared" si="2"/>
        <v>Leve</v>
      </c>
      <c r="AC113" s="299">
        <f t="shared" si="3"/>
        <v>0</v>
      </c>
      <c r="AD113" s="301" t="str">
        <f t="shared" si="4"/>
        <v>Bajo</v>
      </c>
      <c r="AE113" s="436"/>
      <c r="AF113" s="445"/>
      <c r="AG113" s="445"/>
      <c r="AH113" s="458"/>
      <c r="AI113" s="445"/>
      <c r="AJ113" s="447"/>
      <c r="AK113" s="447"/>
      <c r="AL113" s="116"/>
      <c r="AM113" s="116"/>
      <c r="AN113" s="116"/>
      <c r="AO113" s="116"/>
      <c r="AP113" s="116"/>
      <c r="AQ113" s="116"/>
      <c r="AR113" s="116"/>
      <c r="AS113" s="116"/>
      <c r="AT113" s="116"/>
      <c r="AU113" s="116"/>
      <c r="AV113" s="116"/>
      <c r="AW113" s="116"/>
      <c r="AX113" s="116"/>
      <c r="AY113" s="116"/>
      <c r="AZ113" s="116"/>
      <c r="BA113" s="116"/>
      <c r="BB113" s="116"/>
    </row>
    <row r="114" spans="1:54" s="96" customFormat="1" ht="138.75" customHeight="1" thickBot="1" x14ac:dyDescent="0.25">
      <c r="A114" s="449"/>
      <c r="B114" s="470"/>
      <c r="C114" s="451"/>
      <c r="D114" s="453"/>
      <c r="E114" s="453"/>
      <c r="F114" s="455"/>
      <c r="G114" s="420"/>
      <c r="H114" s="424"/>
      <c r="I114" s="426"/>
      <c r="J114" s="428"/>
      <c r="K114" s="430"/>
      <c r="L114" s="428"/>
      <c r="M114" s="426"/>
      <c r="N114" s="432"/>
      <c r="O114" s="434"/>
      <c r="P114" s="279">
        <v>5</v>
      </c>
      <c r="Q114" s="252" t="s">
        <v>971</v>
      </c>
      <c r="R114" s="286" t="str">
        <f t="shared" si="5"/>
        <v>Probabilidad</v>
      </c>
      <c r="S114" s="287" t="s">
        <v>13</v>
      </c>
      <c r="T114" s="287" t="s">
        <v>8</v>
      </c>
      <c r="U114" s="299" t="str">
        <f t="shared" si="0"/>
        <v>40%</v>
      </c>
      <c r="V114" s="298" t="s">
        <v>18</v>
      </c>
      <c r="W114" s="296" t="s">
        <v>21</v>
      </c>
      <c r="X114" s="298" t="s">
        <v>104</v>
      </c>
      <c r="Y114" s="300">
        <f t="shared" si="7"/>
        <v>0</v>
      </c>
      <c r="Z114" s="280" t="str">
        <f t="shared" si="6"/>
        <v>Muy Baja</v>
      </c>
      <c r="AA114" s="299">
        <f t="shared" si="1"/>
        <v>0</v>
      </c>
      <c r="AB114" s="280" t="str">
        <f t="shared" si="2"/>
        <v>Leve</v>
      </c>
      <c r="AC114" s="299">
        <f t="shared" si="3"/>
        <v>0</v>
      </c>
      <c r="AD114" s="301" t="str">
        <f t="shared" si="4"/>
        <v>Bajo</v>
      </c>
      <c r="AE114" s="436"/>
      <c r="AF114" s="445"/>
      <c r="AG114" s="445"/>
      <c r="AH114" s="458"/>
      <c r="AI114" s="445"/>
      <c r="AJ114" s="447"/>
      <c r="AK114" s="447"/>
      <c r="AL114" s="116"/>
      <c r="AM114" s="116"/>
      <c r="AN114" s="116"/>
      <c r="AO114" s="116"/>
      <c r="AP114" s="116"/>
      <c r="AQ114" s="116"/>
      <c r="AR114" s="116"/>
      <c r="AS114" s="116"/>
      <c r="AT114" s="116"/>
      <c r="AU114" s="116"/>
      <c r="AV114" s="116"/>
      <c r="AW114" s="116"/>
      <c r="AX114" s="116"/>
      <c r="AY114" s="116"/>
      <c r="AZ114" s="116"/>
      <c r="BA114" s="116"/>
      <c r="BB114" s="116"/>
    </row>
    <row r="115" spans="1:54" s="96" customFormat="1" ht="113.25" customHeight="1" thickBot="1" x14ac:dyDescent="0.25">
      <c r="A115" s="449"/>
      <c r="B115" s="470"/>
      <c r="C115" s="451"/>
      <c r="D115" s="453"/>
      <c r="E115" s="453"/>
      <c r="F115" s="455"/>
      <c r="G115" s="420"/>
      <c r="H115" s="424"/>
      <c r="I115" s="426"/>
      <c r="J115" s="428"/>
      <c r="K115" s="430"/>
      <c r="L115" s="428"/>
      <c r="M115" s="426"/>
      <c r="N115" s="432"/>
      <c r="O115" s="434"/>
      <c r="P115" s="285">
        <v>6</v>
      </c>
      <c r="Q115" s="284" t="s">
        <v>972</v>
      </c>
      <c r="R115" s="286" t="str">
        <f t="shared" si="5"/>
        <v>Probabilidad</v>
      </c>
      <c r="S115" s="287" t="s">
        <v>14</v>
      </c>
      <c r="T115" s="287" t="s">
        <v>8</v>
      </c>
      <c r="U115" s="299" t="str">
        <f t="shared" si="0"/>
        <v>30%</v>
      </c>
      <c r="V115" s="298" t="s">
        <v>18</v>
      </c>
      <c r="W115" s="296" t="s">
        <v>21</v>
      </c>
      <c r="X115" s="298" t="s">
        <v>104</v>
      </c>
      <c r="Y115" s="300">
        <f t="shared" si="7"/>
        <v>0</v>
      </c>
      <c r="Z115" s="280" t="str">
        <f t="shared" si="6"/>
        <v>Muy Baja</v>
      </c>
      <c r="AA115" s="299">
        <f t="shared" si="1"/>
        <v>0</v>
      </c>
      <c r="AB115" s="280" t="str">
        <f t="shared" si="2"/>
        <v>Leve</v>
      </c>
      <c r="AC115" s="299">
        <f t="shared" si="3"/>
        <v>0</v>
      </c>
      <c r="AD115" s="301" t="str">
        <f t="shared" si="4"/>
        <v>Bajo</v>
      </c>
      <c r="AE115" s="436"/>
      <c r="AF115" s="445"/>
      <c r="AG115" s="445"/>
      <c r="AH115" s="458"/>
      <c r="AI115" s="445"/>
      <c r="AJ115" s="447"/>
      <c r="AK115" s="447"/>
      <c r="AL115" s="116"/>
      <c r="AM115" s="116"/>
      <c r="AN115" s="116"/>
      <c r="AO115" s="116"/>
      <c r="AP115" s="116"/>
      <c r="AQ115" s="116"/>
      <c r="AR115" s="116"/>
      <c r="AS115" s="116"/>
      <c r="AT115" s="116"/>
      <c r="AU115" s="116"/>
      <c r="AV115" s="116"/>
      <c r="AW115" s="116"/>
      <c r="AX115" s="116"/>
      <c r="AY115" s="116"/>
      <c r="AZ115" s="116"/>
      <c r="BA115" s="116"/>
      <c r="BB115" s="116"/>
    </row>
    <row r="116" spans="1:54" s="96" customFormat="1" ht="176.25" customHeight="1" thickBot="1" x14ac:dyDescent="0.25">
      <c r="A116" s="449"/>
      <c r="B116" s="470"/>
      <c r="C116" s="451"/>
      <c r="D116" s="453"/>
      <c r="E116" s="453"/>
      <c r="F116" s="455"/>
      <c r="G116" s="420"/>
      <c r="H116" s="424"/>
      <c r="I116" s="426"/>
      <c r="J116" s="428"/>
      <c r="K116" s="430"/>
      <c r="L116" s="428">
        <f ca="1">IF(NOT(ISERROR(MATCH(K116,_xlfn.ANCHORARRAY(#REF!),0))),#REF!&amp;"Por favor no seleccionar los criterios de impacto",K116)</f>
        <v>0</v>
      </c>
      <c r="M116" s="426"/>
      <c r="N116" s="432"/>
      <c r="O116" s="434"/>
      <c r="P116" s="279">
        <v>7</v>
      </c>
      <c r="Q116" s="284" t="s">
        <v>973</v>
      </c>
      <c r="R116" s="286" t="str">
        <f t="shared" si="5"/>
        <v>Probabilidad</v>
      </c>
      <c r="S116" s="287" t="s">
        <v>14</v>
      </c>
      <c r="T116" s="287" t="s">
        <v>8</v>
      </c>
      <c r="U116" s="299" t="str">
        <f t="shared" si="0"/>
        <v>30%</v>
      </c>
      <c r="V116" s="298" t="s">
        <v>18</v>
      </c>
      <c r="W116" s="296" t="s">
        <v>21</v>
      </c>
      <c r="X116" s="298" t="s">
        <v>104</v>
      </c>
      <c r="Y116" s="300">
        <f t="shared" si="7"/>
        <v>0</v>
      </c>
      <c r="Z116" s="280" t="str">
        <f t="shared" si="6"/>
        <v>Muy Baja</v>
      </c>
      <c r="AA116" s="299">
        <f t="shared" si="1"/>
        <v>0</v>
      </c>
      <c r="AB116" s="280" t="str">
        <f t="shared" si="2"/>
        <v>Leve</v>
      </c>
      <c r="AC116" s="299">
        <f t="shared" si="3"/>
        <v>0</v>
      </c>
      <c r="AD116" s="301" t="str">
        <f t="shared" si="4"/>
        <v>Bajo</v>
      </c>
      <c r="AE116" s="436"/>
      <c r="AF116" s="456"/>
      <c r="AG116" s="456"/>
      <c r="AH116" s="459"/>
      <c r="AI116" s="445"/>
      <c r="AJ116" s="447"/>
      <c r="AK116" s="447"/>
      <c r="AL116" s="116"/>
      <c r="AM116" s="116"/>
      <c r="AN116" s="116"/>
      <c r="AO116" s="116"/>
      <c r="AP116" s="116"/>
      <c r="AQ116" s="116"/>
      <c r="AR116" s="116"/>
      <c r="AS116" s="116"/>
      <c r="AT116" s="116"/>
      <c r="AU116" s="116"/>
      <c r="AV116" s="116"/>
      <c r="AW116" s="116"/>
      <c r="AX116" s="116"/>
      <c r="AY116" s="116"/>
      <c r="AZ116" s="116"/>
      <c r="BA116" s="116"/>
      <c r="BB116" s="116"/>
    </row>
    <row r="117" spans="1:54" s="96" customFormat="1" ht="100.5" customHeight="1" thickBot="1" x14ac:dyDescent="0.25">
      <c r="A117" s="448">
        <v>3</v>
      </c>
      <c r="B117" s="470"/>
      <c r="C117" s="446" t="s">
        <v>115</v>
      </c>
      <c r="D117" s="419" t="s">
        <v>974</v>
      </c>
      <c r="E117" s="419" t="s">
        <v>975</v>
      </c>
      <c r="F117" s="421" t="s">
        <v>976</v>
      </c>
      <c r="G117" s="419" t="s">
        <v>108</v>
      </c>
      <c r="H117" s="423">
        <v>215</v>
      </c>
      <c r="I117" s="425" t="str">
        <f>IF(H117&lt;=0,"",IF(H117&lt;=2,"Muy Baja",IF(H117&lt;=24,"Baja",IF(H117&lt;=500,"Media",IF(H117&lt;=5000,"Alta","Muy Alta")))))</f>
        <v>Media</v>
      </c>
      <c r="J117" s="427">
        <f>IF(I117="","",IF(I117="Muy Baja",0.2,IF(I117="Baja",0.4,IF(I117="Media",0.6,IF(I117="Alta",0.8,IF(I117="Muy Alta",1,))))))</f>
        <v>0.6</v>
      </c>
      <c r="K117" s="429" t="s">
        <v>132</v>
      </c>
      <c r="L117" s="427" t="str">
        <f>IF(NOT(ISERROR(MATCH(K117,'[8]Tabla Impacto'!$B$221:$B$223,0))),'[8]Tabla Impacto'!$F$223&amp;"Por favor no seleccionar los criterios de impacto(Afectación Económica o presupuestal y Pérdida Reputacional)",K117)</f>
        <v xml:space="preserve">     El riesgo afecta la imagen de de la entidad con efecto publicitario sostenido a nivel de sector administrativo, nivel departamental o municipal</v>
      </c>
      <c r="M117" s="425" t="str">
        <f>IF(OR(L117='[8]Tabla Impacto'!$C$11,L117='[8]Tabla Impacto'!$D$11),"Leve",IF(OR(L117='[8]Tabla Impacto'!$C$12,L117='[8]Tabla Impacto'!$D$12),"Menor",IF(OR(L117='[8]Tabla Impacto'!$C$13,L117='[8]Tabla Impacto'!$D$13),"Moderado",IF(OR(L117='[8]Tabla Impacto'!$C$14,L117='[8]Tabla Impacto'!$D$14),"Mayor",IF(OR(L117='[8]Tabla Impacto'!$C$15,L117='[8]Tabla Impacto'!$D$15),"Catastrófico","")))))</f>
        <v>Mayor</v>
      </c>
      <c r="N117" s="431">
        <f>IF(M117="","",IF(M117="Leve",0.2,IF(M117="Menor",0.4,IF(M117="Moderado",0.6,IF(M117="Mayor",0.8,IF(M117="Catastrófico",1,))))))</f>
        <v>0.8</v>
      </c>
      <c r="O117" s="433" t="str">
        <f>IF(OR(AND(I117="Muy Baja",M117="Leve"),AND(I117="Muy Baja",M117="Menor"),AND(I117="Baja",M117="Leve")),"Bajo",IF(OR(AND(I117="Muy baja",M117="Moderado"),AND(I117="Baja",M117="Menor"),AND(I117="Baja",M117="Moderado"),AND(I117="Media",M117="Leve"),AND(I117="Media",M117="Menor"),AND(I117="Media",M117="Moderado"),AND(I117="Alta",M117="Leve"),AND(I117="Alta",M117="Menor")),"Moderado",IF(OR(AND(I117="Muy Baja",M117="Mayor"),AND(I117="Baja",M117="Mayor"),AND(I117="Media",M117="Mayor"),AND(I117="Alta",M117="Moderado"),AND(I117="Alta",M117="Mayor"),AND(I117="Muy Alta",M117="Leve"),AND(I117="Muy Alta",M117="Menor"),AND(I117="Muy Alta",M117="Moderado"),AND(I117="Muy Alta",M117="Mayor")),"Alto",IF(OR(AND(I117="Muy Baja",M117="Catastrófico"),AND(I117="Baja",M117="Catastrófico"),AND(I117="Media",M117="Catastrófico"),AND(I117="Alta",M117="Catastrófico"),AND(I117="Muy Alta",M117="Catastrófico")),"Extremo",""))))</f>
        <v>Alto</v>
      </c>
      <c r="P117" s="279">
        <v>1</v>
      </c>
      <c r="Q117" s="291" t="s">
        <v>977</v>
      </c>
      <c r="R117" s="286" t="str">
        <f t="shared" si="5"/>
        <v>Probabilidad</v>
      </c>
      <c r="S117" s="298" t="s">
        <v>13</v>
      </c>
      <c r="T117" s="298" t="s">
        <v>8</v>
      </c>
      <c r="U117" s="299" t="str">
        <f t="shared" si="0"/>
        <v>40%</v>
      </c>
      <c r="V117" s="298" t="s">
        <v>18</v>
      </c>
      <c r="W117" s="296" t="s">
        <v>21</v>
      </c>
      <c r="X117" s="298" t="s">
        <v>104</v>
      </c>
      <c r="Y117" s="300">
        <f t="shared" si="7"/>
        <v>0.36</v>
      </c>
      <c r="Z117" s="280" t="str">
        <f t="shared" si="6"/>
        <v>Baja</v>
      </c>
      <c r="AA117" s="299">
        <f t="shared" si="1"/>
        <v>0.36</v>
      </c>
      <c r="AB117" s="280" t="str">
        <f t="shared" si="2"/>
        <v>Mayor</v>
      </c>
      <c r="AC117" s="299">
        <f t="shared" si="3"/>
        <v>0.8</v>
      </c>
      <c r="AD117" s="301" t="str">
        <f t="shared" si="4"/>
        <v>Alto</v>
      </c>
      <c r="AE117" s="435" t="s">
        <v>118</v>
      </c>
      <c r="AF117" s="437" t="s">
        <v>978</v>
      </c>
      <c r="AG117" s="457" t="s">
        <v>992</v>
      </c>
      <c r="AH117" s="457">
        <v>44985</v>
      </c>
      <c r="AI117" s="445" t="s">
        <v>979</v>
      </c>
      <c r="AJ117" s="446" t="s">
        <v>980</v>
      </c>
      <c r="AK117" s="446"/>
      <c r="AL117" s="116"/>
      <c r="AM117" s="116"/>
      <c r="AN117" s="116"/>
      <c r="AO117" s="116"/>
      <c r="AP117" s="116"/>
      <c r="AQ117" s="116"/>
      <c r="AR117" s="116"/>
      <c r="AS117" s="116"/>
      <c r="AT117" s="116"/>
      <c r="AU117" s="116"/>
      <c r="AV117" s="116"/>
      <c r="AW117" s="116"/>
      <c r="AX117" s="116"/>
      <c r="AY117" s="116"/>
      <c r="AZ117" s="116"/>
      <c r="BA117" s="116"/>
      <c r="BB117" s="116"/>
    </row>
    <row r="118" spans="1:54" s="96" customFormat="1" ht="142.5" customHeight="1" thickBot="1" x14ac:dyDescent="0.25">
      <c r="A118" s="449"/>
      <c r="B118" s="470"/>
      <c r="C118" s="447"/>
      <c r="D118" s="420"/>
      <c r="E118" s="420"/>
      <c r="F118" s="422"/>
      <c r="G118" s="420"/>
      <c r="H118" s="424"/>
      <c r="I118" s="426"/>
      <c r="J118" s="428"/>
      <c r="K118" s="430"/>
      <c r="L118" s="428">
        <f ca="1">IF(NOT(ISERROR(MATCH(K118,_xlfn.ANCHORARRAY(#REF!),0))),#REF!&amp;"Por favor no seleccionar los criterios de impacto",K118)</f>
        <v>0</v>
      </c>
      <c r="M118" s="426"/>
      <c r="N118" s="432"/>
      <c r="O118" s="434"/>
      <c r="P118" s="285">
        <v>2</v>
      </c>
      <c r="Q118" s="288" t="s">
        <v>981</v>
      </c>
      <c r="R118" s="286" t="str">
        <f t="shared" si="5"/>
        <v>Probabilidad</v>
      </c>
      <c r="S118" s="287" t="s">
        <v>13</v>
      </c>
      <c r="T118" s="287" t="s">
        <v>8</v>
      </c>
      <c r="U118" s="299" t="str">
        <f t="shared" si="0"/>
        <v>40%</v>
      </c>
      <c r="V118" s="298" t="s">
        <v>18</v>
      </c>
      <c r="W118" s="296" t="s">
        <v>21</v>
      </c>
      <c r="X118" s="298" t="s">
        <v>104</v>
      </c>
      <c r="Y118" s="300">
        <f t="shared" si="7"/>
        <v>0</v>
      </c>
      <c r="Z118" s="280" t="str">
        <f t="shared" si="6"/>
        <v>Muy Baja</v>
      </c>
      <c r="AA118" s="299">
        <f t="shared" si="1"/>
        <v>0</v>
      </c>
      <c r="AB118" s="280" t="str">
        <f t="shared" si="2"/>
        <v>Leve</v>
      </c>
      <c r="AC118" s="299">
        <f t="shared" si="3"/>
        <v>0</v>
      </c>
      <c r="AD118" s="301" t="str">
        <f t="shared" si="4"/>
        <v>Bajo</v>
      </c>
      <c r="AE118" s="436"/>
      <c r="AF118" s="438"/>
      <c r="AG118" s="458"/>
      <c r="AH118" s="458"/>
      <c r="AI118" s="445"/>
      <c r="AJ118" s="447"/>
      <c r="AK118" s="447"/>
      <c r="AL118" s="116"/>
      <c r="AM118" s="116"/>
      <c r="AN118" s="116"/>
      <c r="AO118" s="116"/>
      <c r="AP118" s="116"/>
      <c r="AQ118" s="116"/>
      <c r="AR118" s="116"/>
      <c r="AS118" s="116"/>
      <c r="AT118" s="116"/>
      <c r="AU118" s="116"/>
      <c r="AV118" s="116"/>
      <c r="AW118" s="116"/>
      <c r="AX118" s="116"/>
      <c r="AY118" s="116"/>
      <c r="AZ118" s="116"/>
      <c r="BA118" s="116"/>
      <c r="BB118" s="116"/>
    </row>
    <row r="119" spans="1:54" s="96" customFormat="1" ht="165.75" customHeight="1" thickBot="1" x14ac:dyDescent="0.25">
      <c r="A119" s="449"/>
      <c r="B119" s="470"/>
      <c r="C119" s="447"/>
      <c r="D119" s="420"/>
      <c r="E119" s="420"/>
      <c r="F119" s="422"/>
      <c r="G119" s="420"/>
      <c r="H119" s="424"/>
      <c r="I119" s="426"/>
      <c r="J119" s="428"/>
      <c r="K119" s="430"/>
      <c r="L119" s="428">
        <f ca="1">IF(NOT(ISERROR(MATCH(K119,_xlfn.ANCHORARRAY(#REF!),0))),#REF!&amp;"Por favor no seleccionar los criterios de impacto",K119)</f>
        <v>0</v>
      </c>
      <c r="M119" s="426"/>
      <c r="N119" s="432"/>
      <c r="O119" s="434"/>
      <c r="P119" s="285">
        <v>3</v>
      </c>
      <c r="Q119" s="305" t="s">
        <v>982</v>
      </c>
      <c r="R119" s="286" t="str">
        <f t="shared" si="5"/>
        <v>Probabilidad</v>
      </c>
      <c r="S119" s="287" t="s">
        <v>14</v>
      </c>
      <c r="T119" s="287" t="s">
        <v>8</v>
      </c>
      <c r="U119" s="299" t="str">
        <f t="shared" si="0"/>
        <v>30%</v>
      </c>
      <c r="V119" s="287" t="s">
        <v>19</v>
      </c>
      <c r="W119" s="296" t="s">
        <v>21</v>
      </c>
      <c r="X119" s="298" t="s">
        <v>104</v>
      </c>
      <c r="Y119" s="300">
        <f t="shared" si="7"/>
        <v>0</v>
      </c>
      <c r="Z119" s="280" t="str">
        <f t="shared" si="6"/>
        <v>Muy Baja</v>
      </c>
      <c r="AA119" s="299">
        <f t="shared" si="1"/>
        <v>0</v>
      </c>
      <c r="AB119" s="280" t="str">
        <f t="shared" si="2"/>
        <v>Leve</v>
      </c>
      <c r="AC119" s="299">
        <f t="shared" si="3"/>
        <v>0</v>
      </c>
      <c r="AD119" s="301" t="str">
        <f t="shared" si="4"/>
        <v>Bajo</v>
      </c>
      <c r="AE119" s="436"/>
      <c r="AF119" s="467" t="s">
        <v>983</v>
      </c>
      <c r="AG119" s="458"/>
      <c r="AH119" s="458"/>
      <c r="AI119" s="445"/>
      <c r="AJ119" s="447"/>
      <c r="AK119" s="447"/>
      <c r="AL119" s="116"/>
      <c r="AM119" s="116"/>
      <c r="AN119" s="116"/>
      <c r="AO119" s="116"/>
      <c r="AP119" s="116"/>
      <c r="AQ119" s="116"/>
      <c r="AR119" s="116"/>
      <c r="AS119" s="116"/>
      <c r="AT119" s="116"/>
      <c r="AU119" s="116"/>
      <c r="AV119" s="116"/>
      <c r="AW119" s="116"/>
      <c r="AX119" s="116"/>
      <c r="AY119" s="116"/>
      <c r="AZ119" s="116"/>
      <c r="BA119" s="116"/>
      <c r="BB119" s="116"/>
    </row>
    <row r="120" spans="1:54" s="96" customFormat="1" ht="143.25" customHeight="1" thickBot="1" x14ac:dyDescent="0.25">
      <c r="A120" s="449"/>
      <c r="B120" s="470"/>
      <c r="C120" s="447"/>
      <c r="D120" s="420"/>
      <c r="E120" s="420"/>
      <c r="F120" s="422"/>
      <c r="G120" s="420"/>
      <c r="H120" s="424"/>
      <c r="I120" s="426"/>
      <c r="J120" s="428"/>
      <c r="K120" s="430"/>
      <c r="L120" s="428">
        <f ca="1">IF(NOT(ISERROR(MATCH(K120,_xlfn.ANCHORARRAY(#REF!),0))),#REF!&amp;"Por favor no seleccionar los criterios de impacto",K120)</f>
        <v>0</v>
      </c>
      <c r="M120" s="426"/>
      <c r="N120" s="432"/>
      <c r="O120" s="434"/>
      <c r="P120" s="285">
        <v>4</v>
      </c>
      <c r="Q120" s="288" t="s">
        <v>984</v>
      </c>
      <c r="R120" s="286" t="str">
        <f t="shared" si="5"/>
        <v>Probabilidad</v>
      </c>
      <c r="S120" s="287" t="s">
        <v>14</v>
      </c>
      <c r="T120" s="287" t="s">
        <v>8</v>
      </c>
      <c r="U120" s="299" t="str">
        <f t="shared" si="0"/>
        <v>30%</v>
      </c>
      <c r="V120" s="298" t="s">
        <v>18</v>
      </c>
      <c r="W120" s="296" t="s">
        <v>21</v>
      </c>
      <c r="X120" s="298" t="s">
        <v>104</v>
      </c>
      <c r="Y120" s="300">
        <f t="shared" si="7"/>
        <v>0</v>
      </c>
      <c r="Z120" s="280" t="str">
        <f t="shared" si="6"/>
        <v>Muy Baja</v>
      </c>
      <c r="AA120" s="299">
        <f t="shared" si="1"/>
        <v>0</v>
      </c>
      <c r="AB120" s="280" t="str">
        <f t="shared" si="2"/>
        <v>Leve</v>
      </c>
      <c r="AC120" s="299">
        <f t="shared" si="3"/>
        <v>0</v>
      </c>
      <c r="AD120" s="301" t="str">
        <f t="shared" si="4"/>
        <v>Bajo</v>
      </c>
      <c r="AE120" s="436"/>
      <c r="AF120" s="468"/>
      <c r="AG120" s="459"/>
      <c r="AH120" s="459"/>
      <c r="AI120" s="456"/>
      <c r="AJ120" s="447"/>
      <c r="AK120" s="447"/>
      <c r="AL120" s="116"/>
      <c r="AM120" s="116"/>
      <c r="AN120" s="116"/>
      <c r="AO120" s="116"/>
      <c r="AP120" s="116"/>
      <c r="AQ120" s="116"/>
      <c r="AR120" s="116"/>
      <c r="AS120" s="116"/>
      <c r="AT120" s="116"/>
      <c r="AU120" s="116"/>
      <c r="AV120" s="116"/>
      <c r="AW120" s="116"/>
      <c r="AX120" s="116"/>
      <c r="AY120" s="116"/>
      <c r="AZ120" s="116"/>
      <c r="BA120" s="116"/>
      <c r="BB120" s="116"/>
    </row>
    <row r="121" spans="1:54" s="96" customFormat="1" ht="386.25" customHeight="1" x14ac:dyDescent="0.2">
      <c r="A121" s="306">
        <v>4</v>
      </c>
      <c r="B121" s="471"/>
      <c r="C121" s="307" t="s">
        <v>117</v>
      </c>
      <c r="D121" s="289" t="s">
        <v>985</v>
      </c>
      <c r="E121" s="289" t="s">
        <v>986</v>
      </c>
      <c r="F121" s="289" t="s">
        <v>987</v>
      </c>
      <c r="G121" s="289" t="s">
        <v>113</v>
      </c>
      <c r="H121" s="292">
        <v>5000</v>
      </c>
      <c r="I121" s="283" t="str">
        <f>IF(H121&lt;=0,"",IF(H121&lt;=2,"Muy Baja",IF(H121&lt;=24,"Baja",IF(H121&lt;=500,"Media",IF(H121&lt;=5000,"Alta","Muy Alta")))))</f>
        <v>Alta</v>
      </c>
      <c r="J121" s="293">
        <f>IF(I121="","",IF(I121="Muy Baja",0.2,IF(I121="Baja",0.4,IF(I121="Media",0.6,IF(I121="Alta",0.8,IF(I121="Muy Alta",1,))))))</f>
        <v>0.8</v>
      </c>
      <c r="K121" s="308" t="s">
        <v>130</v>
      </c>
      <c r="L121" s="293" t="str">
        <f>IF(NOT(ISERROR(MATCH(K121,'[8]Tabla Impacto'!$B$221:$B$223,0))),'[8]Tabla Impacto'!$F$223&amp;"Por favor no seleccionar los criterios de impacto(Afectación Económica o presupuestal y Pérdida Reputacional)",K121)</f>
        <v xml:space="preserve">     El riesgo afecta la imagen de la entidad internamente, de conocimiento general, nivel interno, de junta dircetiva y accionistas y/o de provedores</v>
      </c>
      <c r="M121" s="283" t="str">
        <f>IF(OR(L121='[8]Tabla Impacto'!$C$11,L121='[8]Tabla Impacto'!$D$11),"Leve",IF(OR(L121='[8]Tabla Impacto'!$C$12,L121='[8]Tabla Impacto'!$D$12),"Menor",IF(OR(L121='[8]Tabla Impacto'!$C$13,L121='[8]Tabla Impacto'!$D$13),"Moderado",IF(OR(L121='[8]Tabla Impacto'!$C$14,L121='[8]Tabla Impacto'!$D$14),"Mayor",IF(OR(L121='[8]Tabla Impacto'!$C$15,L121='[8]Tabla Impacto'!$D$15),"Catastrófico","")))))</f>
        <v>Menor</v>
      </c>
      <c r="N121" s="309">
        <f>IF(M121="","",IF(M121="Leve",0.2,IF(M121="Menor",0.4,IF(M121="Moderado",0.6,IF(M121="Mayor",0.8,IF(M121="Catastrófico",1,))))))</f>
        <v>0.4</v>
      </c>
      <c r="O121" s="310" t="str">
        <f>IF(OR(AND(I121="Muy Baja",M121="Leve"),AND(I121="Muy Baja",M121="Menor"),AND(I121="Baja",M121="Leve")),"Bajo",IF(OR(AND(I121="Muy baja",M121="Moderado"),AND(I121="Baja",M121="Menor"),AND(I121="Baja",M121="Moderado"),AND(I121="Media",M121="Leve"),AND(I121="Media",M121="Menor"),AND(I121="Media",M121="Moderado"),AND(I121="Alta",M121="Leve"),AND(I121="Alta",M121="Menor")),"Moderado",IF(OR(AND(I121="Muy Baja",M121="Mayor"),AND(I121="Baja",M121="Mayor"),AND(I121="Media",M121="Mayor"),AND(I121="Alta",M121="Moderado"),AND(I121="Alta",M121="Mayor"),AND(I121="Muy Alta",M121="Leve"),AND(I121="Muy Alta",M121="Menor"),AND(I121="Muy Alta",M121="Moderado"),AND(I121="Muy Alta",M121="Mayor")),"Alto",IF(OR(AND(I121="Muy Baja",M121="Catastrófico"),AND(I121="Baja",M121="Catastrófico"),AND(I121="Media",M121="Catastrófico"),AND(I121="Alta",M121="Catastrófico"),AND(I121="Muy Alta",M121="Catastrófico")),"Extremo",""))))</f>
        <v>Moderado</v>
      </c>
      <c r="P121" s="279">
        <v>1</v>
      </c>
      <c r="Q121" s="290" t="s">
        <v>988</v>
      </c>
      <c r="R121" s="286" t="str">
        <f t="shared" si="5"/>
        <v>Probabilidad</v>
      </c>
      <c r="S121" s="298" t="s">
        <v>13</v>
      </c>
      <c r="T121" s="298" t="s">
        <v>8</v>
      </c>
      <c r="U121" s="299" t="str">
        <f t="shared" si="0"/>
        <v>40%</v>
      </c>
      <c r="V121" s="298" t="s">
        <v>18</v>
      </c>
      <c r="W121" s="296" t="s">
        <v>21</v>
      </c>
      <c r="X121" s="298" t="s">
        <v>104</v>
      </c>
      <c r="Y121" s="300">
        <f t="shared" si="7"/>
        <v>0.48</v>
      </c>
      <c r="Z121" s="280" t="str">
        <f t="shared" si="6"/>
        <v>Media</v>
      </c>
      <c r="AA121" s="299">
        <f t="shared" si="1"/>
        <v>0.48</v>
      </c>
      <c r="AB121" s="280" t="str">
        <f t="shared" si="2"/>
        <v>Menor</v>
      </c>
      <c r="AC121" s="299">
        <f t="shared" si="3"/>
        <v>0.4</v>
      </c>
      <c r="AD121" s="301" t="str">
        <f t="shared" si="4"/>
        <v>Moderado</v>
      </c>
      <c r="AE121" s="294" t="s">
        <v>118</v>
      </c>
      <c r="AF121" s="289" t="s">
        <v>989</v>
      </c>
      <c r="AG121" s="311" t="s">
        <v>992</v>
      </c>
      <c r="AH121" s="303">
        <v>44985</v>
      </c>
      <c r="AI121" s="312" t="s">
        <v>990</v>
      </c>
      <c r="AJ121" s="307" t="s">
        <v>991</v>
      </c>
      <c r="AK121" s="307"/>
      <c r="AL121" s="116"/>
      <c r="AM121" s="116"/>
      <c r="AN121" s="116"/>
      <c r="AO121" s="116"/>
      <c r="AP121" s="116"/>
      <c r="AQ121" s="116"/>
      <c r="AR121" s="116"/>
      <c r="AS121" s="116"/>
      <c r="AT121" s="116"/>
      <c r="AU121" s="116"/>
      <c r="AV121" s="116"/>
      <c r="AW121" s="116"/>
      <c r="AX121" s="116"/>
      <c r="AY121" s="116"/>
      <c r="AZ121" s="116"/>
      <c r="BA121" s="116"/>
      <c r="BB121" s="116"/>
    </row>
    <row r="122" spans="1:54" ht="192" customHeight="1" x14ac:dyDescent="0.3">
      <c r="A122" s="449">
        <v>19</v>
      </c>
      <c r="B122" s="550" t="s">
        <v>315</v>
      </c>
      <c r="C122" s="420" t="s">
        <v>115</v>
      </c>
      <c r="D122" s="472" t="s">
        <v>664</v>
      </c>
      <c r="E122" s="472" t="s">
        <v>741</v>
      </c>
      <c r="F122" s="488" t="s">
        <v>742</v>
      </c>
      <c r="G122" s="420" t="s">
        <v>733</v>
      </c>
      <c r="H122" s="424">
        <v>260</v>
      </c>
      <c r="I122" s="426" t="s">
        <v>92</v>
      </c>
      <c r="J122" s="428">
        <v>0.6</v>
      </c>
      <c r="K122" s="547" t="s">
        <v>131</v>
      </c>
      <c r="L122" s="428" t="s">
        <v>131</v>
      </c>
      <c r="M122" s="426" t="s">
        <v>615</v>
      </c>
      <c r="N122" s="428">
        <v>0.6</v>
      </c>
      <c r="O122" s="539" t="s">
        <v>68</v>
      </c>
      <c r="P122" s="473">
        <v>1</v>
      </c>
      <c r="Q122" s="622" t="s">
        <v>665</v>
      </c>
      <c r="R122" s="473" t="s">
        <v>3</v>
      </c>
      <c r="S122" s="475" t="s">
        <v>13</v>
      </c>
      <c r="T122" s="475" t="s">
        <v>8</v>
      </c>
      <c r="U122" s="475" t="s">
        <v>609</v>
      </c>
      <c r="V122" s="475" t="s">
        <v>18</v>
      </c>
      <c r="W122" s="475" t="s">
        <v>21</v>
      </c>
      <c r="X122" s="475" t="s">
        <v>104</v>
      </c>
      <c r="Y122" s="483">
        <v>0.36</v>
      </c>
      <c r="Z122" s="478" t="s">
        <v>40</v>
      </c>
      <c r="AA122" s="482">
        <v>0.36</v>
      </c>
      <c r="AB122" s="478" t="s">
        <v>615</v>
      </c>
      <c r="AC122" s="482">
        <v>0.2</v>
      </c>
      <c r="AD122" s="481" t="s">
        <v>69</v>
      </c>
      <c r="AE122" s="475" t="s">
        <v>28</v>
      </c>
      <c r="AF122" s="488" t="s">
        <v>666</v>
      </c>
      <c r="AG122" s="479" t="s">
        <v>667</v>
      </c>
      <c r="AH122" s="480">
        <v>44925</v>
      </c>
      <c r="AI122" s="479"/>
      <c r="AJ122" s="472" t="s">
        <v>668</v>
      </c>
      <c r="AK122" s="640" t="s">
        <v>911</v>
      </c>
    </row>
    <row r="123" spans="1:54" x14ac:dyDescent="0.3">
      <c r="A123" s="449"/>
      <c r="B123" s="550"/>
      <c r="C123" s="420"/>
      <c r="D123" s="472"/>
      <c r="E123" s="472"/>
      <c r="F123" s="488"/>
      <c r="G123" s="420"/>
      <c r="H123" s="424"/>
      <c r="I123" s="426"/>
      <c r="J123" s="428"/>
      <c r="K123" s="547"/>
      <c r="L123" s="428">
        <v>0</v>
      </c>
      <c r="M123" s="426"/>
      <c r="N123" s="428"/>
      <c r="O123" s="539"/>
      <c r="P123" s="473"/>
      <c r="Q123" s="622"/>
      <c r="R123" s="473" t="s">
        <v>922</v>
      </c>
      <c r="S123" s="475"/>
      <c r="T123" s="475"/>
      <c r="U123" s="475" t="s">
        <v>922</v>
      </c>
      <c r="V123" s="475"/>
      <c r="W123" s="475"/>
      <c r="X123" s="475"/>
      <c r="Y123" s="483"/>
      <c r="Z123" s="478"/>
      <c r="AA123" s="482"/>
      <c r="AB123" s="478"/>
      <c r="AC123" s="482"/>
      <c r="AD123" s="481"/>
      <c r="AE123" s="475"/>
      <c r="AF123" s="488"/>
      <c r="AG123" s="479"/>
      <c r="AH123" s="479"/>
      <c r="AI123" s="479"/>
      <c r="AJ123" s="472"/>
      <c r="AK123" s="640"/>
    </row>
    <row r="124" spans="1:54" x14ac:dyDescent="0.3">
      <c r="A124" s="449"/>
      <c r="B124" s="550"/>
      <c r="C124" s="420"/>
      <c r="D124" s="472"/>
      <c r="E124" s="472"/>
      <c r="F124" s="488"/>
      <c r="G124" s="420"/>
      <c r="H124" s="424"/>
      <c r="I124" s="426"/>
      <c r="J124" s="428"/>
      <c r="K124" s="547"/>
      <c r="L124" s="428">
        <v>0</v>
      </c>
      <c r="M124" s="426"/>
      <c r="N124" s="428"/>
      <c r="O124" s="539"/>
      <c r="P124" s="473"/>
      <c r="Q124" s="622"/>
      <c r="R124" s="473" t="s">
        <v>922</v>
      </c>
      <c r="S124" s="475"/>
      <c r="T124" s="475"/>
      <c r="U124" s="475" t="s">
        <v>922</v>
      </c>
      <c r="V124" s="475"/>
      <c r="W124" s="475"/>
      <c r="X124" s="475"/>
      <c r="Y124" s="483"/>
      <c r="Z124" s="478"/>
      <c r="AA124" s="482"/>
      <c r="AB124" s="478"/>
      <c r="AC124" s="482"/>
      <c r="AD124" s="481"/>
      <c r="AE124" s="475"/>
      <c r="AF124" s="488"/>
      <c r="AG124" s="479"/>
      <c r="AH124" s="479"/>
      <c r="AI124" s="479"/>
      <c r="AJ124" s="472"/>
      <c r="AK124" s="640"/>
    </row>
    <row r="125" spans="1:54" x14ac:dyDescent="0.3">
      <c r="A125" s="449"/>
      <c r="B125" s="550"/>
      <c r="C125" s="420"/>
      <c r="D125" s="472"/>
      <c r="E125" s="472"/>
      <c r="F125" s="488"/>
      <c r="G125" s="420"/>
      <c r="H125" s="424"/>
      <c r="I125" s="426"/>
      <c r="J125" s="428"/>
      <c r="K125" s="547"/>
      <c r="L125" s="428">
        <v>0</v>
      </c>
      <c r="M125" s="426"/>
      <c r="N125" s="428"/>
      <c r="O125" s="539"/>
      <c r="P125" s="473"/>
      <c r="Q125" s="622"/>
      <c r="R125" s="473" t="s">
        <v>922</v>
      </c>
      <c r="S125" s="475"/>
      <c r="T125" s="475"/>
      <c r="U125" s="475" t="s">
        <v>922</v>
      </c>
      <c r="V125" s="475"/>
      <c r="W125" s="475"/>
      <c r="X125" s="475"/>
      <c r="Y125" s="483"/>
      <c r="Z125" s="478"/>
      <c r="AA125" s="482"/>
      <c r="AB125" s="478"/>
      <c r="AC125" s="482"/>
      <c r="AD125" s="481"/>
      <c r="AE125" s="475"/>
      <c r="AF125" s="488"/>
      <c r="AG125" s="479"/>
      <c r="AH125" s="479"/>
      <c r="AI125" s="479"/>
      <c r="AJ125" s="472"/>
      <c r="AK125" s="640"/>
    </row>
    <row r="126" spans="1:54" ht="63.75" customHeight="1" x14ac:dyDescent="0.3">
      <c r="A126" s="449">
        <v>20</v>
      </c>
      <c r="B126" s="550"/>
      <c r="C126" s="420" t="s">
        <v>115</v>
      </c>
      <c r="D126" s="472" t="s">
        <v>669</v>
      </c>
      <c r="E126" s="472" t="s">
        <v>670</v>
      </c>
      <c r="F126" s="488" t="s">
        <v>743</v>
      </c>
      <c r="G126" s="420" t="s">
        <v>733</v>
      </c>
      <c r="H126" s="424">
        <v>6</v>
      </c>
      <c r="I126" s="426" t="s">
        <v>40</v>
      </c>
      <c r="J126" s="428">
        <v>0.4</v>
      </c>
      <c r="K126" s="547" t="s">
        <v>129</v>
      </c>
      <c r="L126" s="428" t="s">
        <v>129</v>
      </c>
      <c r="M126" s="426" t="s">
        <v>615</v>
      </c>
      <c r="N126" s="428">
        <v>0.2</v>
      </c>
      <c r="O126" s="539" t="s">
        <v>69</v>
      </c>
      <c r="P126" s="473">
        <v>1</v>
      </c>
      <c r="Q126" s="622" t="s">
        <v>671</v>
      </c>
      <c r="R126" s="473" t="s">
        <v>1</v>
      </c>
      <c r="S126" s="475" t="s">
        <v>15</v>
      </c>
      <c r="T126" s="475" t="s">
        <v>8</v>
      </c>
      <c r="U126" s="489">
        <v>0.25</v>
      </c>
      <c r="V126" s="475" t="s">
        <v>18</v>
      </c>
      <c r="W126" s="475" t="s">
        <v>21</v>
      </c>
      <c r="X126" s="475" t="s">
        <v>104</v>
      </c>
      <c r="Y126" s="483">
        <v>0.4</v>
      </c>
      <c r="Z126" s="478" t="s">
        <v>40</v>
      </c>
      <c r="AA126" s="482">
        <v>0.4</v>
      </c>
      <c r="AB126" s="478" t="s">
        <v>615</v>
      </c>
      <c r="AC126" s="482">
        <v>0.15000000000000002</v>
      </c>
      <c r="AD126" s="481" t="s">
        <v>69</v>
      </c>
      <c r="AE126" s="475" t="s">
        <v>27</v>
      </c>
      <c r="AF126" s="488" t="s">
        <v>672</v>
      </c>
      <c r="AG126" s="479" t="s">
        <v>667</v>
      </c>
      <c r="AH126" s="496">
        <v>44925</v>
      </c>
      <c r="AI126" s="479"/>
      <c r="AJ126" s="472" t="s">
        <v>668</v>
      </c>
      <c r="AK126" s="640" t="s">
        <v>912</v>
      </c>
    </row>
    <row r="127" spans="1:54" x14ac:dyDescent="0.3">
      <c r="A127" s="449"/>
      <c r="B127" s="550"/>
      <c r="C127" s="420"/>
      <c r="D127" s="472"/>
      <c r="E127" s="472"/>
      <c r="F127" s="488"/>
      <c r="G127" s="420"/>
      <c r="H127" s="424"/>
      <c r="I127" s="426"/>
      <c r="J127" s="428"/>
      <c r="K127" s="547"/>
      <c r="L127" s="428">
        <v>0</v>
      </c>
      <c r="M127" s="426"/>
      <c r="N127" s="428"/>
      <c r="O127" s="539"/>
      <c r="P127" s="473"/>
      <c r="Q127" s="622"/>
      <c r="R127" s="473" t="s">
        <v>922</v>
      </c>
      <c r="S127" s="475"/>
      <c r="T127" s="475"/>
      <c r="U127" s="475" t="s">
        <v>922</v>
      </c>
      <c r="V127" s="475"/>
      <c r="W127" s="475"/>
      <c r="X127" s="475"/>
      <c r="Y127" s="483"/>
      <c r="Z127" s="478"/>
      <c r="AA127" s="482"/>
      <c r="AB127" s="478"/>
      <c r="AC127" s="482"/>
      <c r="AD127" s="481"/>
      <c r="AE127" s="475"/>
      <c r="AF127" s="488"/>
      <c r="AG127" s="479"/>
      <c r="AH127" s="458"/>
      <c r="AI127" s="479"/>
      <c r="AJ127" s="472"/>
      <c r="AK127" s="640"/>
    </row>
    <row r="128" spans="1:54" x14ac:dyDescent="0.3">
      <c r="A128" s="449"/>
      <c r="B128" s="550"/>
      <c r="C128" s="420"/>
      <c r="D128" s="472"/>
      <c r="E128" s="472"/>
      <c r="F128" s="488"/>
      <c r="G128" s="420"/>
      <c r="H128" s="424"/>
      <c r="I128" s="426"/>
      <c r="J128" s="428"/>
      <c r="K128" s="547"/>
      <c r="L128" s="428">
        <v>0</v>
      </c>
      <c r="M128" s="426"/>
      <c r="N128" s="428"/>
      <c r="O128" s="539"/>
      <c r="P128" s="473"/>
      <c r="Q128" s="622"/>
      <c r="R128" s="473" t="s">
        <v>922</v>
      </c>
      <c r="S128" s="475"/>
      <c r="T128" s="475"/>
      <c r="U128" s="475" t="s">
        <v>922</v>
      </c>
      <c r="V128" s="475"/>
      <c r="W128" s="475"/>
      <c r="X128" s="475"/>
      <c r="Y128" s="483"/>
      <c r="Z128" s="478"/>
      <c r="AA128" s="482"/>
      <c r="AB128" s="478"/>
      <c r="AC128" s="482"/>
      <c r="AD128" s="481"/>
      <c r="AE128" s="475"/>
      <c r="AF128" s="488"/>
      <c r="AG128" s="479"/>
      <c r="AH128" s="458"/>
      <c r="AI128" s="479"/>
      <c r="AJ128" s="472"/>
      <c r="AK128" s="640"/>
    </row>
    <row r="129" spans="1:37" x14ac:dyDescent="0.3">
      <c r="A129" s="449"/>
      <c r="B129" s="550"/>
      <c r="C129" s="420"/>
      <c r="D129" s="472"/>
      <c r="E129" s="472"/>
      <c r="F129" s="488"/>
      <c r="G129" s="420"/>
      <c r="H129" s="424"/>
      <c r="I129" s="426"/>
      <c r="J129" s="428"/>
      <c r="K129" s="547"/>
      <c r="L129" s="428">
        <v>0</v>
      </c>
      <c r="M129" s="426"/>
      <c r="N129" s="428"/>
      <c r="O129" s="539"/>
      <c r="P129" s="473"/>
      <c r="Q129" s="622"/>
      <c r="R129" s="473" t="s">
        <v>922</v>
      </c>
      <c r="S129" s="475"/>
      <c r="T129" s="475"/>
      <c r="U129" s="475" t="s">
        <v>922</v>
      </c>
      <c r="V129" s="475"/>
      <c r="W129" s="475"/>
      <c r="X129" s="475"/>
      <c r="Y129" s="483"/>
      <c r="Z129" s="478"/>
      <c r="AA129" s="482"/>
      <c r="AB129" s="478"/>
      <c r="AC129" s="482"/>
      <c r="AD129" s="481"/>
      <c r="AE129" s="475"/>
      <c r="AF129" s="488"/>
      <c r="AG129" s="479"/>
      <c r="AH129" s="458"/>
      <c r="AI129" s="479"/>
      <c r="AJ129" s="472"/>
      <c r="AK129" s="640"/>
    </row>
    <row r="130" spans="1:37" x14ac:dyDescent="0.3">
      <c r="A130" s="449"/>
      <c r="B130" s="550"/>
      <c r="C130" s="420"/>
      <c r="D130" s="472"/>
      <c r="E130" s="472"/>
      <c r="F130" s="488"/>
      <c r="G130" s="420"/>
      <c r="H130" s="424"/>
      <c r="I130" s="426"/>
      <c r="J130" s="428"/>
      <c r="K130" s="547"/>
      <c r="L130" s="428">
        <v>0</v>
      </c>
      <c r="M130" s="426"/>
      <c r="N130" s="428"/>
      <c r="O130" s="539"/>
      <c r="P130" s="473"/>
      <c r="Q130" s="622"/>
      <c r="R130" s="473" t="s">
        <v>922</v>
      </c>
      <c r="S130" s="475"/>
      <c r="T130" s="475"/>
      <c r="U130" s="475" t="s">
        <v>922</v>
      </c>
      <c r="V130" s="475"/>
      <c r="W130" s="475"/>
      <c r="X130" s="475"/>
      <c r="Y130" s="483"/>
      <c r="Z130" s="478"/>
      <c r="AA130" s="482"/>
      <c r="AB130" s="478"/>
      <c r="AC130" s="482"/>
      <c r="AD130" s="481"/>
      <c r="AE130" s="475"/>
      <c r="AF130" s="488"/>
      <c r="AG130" s="479"/>
      <c r="AH130" s="458"/>
      <c r="AI130" s="479"/>
      <c r="AJ130" s="472"/>
      <c r="AK130" s="640"/>
    </row>
    <row r="131" spans="1:37" x14ac:dyDescent="0.3">
      <c r="A131" s="449"/>
      <c r="B131" s="550"/>
      <c r="C131" s="420"/>
      <c r="D131" s="472"/>
      <c r="E131" s="472"/>
      <c r="F131" s="488"/>
      <c r="G131" s="420"/>
      <c r="H131" s="424"/>
      <c r="I131" s="426"/>
      <c r="J131" s="428"/>
      <c r="K131" s="547"/>
      <c r="L131" s="428">
        <v>0</v>
      </c>
      <c r="M131" s="426"/>
      <c r="N131" s="428"/>
      <c r="O131" s="539"/>
      <c r="P131" s="473"/>
      <c r="Q131" s="622"/>
      <c r="R131" s="473" t="s">
        <v>922</v>
      </c>
      <c r="S131" s="475"/>
      <c r="T131" s="475"/>
      <c r="U131" s="475" t="s">
        <v>922</v>
      </c>
      <c r="V131" s="475"/>
      <c r="W131" s="475"/>
      <c r="X131" s="475"/>
      <c r="Y131" s="483"/>
      <c r="Z131" s="478"/>
      <c r="AA131" s="482"/>
      <c r="AB131" s="478"/>
      <c r="AC131" s="482"/>
      <c r="AD131" s="481"/>
      <c r="AE131" s="475"/>
      <c r="AF131" s="488"/>
      <c r="AG131" s="479"/>
      <c r="AH131" s="497"/>
      <c r="AI131" s="479"/>
      <c r="AJ131" s="472"/>
      <c r="AK131" s="640"/>
    </row>
    <row r="132" spans="1:37" ht="76.5" customHeight="1" x14ac:dyDescent="0.3">
      <c r="A132" s="565">
        <v>21</v>
      </c>
      <c r="B132" s="550" t="s">
        <v>313</v>
      </c>
      <c r="C132" s="420" t="s">
        <v>115</v>
      </c>
      <c r="D132" s="472" t="s">
        <v>673</v>
      </c>
      <c r="E132" s="472" t="s">
        <v>674</v>
      </c>
      <c r="F132" s="488" t="s">
        <v>675</v>
      </c>
      <c r="G132" s="420" t="s">
        <v>744</v>
      </c>
      <c r="H132" s="424">
        <v>8760</v>
      </c>
      <c r="I132" s="561" t="s">
        <v>41</v>
      </c>
      <c r="J132" s="428">
        <v>1</v>
      </c>
      <c r="K132" s="547" t="s">
        <v>131</v>
      </c>
      <c r="L132" s="189" t="s">
        <v>131</v>
      </c>
      <c r="M132" s="561" t="s">
        <v>68</v>
      </c>
      <c r="N132" s="428">
        <v>0.6</v>
      </c>
      <c r="O132" s="539" t="s">
        <v>67</v>
      </c>
      <c r="P132" s="473">
        <v>1</v>
      </c>
      <c r="Q132" s="622" t="s">
        <v>676</v>
      </c>
      <c r="R132" s="473" t="s">
        <v>3</v>
      </c>
      <c r="S132" s="475" t="s">
        <v>14</v>
      </c>
      <c r="T132" s="475" t="s">
        <v>9</v>
      </c>
      <c r="U132" s="475" t="s">
        <v>609</v>
      </c>
      <c r="V132" s="475" t="s">
        <v>18</v>
      </c>
      <c r="W132" s="475" t="s">
        <v>21</v>
      </c>
      <c r="X132" s="475" t="s">
        <v>104</v>
      </c>
      <c r="Y132" s="483">
        <v>0.6</v>
      </c>
      <c r="Z132" s="594" t="s">
        <v>92</v>
      </c>
      <c r="AA132" s="482">
        <v>0.6</v>
      </c>
      <c r="AB132" s="478" t="s">
        <v>68</v>
      </c>
      <c r="AC132" s="482">
        <v>0.6</v>
      </c>
      <c r="AD132" s="481" t="s">
        <v>68</v>
      </c>
      <c r="AE132" s="608" t="s">
        <v>118</v>
      </c>
      <c r="AF132" s="488" t="s">
        <v>677</v>
      </c>
      <c r="AG132" s="479" t="s">
        <v>678</v>
      </c>
      <c r="AH132" s="496">
        <v>44926</v>
      </c>
      <c r="AI132" s="479" t="s">
        <v>679</v>
      </c>
      <c r="AJ132" s="488" t="s">
        <v>745</v>
      </c>
      <c r="AK132" s="495" t="s">
        <v>678</v>
      </c>
    </row>
    <row r="133" spans="1:37" x14ac:dyDescent="0.3">
      <c r="A133" s="565"/>
      <c r="B133" s="550"/>
      <c r="C133" s="420"/>
      <c r="D133" s="472"/>
      <c r="E133" s="472"/>
      <c r="F133" s="488"/>
      <c r="G133" s="420"/>
      <c r="H133" s="424"/>
      <c r="I133" s="561"/>
      <c r="J133" s="428"/>
      <c r="K133" s="547"/>
      <c r="L133" s="189">
        <v>0</v>
      </c>
      <c r="M133" s="561"/>
      <c r="N133" s="428"/>
      <c r="O133" s="539"/>
      <c r="P133" s="473"/>
      <c r="Q133" s="622"/>
      <c r="R133" s="473"/>
      <c r="S133" s="475"/>
      <c r="T133" s="475"/>
      <c r="U133" s="475"/>
      <c r="V133" s="475"/>
      <c r="W133" s="475"/>
      <c r="X133" s="475"/>
      <c r="Y133" s="483"/>
      <c r="Z133" s="594"/>
      <c r="AA133" s="482"/>
      <c r="AB133" s="478"/>
      <c r="AC133" s="482"/>
      <c r="AD133" s="481"/>
      <c r="AE133" s="436"/>
      <c r="AF133" s="488"/>
      <c r="AG133" s="479"/>
      <c r="AH133" s="458"/>
      <c r="AI133" s="479"/>
      <c r="AJ133" s="488"/>
      <c r="AK133" s="495"/>
    </row>
    <row r="134" spans="1:37" x14ac:dyDescent="0.3">
      <c r="A134" s="565"/>
      <c r="B134" s="550"/>
      <c r="C134" s="420"/>
      <c r="D134" s="472"/>
      <c r="E134" s="472"/>
      <c r="F134" s="488"/>
      <c r="G134" s="420"/>
      <c r="H134" s="424"/>
      <c r="I134" s="561"/>
      <c r="J134" s="428"/>
      <c r="K134" s="547"/>
      <c r="L134" s="189">
        <v>0</v>
      </c>
      <c r="M134" s="561"/>
      <c r="N134" s="428"/>
      <c r="O134" s="539"/>
      <c r="P134" s="473"/>
      <c r="Q134" s="622"/>
      <c r="R134" s="473"/>
      <c r="S134" s="475"/>
      <c r="T134" s="475"/>
      <c r="U134" s="475"/>
      <c r="V134" s="475"/>
      <c r="W134" s="475"/>
      <c r="X134" s="475"/>
      <c r="Y134" s="483"/>
      <c r="Z134" s="594"/>
      <c r="AA134" s="482"/>
      <c r="AB134" s="478" t="s">
        <v>922</v>
      </c>
      <c r="AC134" s="482" t="s">
        <v>922</v>
      </c>
      <c r="AD134" s="481" t="s">
        <v>922</v>
      </c>
      <c r="AE134" s="598"/>
      <c r="AF134" s="488"/>
      <c r="AG134" s="479"/>
      <c r="AH134" s="458"/>
      <c r="AI134" s="479"/>
      <c r="AJ134" s="488"/>
      <c r="AK134" s="495"/>
    </row>
    <row r="135" spans="1:37" ht="62.45" customHeight="1" x14ac:dyDescent="0.3">
      <c r="A135" s="565"/>
      <c r="B135" s="550"/>
      <c r="C135" s="420"/>
      <c r="D135" s="472"/>
      <c r="E135" s="472"/>
      <c r="F135" s="488"/>
      <c r="G135" s="420"/>
      <c r="H135" s="424"/>
      <c r="I135" s="561"/>
      <c r="J135" s="428"/>
      <c r="K135" s="547"/>
      <c r="L135" s="189">
        <v>0</v>
      </c>
      <c r="M135" s="561"/>
      <c r="N135" s="428"/>
      <c r="O135" s="539"/>
      <c r="P135" s="473">
        <v>2</v>
      </c>
      <c r="Q135" s="472" t="s">
        <v>746</v>
      </c>
      <c r="R135" s="420" t="s">
        <v>3</v>
      </c>
      <c r="S135" s="475" t="s">
        <v>13</v>
      </c>
      <c r="T135" s="475" t="s">
        <v>9</v>
      </c>
      <c r="U135" s="475" t="s">
        <v>924</v>
      </c>
      <c r="V135" s="475" t="s">
        <v>18</v>
      </c>
      <c r="W135" s="475" t="s">
        <v>21</v>
      </c>
      <c r="X135" s="475" t="s">
        <v>104</v>
      </c>
      <c r="Y135" s="483">
        <v>0.3</v>
      </c>
      <c r="Z135" s="594" t="s">
        <v>40</v>
      </c>
      <c r="AA135" s="482">
        <v>0.3</v>
      </c>
      <c r="AB135" s="478" t="s">
        <v>68</v>
      </c>
      <c r="AC135" s="482">
        <v>0.6</v>
      </c>
      <c r="AD135" s="481" t="s">
        <v>68</v>
      </c>
      <c r="AE135" s="608"/>
      <c r="AF135" s="488"/>
      <c r="AG135" s="479"/>
      <c r="AH135" s="458"/>
      <c r="AI135" s="479"/>
      <c r="AJ135" s="488"/>
      <c r="AK135" s="495"/>
    </row>
    <row r="136" spans="1:37" x14ac:dyDescent="0.3">
      <c r="A136" s="565"/>
      <c r="B136" s="550"/>
      <c r="C136" s="420"/>
      <c r="D136" s="472"/>
      <c r="E136" s="472"/>
      <c r="F136" s="488"/>
      <c r="G136" s="420"/>
      <c r="H136" s="424"/>
      <c r="I136" s="561"/>
      <c r="J136" s="428"/>
      <c r="K136" s="547"/>
      <c r="L136" s="189">
        <v>0</v>
      </c>
      <c r="M136" s="561"/>
      <c r="N136" s="428"/>
      <c r="O136" s="539"/>
      <c r="P136" s="473"/>
      <c r="Q136" s="472"/>
      <c r="R136" s="420"/>
      <c r="S136" s="475"/>
      <c r="T136" s="475"/>
      <c r="U136" s="475"/>
      <c r="V136" s="475"/>
      <c r="W136" s="475"/>
      <c r="X136" s="475"/>
      <c r="Y136" s="483"/>
      <c r="Z136" s="594"/>
      <c r="AA136" s="482">
        <v>0</v>
      </c>
      <c r="AB136" s="478" t="s">
        <v>922</v>
      </c>
      <c r="AC136" s="482" t="s">
        <v>922</v>
      </c>
      <c r="AD136" s="481" t="s">
        <v>922</v>
      </c>
      <c r="AE136" s="436"/>
      <c r="AF136" s="488"/>
      <c r="AG136" s="479"/>
      <c r="AH136" s="458"/>
      <c r="AI136" s="479"/>
      <c r="AJ136" s="488"/>
      <c r="AK136" s="495"/>
    </row>
    <row r="137" spans="1:37" x14ac:dyDescent="0.3">
      <c r="A137" s="565"/>
      <c r="B137" s="550"/>
      <c r="C137" s="420"/>
      <c r="D137" s="472"/>
      <c r="E137" s="472"/>
      <c r="F137" s="488"/>
      <c r="G137" s="420"/>
      <c r="H137" s="424"/>
      <c r="I137" s="561"/>
      <c r="J137" s="428"/>
      <c r="K137" s="547"/>
      <c r="L137" s="189">
        <v>0</v>
      </c>
      <c r="M137" s="561"/>
      <c r="N137" s="428"/>
      <c r="O137" s="539"/>
      <c r="P137" s="473"/>
      <c r="Q137" s="472"/>
      <c r="R137" s="420"/>
      <c r="S137" s="475"/>
      <c r="T137" s="475"/>
      <c r="U137" s="475"/>
      <c r="V137" s="475"/>
      <c r="W137" s="475"/>
      <c r="X137" s="475"/>
      <c r="Y137" s="483"/>
      <c r="Z137" s="594"/>
      <c r="AA137" s="482">
        <v>0</v>
      </c>
      <c r="AB137" s="478" t="s">
        <v>922</v>
      </c>
      <c r="AC137" s="482" t="s">
        <v>922</v>
      </c>
      <c r="AD137" s="481" t="s">
        <v>922</v>
      </c>
      <c r="AE137" s="598"/>
      <c r="AF137" s="488"/>
      <c r="AG137" s="479"/>
      <c r="AH137" s="497"/>
      <c r="AI137" s="479"/>
      <c r="AJ137" s="488"/>
      <c r="AK137" s="495"/>
    </row>
    <row r="138" spans="1:37" ht="255.95" customHeight="1" x14ac:dyDescent="0.3">
      <c r="A138" s="565"/>
      <c r="B138" s="550"/>
      <c r="C138" s="191" t="s">
        <v>115</v>
      </c>
      <c r="D138" s="240" t="s">
        <v>680</v>
      </c>
      <c r="E138" s="240" t="s">
        <v>681</v>
      </c>
      <c r="F138" s="241" t="s">
        <v>682</v>
      </c>
      <c r="G138" s="191" t="s">
        <v>113</v>
      </c>
      <c r="H138" s="193">
        <v>8760</v>
      </c>
      <c r="I138" s="226" t="s">
        <v>41</v>
      </c>
      <c r="J138" s="189">
        <v>1</v>
      </c>
      <c r="K138" s="248" t="s">
        <v>131</v>
      </c>
      <c r="L138" s="189" t="s">
        <v>131</v>
      </c>
      <c r="M138" s="226" t="s">
        <v>68</v>
      </c>
      <c r="N138" s="189">
        <v>0.6</v>
      </c>
      <c r="O138" s="190" t="s">
        <v>67</v>
      </c>
      <c r="P138" s="172">
        <v>1</v>
      </c>
      <c r="Q138" s="240" t="s">
        <v>747</v>
      </c>
      <c r="R138" s="164" t="s">
        <v>3</v>
      </c>
      <c r="S138" s="197" t="s">
        <v>13</v>
      </c>
      <c r="T138" s="197" t="s">
        <v>9</v>
      </c>
      <c r="U138" s="165" t="s">
        <v>924</v>
      </c>
      <c r="V138" s="197" t="s">
        <v>18</v>
      </c>
      <c r="W138" s="197" t="s">
        <v>21</v>
      </c>
      <c r="X138" s="197" t="s">
        <v>104</v>
      </c>
      <c r="Y138" s="166">
        <v>0.5</v>
      </c>
      <c r="Z138" s="187" t="s">
        <v>92</v>
      </c>
      <c r="AA138" s="165">
        <v>0.5</v>
      </c>
      <c r="AB138" s="187" t="s">
        <v>68</v>
      </c>
      <c r="AC138" s="165">
        <v>0.6</v>
      </c>
      <c r="AD138" s="167" t="s">
        <v>68</v>
      </c>
      <c r="AE138" s="197" t="s">
        <v>118</v>
      </c>
      <c r="AF138" s="241" t="s">
        <v>748</v>
      </c>
      <c r="AG138" s="192" t="s">
        <v>683</v>
      </c>
      <c r="AH138" s="195">
        <v>44926</v>
      </c>
      <c r="AI138" s="192" t="s">
        <v>749</v>
      </c>
      <c r="AJ138" s="241" t="s">
        <v>750</v>
      </c>
      <c r="AK138" s="196" t="s">
        <v>678</v>
      </c>
    </row>
    <row r="139" spans="1:37" ht="65.25" x14ac:dyDescent="0.3">
      <c r="A139" s="565"/>
      <c r="B139" s="550"/>
      <c r="C139" s="420" t="s">
        <v>116</v>
      </c>
      <c r="D139" s="472" t="s">
        <v>684</v>
      </c>
      <c r="E139" s="472" t="s">
        <v>685</v>
      </c>
      <c r="F139" s="488" t="s">
        <v>686</v>
      </c>
      <c r="G139" s="420" t="s">
        <v>113</v>
      </c>
      <c r="H139" s="424">
        <v>12</v>
      </c>
      <c r="I139" s="561" t="s">
        <v>40</v>
      </c>
      <c r="J139" s="428">
        <v>0.4</v>
      </c>
      <c r="K139" s="547" t="s">
        <v>127</v>
      </c>
      <c r="L139" s="428" t="s">
        <v>127</v>
      </c>
      <c r="M139" s="561" t="s">
        <v>6</v>
      </c>
      <c r="N139" s="428">
        <v>0.8</v>
      </c>
      <c r="O139" s="539" t="s">
        <v>67</v>
      </c>
      <c r="P139" s="172">
        <v>1</v>
      </c>
      <c r="Q139" s="240" t="s">
        <v>751</v>
      </c>
      <c r="R139" s="164" t="s">
        <v>3</v>
      </c>
      <c r="S139" s="197" t="s">
        <v>13</v>
      </c>
      <c r="T139" s="197" t="s">
        <v>8</v>
      </c>
      <c r="U139" s="165" t="s">
        <v>609</v>
      </c>
      <c r="V139" s="197" t="s">
        <v>18</v>
      </c>
      <c r="W139" s="197" t="s">
        <v>22</v>
      </c>
      <c r="X139" s="197" t="s">
        <v>104</v>
      </c>
      <c r="Y139" s="166">
        <v>0.24</v>
      </c>
      <c r="Z139" s="187" t="s">
        <v>40</v>
      </c>
      <c r="AA139" s="165">
        <v>0.24</v>
      </c>
      <c r="AB139" s="187" t="s">
        <v>6</v>
      </c>
      <c r="AC139" s="165">
        <v>0.8</v>
      </c>
      <c r="AD139" s="167" t="s">
        <v>67</v>
      </c>
      <c r="AE139" s="475" t="s">
        <v>118</v>
      </c>
      <c r="AF139" s="488" t="s">
        <v>687</v>
      </c>
      <c r="AG139" s="479" t="s">
        <v>678</v>
      </c>
      <c r="AH139" s="480">
        <v>44926</v>
      </c>
      <c r="AI139" s="479" t="s">
        <v>688</v>
      </c>
      <c r="AJ139" s="472" t="s">
        <v>689</v>
      </c>
      <c r="AK139" s="495" t="s">
        <v>678</v>
      </c>
    </row>
    <row r="140" spans="1:37" ht="203.45" customHeight="1" x14ac:dyDescent="0.3">
      <c r="A140" s="565"/>
      <c r="B140" s="550"/>
      <c r="C140" s="420"/>
      <c r="D140" s="472"/>
      <c r="E140" s="472"/>
      <c r="F140" s="488"/>
      <c r="G140" s="420"/>
      <c r="H140" s="424"/>
      <c r="I140" s="561"/>
      <c r="J140" s="428"/>
      <c r="K140" s="547"/>
      <c r="L140" s="428">
        <v>0</v>
      </c>
      <c r="M140" s="561"/>
      <c r="N140" s="428"/>
      <c r="O140" s="539"/>
      <c r="P140" s="172">
        <v>2</v>
      </c>
      <c r="Q140" s="240" t="s">
        <v>690</v>
      </c>
      <c r="R140" s="164" t="s">
        <v>3</v>
      </c>
      <c r="S140" s="197" t="s">
        <v>13</v>
      </c>
      <c r="T140" s="197" t="s">
        <v>8</v>
      </c>
      <c r="U140" s="165" t="s">
        <v>609</v>
      </c>
      <c r="V140" s="197" t="s">
        <v>18</v>
      </c>
      <c r="W140" s="197" t="s">
        <v>22</v>
      </c>
      <c r="X140" s="197" t="s">
        <v>104</v>
      </c>
      <c r="Y140" s="227">
        <v>0.14399999999999999</v>
      </c>
      <c r="Z140" s="187" t="s">
        <v>38</v>
      </c>
      <c r="AA140" s="165">
        <v>0.14399999999999999</v>
      </c>
      <c r="AB140" s="187" t="s">
        <v>68</v>
      </c>
      <c r="AC140" s="165">
        <v>0.6</v>
      </c>
      <c r="AD140" s="167" t="s">
        <v>68</v>
      </c>
      <c r="AE140" s="475"/>
      <c r="AF140" s="488"/>
      <c r="AG140" s="479"/>
      <c r="AH140" s="479"/>
      <c r="AI140" s="479"/>
      <c r="AJ140" s="472"/>
      <c r="AK140" s="495"/>
    </row>
    <row r="141" spans="1:37" ht="65.25" x14ac:dyDescent="0.3">
      <c r="A141" s="565"/>
      <c r="B141" s="550"/>
      <c r="C141" s="420" t="s">
        <v>115</v>
      </c>
      <c r="D141" s="472" t="s">
        <v>691</v>
      </c>
      <c r="E141" s="472" t="s">
        <v>692</v>
      </c>
      <c r="F141" s="488" t="s">
        <v>693</v>
      </c>
      <c r="G141" s="420" t="s">
        <v>733</v>
      </c>
      <c r="H141" s="424">
        <v>8760</v>
      </c>
      <c r="I141" s="561" t="s">
        <v>41</v>
      </c>
      <c r="J141" s="428">
        <v>1</v>
      </c>
      <c r="K141" s="547" t="s">
        <v>734</v>
      </c>
      <c r="L141" s="428" t="s">
        <v>734</v>
      </c>
      <c r="M141" s="561" t="s">
        <v>71</v>
      </c>
      <c r="N141" s="428">
        <v>0.4</v>
      </c>
      <c r="O141" s="539" t="s">
        <v>67</v>
      </c>
      <c r="P141" s="172">
        <v>1</v>
      </c>
      <c r="Q141" s="240" t="s">
        <v>694</v>
      </c>
      <c r="R141" s="164" t="s">
        <v>3</v>
      </c>
      <c r="S141" s="197" t="s">
        <v>13</v>
      </c>
      <c r="T141" s="197" t="s">
        <v>8</v>
      </c>
      <c r="U141" s="165" t="s">
        <v>609</v>
      </c>
      <c r="V141" s="197" t="s">
        <v>18</v>
      </c>
      <c r="W141" s="197" t="s">
        <v>21</v>
      </c>
      <c r="X141" s="197" t="s">
        <v>104</v>
      </c>
      <c r="Y141" s="166">
        <v>0.6</v>
      </c>
      <c r="Z141" s="187" t="s">
        <v>92</v>
      </c>
      <c r="AA141" s="165">
        <v>0.6</v>
      </c>
      <c r="AB141" s="187" t="s">
        <v>71</v>
      </c>
      <c r="AC141" s="165">
        <v>0.4</v>
      </c>
      <c r="AD141" s="167" t="s">
        <v>68</v>
      </c>
      <c r="AE141" s="475" t="s">
        <v>118</v>
      </c>
      <c r="AF141" s="472" t="s">
        <v>695</v>
      </c>
      <c r="AG141" s="479" t="s">
        <v>678</v>
      </c>
      <c r="AH141" s="480">
        <v>44926</v>
      </c>
      <c r="AI141" s="479" t="s">
        <v>696</v>
      </c>
      <c r="AJ141" s="472" t="s">
        <v>697</v>
      </c>
      <c r="AK141" s="495" t="s">
        <v>678</v>
      </c>
    </row>
    <row r="142" spans="1:37" ht="65.25" x14ac:dyDescent="0.3">
      <c r="A142" s="565"/>
      <c r="B142" s="550"/>
      <c r="C142" s="420"/>
      <c r="D142" s="472"/>
      <c r="E142" s="472"/>
      <c r="F142" s="488"/>
      <c r="G142" s="420"/>
      <c r="H142" s="424"/>
      <c r="I142" s="561"/>
      <c r="J142" s="428"/>
      <c r="K142" s="547"/>
      <c r="L142" s="428"/>
      <c r="M142" s="561"/>
      <c r="N142" s="428"/>
      <c r="O142" s="539"/>
      <c r="P142" s="172">
        <v>2</v>
      </c>
      <c r="Q142" s="240" t="s">
        <v>698</v>
      </c>
      <c r="R142" s="164" t="s">
        <v>3</v>
      </c>
      <c r="S142" s="197" t="s">
        <v>13</v>
      </c>
      <c r="T142" s="197" t="s">
        <v>8</v>
      </c>
      <c r="U142" s="165" t="s">
        <v>609</v>
      </c>
      <c r="V142" s="197" t="s">
        <v>18</v>
      </c>
      <c r="W142" s="197" t="s">
        <v>22</v>
      </c>
      <c r="X142" s="197" t="s">
        <v>104</v>
      </c>
      <c r="Y142" s="166">
        <v>0.36</v>
      </c>
      <c r="Z142" s="187" t="s">
        <v>40</v>
      </c>
      <c r="AA142" s="165">
        <v>0.36</v>
      </c>
      <c r="AB142" s="187" t="s">
        <v>71</v>
      </c>
      <c r="AC142" s="165">
        <v>0.4</v>
      </c>
      <c r="AD142" s="167" t="s">
        <v>68</v>
      </c>
      <c r="AE142" s="475"/>
      <c r="AF142" s="472"/>
      <c r="AG142" s="479"/>
      <c r="AH142" s="479"/>
      <c r="AI142" s="479"/>
      <c r="AJ142" s="472"/>
      <c r="AK142" s="495"/>
    </row>
    <row r="143" spans="1:37" ht="332.1" customHeight="1" x14ac:dyDescent="0.3">
      <c r="A143" s="449">
        <v>22</v>
      </c>
      <c r="B143" s="550" t="s">
        <v>318</v>
      </c>
      <c r="C143" s="191" t="s">
        <v>115</v>
      </c>
      <c r="D143" s="242" t="s">
        <v>699</v>
      </c>
      <c r="E143" s="242" t="s">
        <v>700</v>
      </c>
      <c r="F143" s="242" t="s">
        <v>724</v>
      </c>
      <c r="G143" s="204" t="s">
        <v>113</v>
      </c>
      <c r="H143" s="205">
        <v>2080</v>
      </c>
      <c r="I143" s="194" t="s">
        <v>5</v>
      </c>
      <c r="J143" s="206">
        <v>0.8</v>
      </c>
      <c r="K143" s="249" t="s">
        <v>131</v>
      </c>
      <c r="L143" s="206" t="s">
        <v>131</v>
      </c>
      <c r="M143" s="194" t="s">
        <v>68</v>
      </c>
      <c r="N143" s="189">
        <v>0.6</v>
      </c>
      <c r="O143" s="190" t="s">
        <v>67</v>
      </c>
      <c r="P143" s="201">
        <v>1</v>
      </c>
      <c r="Q143" s="240" t="s">
        <v>752</v>
      </c>
      <c r="R143" s="164" t="s">
        <v>3</v>
      </c>
      <c r="S143" s="197" t="s">
        <v>14</v>
      </c>
      <c r="T143" s="197" t="s">
        <v>8</v>
      </c>
      <c r="U143" s="165" t="s">
        <v>923</v>
      </c>
      <c r="V143" s="197" t="s">
        <v>18</v>
      </c>
      <c r="W143" s="197" t="s">
        <v>21</v>
      </c>
      <c r="X143" s="197" t="s">
        <v>104</v>
      </c>
      <c r="Y143" s="227">
        <v>0.56000000000000005</v>
      </c>
      <c r="Z143" s="202" t="s">
        <v>92</v>
      </c>
      <c r="AA143" s="165">
        <v>0.56000000000000005</v>
      </c>
      <c r="AB143" s="202" t="s">
        <v>68</v>
      </c>
      <c r="AC143" s="165">
        <v>0.6</v>
      </c>
      <c r="AD143" s="167" t="s">
        <v>68</v>
      </c>
      <c r="AE143" s="197" t="s">
        <v>118</v>
      </c>
      <c r="AF143" s="241" t="s">
        <v>725</v>
      </c>
      <c r="AG143" s="191" t="s">
        <v>702</v>
      </c>
      <c r="AH143" s="195">
        <v>44926</v>
      </c>
      <c r="AI143" s="192" t="s">
        <v>726</v>
      </c>
      <c r="AJ143" s="240" t="s">
        <v>753</v>
      </c>
      <c r="AK143" s="196" t="s">
        <v>702</v>
      </c>
    </row>
    <row r="144" spans="1:37" ht="331.5" x14ac:dyDescent="0.3">
      <c r="A144" s="449"/>
      <c r="B144" s="550"/>
      <c r="C144" s="420" t="s">
        <v>115</v>
      </c>
      <c r="D144" s="641" t="s">
        <v>704</v>
      </c>
      <c r="E144" s="641" t="s">
        <v>705</v>
      </c>
      <c r="F144" s="642" t="s">
        <v>706</v>
      </c>
      <c r="G144" s="643" t="s">
        <v>113</v>
      </c>
      <c r="H144" s="644">
        <v>2080</v>
      </c>
      <c r="I144" s="426" t="s">
        <v>5</v>
      </c>
      <c r="J144" s="645">
        <v>0.8</v>
      </c>
      <c r="K144" s="646" t="s">
        <v>754</v>
      </c>
      <c r="L144" s="645" t="s">
        <v>754</v>
      </c>
      <c r="M144" s="426" t="s">
        <v>6</v>
      </c>
      <c r="N144" s="428">
        <v>0.8</v>
      </c>
      <c r="O144" s="539" t="s">
        <v>67</v>
      </c>
      <c r="P144" s="201">
        <v>1</v>
      </c>
      <c r="Q144" s="240" t="s">
        <v>707</v>
      </c>
      <c r="R144" s="164" t="s">
        <v>3</v>
      </c>
      <c r="S144" s="197" t="s">
        <v>14</v>
      </c>
      <c r="T144" s="197" t="s">
        <v>8</v>
      </c>
      <c r="U144" s="165" t="s">
        <v>923</v>
      </c>
      <c r="V144" s="197" t="s">
        <v>18</v>
      </c>
      <c r="W144" s="197" t="s">
        <v>21</v>
      </c>
      <c r="X144" s="197" t="s">
        <v>104</v>
      </c>
      <c r="Y144" s="227">
        <v>0.56000000000000005</v>
      </c>
      <c r="Z144" s="202" t="s">
        <v>92</v>
      </c>
      <c r="AA144" s="165">
        <v>0.56000000000000005</v>
      </c>
      <c r="AB144" s="202" t="s">
        <v>6</v>
      </c>
      <c r="AC144" s="165">
        <v>0.8</v>
      </c>
      <c r="AD144" s="167" t="s">
        <v>67</v>
      </c>
      <c r="AE144" s="475" t="s">
        <v>118</v>
      </c>
      <c r="AF144" s="241" t="s">
        <v>708</v>
      </c>
      <c r="AG144" s="191" t="s">
        <v>702</v>
      </c>
      <c r="AH144" s="195">
        <v>44926</v>
      </c>
      <c r="AI144" s="192" t="s">
        <v>703</v>
      </c>
      <c r="AJ144" s="240" t="s">
        <v>709</v>
      </c>
      <c r="AK144" s="196" t="s">
        <v>702</v>
      </c>
    </row>
    <row r="145" spans="1:37" ht="331.5" x14ac:dyDescent="0.3">
      <c r="A145" s="449"/>
      <c r="B145" s="550"/>
      <c r="C145" s="420"/>
      <c r="D145" s="641"/>
      <c r="E145" s="641"/>
      <c r="F145" s="642"/>
      <c r="G145" s="643"/>
      <c r="H145" s="644"/>
      <c r="I145" s="426"/>
      <c r="J145" s="645"/>
      <c r="K145" s="646"/>
      <c r="L145" s="645"/>
      <c r="M145" s="426"/>
      <c r="N145" s="428"/>
      <c r="O145" s="539"/>
      <c r="P145" s="201">
        <v>2</v>
      </c>
      <c r="Q145" s="240" t="s">
        <v>755</v>
      </c>
      <c r="R145" s="164" t="s">
        <v>3</v>
      </c>
      <c r="S145" s="197" t="s">
        <v>14</v>
      </c>
      <c r="T145" s="197" t="s">
        <v>8</v>
      </c>
      <c r="U145" s="165" t="s">
        <v>923</v>
      </c>
      <c r="V145" s="197" t="s">
        <v>18</v>
      </c>
      <c r="W145" s="197" t="s">
        <v>21</v>
      </c>
      <c r="X145" s="197" t="s">
        <v>104</v>
      </c>
      <c r="Y145" s="227">
        <v>0.39200000000000002</v>
      </c>
      <c r="Z145" s="202" t="s">
        <v>40</v>
      </c>
      <c r="AA145" s="165">
        <v>0.39</v>
      </c>
      <c r="AB145" s="202" t="s">
        <v>68</v>
      </c>
      <c r="AC145" s="165">
        <v>0.6</v>
      </c>
      <c r="AD145" s="167" t="s">
        <v>68</v>
      </c>
      <c r="AE145" s="475"/>
      <c r="AF145" s="241" t="s">
        <v>701</v>
      </c>
      <c r="AG145" s="191" t="s">
        <v>702</v>
      </c>
      <c r="AH145" s="195">
        <v>44926</v>
      </c>
      <c r="AI145" s="192" t="s">
        <v>703</v>
      </c>
      <c r="AJ145" s="240" t="s">
        <v>710</v>
      </c>
      <c r="AK145" s="196" t="s">
        <v>702</v>
      </c>
    </row>
    <row r="146" spans="1:37" s="96" customFormat="1" ht="51" customHeight="1" x14ac:dyDescent="0.2">
      <c r="A146" s="449">
        <v>23</v>
      </c>
      <c r="B146" s="562" t="s">
        <v>314</v>
      </c>
      <c r="C146" s="420" t="s">
        <v>116</v>
      </c>
      <c r="D146" s="472" t="s">
        <v>520</v>
      </c>
      <c r="E146" s="472" t="s">
        <v>521</v>
      </c>
      <c r="F146" s="488" t="s">
        <v>522</v>
      </c>
      <c r="G146" s="420" t="s">
        <v>112</v>
      </c>
      <c r="H146" s="424">
        <v>12</v>
      </c>
      <c r="I146" s="426" t="s">
        <v>40</v>
      </c>
      <c r="J146" s="428">
        <v>0.4</v>
      </c>
      <c r="K146" s="547" t="s">
        <v>127</v>
      </c>
      <c r="L146" s="428" t="s">
        <v>523</v>
      </c>
      <c r="M146" s="426" t="s">
        <v>6</v>
      </c>
      <c r="N146" s="428">
        <v>0.8</v>
      </c>
      <c r="O146" s="539" t="s">
        <v>67</v>
      </c>
      <c r="P146" s="473">
        <v>1</v>
      </c>
      <c r="Q146" s="472" t="s">
        <v>524</v>
      </c>
      <c r="R146" s="474" t="s">
        <v>3</v>
      </c>
      <c r="S146" s="475" t="s">
        <v>13</v>
      </c>
      <c r="T146" s="475" t="s">
        <v>8</v>
      </c>
      <c r="U146" s="482">
        <v>0.4</v>
      </c>
      <c r="V146" s="475" t="s">
        <v>18</v>
      </c>
      <c r="W146" s="475" t="s">
        <v>21</v>
      </c>
      <c r="X146" s="475" t="s">
        <v>104</v>
      </c>
      <c r="Y146" s="483">
        <v>0.24</v>
      </c>
      <c r="Z146" s="478" t="s">
        <v>40</v>
      </c>
      <c r="AA146" s="482">
        <v>0.24</v>
      </c>
      <c r="AB146" s="478" t="s">
        <v>6</v>
      </c>
      <c r="AC146" s="482">
        <v>0.8</v>
      </c>
      <c r="AD146" s="481" t="s">
        <v>67</v>
      </c>
      <c r="AE146" s="475" t="s">
        <v>119</v>
      </c>
      <c r="AF146" s="472"/>
      <c r="AG146" s="424"/>
      <c r="AH146" s="654"/>
      <c r="AI146" s="476"/>
      <c r="AJ146" s="472" t="s">
        <v>486</v>
      </c>
      <c r="AK146" s="494" t="s">
        <v>505</v>
      </c>
    </row>
    <row r="147" spans="1:37" s="96" customFormat="1" ht="15" customHeight="1" x14ac:dyDescent="0.2">
      <c r="A147" s="449"/>
      <c r="B147" s="563"/>
      <c r="C147" s="420"/>
      <c r="D147" s="472"/>
      <c r="E147" s="472"/>
      <c r="F147" s="488"/>
      <c r="G147" s="420"/>
      <c r="H147" s="424"/>
      <c r="I147" s="426"/>
      <c r="J147" s="428"/>
      <c r="K147" s="547"/>
      <c r="L147" s="428"/>
      <c r="M147" s="426"/>
      <c r="N147" s="428"/>
      <c r="O147" s="539"/>
      <c r="P147" s="473"/>
      <c r="Q147" s="472"/>
      <c r="R147" s="474"/>
      <c r="S147" s="475"/>
      <c r="T147" s="475"/>
      <c r="U147" s="482"/>
      <c r="V147" s="475"/>
      <c r="W147" s="475"/>
      <c r="X147" s="475"/>
      <c r="Y147" s="483"/>
      <c r="Z147" s="478"/>
      <c r="AA147" s="482"/>
      <c r="AB147" s="478"/>
      <c r="AC147" s="482"/>
      <c r="AD147" s="481"/>
      <c r="AE147" s="475"/>
      <c r="AF147" s="472"/>
      <c r="AG147" s="424"/>
      <c r="AH147" s="655"/>
      <c r="AI147" s="476"/>
      <c r="AJ147" s="472"/>
      <c r="AK147" s="494"/>
    </row>
    <row r="148" spans="1:37" s="96" customFormat="1" ht="15" customHeight="1" x14ac:dyDescent="0.2">
      <c r="A148" s="449"/>
      <c r="B148" s="563"/>
      <c r="C148" s="420"/>
      <c r="D148" s="472"/>
      <c r="E148" s="472"/>
      <c r="F148" s="488"/>
      <c r="G148" s="420"/>
      <c r="H148" s="424"/>
      <c r="I148" s="426"/>
      <c r="J148" s="428"/>
      <c r="K148" s="547"/>
      <c r="L148" s="428"/>
      <c r="M148" s="426"/>
      <c r="N148" s="428"/>
      <c r="O148" s="539"/>
      <c r="P148" s="473"/>
      <c r="Q148" s="472"/>
      <c r="R148" s="474"/>
      <c r="S148" s="475"/>
      <c r="T148" s="475"/>
      <c r="U148" s="482"/>
      <c r="V148" s="475"/>
      <c r="W148" s="475"/>
      <c r="X148" s="475"/>
      <c r="Y148" s="483"/>
      <c r="Z148" s="478"/>
      <c r="AA148" s="482"/>
      <c r="AB148" s="478"/>
      <c r="AC148" s="482"/>
      <c r="AD148" s="481"/>
      <c r="AE148" s="475"/>
      <c r="AF148" s="472"/>
      <c r="AG148" s="424"/>
      <c r="AH148" s="655"/>
      <c r="AI148" s="476"/>
      <c r="AJ148" s="472"/>
      <c r="AK148" s="494"/>
    </row>
    <row r="149" spans="1:37" s="96" customFormat="1" ht="63.75" customHeight="1" x14ac:dyDescent="0.2">
      <c r="A149" s="449"/>
      <c r="B149" s="563"/>
      <c r="C149" s="420"/>
      <c r="D149" s="472"/>
      <c r="E149" s="472"/>
      <c r="F149" s="488"/>
      <c r="G149" s="420"/>
      <c r="H149" s="424"/>
      <c r="I149" s="426"/>
      <c r="J149" s="428"/>
      <c r="K149" s="547"/>
      <c r="L149" s="428"/>
      <c r="M149" s="426"/>
      <c r="N149" s="428"/>
      <c r="O149" s="539"/>
      <c r="P149" s="473">
        <v>2</v>
      </c>
      <c r="Q149" s="472" t="s">
        <v>525</v>
      </c>
      <c r="R149" s="474" t="s">
        <v>1</v>
      </c>
      <c r="S149" s="475" t="s">
        <v>15</v>
      </c>
      <c r="T149" s="475" t="s">
        <v>8</v>
      </c>
      <c r="U149" s="482">
        <v>0.25</v>
      </c>
      <c r="V149" s="475" t="s">
        <v>18</v>
      </c>
      <c r="W149" s="475" t="s">
        <v>21</v>
      </c>
      <c r="X149" s="475" t="s">
        <v>104</v>
      </c>
      <c r="Y149" s="483">
        <v>0.24</v>
      </c>
      <c r="Z149" s="478" t="s">
        <v>40</v>
      </c>
      <c r="AA149" s="482">
        <v>0.24</v>
      </c>
      <c r="AB149" s="478" t="s">
        <v>68</v>
      </c>
      <c r="AC149" s="482">
        <v>0.6</v>
      </c>
      <c r="AD149" s="481" t="s">
        <v>68</v>
      </c>
      <c r="AE149" s="475"/>
      <c r="AF149" s="472"/>
      <c r="AG149" s="424"/>
      <c r="AH149" s="655"/>
      <c r="AI149" s="476"/>
      <c r="AJ149" s="472"/>
      <c r="AK149" s="494"/>
    </row>
    <row r="150" spans="1:37" s="96" customFormat="1" ht="15" customHeight="1" x14ac:dyDescent="0.2">
      <c r="A150" s="449"/>
      <c r="B150" s="563"/>
      <c r="C150" s="420"/>
      <c r="D150" s="472"/>
      <c r="E150" s="472"/>
      <c r="F150" s="488"/>
      <c r="G150" s="420"/>
      <c r="H150" s="424"/>
      <c r="I150" s="426"/>
      <c r="J150" s="428"/>
      <c r="K150" s="547"/>
      <c r="L150" s="428"/>
      <c r="M150" s="426"/>
      <c r="N150" s="428"/>
      <c r="O150" s="539"/>
      <c r="P150" s="473"/>
      <c r="Q150" s="472"/>
      <c r="R150" s="474"/>
      <c r="S150" s="475"/>
      <c r="T150" s="475"/>
      <c r="U150" s="482"/>
      <c r="V150" s="475"/>
      <c r="W150" s="475"/>
      <c r="X150" s="475"/>
      <c r="Y150" s="483"/>
      <c r="Z150" s="478"/>
      <c r="AA150" s="482"/>
      <c r="AB150" s="478"/>
      <c r="AC150" s="482"/>
      <c r="AD150" s="481"/>
      <c r="AE150" s="475"/>
      <c r="AF150" s="472"/>
      <c r="AG150" s="424"/>
      <c r="AH150" s="655"/>
      <c r="AI150" s="476"/>
      <c r="AJ150" s="472"/>
      <c r="AK150" s="494"/>
    </row>
    <row r="151" spans="1:37" s="96" customFormat="1" ht="20.25" customHeight="1" x14ac:dyDescent="0.2">
      <c r="A151" s="449"/>
      <c r="B151" s="563"/>
      <c r="C151" s="420"/>
      <c r="D151" s="472"/>
      <c r="E151" s="472"/>
      <c r="F151" s="488"/>
      <c r="G151" s="420"/>
      <c r="H151" s="424"/>
      <c r="I151" s="426"/>
      <c r="J151" s="428"/>
      <c r="K151" s="547"/>
      <c r="L151" s="428"/>
      <c r="M151" s="426"/>
      <c r="N151" s="428"/>
      <c r="O151" s="539"/>
      <c r="P151" s="473"/>
      <c r="Q151" s="472"/>
      <c r="R151" s="474"/>
      <c r="S151" s="475"/>
      <c r="T151" s="475"/>
      <c r="U151" s="482"/>
      <c r="V151" s="475"/>
      <c r="W151" s="475"/>
      <c r="X151" s="475"/>
      <c r="Y151" s="483"/>
      <c r="Z151" s="478"/>
      <c r="AA151" s="482"/>
      <c r="AB151" s="478"/>
      <c r="AC151" s="482"/>
      <c r="AD151" s="481"/>
      <c r="AE151" s="475"/>
      <c r="AF151" s="472"/>
      <c r="AG151" s="424"/>
      <c r="AH151" s="656"/>
      <c r="AI151" s="476"/>
      <c r="AJ151" s="472"/>
      <c r="AK151" s="494"/>
    </row>
    <row r="152" spans="1:37" s="96" customFormat="1" ht="76.5" customHeight="1" x14ac:dyDescent="0.2">
      <c r="A152" s="449">
        <v>24</v>
      </c>
      <c r="B152" s="563"/>
      <c r="C152" s="420" t="s">
        <v>116</v>
      </c>
      <c r="D152" s="472" t="s">
        <v>526</v>
      </c>
      <c r="E152" s="472" t="s">
        <v>527</v>
      </c>
      <c r="F152" s="488" t="s">
        <v>528</v>
      </c>
      <c r="G152" s="420" t="s">
        <v>112</v>
      </c>
      <c r="H152" s="424">
        <v>6</v>
      </c>
      <c r="I152" s="426" t="s">
        <v>40</v>
      </c>
      <c r="J152" s="428">
        <v>0.4</v>
      </c>
      <c r="K152" s="547" t="s">
        <v>125</v>
      </c>
      <c r="L152" s="428" t="s">
        <v>529</v>
      </c>
      <c r="M152" s="426" t="s">
        <v>68</v>
      </c>
      <c r="N152" s="428">
        <v>0.6</v>
      </c>
      <c r="O152" s="539" t="s">
        <v>68</v>
      </c>
      <c r="P152" s="473">
        <v>1</v>
      </c>
      <c r="Q152" s="472" t="s">
        <v>530</v>
      </c>
      <c r="R152" s="474" t="s">
        <v>3</v>
      </c>
      <c r="S152" s="475" t="s">
        <v>14</v>
      </c>
      <c r="T152" s="475" t="s">
        <v>8</v>
      </c>
      <c r="U152" s="482">
        <v>0.3</v>
      </c>
      <c r="V152" s="475" t="s">
        <v>18</v>
      </c>
      <c r="W152" s="475" t="s">
        <v>21</v>
      </c>
      <c r="X152" s="475" t="s">
        <v>104</v>
      </c>
      <c r="Y152" s="483">
        <v>0.28000000000000003</v>
      </c>
      <c r="Z152" s="478" t="s">
        <v>40</v>
      </c>
      <c r="AA152" s="482">
        <v>0.28000000000000003</v>
      </c>
      <c r="AB152" s="478" t="s">
        <v>68</v>
      </c>
      <c r="AC152" s="482">
        <v>0.6</v>
      </c>
      <c r="AD152" s="481" t="s">
        <v>68</v>
      </c>
      <c r="AE152" s="475" t="s">
        <v>118</v>
      </c>
      <c r="AF152" s="472"/>
      <c r="AG152" s="424"/>
      <c r="AH152" s="477"/>
      <c r="AI152" s="476"/>
      <c r="AJ152" s="472" t="s">
        <v>756</v>
      </c>
      <c r="AK152" s="494" t="s">
        <v>505</v>
      </c>
    </row>
    <row r="153" spans="1:37" s="96" customFormat="1" ht="15" customHeight="1" x14ac:dyDescent="0.2">
      <c r="A153" s="449"/>
      <c r="B153" s="563"/>
      <c r="C153" s="420"/>
      <c r="D153" s="472"/>
      <c r="E153" s="472"/>
      <c r="F153" s="488"/>
      <c r="G153" s="420"/>
      <c r="H153" s="424"/>
      <c r="I153" s="426"/>
      <c r="J153" s="428"/>
      <c r="K153" s="547"/>
      <c r="L153" s="428"/>
      <c r="M153" s="426"/>
      <c r="N153" s="428"/>
      <c r="O153" s="539"/>
      <c r="P153" s="473"/>
      <c r="Q153" s="472"/>
      <c r="R153" s="474"/>
      <c r="S153" s="475"/>
      <c r="T153" s="475"/>
      <c r="U153" s="482"/>
      <c r="V153" s="475"/>
      <c r="W153" s="475"/>
      <c r="X153" s="475"/>
      <c r="Y153" s="483"/>
      <c r="Z153" s="478"/>
      <c r="AA153" s="482"/>
      <c r="AB153" s="478"/>
      <c r="AC153" s="482"/>
      <c r="AD153" s="481"/>
      <c r="AE153" s="475"/>
      <c r="AF153" s="472"/>
      <c r="AG153" s="424"/>
      <c r="AH153" s="477"/>
      <c r="AI153" s="476"/>
      <c r="AJ153" s="472"/>
      <c r="AK153" s="494"/>
    </row>
    <row r="154" spans="1:37" s="96" customFormat="1" ht="15" customHeight="1" x14ac:dyDescent="0.2">
      <c r="A154" s="449"/>
      <c r="B154" s="563"/>
      <c r="C154" s="420"/>
      <c r="D154" s="472"/>
      <c r="E154" s="472"/>
      <c r="F154" s="488"/>
      <c r="G154" s="420"/>
      <c r="H154" s="424"/>
      <c r="I154" s="426"/>
      <c r="J154" s="428"/>
      <c r="K154" s="547"/>
      <c r="L154" s="428"/>
      <c r="M154" s="426"/>
      <c r="N154" s="428"/>
      <c r="O154" s="539"/>
      <c r="P154" s="473"/>
      <c r="Q154" s="472"/>
      <c r="R154" s="474"/>
      <c r="S154" s="475"/>
      <c r="T154" s="475"/>
      <c r="U154" s="482"/>
      <c r="V154" s="475"/>
      <c r="W154" s="475"/>
      <c r="X154" s="475"/>
      <c r="Y154" s="483"/>
      <c r="Z154" s="478"/>
      <c r="AA154" s="482"/>
      <c r="AB154" s="478"/>
      <c r="AC154" s="482"/>
      <c r="AD154" s="481"/>
      <c r="AE154" s="475"/>
      <c r="AF154" s="472"/>
      <c r="AG154" s="424"/>
      <c r="AH154" s="477"/>
      <c r="AI154" s="476"/>
      <c r="AJ154" s="472"/>
      <c r="AK154" s="494"/>
    </row>
    <row r="155" spans="1:37" s="96" customFormat="1" ht="51" customHeight="1" x14ac:dyDescent="0.2">
      <c r="A155" s="449"/>
      <c r="B155" s="563"/>
      <c r="C155" s="420"/>
      <c r="D155" s="472"/>
      <c r="E155" s="472"/>
      <c r="F155" s="488"/>
      <c r="G155" s="420"/>
      <c r="H155" s="424"/>
      <c r="I155" s="426"/>
      <c r="J155" s="428"/>
      <c r="K155" s="547"/>
      <c r="L155" s="428"/>
      <c r="M155" s="426"/>
      <c r="N155" s="428"/>
      <c r="O155" s="539"/>
      <c r="P155" s="473">
        <v>2</v>
      </c>
      <c r="Q155" s="472" t="s">
        <v>757</v>
      </c>
      <c r="R155" s="474" t="s">
        <v>1</v>
      </c>
      <c r="S155" s="475" t="s">
        <v>15</v>
      </c>
      <c r="T155" s="475" t="s">
        <v>8</v>
      </c>
      <c r="U155" s="482">
        <v>0.25</v>
      </c>
      <c r="V155" s="475" t="s">
        <v>18</v>
      </c>
      <c r="W155" s="475" t="s">
        <v>21</v>
      </c>
      <c r="X155" s="475" t="s">
        <v>104</v>
      </c>
      <c r="Y155" s="483">
        <v>0.28000000000000003</v>
      </c>
      <c r="Z155" s="478" t="s">
        <v>40</v>
      </c>
      <c r="AA155" s="484">
        <v>0.28000000000000003</v>
      </c>
      <c r="AB155" s="478" t="s">
        <v>68</v>
      </c>
      <c r="AC155" s="482">
        <v>0.45</v>
      </c>
      <c r="AD155" s="481" t="s">
        <v>68</v>
      </c>
      <c r="AE155" s="475"/>
      <c r="AF155" s="472"/>
      <c r="AG155" s="424"/>
      <c r="AH155" s="477"/>
      <c r="AI155" s="476"/>
      <c r="AJ155" s="472"/>
      <c r="AK155" s="494"/>
    </row>
    <row r="156" spans="1:37" s="96" customFormat="1" ht="15" customHeight="1" x14ac:dyDescent="0.2">
      <c r="A156" s="449"/>
      <c r="B156" s="563"/>
      <c r="C156" s="420"/>
      <c r="D156" s="472"/>
      <c r="E156" s="472"/>
      <c r="F156" s="488"/>
      <c r="G156" s="420"/>
      <c r="H156" s="424"/>
      <c r="I156" s="426"/>
      <c r="J156" s="428"/>
      <c r="K156" s="547"/>
      <c r="L156" s="428"/>
      <c r="M156" s="426"/>
      <c r="N156" s="428"/>
      <c r="O156" s="539"/>
      <c r="P156" s="473"/>
      <c r="Q156" s="472"/>
      <c r="R156" s="474"/>
      <c r="S156" s="475"/>
      <c r="T156" s="475"/>
      <c r="U156" s="482"/>
      <c r="V156" s="475"/>
      <c r="W156" s="475"/>
      <c r="X156" s="475"/>
      <c r="Y156" s="483"/>
      <c r="Z156" s="478"/>
      <c r="AA156" s="485"/>
      <c r="AB156" s="478"/>
      <c r="AC156" s="482"/>
      <c r="AD156" s="481"/>
      <c r="AE156" s="475"/>
      <c r="AF156" s="472"/>
      <c r="AG156" s="424"/>
      <c r="AH156" s="477"/>
      <c r="AI156" s="476"/>
      <c r="AJ156" s="472"/>
      <c r="AK156" s="494"/>
    </row>
    <row r="157" spans="1:37" s="96" customFormat="1" ht="15.75" customHeight="1" x14ac:dyDescent="0.2">
      <c r="A157" s="449"/>
      <c r="B157" s="563"/>
      <c r="C157" s="420"/>
      <c r="D157" s="472"/>
      <c r="E157" s="472"/>
      <c r="F157" s="488"/>
      <c r="G157" s="420"/>
      <c r="H157" s="424"/>
      <c r="I157" s="426"/>
      <c r="J157" s="428"/>
      <c r="K157" s="547"/>
      <c r="L157" s="428"/>
      <c r="M157" s="426"/>
      <c r="N157" s="428"/>
      <c r="O157" s="539"/>
      <c r="P157" s="473"/>
      <c r="Q157" s="472"/>
      <c r="R157" s="474"/>
      <c r="S157" s="475"/>
      <c r="T157" s="475"/>
      <c r="U157" s="482"/>
      <c r="V157" s="475"/>
      <c r="W157" s="475"/>
      <c r="X157" s="475"/>
      <c r="Y157" s="483"/>
      <c r="Z157" s="478"/>
      <c r="AA157" s="486"/>
      <c r="AB157" s="478"/>
      <c r="AC157" s="482"/>
      <c r="AD157" s="481"/>
      <c r="AE157" s="475"/>
      <c r="AF157" s="472"/>
      <c r="AG157" s="424"/>
      <c r="AH157" s="477"/>
      <c r="AI157" s="476"/>
      <c r="AJ157" s="472"/>
      <c r="AK157" s="494"/>
    </row>
    <row r="158" spans="1:37" s="96" customFormat="1" ht="76.5" customHeight="1" x14ac:dyDescent="0.2">
      <c r="A158" s="449">
        <v>25</v>
      </c>
      <c r="B158" s="563"/>
      <c r="C158" s="420" t="s">
        <v>116</v>
      </c>
      <c r="D158" s="472" t="s">
        <v>531</v>
      </c>
      <c r="E158" s="472" t="s">
        <v>532</v>
      </c>
      <c r="F158" s="488" t="s">
        <v>533</v>
      </c>
      <c r="G158" s="420" t="s">
        <v>733</v>
      </c>
      <c r="H158" s="424">
        <v>1</v>
      </c>
      <c r="I158" s="426" t="s">
        <v>38</v>
      </c>
      <c r="J158" s="428">
        <v>0.2</v>
      </c>
      <c r="K158" s="547" t="s">
        <v>122</v>
      </c>
      <c r="L158" s="428" t="s">
        <v>534</v>
      </c>
      <c r="M158" s="426" t="s">
        <v>615</v>
      </c>
      <c r="N158" s="428">
        <v>0.2</v>
      </c>
      <c r="O158" s="539" t="s">
        <v>69</v>
      </c>
      <c r="P158" s="473">
        <v>1</v>
      </c>
      <c r="Q158" s="472" t="s">
        <v>758</v>
      </c>
      <c r="R158" s="474" t="s">
        <v>3</v>
      </c>
      <c r="S158" s="475" t="s">
        <v>13</v>
      </c>
      <c r="T158" s="475" t="s">
        <v>8</v>
      </c>
      <c r="U158" s="482">
        <v>0.4</v>
      </c>
      <c r="V158" s="475" t="s">
        <v>18</v>
      </c>
      <c r="W158" s="475" t="s">
        <v>21</v>
      </c>
      <c r="X158" s="475" t="s">
        <v>104</v>
      </c>
      <c r="Y158" s="483">
        <v>0.12</v>
      </c>
      <c r="Z158" s="478" t="s">
        <v>38</v>
      </c>
      <c r="AA158" s="482">
        <v>0.12</v>
      </c>
      <c r="AB158" s="478" t="s">
        <v>615</v>
      </c>
      <c r="AC158" s="482">
        <v>0.2</v>
      </c>
      <c r="AD158" s="481" t="s">
        <v>69</v>
      </c>
      <c r="AE158" s="475" t="s">
        <v>118</v>
      </c>
      <c r="AF158" s="472"/>
      <c r="AG158" s="424"/>
      <c r="AH158" s="477"/>
      <c r="AI158" s="476"/>
      <c r="AJ158" s="472" t="s">
        <v>535</v>
      </c>
      <c r="AK158" s="494" t="s">
        <v>505</v>
      </c>
    </row>
    <row r="159" spans="1:37" s="96" customFormat="1" ht="15" customHeight="1" x14ac:dyDescent="0.2">
      <c r="A159" s="449"/>
      <c r="B159" s="563"/>
      <c r="C159" s="420"/>
      <c r="D159" s="472"/>
      <c r="E159" s="472"/>
      <c r="F159" s="488"/>
      <c r="G159" s="420"/>
      <c r="H159" s="424"/>
      <c r="I159" s="426"/>
      <c r="J159" s="428"/>
      <c r="K159" s="547"/>
      <c r="L159" s="428"/>
      <c r="M159" s="426"/>
      <c r="N159" s="428"/>
      <c r="O159" s="539"/>
      <c r="P159" s="473"/>
      <c r="Q159" s="472"/>
      <c r="R159" s="474"/>
      <c r="S159" s="475"/>
      <c r="T159" s="475"/>
      <c r="U159" s="482"/>
      <c r="V159" s="475"/>
      <c r="W159" s="475"/>
      <c r="X159" s="475"/>
      <c r="Y159" s="483"/>
      <c r="Z159" s="478"/>
      <c r="AA159" s="482"/>
      <c r="AB159" s="478"/>
      <c r="AC159" s="482"/>
      <c r="AD159" s="481"/>
      <c r="AE159" s="475"/>
      <c r="AF159" s="472"/>
      <c r="AG159" s="424"/>
      <c r="AH159" s="477"/>
      <c r="AI159" s="476"/>
      <c r="AJ159" s="472"/>
      <c r="AK159" s="494"/>
    </row>
    <row r="160" spans="1:37" s="96" customFormat="1" ht="15" customHeight="1" x14ac:dyDescent="0.2">
      <c r="A160" s="449"/>
      <c r="B160" s="563"/>
      <c r="C160" s="420"/>
      <c r="D160" s="472"/>
      <c r="E160" s="472"/>
      <c r="F160" s="488"/>
      <c r="G160" s="420"/>
      <c r="H160" s="424"/>
      <c r="I160" s="426"/>
      <c r="J160" s="428"/>
      <c r="K160" s="547"/>
      <c r="L160" s="428"/>
      <c r="M160" s="426"/>
      <c r="N160" s="428"/>
      <c r="O160" s="539"/>
      <c r="P160" s="473"/>
      <c r="Q160" s="472"/>
      <c r="R160" s="474"/>
      <c r="S160" s="475"/>
      <c r="T160" s="475"/>
      <c r="U160" s="482"/>
      <c r="V160" s="475"/>
      <c r="W160" s="475"/>
      <c r="X160" s="475"/>
      <c r="Y160" s="483"/>
      <c r="Z160" s="478"/>
      <c r="AA160" s="482"/>
      <c r="AB160" s="478"/>
      <c r="AC160" s="482"/>
      <c r="AD160" s="481"/>
      <c r="AE160" s="475"/>
      <c r="AF160" s="472"/>
      <c r="AG160" s="424"/>
      <c r="AH160" s="477"/>
      <c r="AI160" s="476"/>
      <c r="AJ160" s="472"/>
      <c r="AK160" s="494"/>
    </row>
    <row r="161" spans="1:45" s="96" customFormat="1" ht="15" customHeight="1" x14ac:dyDescent="0.2">
      <c r="A161" s="449"/>
      <c r="B161" s="563"/>
      <c r="C161" s="420"/>
      <c r="D161" s="472"/>
      <c r="E161" s="472"/>
      <c r="F161" s="488"/>
      <c r="G161" s="420"/>
      <c r="H161" s="424"/>
      <c r="I161" s="426"/>
      <c r="J161" s="428"/>
      <c r="K161" s="547"/>
      <c r="L161" s="428"/>
      <c r="M161" s="426"/>
      <c r="N161" s="428"/>
      <c r="O161" s="539"/>
      <c r="P161" s="473"/>
      <c r="Q161" s="472"/>
      <c r="R161" s="474"/>
      <c r="S161" s="475"/>
      <c r="T161" s="475"/>
      <c r="U161" s="482"/>
      <c r="V161" s="475"/>
      <c r="W161" s="475"/>
      <c r="X161" s="475"/>
      <c r="Y161" s="483"/>
      <c r="Z161" s="478"/>
      <c r="AA161" s="482"/>
      <c r="AB161" s="478"/>
      <c r="AC161" s="482"/>
      <c r="AD161" s="481"/>
      <c r="AE161" s="475"/>
      <c r="AF161" s="472"/>
      <c r="AG161" s="424"/>
      <c r="AH161" s="477"/>
      <c r="AI161" s="476"/>
      <c r="AJ161" s="472"/>
      <c r="AK161" s="494"/>
    </row>
    <row r="162" spans="1:45" s="96" customFormat="1" ht="15" customHeight="1" x14ac:dyDescent="0.2">
      <c r="A162" s="449"/>
      <c r="B162" s="563"/>
      <c r="C162" s="420"/>
      <c r="D162" s="472"/>
      <c r="E162" s="472"/>
      <c r="F162" s="488"/>
      <c r="G162" s="420"/>
      <c r="H162" s="424"/>
      <c r="I162" s="426"/>
      <c r="J162" s="428"/>
      <c r="K162" s="547"/>
      <c r="L162" s="428"/>
      <c r="M162" s="426"/>
      <c r="N162" s="428"/>
      <c r="O162" s="539"/>
      <c r="P162" s="473"/>
      <c r="Q162" s="472"/>
      <c r="R162" s="474"/>
      <c r="S162" s="475"/>
      <c r="T162" s="475"/>
      <c r="U162" s="482"/>
      <c r="V162" s="475"/>
      <c r="W162" s="475"/>
      <c r="X162" s="475"/>
      <c r="Y162" s="483"/>
      <c r="Z162" s="478"/>
      <c r="AA162" s="482"/>
      <c r="AB162" s="478"/>
      <c r="AC162" s="482"/>
      <c r="AD162" s="481"/>
      <c r="AE162" s="475"/>
      <c r="AF162" s="472"/>
      <c r="AG162" s="424"/>
      <c r="AH162" s="477"/>
      <c r="AI162" s="476"/>
      <c r="AJ162" s="472"/>
      <c r="AK162" s="494"/>
    </row>
    <row r="163" spans="1:45" s="96" customFormat="1" ht="48.75" customHeight="1" x14ac:dyDescent="0.2">
      <c r="A163" s="449"/>
      <c r="B163" s="564"/>
      <c r="C163" s="420"/>
      <c r="D163" s="472"/>
      <c r="E163" s="472"/>
      <c r="F163" s="488"/>
      <c r="G163" s="420"/>
      <c r="H163" s="424"/>
      <c r="I163" s="426"/>
      <c r="J163" s="428"/>
      <c r="K163" s="547"/>
      <c r="L163" s="428"/>
      <c r="M163" s="426"/>
      <c r="N163" s="428"/>
      <c r="O163" s="539"/>
      <c r="P163" s="473"/>
      <c r="Q163" s="472"/>
      <c r="R163" s="474"/>
      <c r="S163" s="475"/>
      <c r="T163" s="475"/>
      <c r="U163" s="482"/>
      <c r="V163" s="475"/>
      <c r="W163" s="475"/>
      <c r="X163" s="475"/>
      <c r="Y163" s="483"/>
      <c r="Z163" s="478"/>
      <c r="AA163" s="482"/>
      <c r="AB163" s="478"/>
      <c r="AC163" s="482"/>
      <c r="AD163" s="481"/>
      <c r="AE163" s="475"/>
      <c r="AF163" s="472"/>
      <c r="AG163" s="424"/>
      <c r="AH163" s="477"/>
      <c r="AI163" s="476"/>
      <c r="AJ163" s="472"/>
      <c r="AK163" s="494"/>
    </row>
    <row r="164" spans="1:45" s="117" customFormat="1" ht="111.75" customHeight="1" x14ac:dyDescent="0.25">
      <c r="A164" s="449">
        <v>26</v>
      </c>
      <c r="B164" s="562" t="s">
        <v>319</v>
      </c>
      <c r="C164" s="420" t="s">
        <v>115</v>
      </c>
      <c r="D164" s="472" t="s">
        <v>711</v>
      </c>
      <c r="E164" s="472" t="s">
        <v>727</v>
      </c>
      <c r="F164" s="488" t="s">
        <v>728</v>
      </c>
      <c r="G164" s="420" t="s">
        <v>113</v>
      </c>
      <c r="H164" s="424">
        <v>136</v>
      </c>
      <c r="I164" s="426" t="s">
        <v>92</v>
      </c>
      <c r="J164" s="428">
        <v>0.6</v>
      </c>
      <c r="K164" s="547" t="s">
        <v>734</v>
      </c>
      <c r="L164" s="428" t="s">
        <v>734</v>
      </c>
      <c r="M164" s="426" t="s">
        <v>71</v>
      </c>
      <c r="N164" s="428">
        <v>0.4</v>
      </c>
      <c r="O164" s="539" t="s">
        <v>68</v>
      </c>
      <c r="P164" s="201">
        <v>1</v>
      </c>
      <c r="Q164" s="240" t="s">
        <v>729</v>
      </c>
      <c r="R164" s="164" t="s">
        <v>3</v>
      </c>
      <c r="S164" s="197" t="s">
        <v>13</v>
      </c>
      <c r="T164" s="197" t="s">
        <v>8</v>
      </c>
      <c r="U164" s="165" t="s">
        <v>609</v>
      </c>
      <c r="V164" s="197" t="s">
        <v>18</v>
      </c>
      <c r="W164" s="197" t="s">
        <v>21</v>
      </c>
      <c r="X164" s="197" t="s">
        <v>104</v>
      </c>
      <c r="Y164" s="166">
        <v>0.36</v>
      </c>
      <c r="Z164" s="202" t="s">
        <v>40</v>
      </c>
      <c r="AA164" s="165">
        <v>0.36</v>
      </c>
      <c r="AB164" s="202" t="s">
        <v>71</v>
      </c>
      <c r="AC164" s="165">
        <v>0.4</v>
      </c>
      <c r="AD164" s="167" t="s">
        <v>68</v>
      </c>
      <c r="AE164" s="475" t="s">
        <v>118</v>
      </c>
      <c r="AF164" s="488" t="s">
        <v>715</v>
      </c>
      <c r="AG164" s="479" t="s">
        <v>716</v>
      </c>
      <c r="AH164" s="479" t="s">
        <v>717</v>
      </c>
      <c r="AI164" s="479" t="s">
        <v>718</v>
      </c>
      <c r="AJ164" s="472" t="s">
        <v>719</v>
      </c>
      <c r="AK164" s="494" t="s">
        <v>720</v>
      </c>
      <c r="AL164" s="118"/>
      <c r="AM164" s="118"/>
      <c r="AN164" s="118"/>
      <c r="AO164" s="118"/>
      <c r="AP164" s="118"/>
      <c r="AQ164" s="118"/>
      <c r="AR164" s="118"/>
      <c r="AS164" s="118"/>
    </row>
    <row r="165" spans="1:45" s="96" customFormat="1" ht="111.75" customHeight="1" x14ac:dyDescent="0.2">
      <c r="A165" s="449"/>
      <c r="B165" s="563"/>
      <c r="C165" s="420"/>
      <c r="D165" s="472"/>
      <c r="E165" s="472"/>
      <c r="F165" s="488"/>
      <c r="G165" s="420"/>
      <c r="H165" s="424"/>
      <c r="I165" s="426"/>
      <c r="J165" s="428"/>
      <c r="K165" s="547"/>
      <c r="L165" s="428">
        <v>0</v>
      </c>
      <c r="M165" s="426"/>
      <c r="N165" s="428"/>
      <c r="O165" s="539"/>
      <c r="P165" s="201">
        <v>2</v>
      </c>
      <c r="Q165" s="240" t="s">
        <v>730</v>
      </c>
      <c r="R165" s="164" t="s">
        <v>3</v>
      </c>
      <c r="S165" s="197" t="s">
        <v>13</v>
      </c>
      <c r="T165" s="197" t="s">
        <v>8</v>
      </c>
      <c r="U165" s="165" t="s">
        <v>609</v>
      </c>
      <c r="V165" s="197" t="s">
        <v>18</v>
      </c>
      <c r="W165" s="197" t="s">
        <v>21</v>
      </c>
      <c r="X165" s="197" t="s">
        <v>104</v>
      </c>
      <c r="Y165" s="166">
        <v>0.216</v>
      </c>
      <c r="Z165" s="202" t="s">
        <v>40</v>
      </c>
      <c r="AA165" s="165">
        <v>0.216</v>
      </c>
      <c r="AB165" s="202" t="s">
        <v>71</v>
      </c>
      <c r="AC165" s="165">
        <v>0.4</v>
      </c>
      <c r="AD165" s="167" t="s">
        <v>68</v>
      </c>
      <c r="AE165" s="475"/>
      <c r="AF165" s="488"/>
      <c r="AG165" s="479"/>
      <c r="AH165" s="479"/>
      <c r="AI165" s="479"/>
      <c r="AJ165" s="472"/>
      <c r="AK165" s="494"/>
      <c r="AL165" s="116"/>
      <c r="AM165" s="116"/>
      <c r="AN165" s="116"/>
      <c r="AO165" s="116"/>
      <c r="AP165" s="116"/>
      <c r="AQ165" s="116"/>
      <c r="AR165" s="116"/>
      <c r="AS165" s="116"/>
    </row>
    <row r="166" spans="1:45" s="96" customFormat="1" ht="111.75" customHeight="1" x14ac:dyDescent="0.2">
      <c r="A166" s="449"/>
      <c r="B166" s="563"/>
      <c r="C166" s="420"/>
      <c r="D166" s="472"/>
      <c r="E166" s="472"/>
      <c r="F166" s="488"/>
      <c r="G166" s="420"/>
      <c r="H166" s="424"/>
      <c r="I166" s="426"/>
      <c r="J166" s="428"/>
      <c r="K166" s="547"/>
      <c r="L166" s="428">
        <v>0</v>
      </c>
      <c r="M166" s="426"/>
      <c r="N166" s="428"/>
      <c r="O166" s="539"/>
      <c r="P166" s="201">
        <v>3</v>
      </c>
      <c r="Q166" s="252" t="s">
        <v>759</v>
      </c>
      <c r="R166" s="164" t="s">
        <v>3</v>
      </c>
      <c r="S166" s="197" t="s">
        <v>13</v>
      </c>
      <c r="T166" s="197" t="s">
        <v>8</v>
      </c>
      <c r="U166" s="165" t="s">
        <v>609</v>
      </c>
      <c r="V166" s="197" t="s">
        <v>18</v>
      </c>
      <c r="W166" s="197" t="s">
        <v>21</v>
      </c>
      <c r="X166" s="197" t="s">
        <v>104</v>
      </c>
      <c r="Y166" s="166">
        <v>0.12959999999999999</v>
      </c>
      <c r="Z166" s="202" t="s">
        <v>38</v>
      </c>
      <c r="AA166" s="165">
        <v>0.12959999999999999</v>
      </c>
      <c r="AB166" s="202" t="s">
        <v>71</v>
      </c>
      <c r="AC166" s="165">
        <v>0.4</v>
      </c>
      <c r="AD166" s="167" t="s">
        <v>69</v>
      </c>
      <c r="AE166" s="475"/>
      <c r="AF166" s="488"/>
      <c r="AG166" s="479"/>
      <c r="AH166" s="479"/>
      <c r="AI166" s="479"/>
      <c r="AJ166" s="472"/>
      <c r="AK166" s="494"/>
      <c r="AL166" s="116"/>
      <c r="AM166" s="116"/>
      <c r="AN166" s="116"/>
      <c r="AO166" s="116"/>
      <c r="AP166" s="116"/>
      <c r="AQ166" s="116"/>
      <c r="AR166" s="116"/>
      <c r="AS166" s="116"/>
    </row>
    <row r="167" spans="1:45" s="96" customFormat="1" ht="111.75" customHeight="1" x14ac:dyDescent="0.2">
      <c r="A167" s="449"/>
      <c r="B167" s="563"/>
      <c r="C167" s="420"/>
      <c r="D167" s="472"/>
      <c r="E167" s="472"/>
      <c r="F167" s="488"/>
      <c r="G167" s="420"/>
      <c r="H167" s="424"/>
      <c r="I167" s="426"/>
      <c r="J167" s="428"/>
      <c r="K167" s="547"/>
      <c r="L167" s="428">
        <v>0</v>
      </c>
      <c r="M167" s="426"/>
      <c r="N167" s="428"/>
      <c r="O167" s="539"/>
      <c r="P167" s="201">
        <v>4</v>
      </c>
      <c r="Q167" s="240" t="s">
        <v>731</v>
      </c>
      <c r="R167" s="164" t="s">
        <v>3</v>
      </c>
      <c r="S167" s="197" t="s">
        <v>13</v>
      </c>
      <c r="T167" s="197" t="s">
        <v>8</v>
      </c>
      <c r="U167" s="165" t="s">
        <v>609</v>
      </c>
      <c r="V167" s="197" t="s">
        <v>18</v>
      </c>
      <c r="W167" s="197" t="s">
        <v>21</v>
      </c>
      <c r="X167" s="197" t="s">
        <v>104</v>
      </c>
      <c r="Y167" s="166">
        <v>7.7759999999999996E-2</v>
      </c>
      <c r="Z167" s="202" t="s">
        <v>38</v>
      </c>
      <c r="AA167" s="165">
        <v>7.7759999999999996E-2</v>
      </c>
      <c r="AB167" s="202" t="s">
        <v>71</v>
      </c>
      <c r="AC167" s="165">
        <v>0.4</v>
      </c>
      <c r="AD167" s="167" t="s">
        <v>69</v>
      </c>
      <c r="AE167" s="475"/>
      <c r="AF167" s="488"/>
      <c r="AG167" s="479"/>
      <c r="AH167" s="479"/>
      <c r="AI167" s="479"/>
      <c r="AJ167" s="472"/>
      <c r="AK167" s="494"/>
      <c r="AL167" s="116"/>
      <c r="AM167" s="116"/>
      <c r="AN167" s="116"/>
      <c r="AO167" s="116"/>
      <c r="AP167" s="116"/>
      <c r="AQ167" s="116"/>
      <c r="AR167" s="116"/>
      <c r="AS167" s="116"/>
    </row>
    <row r="168" spans="1:45" s="96" customFormat="1" ht="105" customHeight="1" x14ac:dyDescent="0.2">
      <c r="A168" s="449">
        <v>27</v>
      </c>
      <c r="B168" s="563"/>
      <c r="C168" s="420" t="s">
        <v>115</v>
      </c>
      <c r="D168" s="472" t="s">
        <v>711</v>
      </c>
      <c r="E168" s="472" t="s">
        <v>712</v>
      </c>
      <c r="F168" s="488" t="s">
        <v>713</v>
      </c>
      <c r="G168" s="420" t="s">
        <v>733</v>
      </c>
      <c r="H168" s="424">
        <v>17</v>
      </c>
      <c r="I168" s="426" t="s">
        <v>40</v>
      </c>
      <c r="J168" s="428">
        <v>0.4</v>
      </c>
      <c r="K168" s="547" t="s">
        <v>734</v>
      </c>
      <c r="L168" s="428" t="s">
        <v>734</v>
      </c>
      <c r="M168" s="426" t="s">
        <v>71</v>
      </c>
      <c r="N168" s="428">
        <v>0.4</v>
      </c>
      <c r="O168" s="539" t="s">
        <v>68</v>
      </c>
      <c r="P168" s="201">
        <v>1</v>
      </c>
      <c r="Q168" s="240" t="s">
        <v>714</v>
      </c>
      <c r="R168" s="164" t="s">
        <v>3</v>
      </c>
      <c r="S168" s="197" t="s">
        <v>13</v>
      </c>
      <c r="T168" s="197" t="s">
        <v>8</v>
      </c>
      <c r="U168" s="165" t="s">
        <v>609</v>
      </c>
      <c r="V168" s="197" t="s">
        <v>18</v>
      </c>
      <c r="W168" s="197" t="s">
        <v>21</v>
      </c>
      <c r="X168" s="197" t="s">
        <v>104</v>
      </c>
      <c r="Y168" s="166">
        <v>0.24</v>
      </c>
      <c r="Z168" s="202" t="s">
        <v>40</v>
      </c>
      <c r="AA168" s="165">
        <v>0.24</v>
      </c>
      <c r="AB168" s="202" t="s">
        <v>71</v>
      </c>
      <c r="AC168" s="165">
        <v>0.4</v>
      </c>
      <c r="AD168" s="167" t="s">
        <v>68</v>
      </c>
      <c r="AE168" s="475" t="s">
        <v>118</v>
      </c>
      <c r="AF168" s="488" t="s">
        <v>715</v>
      </c>
      <c r="AG168" s="479" t="s">
        <v>716</v>
      </c>
      <c r="AH168" s="480" t="s">
        <v>717</v>
      </c>
      <c r="AI168" s="479" t="s">
        <v>718</v>
      </c>
      <c r="AJ168" s="472" t="s">
        <v>719</v>
      </c>
      <c r="AK168" s="494" t="s">
        <v>720</v>
      </c>
      <c r="AL168" s="116"/>
      <c r="AM168" s="116"/>
      <c r="AN168" s="116"/>
      <c r="AO168" s="116"/>
      <c r="AP168" s="116"/>
      <c r="AQ168" s="116"/>
      <c r="AR168" s="116"/>
      <c r="AS168" s="116"/>
    </row>
    <row r="169" spans="1:45" s="96" customFormat="1" ht="105" customHeight="1" x14ac:dyDescent="0.2">
      <c r="A169" s="449"/>
      <c r="B169" s="563"/>
      <c r="C169" s="420"/>
      <c r="D169" s="472"/>
      <c r="E169" s="472"/>
      <c r="F169" s="488"/>
      <c r="G169" s="420"/>
      <c r="H169" s="424"/>
      <c r="I169" s="426"/>
      <c r="J169" s="428"/>
      <c r="K169" s="547"/>
      <c r="L169" s="428">
        <v>0</v>
      </c>
      <c r="M169" s="426"/>
      <c r="N169" s="428"/>
      <c r="O169" s="539"/>
      <c r="P169" s="201">
        <v>2</v>
      </c>
      <c r="Q169" s="240" t="s">
        <v>721</v>
      </c>
      <c r="R169" s="164" t="s">
        <v>3</v>
      </c>
      <c r="S169" s="197" t="s">
        <v>13</v>
      </c>
      <c r="T169" s="197" t="s">
        <v>8</v>
      </c>
      <c r="U169" s="165" t="s">
        <v>609</v>
      </c>
      <c r="V169" s="197" t="s">
        <v>18</v>
      </c>
      <c r="W169" s="197" t="s">
        <v>21</v>
      </c>
      <c r="X169" s="197" t="s">
        <v>104</v>
      </c>
      <c r="Y169" s="166">
        <v>0.14399999999999999</v>
      </c>
      <c r="Z169" s="202" t="s">
        <v>38</v>
      </c>
      <c r="AA169" s="165">
        <v>0.14399999999999999</v>
      </c>
      <c r="AB169" s="202" t="s">
        <v>71</v>
      </c>
      <c r="AC169" s="165">
        <v>0.4</v>
      </c>
      <c r="AD169" s="167" t="s">
        <v>69</v>
      </c>
      <c r="AE169" s="475"/>
      <c r="AF169" s="488"/>
      <c r="AG169" s="479"/>
      <c r="AH169" s="480"/>
      <c r="AI169" s="479"/>
      <c r="AJ169" s="472"/>
      <c r="AK169" s="494"/>
      <c r="AL169" s="116"/>
      <c r="AM169" s="116"/>
      <c r="AN169" s="116"/>
      <c r="AO169" s="116"/>
      <c r="AP169" s="116"/>
      <c r="AQ169" s="116"/>
      <c r="AR169" s="116"/>
      <c r="AS169" s="116"/>
    </row>
    <row r="170" spans="1:45" s="96" customFormat="1" ht="105" customHeight="1" x14ac:dyDescent="0.2">
      <c r="A170" s="449"/>
      <c r="B170" s="563"/>
      <c r="C170" s="420"/>
      <c r="D170" s="472"/>
      <c r="E170" s="472"/>
      <c r="F170" s="488"/>
      <c r="G170" s="420"/>
      <c r="H170" s="424"/>
      <c r="I170" s="426"/>
      <c r="J170" s="428"/>
      <c r="K170" s="547"/>
      <c r="L170" s="428">
        <v>0</v>
      </c>
      <c r="M170" s="426"/>
      <c r="N170" s="428"/>
      <c r="O170" s="539"/>
      <c r="P170" s="201">
        <v>3</v>
      </c>
      <c r="Q170" s="252" t="s">
        <v>722</v>
      </c>
      <c r="R170" s="164" t="s">
        <v>3</v>
      </c>
      <c r="S170" s="197" t="s">
        <v>13</v>
      </c>
      <c r="T170" s="197" t="s">
        <v>8</v>
      </c>
      <c r="U170" s="165" t="s">
        <v>609</v>
      </c>
      <c r="V170" s="197" t="s">
        <v>18</v>
      </c>
      <c r="W170" s="197" t="s">
        <v>21</v>
      </c>
      <c r="X170" s="197" t="s">
        <v>104</v>
      </c>
      <c r="Y170" s="166">
        <v>8.6399999999999991E-2</v>
      </c>
      <c r="Z170" s="202" t="s">
        <v>38</v>
      </c>
      <c r="AA170" s="165">
        <v>8.6399999999999991E-2</v>
      </c>
      <c r="AB170" s="202" t="s">
        <v>71</v>
      </c>
      <c r="AC170" s="165">
        <v>0.4</v>
      </c>
      <c r="AD170" s="167" t="s">
        <v>69</v>
      </c>
      <c r="AE170" s="475"/>
      <c r="AF170" s="488"/>
      <c r="AG170" s="479"/>
      <c r="AH170" s="480"/>
      <c r="AI170" s="479"/>
      <c r="AJ170" s="472"/>
      <c r="AK170" s="494"/>
      <c r="AL170" s="116"/>
      <c r="AM170" s="116"/>
      <c r="AN170" s="116"/>
      <c r="AO170" s="116"/>
      <c r="AP170" s="116"/>
      <c r="AQ170" s="116"/>
      <c r="AR170" s="116"/>
      <c r="AS170" s="116"/>
    </row>
    <row r="171" spans="1:45" s="96" customFormat="1" ht="105" customHeight="1" thickBot="1" x14ac:dyDescent="0.25">
      <c r="A171" s="663"/>
      <c r="B171" s="647"/>
      <c r="C171" s="664"/>
      <c r="D171" s="652"/>
      <c r="E171" s="652"/>
      <c r="F171" s="662"/>
      <c r="G171" s="664"/>
      <c r="H171" s="665"/>
      <c r="I171" s="659"/>
      <c r="J171" s="657"/>
      <c r="K171" s="658"/>
      <c r="L171" s="657">
        <v>0</v>
      </c>
      <c r="M171" s="659"/>
      <c r="N171" s="657"/>
      <c r="O171" s="660"/>
      <c r="P171" s="203">
        <v>4</v>
      </c>
      <c r="Q171" s="253" t="s">
        <v>723</v>
      </c>
      <c r="R171" s="168" t="s">
        <v>3</v>
      </c>
      <c r="S171" s="198" t="s">
        <v>13</v>
      </c>
      <c r="T171" s="198" t="s">
        <v>8</v>
      </c>
      <c r="U171" s="169" t="s">
        <v>609</v>
      </c>
      <c r="V171" s="198" t="s">
        <v>18</v>
      </c>
      <c r="W171" s="198" t="s">
        <v>21</v>
      </c>
      <c r="X171" s="198" t="s">
        <v>104</v>
      </c>
      <c r="Y171" s="170">
        <v>5.1999999999999998E-2</v>
      </c>
      <c r="Z171" s="259" t="s">
        <v>38</v>
      </c>
      <c r="AA171" s="169">
        <v>0.05</v>
      </c>
      <c r="AB171" s="171" t="s">
        <v>71</v>
      </c>
      <c r="AC171" s="169">
        <v>0.4</v>
      </c>
      <c r="AD171" s="260" t="s">
        <v>69</v>
      </c>
      <c r="AE171" s="661"/>
      <c r="AF171" s="662"/>
      <c r="AG171" s="651"/>
      <c r="AH171" s="650"/>
      <c r="AI171" s="651"/>
      <c r="AJ171" s="652"/>
      <c r="AK171" s="653"/>
      <c r="AL171" s="116"/>
      <c r="AM171" s="116"/>
      <c r="AN171" s="116"/>
      <c r="AO171" s="116"/>
      <c r="AP171" s="116"/>
      <c r="AQ171" s="116"/>
      <c r="AR171" s="116"/>
      <c r="AS171" s="116"/>
    </row>
    <row r="172" spans="1:45" s="96" customFormat="1" ht="14.25" x14ac:dyDescent="0.2">
      <c r="A172" s="98"/>
      <c r="B172" s="340"/>
      <c r="C172" s="340"/>
      <c r="D172" s="340"/>
      <c r="E172" s="340"/>
      <c r="F172" s="340"/>
      <c r="G172" s="340"/>
      <c r="H172" s="340"/>
      <c r="I172" s="946"/>
      <c r="J172" s="946"/>
      <c r="K172" s="244"/>
      <c r="M172" s="97"/>
      <c r="O172" s="97"/>
      <c r="Q172" s="244"/>
      <c r="AF172" s="244"/>
      <c r="AJ172" s="244"/>
    </row>
    <row r="173" spans="1:45" s="96" customFormat="1" ht="15" x14ac:dyDescent="0.2">
      <c r="A173" s="98"/>
      <c r="B173" s="947" t="s">
        <v>349</v>
      </c>
      <c r="C173" s="948"/>
      <c r="D173" s="948"/>
      <c r="E173" s="948"/>
      <c r="F173" s="948"/>
      <c r="G173" s="948"/>
      <c r="H173" s="948"/>
      <c r="I173" s="945"/>
      <c r="J173" s="945"/>
      <c r="K173" s="244"/>
      <c r="M173" s="97"/>
      <c r="O173" s="97"/>
      <c r="Q173" s="244"/>
      <c r="AF173" s="244"/>
      <c r="AJ173" s="244"/>
    </row>
    <row r="174" spans="1:45" s="96" customFormat="1" ht="15" x14ac:dyDescent="0.2">
      <c r="A174" s="98"/>
      <c r="B174" s="949" t="s">
        <v>350</v>
      </c>
      <c r="C174" s="950" t="s">
        <v>351</v>
      </c>
      <c r="D174" s="950"/>
      <c r="E174" s="950"/>
      <c r="F174" s="950"/>
      <c r="G174" s="950"/>
      <c r="H174" s="951" t="s">
        <v>352</v>
      </c>
      <c r="I174" s="951"/>
      <c r="J174" s="945"/>
      <c r="K174" s="244"/>
      <c r="M174" s="97"/>
      <c r="O174" s="97"/>
      <c r="Q174" s="244"/>
      <c r="AF174" s="244"/>
      <c r="AJ174" s="244"/>
    </row>
    <row r="175" spans="1:45" s="96" customFormat="1" ht="57.75" customHeight="1" x14ac:dyDescent="0.2">
      <c r="A175" s="98"/>
      <c r="B175" s="952">
        <v>4</v>
      </c>
      <c r="C175" s="953" t="s">
        <v>353</v>
      </c>
      <c r="D175" s="953"/>
      <c r="E175" s="953"/>
      <c r="F175" s="953"/>
      <c r="G175" s="953"/>
      <c r="H175" s="954" t="s">
        <v>354</v>
      </c>
      <c r="I175" s="954"/>
      <c r="J175" s="945"/>
      <c r="K175" s="244"/>
      <c r="M175" s="97"/>
      <c r="O175" s="97"/>
      <c r="Q175" s="244"/>
      <c r="AF175" s="244"/>
      <c r="AJ175" s="244"/>
    </row>
    <row r="176" spans="1:45" s="96" customFormat="1" ht="66" customHeight="1" x14ac:dyDescent="0.2">
      <c r="A176" s="98"/>
      <c r="B176" s="952">
        <v>5</v>
      </c>
      <c r="C176" s="953" t="s">
        <v>438</v>
      </c>
      <c r="D176" s="953"/>
      <c r="E176" s="953"/>
      <c r="F176" s="953"/>
      <c r="G176" s="953"/>
      <c r="H176" s="954" t="s">
        <v>1024</v>
      </c>
      <c r="I176" s="954"/>
      <c r="J176" s="945"/>
      <c r="K176" s="244"/>
      <c r="M176" s="97"/>
      <c r="O176" s="97"/>
      <c r="Q176" s="244"/>
      <c r="AF176" s="244"/>
      <c r="AJ176" s="244"/>
    </row>
    <row r="177" spans="1:36" s="96" customFormat="1" ht="12.75" x14ac:dyDescent="0.2">
      <c r="A177" s="98"/>
      <c r="B177" s="119"/>
      <c r="C177" s="98"/>
      <c r="D177" s="243"/>
      <c r="E177" s="243"/>
      <c r="F177" s="244"/>
      <c r="G177" s="97"/>
      <c r="I177" s="97"/>
      <c r="K177" s="244"/>
      <c r="M177" s="97"/>
      <c r="O177" s="97"/>
      <c r="Q177" s="244"/>
      <c r="AF177" s="244"/>
      <c r="AJ177" s="244"/>
    </row>
    <row r="178" spans="1:36" s="96" customFormat="1" ht="12.75" x14ac:dyDescent="0.2">
      <c r="A178" s="98"/>
      <c r="B178" s="119"/>
      <c r="C178" s="98"/>
      <c r="D178" s="243"/>
      <c r="E178" s="243"/>
      <c r="F178" s="244"/>
      <c r="G178" s="97"/>
      <c r="I178" s="97"/>
      <c r="K178" s="244"/>
      <c r="M178" s="97"/>
      <c r="O178" s="97"/>
      <c r="Q178" s="244"/>
      <c r="AF178" s="244"/>
      <c r="AJ178" s="244"/>
    </row>
    <row r="179" spans="1:36" s="96" customFormat="1" ht="12.75" x14ac:dyDescent="0.2">
      <c r="A179" s="98"/>
      <c r="B179" s="119"/>
      <c r="C179" s="98"/>
      <c r="D179" s="243"/>
      <c r="E179" s="243"/>
      <c r="F179" s="244"/>
      <c r="G179" s="97"/>
      <c r="I179" s="97"/>
      <c r="K179" s="244"/>
      <c r="M179" s="97"/>
      <c r="O179" s="97"/>
      <c r="Q179" s="244"/>
      <c r="AF179" s="244"/>
      <c r="AJ179" s="244"/>
    </row>
    <row r="180" spans="1:36" s="96" customFormat="1" ht="12.75" x14ac:dyDescent="0.2">
      <c r="A180" s="98"/>
      <c r="B180" s="119"/>
      <c r="C180" s="98"/>
      <c r="D180" s="243"/>
      <c r="E180" s="243"/>
      <c r="F180" s="244"/>
      <c r="G180" s="97"/>
      <c r="I180" s="97"/>
      <c r="K180" s="244"/>
      <c r="M180" s="97"/>
      <c r="O180" s="97"/>
      <c r="Q180" s="244"/>
      <c r="AF180" s="244"/>
      <c r="AJ180" s="244"/>
    </row>
    <row r="181" spans="1:36" s="96" customFormat="1" ht="12.75" x14ac:dyDescent="0.2">
      <c r="A181" s="98"/>
      <c r="B181" s="119"/>
      <c r="C181" s="98"/>
      <c r="D181" s="243"/>
      <c r="E181" s="243"/>
      <c r="F181" s="244"/>
      <c r="G181" s="97"/>
      <c r="I181" s="97"/>
      <c r="K181" s="244"/>
      <c r="M181" s="97"/>
      <c r="O181" s="97"/>
      <c r="Q181" s="244"/>
      <c r="AF181" s="244"/>
      <c r="AJ181" s="244"/>
    </row>
    <row r="182" spans="1:36" s="96" customFormat="1" ht="12.75" x14ac:dyDescent="0.2">
      <c r="A182" s="98"/>
      <c r="B182" s="119"/>
      <c r="C182" s="98"/>
      <c r="D182" s="243"/>
      <c r="E182" s="243"/>
      <c r="F182" s="244"/>
      <c r="G182" s="97"/>
      <c r="I182" s="97"/>
      <c r="K182" s="244"/>
      <c r="M182" s="97"/>
      <c r="O182" s="97"/>
      <c r="Q182" s="244"/>
      <c r="AF182" s="244"/>
      <c r="AJ182" s="244"/>
    </row>
    <row r="183" spans="1:36" s="96" customFormat="1" ht="12.75" x14ac:dyDescent="0.2">
      <c r="A183" s="98"/>
      <c r="B183" s="119"/>
      <c r="C183" s="98"/>
      <c r="D183" s="243"/>
      <c r="E183" s="243"/>
      <c r="F183" s="244"/>
      <c r="G183" s="97"/>
      <c r="I183" s="97"/>
      <c r="K183" s="244"/>
      <c r="M183" s="97"/>
      <c r="O183" s="97"/>
      <c r="Q183" s="244"/>
      <c r="AF183" s="244"/>
      <c r="AJ183" s="244"/>
    </row>
    <row r="184" spans="1:36" s="96" customFormat="1" ht="12.75" x14ac:dyDescent="0.2">
      <c r="A184" s="98"/>
      <c r="B184" s="119"/>
      <c r="C184" s="98"/>
      <c r="D184" s="243"/>
      <c r="E184" s="243"/>
      <c r="F184" s="244"/>
      <c r="G184" s="97"/>
      <c r="I184" s="97"/>
      <c r="K184" s="244"/>
      <c r="M184" s="97"/>
      <c r="O184" s="97"/>
      <c r="Q184" s="244"/>
      <c r="AF184" s="244"/>
      <c r="AJ184" s="244"/>
    </row>
    <row r="185" spans="1:36" s="96" customFormat="1" ht="12.75" x14ac:dyDescent="0.2">
      <c r="A185" s="98"/>
      <c r="B185" s="119"/>
      <c r="C185" s="98"/>
      <c r="D185" s="243"/>
      <c r="E185" s="243"/>
      <c r="F185" s="244"/>
      <c r="G185" s="97"/>
      <c r="I185" s="97"/>
      <c r="K185" s="244"/>
      <c r="M185" s="97"/>
      <c r="O185" s="97"/>
      <c r="Q185" s="244"/>
      <c r="AF185" s="244"/>
      <c r="AJ185" s="244"/>
    </row>
    <row r="186" spans="1:36" s="96" customFormat="1" ht="12.75" x14ac:dyDescent="0.2">
      <c r="A186" s="98"/>
      <c r="B186" s="119"/>
      <c r="C186" s="98"/>
      <c r="D186" s="243"/>
      <c r="E186" s="243"/>
      <c r="F186" s="244"/>
      <c r="G186" s="97"/>
      <c r="I186" s="97"/>
      <c r="K186" s="244"/>
      <c r="M186" s="97"/>
      <c r="O186" s="97"/>
      <c r="Q186" s="244"/>
      <c r="AF186" s="244"/>
      <c r="AJ186" s="244"/>
    </row>
    <row r="187" spans="1:36" s="96" customFormat="1" ht="12.75" x14ac:dyDescent="0.2">
      <c r="A187" s="98"/>
      <c r="B187" s="119"/>
      <c r="C187" s="98"/>
      <c r="D187" s="243"/>
      <c r="E187" s="243"/>
      <c r="F187" s="244"/>
      <c r="G187" s="97"/>
      <c r="I187" s="97"/>
      <c r="K187" s="244"/>
      <c r="M187" s="97"/>
      <c r="O187" s="97"/>
      <c r="Q187" s="244"/>
      <c r="AF187" s="244"/>
      <c r="AJ187" s="244"/>
    </row>
    <row r="188" spans="1:36" s="96" customFormat="1" ht="12.75" x14ac:dyDescent="0.2">
      <c r="A188" s="98"/>
      <c r="B188" s="119"/>
      <c r="C188" s="98"/>
      <c r="D188" s="243"/>
      <c r="E188" s="243"/>
      <c r="F188" s="244"/>
      <c r="G188" s="97"/>
      <c r="I188" s="97"/>
      <c r="K188" s="244"/>
      <c r="M188" s="97"/>
      <c r="O188" s="97"/>
      <c r="Q188" s="244"/>
      <c r="AF188" s="244"/>
      <c r="AJ188" s="244"/>
    </row>
    <row r="189" spans="1:36" s="96" customFormat="1" ht="12.75" x14ac:dyDescent="0.2">
      <c r="A189" s="98"/>
      <c r="B189" s="119"/>
      <c r="C189" s="98"/>
      <c r="D189" s="243"/>
      <c r="E189" s="243"/>
      <c r="F189" s="244"/>
      <c r="G189" s="97"/>
      <c r="I189" s="97"/>
      <c r="K189" s="244"/>
      <c r="M189" s="97"/>
      <c r="O189" s="97"/>
      <c r="Q189" s="244"/>
      <c r="AF189" s="244"/>
      <c r="AJ189" s="244"/>
    </row>
    <row r="190" spans="1:36" s="96" customFormat="1" ht="12.75" x14ac:dyDescent="0.2">
      <c r="A190" s="98"/>
      <c r="B190" s="119"/>
      <c r="C190" s="98"/>
      <c r="D190" s="243"/>
      <c r="E190" s="243"/>
      <c r="F190" s="244"/>
      <c r="G190" s="97"/>
      <c r="I190" s="97"/>
      <c r="K190" s="244"/>
      <c r="M190" s="97"/>
      <c r="O190" s="97"/>
      <c r="Q190" s="244"/>
      <c r="AF190" s="244"/>
      <c r="AJ190" s="244"/>
    </row>
    <row r="191" spans="1:36" s="96" customFormat="1" ht="12.75" x14ac:dyDescent="0.2">
      <c r="A191" s="98"/>
      <c r="B191" s="119"/>
      <c r="C191" s="98"/>
      <c r="D191" s="243"/>
      <c r="E191" s="243"/>
      <c r="F191" s="244"/>
      <c r="G191" s="97"/>
      <c r="I191" s="97"/>
      <c r="K191" s="244"/>
      <c r="M191" s="97"/>
      <c r="O191" s="97"/>
      <c r="Q191" s="244"/>
      <c r="AF191" s="244"/>
      <c r="AJ191" s="244"/>
    </row>
    <row r="192" spans="1:36" s="96" customFormat="1" ht="12.75" x14ac:dyDescent="0.2">
      <c r="A192" s="98"/>
      <c r="B192" s="119"/>
      <c r="C192" s="98"/>
      <c r="D192" s="243"/>
      <c r="E192" s="243"/>
      <c r="F192" s="244"/>
      <c r="G192" s="97"/>
      <c r="I192" s="97"/>
      <c r="K192" s="244"/>
      <c r="M192" s="97"/>
      <c r="O192" s="97"/>
      <c r="Q192" s="244"/>
      <c r="AF192" s="244"/>
      <c r="AJ192" s="244"/>
    </row>
    <row r="193" spans="1:36" s="96" customFormat="1" ht="12.75" x14ac:dyDescent="0.2">
      <c r="A193" s="98"/>
      <c r="B193" s="119"/>
      <c r="C193" s="98"/>
      <c r="D193" s="243"/>
      <c r="E193" s="243"/>
      <c r="F193" s="244"/>
      <c r="G193" s="97"/>
      <c r="I193" s="97"/>
      <c r="K193" s="244"/>
      <c r="M193" s="97"/>
      <c r="O193" s="97"/>
      <c r="Q193" s="244"/>
      <c r="AF193" s="244"/>
      <c r="AJ193" s="244"/>
    </row>
    <row r="194" spans="1:36" s="96" customFormat="1" ht="12.75" x14ac:dyDescent="0.2">
      <c r="A194" s="98"/>
      <c r="B194" s="119"/>
      <c r="C194" s="98"/>
      <c r="D194" s="243"/>
      <c r="E194" s="243"/>
      <c r="F194" s="244"/>
      <c r="G194" s="97"/>
      <c r="I194" s="97"/>
      <c r="K194" s="244"/>
      <c r="M194" s="97"/>
      <c r="O194" s="97"/>
      <c r="Q194" s="244"/>
      <c r="AF194" s="244"/>
      <c r="AJ194" s="244"/>
    </row>
    <row r="195" spans="1:36" s="96" customFormat="1" ht="12.75" x14ac:dyDescent="0.2">
      <c r="A195" s="98"/>
      <c r="B195" s="119"/>
      <c r="C195" s="98"/>
      <c r="D195" s="243"/>
      <c r="E195" s="243"/>
      <c r="F195" s="244"/>
      <c r="G195" s="97"/>
      <c r="I195" s="97"/>
      <c r="K195" s="244"/>
      <c r="M195" s="97"/>
      <c r="O195" s="97"/>
      <c r="Q195" s="244"/>
      <c r="AF195" s="244"/>
      <c r="AJ195" s="244"/>
    </row>
    <row r="196" spans="1:36" s="96" customFormat="1" ht="12.75" x14ac:dyDescent="0.2">
      <c r="A196" s="98"/>
      <c r="B196" s="119"/>
      <c r="C196" s="98"/>
      <c r="D196" s="243"/>
      <c r="E196" s="243"/>
      <c r="F196" s="244"/>
      <c r="G196" s="97"/>
      <c r="I196" s="97"/>
      <c r="K196" s="244"/>
      <c r="M196" s="97"/>
      <c r="O196" s="97"/>
      <c r="Q196" s="244"/>
      <c r="AF196" s="244"/>
      <c r="AJ196" s="244"/>
    </row>
    <row r="197" spans="1:36" s="96" customFormat="1" ht="12.75" x14ac:dyDescent="0.2">
      <c r="A197" s="98"/>
      <c r="B197" s="119"/>
      <c r="C197" s="98"/>
      <c r="D197" s="243"/>
      <c r="E197" s="243"/>
      <c r="F197" s="244"/>
      <c r="G197" s="97"/>
      <c r="I197" s="97"/>
      <c r="K197" s="244"/>
      <c r="M197" s="97"/>
      <c r="O197" s="97"/>
      <c r="Q197" s="244"/>
      <c r="AF197" s="244"/>
      <c r="AJ197" s="244"/>
    </row>
    <row r="198" spans="1:36" s="96" customFormat="1" ht="12.75" x14ac:dyDescent="0.2">
      <c r="A198" s="98"/>
      <c r="B198" s="119"/>
      <c r="C198" s="98"/>
      <c r="D198" s="243"/>
      <c r="E198" s="243"/>
      <c r="F198" s="244"/>
      <c r="G198" s="97"/>
      <c r="I198" s="97"/>
      <c r="K198" s="244"/>
      <c r="M198" s="97"/>
      <c r="O198" s="97"/>
      <c r="Q198" s="244"/>
      <c r="AF198" s="244"/>
      <c r="AJ198" s="244"/>
    </row>
    <row r="199" spans="1:36" s="96" customFormat="1" ht="12.75" x14ac:dyDescent="0.2">
      <c r="A199" s="98"/>
      <c r="B199" s="119"/>
      <c r="C199" s="98"/>
      <c r="D199" s="243"/>
      <c r="E199" s="243"/>
      <c r="F199" s="244"/>
      <c r="G199" s="97"/>
      <c r="I199" s="97"/>
      <c r="K199" s="244"/>
      <c r="M199" s="97"/>
      <c r="O199" s="97"/>
      <c r="Q199" s="244"/>
      <c r="AF199" s="244"/>
      <c r="AJ199" s="244"/>
    </row>
    <row r="200" spans="1:36" s="96" customFormat="1" ht="12.75" x14ac:dyDescent="0.2">
      <c r="A200" s="98"/>
      <c r="B200" s="119"/>
      <c r="C200" s="98"/>
      <c r="D200" s="243"/>
      <c r="E200" s="243"/>
      <c r="F200" s="244"/>
      <c r="G200" s="97"/>
      <c r="I200" s="97"/>
      <c r="K200" s="244"/>
      <c r="M200" s="97"/>
      <c r="O200" s="97"/>
      <c r="Q200" s="244"/>
      <c r="AF200" s="244"/>
      <c r="AJ200" s="244"/>
    </row>
    <row r="201" spans="1:36" s="96" customFormat="1" ht="12.75" x14ac:dyDescent="0.2">
      <c r="A201" s="98"/>
      <c r="B201" s="119"/>
      <c r="C201" s="98"/>
      <c r="D201" s="243"/>
      <c r="E201" s="243"/>
      <c r="F201" s="244"/>
      <c r="G201" s="97"/>
      <c r="I201" s="97"/>
      <c r="K201" s="244"/>
      <c r="M201" s="97"/>
      <c r="O201" s="97"/>
      <c r="Q201" s="244"/>
      <c r="AF201" s="244"/>
      <c r="AJ201" s="244"/>
    </row>
    <row r="202" spans="1:36" s="96" customFormat="1" ht="12.75" x14ac:dyDescent="0.2">
      <c r="A202" s="98"/>
      <c r="B202" s="119"/>
      <c r="C202" s="98"/>
      <c r="D202" s="243"/>
      <c r="E202" s="243"/>
      <c r="F202" s="244"/>
      <c r="G202" s="97"/>
      <c r="I202" s="97"/>
      <c r="K202" s="244"/>
      <c r="M202" s="97"/>
      <c r="O202" s="97"/>
      <c r="Q202" s="244"/>
      <c r="AF202" s="244"/>
      <c r="AJ202" s="244"/>
    </row>
    <row r="203" spans="1:36" s="96" customFormat="1" ht="12.75" x14ac:dyDescent="0.2">
      <c r="A203" s="98"/>
      <c r="B203" s="119"/>
      <c r="C203" s="98"/>
      <c r="D203" s="243"/>
      <c r="E203" s="243"/>
      <c r="F203" s="244"/>
      <c r="G203" s="97"/>
      <c r="I203" s="97"/>
      <c r="K203" s="244"/>
      <c r="M203" s="97"/>
      <c r="O203" s="97"/>
      <c r="Q203" s="244"/>
      <c r="AF203" s="244"/>
      <c r="AJ203" s="244"/>
    </row>
    <row r="204" spans="1:36" s="96" customFormat="1" ht="12.75" x14ac:dyDescent="0.2">
      <c r="A204" s="98"/>
      <c r="B204" s="119"/>
      <c r="C204" s="98"/>
      <c r="D204" s="243"/>
      <c r="E204" s="243"/>
      <c r="F204" s="244"/>
      <c r="G204" s="97"/>
      <c r="I204" s="97"/>
      <c r="K204" s="244"/>
      <c r="M204" s="97"/>
      <c r="O204" s="97"/>
      <c r="Q204" s="244"/>
      <c r="AF204" s="244"/>
      <c r="AJ204" s="244"/>
    </row>
    <row r="205" spans="1:36" s="96" customFormat="1" ht="12.75" x14ac:dyDescent="0.2">
      <c r="A205" s="98"/>
      <c r="B205" s="119"/>
      <c r="C205" s="98"/>
      <c r="D205" s="243"/>
      <c r="E205" s="243"/>
      <c r="F205" s="244"/>
      <c r="G205" s="97"/>
      <c r="I205" s="97"/>
      <c r="K205" s="244"/>
      <c r="M205" s="97"/>
      <c r="O205" s="97"/>
      <c r="Q205" s="244"/>
      <c r="AF205" s="244"/>
      <c r="AJ205" s="244"/>
    </row>
    <row r="206" spans="1:36" s="96" customFormat="1" ht="12.75" x14ac:dyDescent="0.2">
      <c r="A206" s="98"/>
      <c r="B206" s="119"/>
      <c r="C206" s="98"/>
      <c r="D206" s="243"/>
      <c r="E206" s="243"/>
      <c r="F206" s="244"/>
      <c r="G206" s="97"/>
      <c r="I206" s="97"/>
      <c r="K206" s="244"/>
      <c r="M206" s="97"/>
      <c r="O206" s="97"/>
      <c r="Q206" s="244"/>
      <c r="AF206" s="244"/>
      <c r="AJ206" s="244"/>
    </row>
    <row r="207" spans="1:36" s="96" customFormat="1" ht="12.75" x14ac:dyDescent="0.2">
      <c r="A207" s="98"/>
      <c r="B207" s="119"/>
      <c r="C207" s="98"/>
      <c r="D207" s="243"/>
      <c r="E207" s="243"/>
      <c r="F207" s="244"/>
      <c r="G207" s="97"/>
      <c r="I207" s="97"/>
      <c r="K207" s="244"/>
      <c r="M207" s="97"/>
      <c r="O207" s="97"/>
      <c r="Q207" s="244"/>
      <c r="AF207" s="244"/>
      <c r="AJ207" s="244"/>
    </row>
    <row r="208" spans="1:36" s="96" customFormat="1" ht="12.75" x14ac:dyDescent="0.2">
      <c r="A208" s="98"/>
      <c r="B208" s="119"/>
      <c r="C208" s="98"/>
      <c r="D208" s="243"/>
      <c r="E208" s="243"/>
      <c r="F208" s="244"/>
      <c r="G208" s="97"/>
      <c r="I208" s="97"/>
      <c r="K208" s="244"/>
      <c r="M208" s="97"/>
      <c r="O208" s="97"/>
      <c r="Q208" s="244"/>
      <c r="AF208" s="244"/>
      <c r="AJ208" s="244"/>
    </row>
    <row r="209" spans="1:36" s="96" customFormat="1" ht="12.75" x14ac:dyDescent="0.2">
      <c r="A209" s="98"/>
      <c r="B209" s="119"/>
      <c r="C209" s="98"/>
      <c r="D209" s="243"/>
      <c r="E209" s="243"/>
      <c r="F209" s="244"/>
      <c r="G209" s="97"/>
      <c r="I209" s="97"/>
      <c r="K209" s="244"/>
      <c r="M209" s="97"/>
      <c r="O209" s="97"/>
      <c r="Q209" s="244"/>
      <c r="AF209" s="244"/>
      <c r="AJ209" s="244"/>
    </row>
    <row r="210" spans="1:36" s="96" customFormat="1" ht="12.75" x14ac:dyDescent="0.2">
      <c r="A210" s="98"/>
      <c r="B210" s="119"/>
      <c r="C210" s="98"/>
      <c r="D210" s="243"/>
      <c r="E210" s="243"/>
      <c r="F210" s="244"/>
      <c r="G210" s="97"/>
      <c r="I210" s="97"/>
      <c r="K210" s="244"/>
      <c r="M210" s="97"/>
      <c r="O210" s="97"/>
      <c r="Q210" s="244"/>
      <c r="AF210" s="244"/>
      <c r="AJ210" s="244"/>
    </row>
    <row r="211" spans="1:36" s="96" customFormat="1" ht="12.75" x14ac:dyDescent="0.2">
      <c r="A211" s="98"/>
      <c r="B211" s="119"/>
      <c r="C211" s="98"/>
      <c r="D211" s="243"/>
      <c r="E211" s="243"/>
      <c r="F211" s="244"/>
      <c r="G211" s="97"/>
      <c r="I211" s="97"/>
      <c r="K211" s="244"/>
      <c r="M211" s="97"/>
      <c r="O211" s="97"/>
      <c r="Q211" s="244"/>
      <c r="AF211" s="244"/>
      <c r="AJ211" s="244"/>
    </row>
    <row r="212" spans="1:36" s="96" customFormat="1" ht="12.75" x14ac:dyDescent="0.2">
      <c r="A212" s="98"/>
      <c r="B212" s="119"/>
      <c r="C212" s="98"/>
      <c r="D212" s="243"/>
      <c r="E212" s="243"/>
      <c r="F212" s="244"/>
      <c r="G212" s="97"/>
      <c r="I212" s="97"/>
      <c r="K212" s="244"/>
      <c r="M212" s="97"/>
      <c r="O212" s="97"/>
      <c r="Q212" s="244"/>
      <c r="AF212" s="244"/>
      <c r="AJ212" s="244"/>
    </row>
    <row r="213" spans="1:36" s="96" customFormat="1" ht="12.75" x14ac:dyDescent="0.2">
      <c r="A213" s="98"/>
      <c r="B213" s="119"/>
      <c r="C213" s="98"/>
      <c r="D213" s="243"/>
      <c r="E213" s="243"/>
      <c r="F213" s="244"/>
      <c r="G213" s="97"/>
      <c r="I213" s="97"/>
      <c r="K213" s="244"/>
      <c r="M213" s="97"/>
      <c r="O213" s="97"/>
      <c r="Q213" s="244"/>
      <c r="AF213" s="244"/>
      <c r="AJ213" s="244"/>
    </row>
    <row r="214" spans="1:36" s="96" customFormat="1" ht="12.75" x14ac:dyDescent="0.2">
      <c r="A214" s="98"/>
      <c r="B214" s="119"/>
      <c r="C214" s="98"/>
      <c r="D214" s="243"/>
      <c r="E214" s="243"/>
      <c r="F214" s="244"/>
      <c r="G214" s="97"/>
      <c r="I214" s="97"/>
      <c r="K214" s="244"/>
      <c r="M214" s="97"/>
      <c r="O214" s="97"/>
      <c r="Q214" s="244"/>
      <c r="AF214" s="244"/>
      <c r="AJ214" s="244"/>
    </row>
    <row r="215" spans="1:36" s="96" customFormat="1" ht="12.75" x14ac:dyDescent="0.2">
      <c r="A215" s="98"/>
      <c r="B215" s="119"/>
      <c r="C215" s="98"/>
      <c r="D215" s="243"/>
      <c r="E215" s="243"/>
      <c r="F215" s="244"/>
      <c r="G215" s="97"/>
      <c r="I215" s="97"/>
      <c r="K215" s="244"/>
      <c r="M215" s="97"/>
      <c r="O215" s="97"/>
      <c r="Q215" s="244"/>
      <c r="AF215" s="244"/>
      <c r="AJ215" s="244"/>
    </row>
    <row r="216" spans="1:36" s="96" customFormat="1" ht="12.75" x14ac:dyDescent="0.2">
      <c r="A216" s="98"/>
      <c r="B216" s="119"/>
      <c r="C216" s="98"/>
      <c r="D216" s="243"/>
      <c r="E216" s="243"/>
      <c r="F216" s="244"/>
      <c r="G216" s="97"/>
      <c r="I216" s="97"/>
      <c r="K216" s="244"/>
      <c r="M216" s="97"/>
      <c r="O216" s="97"/>
      <c r="Q216" s="244"/>
      <c r="AF216" s="244"/>
      <c r="AJ216" s="244"/>
    </row>
    <row r="217" spans="1:36" s="96" customFormat="1" ht="12.75" x14ac:dyDescent="0.2">
      <c r="A217" s="98"/>
      <c r="B217" s="119"/>
      <c r="C217" s="98"/>
      <c r="D217" s="243"/>
      <c r="E217" s="243"/>
      <c r="F217" s="244"/>
      <c r="G217" s="97"/>
      <c r="I217" s="97"/>
      <c r="K217" s="244"/>
      <c r="M217" s="97"/>
      <c r="O217" s="97"/>
      <c r="Q217" s="244"/>
      <c r="AF217" s="244"/>
      <c r="AJ217" s="244"/>
    </row>
    <row r="218" spans="1:36" s="96" customFormat="1" ht="12.75" x14ac:dyDescent="0.2">
      <c r="A218" s="98"/>
      <c r="B218" s="119"/>
      <c r="C218" s="98"/>
      <c r="D218" s="243"/>
      <c r="E218" s="243"/>
      <c r="F218" s="244"/>
      <c r="G218" s="97"/>
      <c r="I218" s="97"/>
      <c r="K218" s="244"/>
      <c r="M218" s="97"/>
      <c r="O218" s="97"/>
      <c r="Q218" s="244"/>
      <c r="AF218" s="244"/>
      <c r="AJ218" s="244"/>
    </row>
    <row r="219" spans="1:36" s="96" customFormat="1" ht="12.75" x14ac:dyDescent="0.2">
      <c r="A219" s="98"/>
      <c r="B219" s="119"/>
      <c r="C219" s="98"/>
      <c r="D219" s="243"/>
      <c r="E219" s="243"/>
      <c r="F219" s="244"/>
      <c r="G219" s="97"/>
      <c r="I219" s="97"/>
      <c r="K219" s="244"/>
      <c r="M219" s="97"/>
      <c r="O219" s="97"/>
      <c r="Q219" s="244"/>
      <c r="AF219" s="244"/>
      <c r="AJ219" s="244"/>
    </row>
    <row r="220" spans="1:36" s="96" customFormat="1" ht="12.75" x14ac:dyDescent="0.2">
      <c r="A220" s="98"/>
      <c r="B220" s="119"/>
      <c r="C220" s="98"/>
      <c r="D220" s="243"/>
      <c r="E220" s="243"/>
      <c r="F220" s="244"/>
      <c r="G220" s="97"/>
      <c r="I220" s="97"/>
      <c r="K220" s="244"/>
      <c r="M220" s="97"/>
      <c r="O220" s="97"/>
      <c r="Q220" s="244"/>
      <c r="AF220" s="244"/>
      <c r="AJ220" s="244"/>
    </row>
    <row r="221" spans="1:36" s="96" customFormat="1" ht="12.75" x14ac:dyDescent="0.2">
      <c r="A221" s="98"/>
      <c r="B221" s="119"/>
      <c r="C221" s="98"/>
      <c r="D221" s="243"/>
      <c r="E221" s="243"/>
      <c r="F221" s="244"/>
      <c r="G221" s="97"/>
      <c r="I221" s="97"/>
      <c r="K221" s="244"/>
      <c r="M221" s="97"/>
      <c r="O221" s="97"/>
      <c r="Q221" s="244"/>
      <c r="AF221" s="244"/>
      <c r="AJ221" s="244"/>
    </row>
    <row r="222" spans="1:36" s="96" customFormat="1" ht="12.75" x14ac:dyDescent="0.2">
      <c r="A222" s="98"/>
      <c r="B222" s="119"/>
      <c r="C222" s="98"/>
      <c r="D222" s="243"/>
      <c r="E222" s="243"/>
      <c r="F222" s="244"/>
      <c r="G222" s="97"/>
      <c r="I222" s="97"/>
      <c r="K222" s="244"/>
      <c r="M222" s="97"/>
      <c r="O222" s="97"/>
      <c r="Q222" s="244"/>
      <c r="AF222" s="244"/>
      <c r="AJ222" s="244"/>
    </row>
    <row r="223" spans="1:36" s="96" customFormat="1" ht="12.75" x14ac:dyDescent="0.2">
      <c r="A223" s="98"/>
      <c r="B223" s="119"/>
      <c r="C223" s="98"/>
      <c r="D223" s="243"/>
      <c r="E223" s="243"/>
      <c r="F223" s="244"/>
      <c r="G223" s="97"/>
      <c r="I223" s="97"/>
      <c r="K223" s="244"/>
      <c r="M223" s="97"/>
      <c r="O223" s="97"/>
      <c r="Q223" s="244"/>
      <c r="AF223" s="244"/>
      <c r="AJ223" s="244"/>
    </row>
    <row r="224" spans="1:36" s="96" customFormat="1" ht="12.75" x14ac:dyDescent="0.2">
      <c r="A224" s="98"/>
      <c r="B224" s="119"/>
      <c r="C224" s="98"/>
      <c r="D224" s="243"/>
      <c r="E224" s="243"/>
      <c r="F224" s="244"/>
      <c r="G224" s="97"/>
      <c r="I224" s="97"/>
      <c r="K224" s="244"/>
      <c r="M224" s="97"/>
      <c r="O224" s="97"/>
      <c r="Q224" s="244"/>
      <c r="AF224" s="244"/>
      <c r="AJ224" s="244"/>
    </row>
    <row r="225" spans="1:36" s="96" customFormat="1" ht="12.75" x14ac:dyDescent="0.2">
      <c r="A225" s="98"/>
      <c r="B225" s="119"/>
      <c r="C225" s="98"/>
      <c r="D225" s="243"/>
      <c r="E225" s="243"/>
      <c r="F225" s="244"/>
      <c r="G225" s="97"/>
      <c r="I225" s="97"/>
      <c r="K225" s="244"/>
      <c r="M225" s="97"/>
      <c r="O225" s="97"/>
      <c r="Q225" s="244"/>
      <c r="AF225" s="244"/>
      <c r="AJ225" s="244"/>
    </row>
    <row r="226" spans="1:36" s="96" customFormat="1" ht="12.75" x14ac:dyDescent="0.2">
      <c r="A226" s="98"/>
      <c r="B226" s="119"/>
      <c r="C226" s="98"/>
      <c r="D226" s="243"/>
      <c r="E226" s="243"/>
      <c r="F226" s="244"/>
      <c r="G226" s="97"/>
      <c r="I226" s="97"/>
      <c r="K226" s="244"/>
      <c r="M226" s="97"/>
      <c r="O226" s="97"/>
      <c r="Q226" s="244"/>
      <c r="AF226" s="244"/>
      <c r="AJ226" s="244"/>
    </row>
    <row r="227" spans="1:36" s="96" customFormat="1" ht="12.75" x14ac:dyDescent="0.2">
      <c r="A227" s="98"/>
      <c r="B227" s="119"/>
      <c r="C227" s="98"/>
      <c r="D227" s="243"/>
      <c r="E227" s="243"/>
      <c r="F227" s="244"/>
      <c r="G227" s="97"/>
      <c r="I227" s="97"/>
      <c r="K227" s="244"/>
      <c r="M227" s="97"/>
      <c r="O227" s="97"/>
      <c r="Q227" s="244"/>
      <c r="AF227" s="244"/>
      <c r="AJ227" s="244"/>
    </row>
    <row r="228" spans="1:36" s="96" customFormat="1" ht="12.75" x14ac:dyDescent="0.2">
      <c r="A228" s="98"/>
      <c r="B228" s="119"/>
      <c r="C228" s="98"/>
      <c r="D228" s="243"/>
      <c r="E228" s="243"/>
      <c r="F228" s="244"/>
      <c r="G228" s="97"/>
      <c r="I228" s="97"/>
      <c r="K228" s="244"/>
      <c r="M228" s="97"/>
      <c r="O228" s="97"/>
      <c r="Q228" s="244"/>
      <c r="AF228" s="244"/>
      <c r="AJ228" s="244"/>
    </row>
    <row r="229" spans="1:36" s="96" customFormat="1" ht="12.75" x14ac:dyDescent="0.2">
      <c r="A229" s="98"/>
      <c r="B229" s="119"/>
      <c r="C229" s="98"/>
      <c r="D229" s="243"/>
      <c r="E229" s="243"/>
      <c r="F229" s="244"/>
      <c r="G229" s="97"/>
      <c r="I229" s="97"/>
      <c r="K229" s="244"/>
      <c r="M229" s="97"/>
      <c r="O229" s="97"/>
      <c r="Q229" s="244"/>
      <c r="AF229" s="244"/>
      <c r="AJ229" s="244"/>
    </row>
    <row r="230" spans="1:36" s="96" customFormat="1" ht="12.75" x14ac:dyDescent="0.2">
      <c r="A230" s="98"/>
      <c r="B230" s="119"/>
      <c r="C230" s="98"/>
      <c r="D230" s="243"/>
      <c r="E230" s="243"/>
      <c r="F230" s="244"/>
      <c r="G230" s="97"/>
      <c r="I230" s="97"/>
      <c r="K230" s="244"/>
      <c r="M230" s="97"/>
      <c r="O230" s="97"/>
      <c r="Q230" s="244"/>
      <c r="AF230" s="244"/>
      <c r="AJ230" s="244"/>
    </row>
    <row r="231" spans="1:36" s="96" customFormat="1" ht="12.75" x14ac:dyDescent="0.2">
      <c r="A231" s="98"/>
      <c r="B231" s="119"/>
      <c r="C231" s="98"/>
      <c r="D231" s="243"/>
      <c r="E231" s="243"/>
      <c r="F231" s="244"/>
      <c r="G231" s="97"/>
      <c r="I231" s="97"/>
      <c r="K231" s="244"/>
      <c r="M231" s="97"/>
      <c r="O231" s="97"/>
      <c r="Q231" s="244"/>
      <c r="AF231" s="244"/>
      <c r="AJ231" s="244"/>
    </row>
    <row r="232" spans="1:36" s="96" customFormat="1" ht="12.75" x14ac:dyDescent="0.2">
      <c r="A232" s="98"/>
      <c r="B232" s="119"/>
      <c r="C232" s="98"/>
      <c r="D232" s="243"/>
      <c r="E232" s="243"/>
      <c r="F232" s="244"/>
      <c r="G232" s="97"/>
      <c r="I232" s="97"/>
      <c r="K232" s="244"/>
      <c r="M232" s="97"/>
      <c r="O232" s="97"/>
      <c r="Q232" s="244"/>
      <c r="AF232" s="244"/>
      <c r="AJ232" s="244"/>
    </row>
    <row r="233" spans="1:36" s="96" customFormat="1" ht="12.75" x14ac:dyDescent="0.2">
      <c r="A233" s="98"/>
      <c r="B233" s="119"/>
      <c r="C233" s="98"/>
      <c r="D233" s="243"/>
      <c r="E233" s="243"/>
      <c r="F233" s="244"/>
      <c r="G233" s="97"/>
      <c r="I233" s="97"/>
      <c r="K233" s="244"/>
      <c r="M233" s="97"/>
      <c r="O233" s="97"/>
      <c r="Q233" s="244"/>
      <c r="AF233" s="244"/>
      <c r="AJ233" s="244"/>
    </row>
    <row r="234" spans="1:36" s="96" customFormat="1" ht="12.75" x14ac:dyDescent="0.2">
      <c r="A234" s="98"/>
      <c r="B234" s="119"/>
      <c r="C234" s="98"/>
      <c r="D234" s="243"/>
      <c r="E234" s="243"/>
      <c r="F234" s="244"/>
      <c r="G234" s="97"/>
      <c r="I234" s="97"/>
      <c r="K234" s="244"/>
      <c r="M234" s="97"/>
      <c r="O234" s="97"/>
      <c r="Q234" s="244"/>
      <c r="AF234" s="244"/>
      <c r="AJ234" s="244"/>
    </row>
    <row r="235" spans="1:36" s="96" customFormat="1" ht="12.75" x14ac:dyDescent="0.2">
      <c r="A235" s="98"/>
      <c r="B235" s="119"/>
      <c r="C235" s="98"/>
      <c r="D235" s="243"/>
      <c r="E235" s="243"/>
      <c r="F235" s="244"/>
      <c r="G235" s="97"/>
      <c r="I235" s="97"/>
      <c r="K235" s="244"/>
      <c r="M235" s="97"/>
      <c r="O235" s="97"/>
      <c r="Q235" s="244"/>
      <c r="AF235" s="244"/>
      <c r="AJ235" s="244"/>
    </row>
    <row r="236" spans="1:36" s="96" customFormat="1" ht="12.75" x14ac:dyDescent="0.2">
      <c r="A236" s="98"/>
      <c r="B236" s="119"/>
      <c r="C236" s="98"/>
      <c r="D236" s="243"/>
      <c r="E236" s="243"/>
      <c r="F236" s="244"/>
      <c r="G236" s="97"/>
      <c r="I236" s="97"/>
      <c r="K236" s="244"/>
      <c r="M236" s="97"/>
      <c r="O236" s="97"/>
      <c r="Q236" s="244"/>
      <c r="AF236" s="244"/>
      <c r="AJ236" s="244"/>
    </row>
    <row r="237" spans="1:36" s="96" customFormat="1" ht="12.75" x14ac:dyDescent="0.2">
      <c r="A237" s="98"/>
      <c r="B237" s="119"/>
      <c r="C237" s="98"/>
      <c r="D237" s="243"/>
      <c r="E237" s="243"/>
      <c r="F237" s="244"/>
      <c r="G237" s="97"/>
      <c r="I237" s="97"/>
      <c r="K237" s="244"/>
      <c r="M237" s="97"/>
      <c r="O237" s="97"/>
      <c r="Q237" s="244"/>
      <c r="AF237" s="244"/>
      <c r="AJ237" s="244"/>
    </row>
    <row r="238" spans="1:36" s="96" customFormat="1" ht="12.75" x14ac:dyDescent="0.2">
      <c r="A238" s="98"/>
      <c r="B238" s="119"/>
      <c r="C238" s="98"/>
      <c r="D238" s="243"/>
      <c r="E238" s="243"/>
      <c r="F238" s="244"/>
      <c r="G238" s="97"/>
      <c r="I238" s="97"/>
      <c r="K238" s="244"/>
      <c r="M238" s="97"/>
      <c r="O238" s="97"/>
      <c r="Q238" s="244"/>
      <c r="AF238" s="244"/>
      <c r="AJ238" s="244"/>
    </row>
    <row r="239" spans="1:36" s="96" customFormat="1" ht="12.75" x14ac:dyDescent="0.2">
      <c r="A239" s="98"/>
      <c r="B239" s="119"/>
      <c r="C239" s="98"/>
      <c r="D239" s="243"/>
      <c r="E239" s="243"/>
      <c r="F239" s="244"/>
      <c r="G239" s="97"/>
      <c r="I239" s="97"/>
      <c r="K239" s="244"/>
      <c r="M239" s="97"/>
      <c r="O239" s="97"/>
      <c r="Q239" s="244"/>
      <c r="AF239" s="244"/>
      <c r="AJ239" s="244"/>
    </row>
    <row r="240" spans="1:36" s="96" customFormat="1" ht="12.75" x14ac:dyDescent="0.2">
      <c r="A240" s="98"/>
      <c r="B240" s="119"/>
      <c r="C240" s="98"/>
      <c r="D240" s="243"/>
      <c r="E240" s="243"/>
      <c r="F240" s="244"/>
      <c r="G240" s="97"/>
      <c r="I240" s="97"/>
      <c r="K240" s="244"/>
      <c r="M240" s="97"/>
      <c r="O240" s="97"/>
      <c r="Q240" s="244"/>
      <c r="AF240" s="244"/>
      <c r="AJ240" s="244"/>
    </row>
    <row r="241" spans="1:36" s="96" customFormat="1" ht="12.75" x14ac:dyDescent="0.2">
      <c r="A241" s="98"/>
      <c r="B241" s="119"/>
      <c r="C241" s="98"/>
      <c r="D241" s="243"/>
      <c r="E241" s="243"/>
      <c r="F241" s="244"/>
      <c r="G241" s="97"/>
      <c r="I241" s="97"/>
      <c r="K241" s="244"/>
      <c r="M241" s="97"/>
      <c r="O241" s="97"/>
      <c r="Q241" s="244"/>
      <c r="AF241" s="244"/>
      <c r="AJ241" s="244"/>
    </row>
    <row r="242" spans="1:36" s="96" customFormat="1" ht="12.75" x14ac:dyDescent="0.2">
      <c r="A242" s="98"/>
      <c r="B242" s="119"/>
      <c r="C242" s="98"/>
      <c r="D242" s="243"/>
      <c r="E242" s="243"/>
      <c r="F242" s="244"/>
      <c r="G242" s="97"/>
      <c r="I242" s="97"/>
      <c r="K242" s="244"/>
      <c r="M242" s="97"/>
      <c r="O242" s="97"/>
      <c r="Q242" s="244"/>
      <c r="AF242" s="244"/>
      <c r="AJ242" s="244"/>
    </row>
    <row r="243" spans="1:36" s="96" customFormat="1" ht="12.75" x14ac:dyDescent="0.2">
      <c r="A243" s="98"/>
      <c r="B243" s="119"/>
      <c r="C243" s="98"/>
      <c r="D243" s="243"/>
      <c r="E243" s="243"/>
      <c r="F243" s="244"/>
      <c r="G243" s="97"/>
      <c r="I243" s="97"/>
      <c r="K243" s="244"/>
      <c r="M243" s="97"/>
      <c r="O243" s="97"/>
      <c r="Q243" s="244"/>
      <c r="AF243" s="244"/>
      <c r="AJ243" s="244"/>
    </row>
    <row r="244" spans="1:36" s="96" customFormat="1" ht="12.75" x14ac:dyDescent="0.2">
      <c r="A244" s="98"/>
      <c r="B244" s="119"/>
      <c r="C244" s="98"/>
      <c r="D244" s="243"/>
      <c r="E244" s="243"/>
      <c r="F244" s="244"/>
      <c r="G244" s="97"/>
      <c r="I244" s="97"/>
      <c r="K244" s="244"/>
      <c r="M244" s="97"/>
      <c r="O244" s="97"/>
      <c r="Q244" s="244"/>
      <c r="AF244" s="244"/>
      <c r="AJ244" s="244"/>
    </row>
    <row r="245" spans="1:36" s="96" customFormat="1" ht="12.75" x14ac:dyDescent="0.2">
      <c r="A245" s="98"/>
      <c r="B245" s="119"/>
      <c r="C245" s="98"/>
      <c r="D245" s="243"/>
      <c r="E245" s="243"/>
      <c r="F245" s="244"/>
      <c r="G245" s="97"/>
      <c r="I245" s="97"/>
      <c r="K245" s="244"/>
      <c r="M245" s="97"/>
      <c r="O245" s="97"/>
      <c r="Q245" s="244"/>
      <c r="AF245" s="244"/>
      <c r="AJ245" s="244"/>
    </row>
    <row r="246" spans="1:36" s="96" customFormat="1" ht="12.75" x14ac:dyDescent="0.2">
      <c r="A246" s="98"/>
      <c r="B246" s="119"/>
      <c r="C246" s="98"/>
      <c r="D246" s="243"/>
      <c r="E246" s="243"/>
      <c r="F246" s="244"/>
      <c r="G246" s="97"/>
      <c r="I246" s="97"/>
      <c r="K246" s="244"/>
      <c r="M246" s="97"/>
      <c r="O246" s="97"/>
      <c r="Q246" s="244"/>
      <c r="AF246" s="244"/>
      <c r="AJ246" s="244"/>
    </row>
    <row r="247" spans="1:36" s="96" customFormat="1" ht="12.75" x14ac:dyDescent="0.2">
      <c r="A247" s="98"/>
      <c r="B247" s="119"/>
      <c r="C247" s="98"/>
      <c r="D247" s="243"/>
      <c r="E247" s="243"/>
      <c r="F247" s="244"/>
      <c r="G247" s="97"/>
      <c r="I247" s="97"/>
      <c r="K247" s="244"/>
      <c r="M247" s="97"/>
      <c r="O247" s="97"/>
      <c r="Q247" s="244"/>
      <c r="AF247" s="244"/>
      <c r="AJ247" s="244"/>
    </row>
    <row r="248" spans="1:36" s="96" customFormat="1" ht="12.75" x14ac:dyDescent="0.2">
      <c r="A248" s="98"/>
      <c r="B248" s="119"/>
      <c r="C248" s="98"/>
      <c r="D248" s="243"/>
      <c r="E248" s="243"/>
      <c r="F248" s="244"/>
      <c r="G248" s="97"/>
      <c r="I248" s="97"/>
      <c r="K248" s="244"/>
      <c r="M248" s="97"/>
      <c r="O248" s="97"/>
      <c r="Q248" s="244"/>
      <c r="AF248" s="244"/>
      <c r="AJ248" s="244"/>
    </row>
    <row r="249" spans="1:36" s="96" customFormat="1" ht="12.75" x14ac:dyDescent="0.2">
      <c r="A249" s="98"/>
      <c r="B249" s="119"/>
      <c r="C249" s="98"/>
      <c r="D249" s="243"/>
      <c r="E249" s="243"/>
      <c r="F249" s="244"/>
      <c r="G249" s="97"/>
      <c r="I249" s="97"/>
      <c r="K249" s="244"/>
      <c r="M249" s="97"/>
      <c r="O249" s="97"/>
      <c r="Q249" s="244"/>
      <c r="AF249" s="244"/>
      <c r="AJ249" s="244"/>
    </row>
    <row r="250" spans="1:36" s="96" customFormat="1" ht="12.75" x14ac:dyDescent="0.2">
      <c r="A250" s="98"/>
      <c r="B250" s="119"/>
      <c r="C250" s="98"/>
      <c r="D250" s="243"/>
      <c r="E250" s="243"/>
      <c r="F250" s="244"/>
      <c r="G250" s="97"/>
      <c r="I250" s="97"/>
      <c r="K250" s="244"/>
      <c r="M250" s="97"/>
      <c r="O250" s="97"/>
      <c r="Q250" s="244"/>
      <c r="AF250" s="244"/>
      <c r="AJ250" s="244"/>
    </row>
    <row r="251" spans="1:36" s="96" customFormat="1" ht="12.75" x14ac:dyDescent="0.2">
      <c r="A251" s="98"/>
      <c r="B251" s="119"/>
      <c r="C251" s="98"/>
      <c r="D251" s="243"/>
      <c r="E251" s="243"/>
      <c r="F251" s="244"/>
      <c r="G251" s="97"/>
      <c r="I251" s="97"/>
      <c r="K251" s="244"/>
      <c r="M251" s="97"/>
      <c r="O251" s="97"/>
      <c r="Q251" s="244"/>
      <c r="AF251" s="244"/>
      <c r="AJ251" s="244"/>
    </row>
    <row r="252" spans="1:36" s="96" customFormat="1" ht="12.75" x14ac:dyDescent="0.2">
      <c r="A252" s="98"/>
      <c r="B252" s="119"/>
      <c r="C252" s="98"/>
      <c r="D252" s="243"/>
      <c r="E252" s="243"/>
      <c r="F252" s="244"/>
      <c r="G252" s="97"/>
      <c r="I252" s="97"/>
      <c r="K252" s="244"/>
      <c r="M252" s="97"/>
      <c r="O252" s="97"/>
      <c r="Q252" s="244"/>
      <c r="AF252" s="244"/>
      <c r="AJ252" s="244"/>
    </row>
    <row r="253" spans="1:36" s="96" customFormat="1" ht="12.75" x14ac:dyDescent="0.2">
      <c r="A253" s="98"/>
      <c r="B253" s="119"/>
      <c r="C253" s="98"/>
      <c r="D253" s="243"/>
      <c r="E253" s="243"/>
      <c r="F253" s="244"/>
      <c r="G253" s="97"/>
      <c r="I253" s="97"/>
      <c r="K253" s="244"/>
      <c r="M253" s="97"/>
      <c r="O253" s="97"/>
      <c r="Q253" s="244"/>
      <c r="AF253" s="244"/>
      <c r="AJ253" s="244"/>
    </row>
    <row r="254" spans="1:36" s="96" customFormat="1" ht="12.75" x14ac:dyDescent="0.2">
      <c r="A254" s="98"/>
      <c r="B254" s="119"/>
      <c r="C254" s="98"/>
      <c r="D254" s="243"/>
      <c r="E254" s="243"/>
      <c r="F254" s="244"/>
      <c r="G254" s="97"/>
      <c r="I254" s="97"/>
      <c r="K254" s="244"/>
      <c r="M254" s="97"/>
      <c r="O254" s="97"/>
      <c r="Q254" s="244"/>
      <c r="AF254" s="244"/>
      <c r="AJ254" s="244"/>
    </row>
    <row r="255" spans="1:36" s="96" customFormat="1" ht="12.75" x14ac:dyDescent="0.2">
      <c r="A255" s="98"/>
      <c r="B255" s="119"/>
      <c r="C255" s="98"/>
      <c r="D255" s="243"/>
      <c r="E255" s="243"/>
      <c r="F255" s="244"/>
      <c r="G255" s="97"/>
      <c r="I255" s="97"/>
      <c r="K255" s="244"/>
      <c r="M255" s="97"/>
      <c r="O255" s="97"/>
      <c r="Q255" s="244"/>
      <c r="AF255" s="244"/>
      <c r="AJ255" s="244"/>
    </row>
    <row r="256" spans="1:36" s="96" customFormat="1" ht="12.75" x14ac:dyDescent="0.2">
      <c r="A256" s="98"/>
      <c r="B256" s="119"/>
      <c r="C256" s="98"/>
      <c r="D256" s="243"/>
      <c r="E256" s="243"/>
      <c r="F256" s="244"/>
      <c r="G256" s="97"/>
      <c r="I256" s="97"/>
      <c r="K256" s="244"/>
      <c r="M256" s="97"/>
      <c r="O256" s="97"/>
      <c r="Q256" s="244"/>
      <c r="AF256" s="244"/>
      <c r="AJ256" s="244"/>
    </row>
    <row r="257" spans="1:36" s="96" customFormat="1" ht="12.75" x14ac:dyDescent="0.2">
      <c r="A257" s="98"/>
      <c r="B257" s="119"/>
      <c r="C257" s="98"/>
      <c r="D257" s="243"/>
      <c r="E257" s="243"/>
      <c r="F257" s="244"/>
      <c r="G257" s="97"/>
      <c r="I257" s="97"/>
      <c r="K257" s="244"/>
      <c r="M257" s="97"/>
      <c r="O257" s="97"/>
      <c r="Q257" s="244"/>
      <c r="AF257" s="244"/>
      <c r="AJ257" s="244"/>
    </row>
    <row r="258" spans="1:36" s="96" customFormat="1" ht="12.75" x14ac:dyDescent="0.2">
      <c r="A258" s="98"/>
      <c r="B258" s="119"/>
      <c r="C258" s="98"/>
      <c r="D258" s="243"/>
      <c r="E258" s="243"/>
      <c r="F258" s="244"/>
      <c r="G258" s="97"/>
      <c r="I258" s="97"/>
      <c r="K258" s="244"/>
      <c r="M258" s="97"/>
      <c r="O258" s="97"/>
      <c r="Q258" s="244"/>
      <c r="AF258" s="244"/>
      <c r="AJ258" s="244"/>
    </row>
    <row r="259" spans="1:36" s="96" customFormat="1" ht="12.75" x14ac:dyDescent="0.2">
      <c r="A259" s="98"/>
      <c r="B259" s="119"/>
      <c r="C259" s="98"/>
      <c r="D259" s="243"/>
      <c r="E259" s="243"/>
      <c r="F259" s="244"/>
      <c r="G259" s="97"/>
      <c r="I259" s="97"/>
      <c r="K259" s="244"/>
      <c r="M259" s="97"/>
      <c r="O259" s="97"/>
      <c r="Q259" s="244"/>
      <c r="AF259" s="244"/>
      <c r="AJ259" s="244"/>
    </row>
    <row r="260" spans="1:36" s="96" customFormat="1" ht="12.75" x14ac:dyDescent="0.2">
      <c r="A260" s="98"/>
      <c r="B260" s="119"/>
      <c r="C260" s="98"/>
      <c r="D260" s="243"/>
      <c r="E260" s="243"/>
      <c r="F260" s="244"/>
      <c r="G260" s="97"/>
      <c r="I260" s="97"/>
      <c r="K260" s="244"/>
      <c r="M260" s="97"/>
      <c r="O260" s="97"/>
      <c r="Q260" s="244"/>
      <c r="AF260" s="244"/>
      <c r="AJ260" s="244"/>
    </row>
    <row r="261" spans="1:36" s="96" customFormat="1" ht="12.75" x14ac:dyDescent="0.2">
      <c r="A261" s="98"/>
      <c r="B261" s="119"/>
      <c r="C261" s="98"/>
      <c r="D261" s="243"/>
      <c r="E261" s="243"/>
      <c r="F261" s="244"/>
      <c r="G261" s="97"/>
      <c r="I261" s="97"/>
      <c r="K261" s="244"/>
      <c r="M261" s="97"/>
      <c r="O261" s="97"/>
      <c r="Q261" s="244"/>
      <c r="AF261" s="244"/>
      <c r="AJ261" s="244"/>
    </row>
    <row r="262" spans="1:36" s="96" customFormat="1" ht="12.75" x14ac:dyDescent="0.2">
      <c r="A262" s="98"/>
      <c r="B262" s="119"/>
      <c r="C262" s="98"/>
      <c r="D262" s="243"/>
      <c r="E262" s="243"/>
      <c r="F262" s="244"/>
      <c r="G262" s="97"/>
      <c r="I262" s="97"/>
      <c r="K262" s="244"/>
      <c r="M262" s="97"/>
      <c r="O262" s="97"/>
      <c r="Q262" s="244"/>
      <c r="AF262" s="244"/>
      <c r="AJ262" s="244"/>
    </row>
    <row r="263" spans="1:36" s="96" customFormat="1" ht="12.75" x14ac:dyDescent="0.2">
      <c r="A263" s="98"/>
      <c r="B263" s="119"/>
      <c r="C263" s="98"/>
      <c r="D263" s="243"/>
      <c r="E263" s="243"/>
      <c r="F263" s="244"/>
      <c r="G263" s="97"/>
      <c r="I263" s="97"/>
      <c r="K263" s="244"/>
      <c r="M263" s="97"/>
      <c r="O263" s="97"/>
      <c r="Q263" s="244"/>
      <c r="AF263" s="244"/>
      <c r="AJ263" s="244"/>
    </row>
    <row r="264" spans="1:36" s="96" customFormat="1" ht="12.75" x14ac:dyDescent="0.2">
      <c r="A264" s="98"/>
      <c r="B264" s="119"/>
      <c r="C264" s="98"/>
      <c r="D264" s="243"/>
      <c r="E264" s="243"/>
      <c r="F264" s="244"/>
      <c r="G264" s="97"/>
      <c r="I264" s="97"/>
      <c r="K264" s="244"/>
      <c r="M264" s="97"/>
      <c r="O264" s="97"/>
      <c r="Q264" s="244"/>
      <c r="AF264" s="244"/>
      <c r="AJ264" s="244"/>
    </row>
    <row r="265" spans="1:36" s="96" customFormat="1" ht="12.75" x14ac:dyDescent="0.2">
      <c r="A265" s="98"/>
      <c r="B265" s="119"/>
      <c r="C265" s="98"/>
      <c r="D265" s="243"/>
      <c r="E265" s="243"/>
      <c r="F265" s="244"/>
      <c r="G265" s="97"/>
      <c r="I265" s="97"/>
      <c r="K265" s="244"/>
      <c r="M265" s="97"/>
      <c r="O265" s="97"/>
      <c r="Q265" s="244"/>
      <c r="AF265" s="244"/>
      <c r="AJ265" s="244"/>
    </row>
    <row r="266" spans="1:36" s="96" customFormat="1" ht="12.75" x14ac:dyDescent="0.2">
      <c r="A266" s="98"/>
      <c r="B266" s="119"/>
      <c r="C266" s="98"/>
      <c r="D266" s="243"/>
      <c r="E266" s="243"/>
      <c r="F266" s="244"/>
      <c r="G266" s="97"/>
      <c r="I266" s="97"/>
      <c r="K266" s="244"/>
      <c r="M266" s="97"/>
      <c r="O266" s="97"/>
      <c r="Q266" s="244"/>
      <c r="AF266" s="244"/>
      <c r="AJ266" s="244"/>
    </row>
    <row r="267" spans="1:36" s="96" customFormat="1" ht="12.75" x14ac:dyDescent="0.2">
      <c r="A267" s="98"/>
      <c r="B267" s="119"/>
      <c r="C267" s="98"/>
      <c r="D267" s="243"/>
      <c r="E267" s="243"/>
      <c r="F267" s="244"/>
      <c r="G267" s="97"/>
      <c r="I267" s="97"/>
      <c r="K267" s="244"/>
      <c r="M267" s="97"/>
      <c r="O267" s="97"/>
      <c r="Q267" s="244"/>
      <c r="AF267" s="244"/>
      <c r="AJ267" s="244"/>
    </row>
    <row r="268" spans="1:36" s="96" customFormat="1" ht="12.75" x14ac:dyDescent="0.2">
      <c r="A268" s="98"/>
      <c r="B268" s="119"/>
      <c r="C268" s="98"/>
      <c r="D268" s="243"/>
      <c r="E268" s="243"/>
      <c r="F268" s="244"/>
      <c r="G268" s="97"/>
      <c r="I268" s="97"/>
      <c r="K268" s="244"/>
      <c r="M268" s="97"/>
      <c r="O268" s="97"/>
      <c r="Q268" s="244"/>
      <c r="AF268" s="244"/>
      <c r="AJ268" s="244"/>
    </row>
    <row r="269" spans="1:36" s="96" customFormat="1" ht="12.75" x14ac:dyDescent="0.2">
      <c r="A269" s="98"/>
      <c r="B269" s="119"/>
      <c r="C269" s="98"/>
      <c r="D269" s="243"/>
      <c r="E269" s="243"/>
      <c r="F269" s="244"/>
      <c r="G269" s="97"/>
      <c r="I269" s="97"/>
      <c r="K269" s="244"/>
      <c r="M269" s="97"/>
      <c r="O269" s="97"/>
      <c r="Q269" s="244"/>
      <c r="AF269" s="244"/>
      <c r="AJ269" s="244"/>
    </row>
    <row r="270" spans="1:36" s="96" customFormat="1" ht="12.75" x14ac:dyDescent="0.2">
      <c r="A270" s="98"/>
      <c r="B270" s="119"/>
      <c r="C270" s="98"/>
      <c r="D270" s="243"/>
      <c r="E270" s="243"/>
      <c r="F270" s="244"/>
      <c r="G270" s="97"/>
      <c r="I270" s="97"/>
      <c r="K270" s="244"/>
      <c r="M270" s="97"/>
      <c r="O270" s="97"/>
      <c r="Q270" s="244"/>
      <c r="AF270" s="244"/>
      <c r="AJ270" s="244"/>
    </row>
    <row r="271" spans="1:36" s="96" customFormat="1" ht="12.75" x14ac:dyDescent="0.2">
      <c r="A271" s="98"/>
      <c r="B271" s="119"/>
      <c r="C271" s="98"/>
      <c r="D271" s="243"/>
      <c r="E271" s="243"/>
      <c r="F271" s="244"/>
      <c r="G271" s="97"/>
      <c r="I271" s="97"/>
      <c r="K271" s="244"/>
      <c r="M271" s="97"/>
      <c r="O271" s="97"/>
      <c r="Q271" s="244"/>
      <c r="AF271" s="244"/>
      <c r="AJ271" s="244"/>
    </row>
    <row r="272" spans="1:36" s="96" customFormat="1" ht="12.75" x14ac:dyDescent="0.2">
      <c r="A272" s="98"/>
      <c r="B272" s="119"/>
      <c r="C272" s="98"/>
      <c r="D272" s="243"/>
      <c r="E272" s="243"/>
      <c r="F272" s="244"/>
      <c r="G272" s="97"/>
      <c r="I272" s="97"/>
      <c r="K272" s="244"/>
      <c r="M272" s="97"/>
      <c r="O272" s="97"/>
      <c r="Q272" s="244"/>
      <c r="AF272" s="244"/>
      <c r="AJ272" s="244"/>
    </row>
    <row r="273" spans="1:36" s="96" customFormat="1" ht="12.75" x14ac:dyDescent="0.2">
      <c r="A273" s="98"/>
      <c r="B273" s="119"/>
      <c r="C273" s="98"/>
      <c r="D273" s="243"/>
      <c r="E273" s="243"/>
      <c r="F273" s="244"/>
      <c r="G273" s="97"/>
      <c r="I273" s="97"/>
      <c r="K273" s="244"/>
      <c r="M273" s="97"/>
      <c r="O273" s="97"/>
      <c r="Q273" s="244"/>
      <c r="AF273" s="244"/>
      <c r="AJ273" s="244"/>
    </row>
    <row r="274" spans="1:36" s="96" customFormat="1" ht="12.75" x14ac:dyDescent="0.2">
      <c r="A274" s="98"/>
      <c r="B274" s="119"/>
      <c r="C274" s="98"/>
      <c r="D274" s="243"/>
      <c r="E274" s="243"/>
      <c r="F274" s="244"/>
      <c r="G274" s="97"/>
      <c r="I274" s="97"/>
      <c r="K274" s="244"/>
      <c r="M274" s="97"/>
      <c r="O274" s="97"/>
      <c r="Q274" s="244"/>
      <c r="AF274" s="244"/>
      <c r="AJ274" s="244"/>
    </row>
    <row r="275" spans="1:36" s="96" customFormat="1" ht="12.75" x14ac:dyDescent="0.2">
      <c r="A275" s="98"/>
      <c r="B275" s="119"/>
      <c r="C275" s="98"/>
      <c r="D275" s="243"/>
      <c r="E275" s="243"/>
      <c r="F275" s="244"/>
      <c r="G275" s="97"/>
      <c r="I275" s="97"/>
      <c r="K275" s="244"/>
      <c r="M275" s="97"/>
      <c r="O275" s="97"/>
      <c r="Q275" s="244"/>
      <c r="AF275" s="244"/>
      <c r="AJ275" s="244"/>
    </row>
  </sheetData>
  <autoFilter ref="A1:AK171">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autoFilter>
  <dataConsolidate/>
  <mergeCells count="1121">
    <mergeCell ref="C176:G176"/>
    <mergeCell ref="B172:H172"/>
    <mergeCell ref="C174:G174"/>
    <mergeCell ref="C175:G175"/>
    <mergeCell ref="B173:H173"/>
    <mergeCell ref="H174:I174"/>
    <mergeCell ref="H175:I175"/>
    <mergeCell ref="H176:I176"/>
    <mergeCell ref="AH168:AH171"/>
    <mergeCell ref="AI168:AI171"/>
    <mergeCell ref="AJ168:AJ171"/>
    <mergeCell ref="AK168:AK171"/>
    <mergeCell ref="AH9:AH12"/>
    <mergeCell ref="AH146:AH151"/>
    <mergeCell ref="J168:J171"/>
    <mergeCell ref="K168:K171"/>
    <mergeCell ref="L168:L171"/>
    <mergeCell ref="M168:M171"/>
    <mergeCell ref="N168:N171"/>
    <mergeCell ref="O168:O171"/>
    <mergeCell ref="AE168:AE171"/>
    <mergeCell ref="AF168:AF171"/>
    <mergeCell ref="AG168:AG171"/>
    <mergeCell ref="A168:A171"/>
    <mergeCell ref="C168:C171"/>
    <mergeCell ref="D168:D171"/>
    <mergeCell ref="E168:E171"/>
    <mergeCell ref="F168:F171"/>
    <mergeCell ref="G168:G171"/>
    <mergeCell ref="H168:H171"/>
    <mergeCell ref="I168:I171"/>
    <mergeCell ref="Y122:Y125"/>
    <mergeCell ref="Y126:Y131"/>
    <mergeCell ref="Y132:Y134"/>
    <mergeCell ref="Y135:Y137"/>
    <mergeCell ref="Y146:Y148"/>
    <mergeCell ref="Y149:Y151"/>
    <mergeCell ref="Y152:Y154"/>
    <mergeCell ref="Y155:Y157"/>
    <mergeCell ref="AJ126:AJ131"/>
    <mergeCell ref="P43:P46"/>
    <mergeCell ref="AF132:AF137"/>
    <mergeCell ref="AG132:AG137"/>
    <mergeCell ref="AH132:AH137"/>
    <mergeCell ref="Z126:Z131"/>
    <mergeCell ref="AA126:AA131"/>
    <mergeCell ref="AB126:AB131"/>
    <mergeCell ref="AC126:AC131"/>
    <mergeCell ref="AD126:AD131"/>
    <mergeCell ref="AF126:AF131"/>
    <mergeCell ref="AG126:AG131"/>
    <mergeCell ref="AH126:AH131"/>
    <mergeCell ref="U36:U38"/>
    <mergeCell ref="V36:V38"/>
    <mergeCell ref="W36:W38"/>
    <mergeCell ref="X36:X38"/>
    <mergeCell ref="Z36:Z38"/>
    <mergeCell ref="AA36:AA38"/>
    <mergeCell ref="AB36:AB38"/>
    <mergeCell ref="AG122:AG125"/>
    <mergeCell ref="AH122:AH125"/>
    <mergeCell ref="AH93:AH97"/>
    <mergeCell ref="AH51:AH52"/>
    <mergeCell ref="AF49:AF50"/>
    <mergeCell ref="Y43:Y46"/>
    <mergeCell ref="P126:P131"/>
    <mergeCell ref="Q126:Q131"/>
    <mergeCell ref="R126:R131"/>
    <mergeCell ref="S126:S131"/>
    <mergeCell ref="T126:T131"/>
    <mergeCell ref="P65:P70"/>
    <mergeCell ref="Q65:Q70"/>
    <mergeCell ref="AJ132:AJ137"/>
    <mergeCell ref="AK132:AK137"/>
    <mergeCell ref="Z132:Z134"/>
    <mergeCell ref="AA132:AA134"/>
    <mergeCell ref="AB132:AB134"/>
    <mergeCell ref="AC132:AC134"/>
    <mergeCell ref="AD132:AD134"/>
    <mergeCell ref="P135:P137"/>
    <mergeCell ref="Q135:Q137"/>
    <mergeCell ref="R135:R137"/>
    <mergeCell ref="S135:S137"/>
    <mergeCell ref="T135:T137"/>
    <mergeCell ref="U135:U137"/>
    <mergeCell ref="V135:V137"/>
    <mergeCell ref="W135:W137"/>
    <mergeCell ref="X135:X137"/>
    <mergeCell ref="Z135:Z137"/>
    <mergeCell ref="AA135:AA137"/>
    <mergeCell ref="AB135:AB137"/>
    <mergeCell ref="AC135:AC137"/>
    <mergeCell ref="AD135:AD137"/>
    <mergeCell ref="P132:P134"/>
    <mergeCell ref="Q132:Q134"/>
    <mergeCell ref="R132:R134"/>
    <mergeCell ref="S132:S134"/>
    <mergeCell ref="T132:T134"/>
    <mergeCell ref="U132:U134"/>
    <mergeCell ref="V132:V134"/>
    <mergeCell ref="T33:T35"/>
    <mergeCell ref="U33:U35"/>
    <mergeCell ref="V33:V35"/>
    <mergeCell ref="W33:W35"/>
    <mergeCell ref="X33:X35"/>
    <mergeCell ref="Z33:Z35"/>
    <mergeCell ref="AA33:AA35"/>
    <mergeCell ref="AB33:AB35"/>
    <mergeCell ref="AC33:AC35"/>
    <mergeCell ref="AD33:AD35"/>
    <mergeCell ref="P36:P38"/>
    <mergeCell ref="Q36:Q38"/>
    <mergeCell ref="R36:R38"/>
    <mergeCell ref="S36:S38"/>
    <mergeCell ref="T36:T38"/>
    <mergeCell ref="AG33:AG38"/>
    <mergeCell ref="Y33:Y35"/>
    <mergeCell ref="Y36:Y38"/>
    <mergeCell ref="AJ141:AJ142"/>
    <mergeCell ref="AK141:AK142"/>
    <mergeCell ref="AK126:AK131"/>
    <mergeCell ref="AE18:AE19"/>
    <mergeCell ref="AF22:AF24"/>
    <mergeCell ref="AI27:AI32"/>
    <mergeCell ref="AJ27:AJ32"/>
    <mergeCell ref="P27:P29"/>
    <mergeCell ref="Q27:Q29"/>
    <mergeCell ref="R27:R29"/>
    <mergeCell ref="S27:S29"/>
    <mergeCell ref="T27:T29"/>
    <mergeCell ref="U27:U29"/>
    <mergeCell ref="V27:V29"/>
    <mergeCell ref="W27:W29"/>
    <mergeCell ref="X27:X29"/>
    <mergeCell ref="Z27:Z29"/>
    <mergeCell ref="AA27:AA29"/>
    <mergeCell ref="AB27:AB29"/>
    <mergeCell ref="AC27:AC29"/>
    <mergeCell ref="AD27:AD29"/>
    <mergeCell ref="P30:P32"/>
    <mergeCell ref="Q30:Q32"/>
    <mergeCell ref="R30:R32"/>
    <mergeCell ref="S30:S32"/>
    <mergeCell ref="T30:T32"/>
    <mergeCell ref="V30:V32"/>
    <mergeCell ref="AE25:AE26"/>
    <mergeCell ref="AH22:AH24"/>
    <mergeCell ref="AI22:AI24"/>
    <mergeCell ref="AJ22:AJ24"/>
    <mergeCell ref="S33:S35"/>
    <mergeCell ref="N152:N157"/>
    <mergeCell ref="O152:O157"/>
    <mergeCell ref="A152:A157"/>
    <mergeCell ref="C152:C157"/>
    <mergeCell ref="D152:D157"/>
    <mergeCell ref="E152:E157"/>
    <mergeCell ref="F152:F157"/>
    <mergeCell ref="G152:G157"/>
    <mergeCell ref="H152:H157"/>
    <mergeCell ref="I152:I157"/>
    <mergeCell ref="J152:J157"/>
    <mergeCell ref="A158:A163"/>
    <mergeCell ref="AH164:AH167"/>
    <mergeCell ref="AI164:AI167"/>
    <mergeCell ref="AJ164:AJ167"/>
    <mergeCell ref="AK164:AK167"/>
    <mergeCell ref="Q43:Q46"/>
    <mergeCell ref="R43:R46"/>
    <mergeCell ref="S43:S46"/>
    <mergeCell ref="T43:T46"/>
    <mergeCell ref="U43:U46"/>
    <mergeCell ref="V43:V46"/>
    <mergeCell ref="W43:W46"/>
    <mergeCell ref="X43:X46"/>
    <mergeCell ref="Z43:Z46"/>
    <mergeCell ref="AA43:AA46"/>
    <mergeCell ref="AB43:AB46"/>
    <mergeCell ref="AC43:AC46"/>
    <mergeCell ref="AD43:AD46"/>
    <mergeCell ref="Z122:Z125"/>
    <mergeCell ref="AA122:AA125"/>
    <mergeCell ref="AB122:AB125"/>
    <mergeCell ref="J164:J167"/>
    <mergeCell ref="K164:K167"/>
    <mergeCell ref="L164:L167"/>
    <mergeCell ref="M164:M167"/>
    <mergeCell ref="N164:N167"/>
    <mergeCell ref="O164:O167"/>
    <mergeCell ref="AE164:AE167"/>
    <mergeCell ref="AF164:AF167"/>
    <mergeCell ref="AG164:AG167"/>
    <mergeCell ref="A164:A167"/>
    <mergeCell ref="C164:C167"/>
    <mergeCell ref="D164:D167"/>
    <mergeCell ref="E164:E167"/>
    <mergeCell ref="F164:F167"/>
    <mergeCell ref="G164:G167"/>
    <mergeCell ref="H164:H167"/>
    <mergeCell ref="I164:I167"/>
    <mergeCell ref="B164:B171"/>
    <mergeCell ref="N132:N137"/>
    <mergeCell ref="O132:O137"/>
    <mergeCell ref="W132:W134"/>
    <mergeCell ref="X132:X134"/>
    <mergeCell ref="AE132:AE134"/>
    <mergeCell ref="AE135:AE137"/>
    <mergeCell ref="A143:A145"/>
    <mergeCell ref="B143:B145"/>
    <mergeCell ref="C144:C145"/>
    <mergeCell ref="D144:D145"/>
    <mergeCell ref="E144:E145"/>
    <mergeCell ref="F144:F145"/>
    <mergeCell ref="G144:G145"/>
    <mergeCell ref="H144:H145"/>
    <mergeCell ref="I144:I145"/>
    <mergeCell ref="J144:J145"/>
    <mergeCell ref="K144:K145"/>
    <mergeCell ref="L144:L145"/>
    <mergeCell ref="M144:M145"/>
    <mergeCell ref="N144:N145"/>
    <mergeCell ref="O144:O145"/>
    <mergeCell ref="AE144:AE145"/>
    <mergeCell ref="E141:E142"/>
    <mergeCell ref="F141:F142"/>
    <mergeCell ref="G141:G142"/>
    <mergeCell ref="E139:E140"/>
    <mergeCell ref="F139:F140"/>
    <mergeCell ref="C141:C142"/>
    <mergeCell ref="D141:D142"/>
    <mergeCell ref="AE141:AE142"/>
    <mergeCell ref="G139:G140"/>
    <mergeCell ref="H139:H140"/>
    <mergeCell ref="AJ122:AJ125"/>
    <mergeCell ref="AK122:AK125"/>
    <mergeCell ref="B122:B131"/>
    <mergeCell ref="O126:O131"/>
    <mergeCell ref="AE126:AE131"/>
    <mergeCell ref="W126:W131"/>
    <mergeCell ref="X126:X131"/>
    <mergeCell ref="N139:N140"/>
    <mergeCell ref="O139:O140"/>
    <mergeCell ref="AE139:AE140"/>
    <mergeCell ref="AF139:AF140"/>
    <mergeCell ref="AG139:AG140"/>
    <mergeCell ref="AH139:AH140"/>
    <mergeCell ref="AI139:AI140"/>
    <mergeCell ref="L122:L125"/>
    <mergeCell ref="M122:M125"/>
    <mergeCell ref="N122:N125"/>
    <mergeCell ref="O122:O125"/>
    <mergeCell ref="AE122:AE125"/>
    <mergeCell ref="AF122:AF125"/>
    <mergeCell ref="P122:P125"/>
    <mergeCell ref="Q122:Q125"/>
    <mergeCell ref="R122:R125"/>
    <mergeCell ref="S122:S125"/>
    <mergeCell ref="T122:T125"/>
    <mergeCell ref="U122:U125"/>
    <mergeCell ref="V122:V125"/>
    <mergeCell ref="W122:W125"/>
    <mergeCell ref="X122:X125"/>
    <mergeCell ref="AC122:AC125"/>
    <mergeCell ref="AD122:AD125"/>
    <mergeCell ref="M132:M137"/>
    <mergeCell ref="AJ93:AJ97"/>
    <mergeCell ref="AK93:AK97"/>
    <mergeCell ref="A93:A97"/>
    <mergeCell ref="C93:C97"/>
    <mergeCell ref="D93:D97"/>
    <mergeCell ref="E93:E97"/>
    <mergeCell ref="F93:F97"/>
    <mergeCell ref="G93:G97"/>
    <mergeCell ref="H93:H97"/>
    <mergeCell ref="I93:I97"/>
    <mergeCell ref="J93:J97"/>
    <mergeCell ref="K93:K97"/>
    <mergeCell ref="L93:L97"/>
    <mergeCell ref="M93:M97"/>
    <mergeCell ref="N93:N97"/>
    <mergeCell ref="O93:O97"/>
    <mergeCell ref="AE93:AE97"/>
    <mergeCell ref="AG93:AG97"/>
    <mergeCell ref="A51:A52"/>
    <mergeCell ref="C51:C52"/>
    <mergeCell ref="D51:D52"/>
    <mergeCell ref="E51:E52"/>
    <mergeCell ref="F51:F52"/>
    <mergeCell ref="G51:G52"/>
    <mergeCell ref="N90:N92"/>
    <mergeCell ref="O90:O92"/>
    <mergeCell ref="AE90:AE92"/>
    <mergeCell ref="AG90:AG92"/>
    <mergeCell ref="AH90:AH92"/>
    <mergeCell ref="AJ90:AJ92"/>
    <mergeCell ref="AK90:AK92"/>
    <mergeCell ref="Z53:Z58"/>
    <mergeCell ref="AA53:AA58"/>
    <mergeCell ref="AB53:AB58"/>
    <mergeCell ref="AC53:AC58"/>
    <mergeCell ref="AD53:AD58"/>
    <mergeCell ref="AF53:AF58"/>
    <mergeCell ref="AG53:AG58"/>
    <mergeCell ref="AH53:AH58"/>
    <mergeCell ref="AI53:AI58"/>
    <mergeCell ref="Q53:Q58"/>
    <mergeCell ref="R53:R58"/>
    <mergeCell ref="S53:S58"/>
    <mergeCell ref="T53:T58"/>
    <mergeCell ref="U53:U58"/>
    <mergeCell ref="V53:V58"/>
    <mergeCell ref="W53:W58"/>
    <mergeCell ref="X53:X58"/>
    <mergeCell ref="AJ59:AJ64"/>
    <mergeCell ref="AK59:AK64"/>
    <mergeCell ref="A53:A58"/>
    <mergeCell ref="C53:C58"/>
    <mergeCell ref="D53:D58"/>
    <mergeCell ref="E53:E58"/>
    <mergeCell ref="F53:F58"/>
    <mergeCell ref="G53:G58"/>
    <mergeCell ref="H53:H58"/>
    <mergeCell ref="I53:I58"/>
    <mergeCell ref="J53:J58"/>
    <mergeCell ref="K53:K58"/>
    <mergeCell ref="L53:L58"/>
    <mergeCell ref="M53:M58"/>
    <mergeCell ref="N53:N58"/>
    <mergeCell ref="O53:O58"/>
    <mergeCell ref="AE53:AE58"/>
    <mergeCell ref="AJ53:AJ58"/>
    <mergeCell ref="AK53:AK58"/>
    <mergeCell ref="Y53:Y58"/>
    <mergeCell ref="P53:P58"/>
    <mergeCell ref="H51:H52"/>
    <mergeCell ref="I51:I52"/>
    <mergeCell ref="J51:J52"/>
    <mergeCell ref="K51:K52"/>
    <mergeCell ref="L51:L52"/>
    <mergeCell ref="M51:M52"/>
    <mergeCell ref="N51:N52"/>
    <mergeCell ref="O51:O52"/>
    <mergeCell ref="AE51:AE52"/>
    <mergeCell ref="AF51:AF52"/>
    <mergeCell ref="AG51:AG52"/>
    <mergeCell ref="H49:H50"/>
    <mergeCell ref="I49:I50"/>
    <mergeCell ref="J49:J50"/>
    <mergeCell ref="K49:K50"/>
    <mergeCell ref="L49:L50"/>
    <mergeCell ref="M49:M50"/>
    <mergeCell ref="N49:N50"/>
    <mergeCell ref="O49:O50"/>
    <mergeCell ref="AE49:AE50"/>
    <mergeCell ref="AG49:AG50"/>
    <mergeCell ref="A47:A48"/>
    <mergeCell ref="B47:B48"/>
    <mergeCell ref="A49:A50"/>
    <mergeCell ref="C49:C50"/>
    <mergeCell ref="D49:D50"/>
    <mergeCell ref="E49:E50"/>
    <mergeCell ref="F49:F50"/>
    <mergeCell ref="G49:G50"/>
    <mergeCell ref="AH39:AH42"/>
    <mergeCell ref="AI39:AI42"/>
    <mergeCell ref="AJ39:AJ42"/>
    <mergeCell ref="AK39:AK42"/>
    <mergeCell ref="C43:C46"/>
    <mergeCell ref="D43:D46"/>
    <mergeCell ref="E43:E46"/>
    <mergeCell ref="F43:F46"/>
    <mergeCell ref="G43:G46"/>
    <mergeCell ref="H43:H46"/>
    <mergeCell ref="I43:I46"/>
    <mergeCell ref="J43:J46"/>
    <mergeCell ref="K43:K46"/>
    <mergeCell ref="L43:L46"/>
    <mergeCell ref="M43:M46"/>
    <mergeCell ref="N43:N46"/>
    <mergeCell ref="O43:O46"/>
    <mergeCell ref="AE43:AE46"/>
    <mergeCell ref="AF43:AF46"/>
    <mergeCell ref="AG43:AG46"/>
    <mergeCell ref="AH43:AH46"/>
    <mergeCell ref="AI43:AI46"/>
    <mergeCell ref="AJ43:AJ46"/>
    <mergeCell ref="AK43:AK46"/>
    <mergeCell ref="F27:F32"/>
    <mergeCell ref="G27:G32"/>
    <mergeCell ref="H27:H32"/>
    <mergeCell ref="I27:I32"/>
    <mergeCell ref="K39:K42"/>
    <mergeCell ref="L39:L42"/>
    <mergeCell ref="M39:M42"/>
    <mergeCell ref="N39:N42"/>
    <mergeCell ref="O39:O42"/>
    <mergeCell ref="AE39:AE42"/>
    <mergeCell ref="AF39:AF42"/>
    <mergeCell ref="AG39:AG42"/>
    <mergeCell ref="Q39:Q42"/>
    <mergeCell ref="P39:P42"/>
    <mergeCell ref="R39:R42"/>
    <mergeCell ref="S39:S42"/>
    <mergeCell ref="T39:T42"/>
    <mergeCell ref="U39:U42"/>
    <mergeCell ref="V39:V42"/>
    <mergeCell ref="W39:W42"/>
    <mergeCell ref="X39:X42"/>
    <mergeCell ref="Z39:Z42"/>
    <mergeCell ref="AA39:AA42"/>
    <mergeCell ref="AB39:AB42"/>
    <mergeCell ref="AC39:AC42"/>
    <mergeCell ref="AD39:AD42"/>
    <mergeCell ref="Y39:Y42"/>
    <mergeCell ref="Y27:Y29"/>
    <mergeCell ref="Y30:Y32"/>
    <mergeCell ref="P33:P35"/>
    <mergeCell ref="Q33:Q35"/>
    <mergeCell ref="R33:R35"/>
    <mergeCell ref="K22:K24"/>
    <mergeCell ref="L22:L24"/>
    <mergeCell ref="M22:M24"/>
    <mergeCell ref="N22:N24"/>
    <mergeCell ref="O22:O24"/>
    <mergeCell ref="AE22:AE24"/>
    <mergeCell ref="K33:K38"/>
    <mergeCell ref="L33:L38"/>
    <mergeCell ref="M33:M38"/>
    <mergeCell ref="N33:N38"/>
    <mergeCell ref="O33:O38"/>
    <mergeCell ref="AE33:AE38"/>
    <mergeCell ref="A39:A46"/>
    <mergeCell ref="B39:B46"/>
    <mergeCell ref="C39:C42"/>
    <mergeCell ref="D39:D42"/>
    <mergeCell ref="E39:E42"/>
    <mergeCell ref="F39:F42"/>
    <mergeCell ref="G39:G42"/>
    <mergeCell ref="H39:H42"/>
    <mergeCell ref="I39:I42"/>
    <mergeCell ref="C33:C38"/>
    <mergeCell ref="D33:D38"/>
    <mergeCell ref="E33:E38"/>
    <mergeCell ref="F33:F38"/>
    <mergeCell ref="G33:G38"/>
    <mergeCell ref="H33:H38"/>
    <mergeCell ref="I33:I38"/>
    <mergeCell ref="J33:J38"/>
    <mergeCell ref="J39:J42"/>
    <mergeCell ref="A27:A38"/>
    <mergeCell ref="B27:B38"/>
    <mergeCell ref="A20:A21"/>
    <mergeCell ref="B20:B21"/>
    <mergeCell ref="A22:A26"/>
    <mergeCell ref="B22:B26"/>
    <mergeCell ref="C22:C24"/>
    <mergeCell ref="D22:D24"/>
    <mergeCell ref="E22:E24"/>
    <mergeCell ref="F22:F24"/>
    <mergeCell ref="G22:G24"/>
    <mergeCell ref="C25:C26"/>
    <mergeCell ref="D25:D26"/>
    <mergeCell ref="E25:E26"/>
    <mergeCell ref="F25:F26"/>
    <mergeCell ref="G25:G26"/>
    <mergeCell ref="AG22:AG24"/>
    <mergeCell ref="U30:U32"/>
    <mergeCell ref="J25:J26"/>
    <mergeCell ref="K25:K26"/>
    <mergeCell ref="L25:L26"/>
    <mergeCell ref="M25:M26"/>
    <mergeCell ref="N25:N26"/>
    <mergeCell ref="O25:O26"/>
    <mergeCell ref="X30:X32"/>
    <mergeCell ref="Z30:Z32"/>
    <mergeCell ref="AA30:AA32"/>
    <mergeCell ref="AB30:AB32"/>
    <mergeCell ref="AC30:AC32"/>
    <mergeCell ref="AD30:AD32"/>
    <mergeCell ref="W30:W32"/>
    <mergeCell ref="H22:H24"/>
    <mergeCell ref="I22:I24"/>
    <mergeCell ref="J22:J24"/>
    <mergeCell ref="AK13:AK14"/>
    <mergeCell ref="A15:A17"/>
    <mergeCell ref="B15:B17"/>
    <mergeCell ref="C15:C17"/>
    <mergeCell ref="D15:D17"/>
    <mergeCell ref="E15:E17"/>
    <mergeCell ref="F15:F17"/>
    <mergeCell ref="G15:G17"/>
    <mergeCell ref="H15:H17"/>
    <mergeCell ref="I15:I17"/>
    <mergeCell ref="J15:J17"/>
    <mergeCell ref="K15:K17"/>
    <mergeCell ref="M15:M17"/>
    <mergeCell ref="N15:N17"/>
    <mergeCell ref="O15:O17"/>
    <mergeCell ref="AE15:AE17"/>
    <mergeCell ref="AF15:AF17"/>
    <mergeCell ref="AG15:AG17"/>
    <mergeCell ref="AH15:AH17"/>
    <mergeCell ref="AI15:AI17"/>
    <mergeCell ref="AJ15:AJ17"/>
    <mergeCell ref="AK15:AK17"/>
    <mergeCell ref="J13:J14"/>
    <mergeCell ref="K13:K14"/>
    <mergeCell ref="L13:L14"/>
    <mergeCell ref="M13:M14"/>
    <mergeCell ref="N13:N14"/>
    <mergeCell ref="O13:O14"/>
    <mergeCell ref="AE13:AE14"/>
    <mergeCell ref="AF13:AF14"/>
    <mergeCell ref="AG13:AG14"/>
    <mergeCell ref="A9:A14"/>
    <mergeCell ref="AE9:AE12"/>
    <mergeCell ref="AF9:AF12"/>
    <mergeCell ref="AG9:AG12"/>
    <mergeCell ref="P9:P10"/>
    <mergeCell ref="Q9:Q10"/>
    <mergeCell ref="R9:R10"/>
    <mergeCell ref="S9:S10"/>
    <mergeCell ref="T9:T10"/>
    <mergeCell ref="U9:U10"/>
    <mergeCell ref="V9:V10"/>
    <mergeCell ref="W9:W10"/>
    <mergeCell ref="X9:X10"/>
    <mergeCell ref="Y9:Y10"/>
    <mergeCell ref="Z9:Z10"/>
    <mergeCell ref="AA9:AA10"/>
    <mergeCell ref="AB9:AB10"/>
    <mergeCell ref="AC9:AC10"/>
    <mergeCell ref="AD9:AD10"/>
    <mergeCell ref="AC11:AC12"/>
    <mergeCell ref="AD11:AD12"/>
    <mergeCell ref="V11:V12"/>
    <mergeCell ref="W11:W12"/>
    <mergeCell ref="X11:X12"/>
    <mergeCell ref="E9:E12"/>
    <mergeCell ref="F9:F12"/>
    <mergeCell ref="G9:G12"/>
    <mergeCell ref="H9:H12"/>
    <mergeCell ref="I9:I12"/>
    <mergeCell ref="C13:C14"/>
    <mergeCell ref="D13:D14"/>
    <mergeCell ref="E13:E14"/>
    <mergeCell ref="F13:F14"/>
    <mergeCell ref="G13:G14"/>
    <mergeCell ref="H13:H14"/>
    <mergeCell ref="I13:I14"/>
    <mergeCell ref="AA11:AA12"/>
    <mergeCell ref="AB11:AB12"/>
    <mergeCell ref="R11:R12"/>
    <mergeCell ref="Z11:Z12"/>
    <mergeCell ref="Y11:Y12"/>
    <mergeCell ref="P11:P12"/>
    <mergeCell ref="Q11:Q12"/>
    <mergeCell ref="S11:S12"/>
    <mergeCell ref="T11:T12"/>
    <mergeCell ref="J9:J12"/>
    <mergeCell ref="K9:K12"/>
    <mergeCell ref="L9:L12"/>
    <mergeCell ref="M9:M12"/>
    <mergeCell ref="N9:N12"/>
    <mergeCell ref="O9:O12"/>
    <mergeCell ref="U11:U12"/>
    <mergeCell ref="AJ158:AJ163"/>
    <mergeCell ref="AK158:AK163"/>
    <mergeCell ref="AJ146:AJ151"/>
    <mergeCell ref="AK146:AK151"/>
    <mergeCell ref="AK71:AK76"/>
    <mergeCell ref="AJ152:AJ157"/>
    <mergeCell ref="AK152:AK157"/>
    <mergeCell ref="AJ139:AJ140"/>
    <mergeCell ref="AK139:AK140"/>
    <mergeCell ref="AJ84:AJ89"/>
    <mergeCell ref="AK84:AK89"/>
    <mergeCell ref="AJ77:AJ82"/>
    <mergeCell ref="AK77:AK82"/>
    <mergeCell ref="AJ71:AJ76"/>
    <mergeCell ref="AF5:AF8"/>
    <mergeCell ref="AJ65:AJ70"/>
    <mergeCell ref="AK65:AK70"/>
    <mergeCell ref="AJ4:AK5"/>
    <mergeCell ref="AJ6:AJ8"/>
    <mergeCell ref="AK6:AK8"/>
    <mergeCell ref="AI9:AI12"/>
    <mergeCell ref="AJ9:AJ12"/>
    <mergeCell ref="AK9:AK12"/>
    <mergeCell ref="AH13:AH14"/>
    <mergeCell ref="AI13:AI14"/>
    <mergeCell ref="AJ13:AJ14"/>
    <mergeCell ref="AK18:AK19"/>
    <mergeCell ref="AJ18:AJ19"/>
    <mergeCell ref="AI18:AI19"/>
    <mergeCell ref="AH18:AH19"/>
    <mergeCell ref="AG18:AG19"/>
    <mergeCell ref="AF18:AF19"/>
    <mergeCell ref="N158:N163"/>
    <mergeCell ref="O158:O163"/>
    <mergeCell ref="N77:N82"/>
    <mergeCell ref="O77:O82"/>
    <mergeCell ref="N146:N151"/>
    <mergeCell ref="O146:O151"/>
    <mergeCell ref="N71:N76"/>
    <mergeCell ref="O71:O76"/>
    <mergeCell ref="AE146:AE151"/>
    <mergeCell ref="AE152:AE157"/>
    <mergeCell ref="AE65:AE70"/>
    <mergeCell ref="AE71:AE76"/>
    <mergeCell ref="AE77:AE82"/>
    <mergeCell ref="AE59:AE64"/>
    <mergeCell ref="P84:P89"/>
    <mergeCell ref="Q84:Q89"/>
    <mergeCell ref="R84:R89"/>
    <mergeCell ref="N141:N142"/>
    <mergeCell ref="O141:O142"/>
    <mergeCell ref="S84:S89"/>
    <mergeCell ref="T84:T89"/>
    <mergeCell ref="U84:U89"/>
    <mergeCell ref="V84:V89"/>
    <mergeCell ref="W84:W89"/>
    <mergeCell ref="X84:X89"/>
    <mergeCell ref="Z84:Z89"/>
    <mergeCell ref="AA84:AA89"/>
    <mergeCell ref="AB84:AB89"/>
    <mergeCell ref="N65:N70"/>
    <mergeCell ref="O65:O70"/>
    <mergeCell ref="AE84:AE89"/>
    <mergeCell ref="N126:N131"/>
    <mergeCell ref="C158:C163"/>
    <mergeCell ref="D158:D163"/>
    <mergeCell ref="E158:E163"/>
    <mergeCell ref="F158:F163"/>
    <mergeCell ref="G158:G163"/>
    <mergeCell ref="H158:H163"/>
    <mergeCell ref="I158:I163"/>
    <mergeCell ref="B146:B163"/>
    <mergeCell ref="G146:G151"/>
    <mergeCell ref="A146:A151"/>
    <mergeCell ref="C146:C151"/>
    <mergeCell ref="D146:D151"/>
    <mergeCell ref="E146:E151"/>
    <mergeCell ref="F146:F151"/>
    <mergeCell ref="L146:L151"/>
    <mergeCell ref="M146:M151"/>
    <mergeCell ref="J71:J76"/>
    <mergeCell ref="K71:K76"/>
    <mergeCell ref="J77:J82"/>
    <mergeCell ref="L71:L76"/>
    <mergeCell ref="K158:K163"/>
    <mergeCell ref="L158:L163"/>
    <mergeCell ref="M158:M163"/>
    <mergeCell ref="J158:J163"/>
    <mergeCell ref="A90:A92"/>
    <mergeCell ref="C90:C92"/>
    <mergeCell ref="D90:D92"/>
    <mergeCell ref="E90:E92"/>
    <mergeCell ref="F90:F92"/>
    <mergeCell ref="C139:C140"/>
    <mergeCell ref="D139:D140"/>
    <mergeCell ref="F132:F137"/>
    <mergeCell ref="L77:L82"/>
    <mergeCell ref="M77:M82"/>
    <mergeCell ref="H77:H82"/>
    <mergeCell ref="I77:I82"/>
    <mergeCell ref="K152:K157"/>
    <mergeCell ref="L152:L157"/>
    <mergeCell ref="M152:M157"/>
    <mergeCell ref="H90:H92"/>
    <mergeCell ref="I90:I92"/>
    <mergeCell ref="L90:L92"/>
    <mergeCell ref="M90:M92"/>
    <mergeCell ref="L139:L140"/>
    <mergeCell ref="M139:M140"/>
    <mergeCell ref="L84:L89"/>
    <mergeCell ref="M84:M89"/>
    <mergeCell ref="M71:M76"/>
    <mergeCell ref="H146:H151"/>
    <mergeCell ref="I146:I151"/>
    <mergeCell ref="J146:J151"/>
    <mergeCell ref="K146:K151"/>
    <mergeCell ref="H141:H142"/>
    <mergeCell ref="I141:I142"/>
    <mergeCell ref="J141:J142"/>
    <mergeCell ref="K141:K142"/>
    <mergeCell ref="H126:H131"/>
    <mergeCell ref="I126:I131"/>
    <mergeCell ref="J126:J131"/>
    <mergeCell ref="K126:K131"/>
    <mergeCell ref="L126:L131"/>
    <mergeCell ref="M126:M131"/>
    <mergeCell ref="L141:L142"/>
    <mergeCell ref="M141:M142"/>
    <mergeCell ref="I139:I140"/>
    <mergeCell ref="J139:J140"/>
    <mergeCell ref="K139:K140"/>
    <mergeCell ref="G77:G82"/>
    <mergeCell ref="H71:H76"/>
    <mergeCell ref="I71:I76"/>
    <mergeCell ref="K84:K89"/>
    <mergeCell ref="G65:G70"/>
    <mergeCell ref="H65:H70"/>
    <mergeCell ref="I65:I70"/>
    <mergeCell ref="J65:J70"/>
    <mergeCell ref="G122:G125"/>
    <mergeCell ref="H122:H125"/>
    <mergeCell ref="I122:I125"/>
    <mergeCell ref="J122:J125"/>
    <mergeCell ref="K122:K125"/>
    <mergeCell ref="G71:G76"/>
    <mergeCell ref="K65:K70"/>
    <mergeCell ref="K77:K82"/>
    <mergeCell ref="G126:G131"/>
    <mergeCell ref="G132:G137"/>
    <mergeCell ref="H132:H137"/>
    <mergeCell ref="I132:I137"/>
    <mergeCell ref="J132:J137"/>
    <mergeCell ref="K132:K137"/>
    <mergeCell ref="G90:G92"/>
    <mergeCell ref="J90:J92"/>
    <mergeCell ref="K90:K92"/>
    <mergeCell ref="A71:A76"/>
    <mergeCell ref="C71:C76"/>
    <mergeCell ref="D71:D76"/>
    <mergeCell ref="A77:A82"/>
    <mergeCell ref="C77:C82"/>
    <mergeCell ref="D77:D82"/>
    <mergeCell ref="E77:E82"/>
    <mergeCell ref="F77:F82"/>
    <mergeCell ref="D84:D89"/>
    <mergeCell ref="E84:E89"/>
    <mergeCell ref="A122:A125"/>
    <mergeCell ref="C122:C125"/>
    <mergeCell ref="D122:D125"/>
    <mergeCell ref="E122:E125"/>
    <mergeCell ref="F122:F125"/>
    <mergeCell ref="A132:A142"/>
    <mergeCell ref="B132:B142"/>
    <mergeCell ref="C132:C137"/>
    <mergeCell ref="D132:D137"/>
    <mergeCell ref="E132:E137"/>
    <mergeCell ref="E71:E76"/>
    <mergeCell ref="F71:F76"/>
    <mergeCell ref="A126:A131"/>
    <mergeCell ref="C126:C131"/>
    <mergeCell ref="D126:D131"/>
    <mergeCell ref="E126:E131"/>
    <mergeCell ref="F126:F131"/>
    <mergeCell ref="B65:B82"/>
    <mergeCell ref="B83:B89"/>
    <mergeCell ref="A98:A109"/>
    <mergeCell ref="C98:C109"/>
    <mergeCell ref="C117:C120"/>
    <mergeCell ref="A59:A64"/>
    <mergeCell ref="C59:C64"/>
    <mergeCell ref="D59:D64"/>
    <mergeCell ref="E59:E64"/>
    <mergeCell ref="F59:F64"/>
    <mergeCell ref="A65:A70"/>
    <mergeCell ref="C65:C70"/>
    <mergeCell ref="D65:D70"/>
    <mergeCell ref="E65:E70"/>
    <mergeCell ref="F65:F70"/>
    <mergeCell ref="J27:J32"/>
    <mergeCell ref="K27:K32"/>
    <mergeCell ref="L27:L32"/>
    <mergeCell ref="M27:M32"/>
    <mergeCell ref="N27:N32"/>
    <mergeCell ref="O27:O32"/>
    <mergeCell ref="G59:G64"/>
    <mergeCell ref="H59:H64"/>
    <mergeCell ref="I59:I64"/>
    <mergeCell ref="J59:J64"/>
    <mergeCell ref="K59:K64"/>
    <mergeCell ref="L59:L64"/>
    <mergeCell ref="M59:M64"/>
    <mergeCell ref="L65:L70"/>
    <mergeCell ref="M65:M70"/>
    <mergeCell ref="N59:N64"/>
    <mergeCell ref="B49:B58"/>
    <mergeCell ref="B59:B64"/>
    <mergeCell ref="O59:O64"/>
    <mergeCell ref="C27:C32"/>
    <mergeCell ref="D27:D32"/>
    <mergeCell ref="E27:E32"/>
    <mergeCell ref="B9:B14"/>
    <mergeCell ref="C9:C12"/>
    <mergeCell ref="D9:D12"/>
    <mergeCell ref="P5:P8"/>
    <mergeCell ref="Q5:Q8"/>
    <mergeCell ref="R5:R8"/>
    <mergeCell ref="O5:O8"/>
    <mergeCell ref="AG5:AG8"/>
    <mergeCell ref="AH5:AH8"/>
    <mergeCell ref="AI5:AI6"/>
    <mergeCell ref="S6:S8"/>
    <mergeCell ref="T6:T8"/>
    <mergeCell ref="I4:O4"/>
    <mergeCell ref="P4:X4"/>
    <mergeCell ref="Y4:AE4"/>
    <mergeCell ref="F84:F89"/>
    <mergeCell ref="G84:G89"/>
    <mergeCell ref="H84:H89"/>
    <mergeCell ref="I84:I89"/>
    <mergeCell ref="J84:J89"/>
    <mergeCell ref="B18:B19"/>
    <mergeCell ref="G18:G19"/>
    <mergeCell ref="H18:H19"/>
    <mergeCell ref="I18:I19"/>
    <mergeCell ref="V6:V8"/>
    <mergeCell ref="W6:W8"/>
    <mergeCell ref="X6:X8"/>
    <mergeCell ref="S5:X5"/>
    <mergeCell ref="Y5:Y8"/>
    <mergeCell ref="N84:N89"/>
    <mergeCell ref="H25:H26"/>
    <mergeCell ref="I25:I26"/>
    <mergeCell ref="L15:L17"/>
    <mergeCell ref="O84:O89"/>
    <mergeCell ref="G5:G8"/>
    <mergeCell ref="A4:H4"/>
    <mergeCell ref="A84:A89"/>
    <mergeCell ref="C84:C89"/>
    <mergeCell ref="AD5:AD8"/>
    <mergeCell ref="AE5:AE8"/>
    <mergeCell ref="A18:A19"/>
    <mergeCell ref="C18:C19"/>
    <mergeCell ref="D18:D19"/>
    <mergeCell ref="E18:E19"/>
    <mergeCell ref="F18:F19"/>
    <mergeCell ref="O18:O19"/>
    <mergeCell ref="J18:J19"/>
    <mergeCell ref="K18:K19"/>
    <mergeCell ref="L18:L19"/>
    <mergeCell ref="M18:M19"/>
    <mergeCell ref="N18:N19"/>
    <mergeCell ref="P59:P64"/>
    <mergeCell ref="Q59:Q64"/>
    <mergeCell ref="R59:R64"/>
    <mergeCell ref="S59:S64"/>
    <mergeCell ref="T59:T64"/>
    <mergeCell ref="U59:U64"/>
    <mergeCell ref="V59:V64"/>
    <mergeCell ref="W59:W64"/>
    <mergeCell ref="X59:X64"/>
    <mergeCell ref="Z59:Z64"/>
    <mergeCell ref="AA59:AA64"/>
    <mergeCell ref="AB59:AB64"/>
    <mergeCell ref="AC59:AC64"/>
    <mergeCell ref="I1:AK1"/>
    <mergeCell ref="I2:AK2"/>
    <mergeCell ref="I3:AF3"/>
    <mergeCell ref="AG3:AK3"/>
    <mergeCell ref="A1:H3"/>
    <mergeCell ref="U6:U8"/>
    <mergeCell ref="AI7:AI8"/>
    <mergeCell ref="Z5:Z8"/>
    <mergeCell ref="AA5:AA8"/>
    <mergeCell ref="AB5:AB8"/>
    <mergeCell ref="AC5:AC8"/>
    <mergeCell ref="AF4:AI4"/>
    <mergeCell ref="A5:A8"/>
    <mergeCell ref="B5:B8"/>
    <mergeCell ref="C5:C8"/>
    <mergeCell ref="D5:E7"/>
    <mergeCell ref="J5:J8"/>
    <mergeCell ref="K5:K8"/>
    <mergeCell ref="L5:L8"/>
    <mergeCell ref="M5:M8"/>
    <mergeCell ref="N5:N8"/>
    <mergeCell ref="H5:H8"/>
    <mergeCell ref="I5:I8"/>
    <mergeCell ref="F5:F7"/>
    <mergeCell ref="AK22:AK24"/>
    <mergeCell ref="AF25:AF26"/>
    <mergeCell ref="AG25:AG26"/>
    <mergeCell ref="AH25:AH26"/>
    <mergeCell ref="AI25:AI26"/>
    <mergeCell ref="AJ25:AJ26"/>
    <mergeCell ref="AK25:AK26"/>
    <mergeCell ref="AD59:AD64"/>
    <mergeCell ref="AE27:AE32"/>
    <mergeCell ref="AI51:AI52"/>
    <mergeCell ref="AJ51:AJ52"/>
    <mergeCell ref="AK51:AK52"/>
    <mergeCell ref="AH49:AH50"/>
    <mergeCell ref="AI49:AI50"/>
    <mergeCell ref="AJ49:AJ50"/>
    <mergeCell ref="AK49:AK50"/>
    <mergeCell ref="Y59:Y64"/>
    <mergeCell ref="AH27:AH32"/>
    <mergeCell ref="AG27:AG32"/>
    <mergeCell ref="AC36:AC38"/>
    <mergeCell ref="AD36:AD38"/>
    <mergeCell ref="AF33:AF38"/>
    <mergeCell ref="AI33:AI38"/>
    <mergeCell ref="AJ33:AJ38"/>
    <mergeCell ref="AH33:AH38"/>
    <mergeCell ref="AF27:AF32"/>
    <mergeCell ref="AG59:AG64"/>
    <mergeCell ref="AH59:AH64"/>
    <mergeCell ref="AF59:AF64"/>
    <mergeCell ref="AK27:AK32"/>
    <mergeCell ref="AK33:AK38"/>
    <mergeCell ref="R65:R70"/>
    <mergeCell ref="S65:S70"/>
    <mergeCell ref="T65:T70"/>
    <mergeCell ref="U65:U70"/>
    <mergeCell ref="V65:V70"/>
    <mergeCell ref="W65:W70"/>
    <mergeCell ref="X65:X70"/>
    <mergeCell ref="Z65:Z70"/>
    <mergeCell ref="AA65:AA70"/>
    <mergeCell ref="AB65:AB70"/>
    <mergeCell ref="AC65:AC70"/>
    <mergeCell ref="AD65:AD70"/>
    <mergeCell ref="AF65:AF70"/>
    <mergeCell ref="Z71:Z76"/>
    <mergeCell ref="AA71:AA76"/>
    <mergeCell ref="Y71:Y76"/>
    <mergeCell ref="AF71:AF76"/>
    <mergeCell ref="P71:P76"/>
    <mergeCell ref="Q71:Q76"/>
    <mergeCell ref="R71:R76"/>
    <mergeCell ref="S71:S76"/>
    <mergeCell ref="T71:T76"/>
    <mergeCell ref="U71:U76"/>
    <mergeCell ref="AI71:AI76"/>
    <mergeCell ref="P77:P82"/>
    <mergeCell ref="Q77:Q82"/>
    <mergeCell ref="R77:R82"/>
    <mergeCell ref="S77:S82"/>
    <mergeCell ref="T77:T82"/>
    <mergeCell ref="U77:U82"/>
    <mergeCell ref="V77:V82"/>
    <mergeCell ref="W77:W82"/>
    <mergeCell ref="X77:X82"/>
    <mergeCell ref="Z77:Z82"/>
    <mergeCell ref="AA77:AA82"/>
    <mergeCell ref="AB77:AB82"/>
    <mergeCell ref="AC77:AC82"/>
    <mergeCell ref="AD77:AD82"/>
    <mergeCell ref="AF77:AF82"/>
    <mergeCell ref="AG77:AG82"/>
    <mergeCell ref="AH77:AH82"/>
    <mergeCell ref="AI77:AI82"/>
    <mergeCell ref="V71:V76"/>
    <mergeCell ref="W71:W76"/>
    <mergeCell ref="X71:X76"/>
    <mergeCell ref="AB71:AB76"/>
    <mergeCell ref="AC71:AC76"/>
    <mergeCell ref="AD71:AD76"/>
    <mergeCell ref="Y77:Y82"/>
    <mergeCell ref="AG65:AG70"/>
    <mergeCell ref="AH65:AH70"/>
    <mergeCell ref="Y65:Y70"/>
    <mergeCell ref="AI65:AI70"/>
    <mergeCell ref="AC84:AC89"/>
    <mergeCell ref="AD84:AD89"/>
    <mergeCell ref="AF84:AF89"/>
    <mergeCell ref="AI122:AI125"/>
    <mergeCell ref="AI132:AI137"/>
    <mergeCell ref="U126:U131"/>
    <mergeCell ref="V126:V131"/>
    <mergeCell ref="AI141:AI142"/>
    <mergeCell ref="AI126:AI131"/>
    <mergeCell ref="AI84:AI89"/>
    <mergeCell ref="AG71:AG76"/>
    <mergeCell ref="AH71:AH76"/>
    <mergeCell ref="AG84:AG89"/>
    <mergeCell ref="AH84:AH89"/>
    <mergeCell ref="Y84:Y89"/>
    <mergeCell ref="AG98:AG109"/>
    <mergeCell ref="AH98:AH109"/>
    <mergeCell ref="AI98:AI109"/>
    <mergeCell ref="AB155:AB157"/>
    <mergeCell ref="S149:S151"/>
    <mergeCell ref="T146:T148"/>
    <mergeCell ref="T149:T151"/>
    <mergeCell ref="AA146:AA148"/>
    <mergeCell ref="AB146:AB148"/>
    <mergeCell ref="AB149:AB151"/>
    <mergeCell ref="AC146:AC148"/>
    <mergeCell ref="AC149:AC151"/>
    <mergeCell ref="AD146:AD148"/>
    <mergeCell ref="AD149:AD151"/>
    <mergeCell ref="U146:U148"/>
    <mergeCell ref="U149:U151"/>
    <mergeCell ref="V146:V148"/>
    <mergeCell ref="U152:U154"/>
    <mergeCell ref="U155:U157"/>
    <mergeCell ref="V152:V154"/>
    <mergeCell ref="V155:V157"/>
    <mergeCell ref="W152:W154"/>
    <mergeCell ref="W155:W157"/>
    <mergeCell ref="X152:X154"/>
    <mergeCell ref="X155:X157"/>
    <mergeCell ref="AC155:AC157"/>
    <mergeCell ref="AD152:AD154"/>
    <mergeCell ref="AD155:AD157"/>
    <mergeCell ref="AA155:AA157"/>
    <mergeCell ref="Q149:Q151"/>
    <mergeCell ref="R146:R148"/>
    <mergeCell ref="R149:R151"/>
    <mergeCell ref="S146:S148"/>
    <mergeCell ref="Z152:Z154"/>
    <mergeCell ref="Z155:Z157"/>
    <mergeCell ref="P158:P163"/>
    <mergeCell ref="Q158:Q163"/>
    <mergeCell ref="AI158:AI163"/>
    <mergeCell ref="AH158:AH163"/>
    <mergeCell ref="AG158:AG163"/>
    <mergeCell ref="AF158:AF163"/>
    <mergeCell ref="AD158:AD163"/>
    <mergeCell ref="AC158:AC163"/>
    <mergeCell ref="AB158:AB163"/>
    <mergeCell ref="AA158:AA163"/>
    <mergeCell ref="Z158:Z163"/>
    <mergeCell ref="X158:X163"/>
    <mergeCell ref="W158:W163"/>
    <mergeCell ref="V158:V163"/>
    <mergeCell ref="U158:U163"/>
    <mergeCell ref="T158:T163"/>
    <mergeCell ref="S158:S163"/>
    <mergeCell ref="R158:R163"/>
    <mergeCell ref="Y158:Y163"/>
    <mergeCell ref="AE158:AE163"/>
    <mergeCell ref="P152:P154"/>
    <mergeCell ref="Q152:Q154"/>
    <mergeCell ref="AC152:AC154"/>
    <mergeCell ref="AA149:AA151"/>
    <mergeCell ref="AA152:AA154"/>
    <mergeCell ref="AB152:AB154"/>
    <mergeCell ref="Q155:Q157"/>
    <mergeCell ref="P155:P157"/>
    <mergeCell ref="R152:R154"/>
    <mergeCell ref="R155:R157"/>
    <mergeCell ref="S152:S154"/>
    <mergeCell ref="S155:S157"/>
    <mergeCell ref="T152:T154"/>
    <mergeCell ref="T155:T157"/>
    <mergeCell ref="AI152:AI157"/>
    <mergeCell ref="AH152:AH157"/>
    <mergeCell ref="AG152:AG157"/>
    <mergeCell ref="AF152:AF157"/>
    <mergeCell ref="AI59:AI64"/>
    <mergeCell ref="V149:V151"/>
    <mergeCell ref="W146:W148"/>
    <mergeCell ref="W149:W151"/>
    <mergeCell ref="X149:X151"/>
    <mergeCell ref="X146:X148"/>
    <mergeCell ref="Z146:Z148"/>
    <mergeCell ref="Z149:Z151"/>
    <mergeCell ref="AF146:AF151"/>
    <mergeCell ref="AG146:AG151"/>
    <mergeCell ref="AI146:AI151"/>
    <mergeCell ref="AF141:AF142"/>
    <mergeCell ref="AG141:AG142"/>
    <mergeCell ref="AH141:AH142"/>
    <mergeCell ref="P146:P148"/>
    <mergeCell ref="P149:P151"/>
    <mergeCell ref="Q146:Q148"/>
    <mergeCell ref="AG117:AG120"/>
    <mergeCell ref="AH117:AH120"/>
    <mergeCell ref="AI117:AI120"/>
    <mergeCell ref="AJ117:AJ120"/>
    <mergeCell ref="AK117:AK120"/>
    <mergeCell ref="AJ98:AJ109"/>
    <mergeCell ref="AK98:AK109"/>
    <mergeCell ref="A110:A116"/>
    <mergeCell ref="C110:C116"/>
    <mergeCell ref="D110:D116"/>
    <mergeCell ref="E110:E116"/>
    <mergeCell ref="F110:F116"/>
    <mergeCell ref="G110:G116"/>
    <mergeCell ref="H110:H116"/>
    <mergeCell ref="I110:I116"/>
    <mergeCell ref="J110:J116"/>
    <mergeCell ref="K110:K116"/>
    <mergeCell ref="L110:L116"/>
    <mergeCell ref="M110:M116"/>
    <mergeCell ref="N110:N116"/>
    <mergeCell ref="O110:O116"/>
    <mergeCell ref="AE110:AE116"/>
    <mergeCell ref="AF110:AF116"/>
    <mergeCell ref="AG110:AG116"/>
    <mergeCell ref="AH110:AH116"/>
    <mergeCell ref="AI110:AI116"/>
    <mergeCell ref="AJ110:AJ116"/>
    <mergeCell ref="AK110:AK116"/>
    <mergeCell ref="D98:D109"/>
    <mergeCell ref="E98:E109"/>
    <mergeCell ref="F98:F109"/>
    <mergeCell ref="G98:G109"/>
    <mergeCell ref="AF119:AF120"/>
    <mergeCell ref="B90:B121"/>
    <mergeCell ref="A117:A120"/>
    <mergeCell ref="D117:D120"/>
    <mergeCell ref="E117:E120"/>
    <mergeCell ref="F117:F120"/>
    <mergeCell ref="G117:G120"/>
    <mergeCell ref="H117:H120"/>
    <mergeCell ref="I117:I120"/>
    <mergeCell ref="J117:J120"/>
    <mergeCell ref="K117:K120"/>
    <mergeCell ref="L117:L120"/>
    <mergeCell ref="M117:M120"/>
    <mergeCell ref="N117:N120"/>
    <mergeCell ref="O117:O120"/>
    <mergeCell ref="AE117:AE120"/>
    <mergeCell ref="AF117:AF118"/>
    <mergeCell ref="H98:H109"/>
    <mergeCell ref="I98:I109"/>
    <mergeCell ref="J98:J109"/>
    <mergeCell ref="K98:K109"/>
    <mergeCell ref="L98:L109"/>
    <mergeCell ref="M98:M109"/>
    <mergeCell ref="N98:N109"/>
    <mergeCell ref="O98:O109"/>
    <mergeCell ref="AE98:AE109"/>
    <mergeCell ref="AF98:AF109"/>
  </mergeCells>
  <conditionalFormatting sqref="I18 Z27 Z30 Z33 Z36">
    <cfRule type="cellIs" dxfId="1555" priority="1705" operator="equal">
      <formula>"Muy Alta"</formula>
    </cfRule>
    <cfRule type="cellIs" dxfId="1554" priority="1706" operator="equal">
      <formula>"Alta"</formula>
    </cfRule>
    <cfRule type="cellIs" dxfId="1553" priority="1707" operator="equal">
      <formula>"Media"</formula>
    </cfRule>
    <cfRule type="cellIs" dxfId="1552" priority="1708" operator="equal">
      <formula>"Baja"</formula>
    </cfRule>
    <cfRule type="cellIs" dxfId="1551" priority="1709" operator="equal">
      <formula>"Muy Baja"</formula>
    </cfRule>
  </conditionalFormatting>
  <conditionalFormatting sqref="M84 M65 M71 M77 M59 M146 M152 M158 M18 AB27 AB33 AB36">
    <cfRule type="cellIs" dxfId="1550" priority="1700" operator="equal">
      <formula>"Catastrófico"</formula>
    </cfRule>
    <cfRule type="cellIs" dxfId="1549" priority="1701" operator="equal">
      <formula>"Mayor"</formula>
    </cfRule>
    <cfRule type="cellIs" dxfId="1548" priority="1702" operator="equal">
      <formula>"Moderado"</formula>
    </cfRule>
    <cfRule type="cellIs" dxfId="1547" priority="1703" operator="equal">
      <formula>"Menor"</formula>
    </cfRule>
    <cfRule type="cellIs" dxfId="1546" priority="1704" operator="equal">
      <formula>"Leve"</formula>
    </cfRule>
  </conditionalFormatting>
  <conditionalFormatting sqref="O18 AD27 AD33 AD36">
    <cfRule type="cellIs" dxfId="1545" priority="1696" operator="equal">
      <formula>"Extremo"</formula>
    </cfRule>
    <cfRule type="cellIs" dxfId="1544" priority="1697" operator="equal">
      <formula>"Alto"</formula>
    </cfRule>
    <cfRule type="cellIs" dxfId="1543" priority="1698" operator="equal">
      <formula>"Moderado"</formula>
    </cfRule>
    <cfRule type="cellIs" dxfId="1542" priority="1699" operator="equal">
      <formula>"Bajo"</formula>
    </cfRule>
  </conditionalFormatting>
  <conditionalFormatting sqref="Z18:Z19">
    <cfRule type="cellIs" dxfId="1541" priority="1691" operator="equal">
      <formula>"Muy Alta"</formula>
    </cfRule>
    <cfRule type="cellIs" dxfId="1540" priority="1692" operator="equal">
      <formula>"Alta"</formula>
    </cfRule>
    <cfRule type="cellIs" dxfId="1539" priority="1693" operator="equal">
      <formula>"Media"</formula>
    </cfRule>
    <cfRule type="cellIs" dxfId="1538" priority="1694" operator="equal">
      <formula>"Baja"</formula>
    </cfRule>
    <cfRule type="cellIs" dxfId="1537" priority="1695" operator="equal">
      <formula>"Muy Baja"</formula>
    </cfRule>
  </conditionalFormatting>
  <conditionalFormatting sqref="AB18:AB19">
    <cfRule type="cellIs" dxfId="1536" priority="1686" operator="equal">
      <formula>"Catastrófico"</formula>
    </cfRule>
    <cfRule type="cellIs" dxfId="1535" priority="1687" operator="equal">
      <formula>"Mayor"</formula>
    </cfRule>
    <cfRule type="cellIs" dxfId="1534" priority="1688" operator="equal">
      <formula>"Moderado"</formula>
    </cfRule>
    <cfRule type="cellIs" dxfId="1533" priority="1689" operator="equal">
      <formula>"Menor"</formula>
    </cfRule>
    <cfRule type="cellIs" dxfId="1532" priority="1690" operator="equal">
      <formula>"Leve"</formula>
    </cfRule>
  </conditionalFormatting>
  <conditionalFormatting sqref="AD18:AD19">
    <cfRule type="cellIs" dxfId="1531" priority="1682" operator="equal">
      <formula>"Extremo"</formula>
    </cfRule>
    <cfRule type="cellIs" dxfId="1530" priority="1683" operator="equal">
      <formula>"Alto"</formula>
    </cfRule>
    <cfRule type="cellIs" dxfId="1529" priority="1684" operator="equal">
      <formula>"Moderado"</formula>
    </cfRule>
    <cfRule type="cellIs" dxfId="1528" priority="1685" operator="equal">
      <formula>"Bajo"</formula>
    </cfRule>
  </conditionalFormatting>
  <conditionalFormatting sqref="I152">
    <cfRule type="cellIs" dxfId="1527" priority="1439" operator="equal">
      <formula>"Muy Alta"</formula>
    </cfRule>
    <cfRule type="cellIs" dxfId="1526" priority="1440" operator="equal">
      <formula>"Alta"</formula>
    </cfRule>
    <cfRule type="cellIs" dxfId="1525" priority="1441" operator="equal">
      <formula>"Media"</formula>
    </cfRule>
    <cfRule type="cellIs" dxfId="1524" priority="1442" operator="equal">
      <formula>"Baja"</formula>
    </cfRule>
    <cfRule type="cellIs" dxfId="1523" priority="1443" operator="equal">
      <formula>"Muy Baja"</formula>
    </cfRule>
  </conditionalFormatting>
  <conditionalFormatting sqref="I84">
    <cfRule type="cellIs" dxfId="1522" priority="1607" operator="equal">
      <formula>"Muy Alta"</formula>
    </cfRule>
    <cfRule type="cellIs" dxfId="1521" priority="1608" operator="equal">
      <formula>"Alta"</formula>
    </cfRule>
    <cfRule type="cellIs" dxfId="1520" priority="1609" operator="equal">
      <formula>"Media"</formula>
    </cfRule>
    <cfRule type="cellIs" dxfId="1519" priority="1610" operator="equal">
      <formula>"Baja"</formula>
    </cfRule>
    <cfRule type="cellIs" dxfId="1518" priority="1611" operator="equal">
      <formula>"Muy Baja"</formula>
    </cfRule>
  </conditionalFormatting>
  <conditionalFormatting sqref="O84">
    <cfRule type="cellIs" dxfId="1517" priority="1598" operator="equal">
      <formula>"Extremo"</formula>
    </cfRule>
    <cfRule type="cellIs" dxfId="1516" priority="1599" operator="equal">
      <formula>"Alto"</formula>
    </cfRule>
    <cfRule type="cellIs" dxfId="1515" priority="1600" operator="equal">
      <formula>"Moderado"</formula>
    </cfRule>
    <cfRule type="cellIs" dxfId="1514" priority="1601" operator="equal">
      <formula>"Bajo"</formula>
    </cfRule>
  </conditionalFormatting>
  <conditionalFormatting sqref="Z84">
    <cfRule type="cellIs" dxfId="1513" priority="1593" operator="equal">
      <formula>"Muy Alta"</formula>
    </cfRule>
    <cfRule type="cellIs" dxfId="1512" priority="1594" operator="equal">
      <formula>"Alta"</formula>
    </cfRule>
    <cfRule type="cellIs" dxfId="1511" priority="1595" operator="equal">
      <formula>"Media"</formula>
    </cfRule>
    <cfRule type="cellIs" dxfId="1510" priority="1596" operator="equal">
      <formula>"Baja"</formula>
    </cfRule>
    <cfRule type="cellIs" dxfId="1509" priority="1597" operator="equal">
      <formula>"Muy Baja"</formula>
    </cfRule>
  </conditionalFormatting>
  <conditionalFormatting sqref="AB84">
    <cfRule type="cellIs" dxfId="1508" priority="1588" operator="equal">
      <formula>"Catastrófico"</formula>
    </cfRule>
    <cfRule type="cellIs" dxfId="1507" priority="1589" operator="equal">
      <formula>"Mayor"</formula>
    </cfRule>
    <cfRule type="cellIs" dxfId="1506" priority="1590" operator="equal">
      <formula>"Moderado"</formula>
    </cfRule>
    <cfRule type="cellIs" dxfId="1505" priority="1591" operator="equal">
      <formula>"Menor"</formula>
    </cfRule>
    <cfRule type="cellIs" dxfId="1504" priority="1592" operator="equal">
      <formula>"Leve"</formula>
    </cfRule>
  </conditionalFormatting>
  <conditionalFormatting sqref="AD84">
    <cfRule type="cellIs" dxfId="1503" priority="1584" operator="equal">
      <formula>"Extremo"</formula>
    </cfRule>
    <cfRule type="cellIs" dxfId="1502" priority="1585" operator="equal">
      <formula>"Alto"</formula>
    </cfRule>
    <cfRule type="cellIs" dxfId="1501" priority="1586" operator="equal">
      <formula>"Moderado"</formula>
    </cfRule>
    <cfRule type="cellIs" dxfId="1500" priority="1587" operator="equal">
      <formula>"Bajo"</formula>
    </cfRule>
  </conditionalFormatting>
  <conditionalFormatting sqref="I65">
    <cfRule type="cellIs" dxfId="1499" priority="1579" operator="equal">
      <formula>"Muy Alta"</formula>
    </cfRule>
    <cfRule type="cellIs" dxfId="1498" priority="1580" operator="equal">
      <formula>"Alta"</formula>
    </cfRule>
    <cfRule type="cellIs" dxfId="1497" priority="1581" operator="equal">
      <formula>"Media"</formula>
    </cfRule>
    <cfRule type="cellIs" dxfId="1496" priority="1582" operator="equal">
      <formula>"Baja"</formula>
    </cfRule>
    <cfRule type="cellIs" dxfId="1495" priority="1583" operator="equal">
      <formula>"Muy Baja"</formula>
    </cfRule>
  </conditionalFormatting>
  <conditionalFormatting sqref="O65">
    <cfRule type="cellIs" dxfId="1494" priority="1570" operator="equal">
      <formula>"Extremo"</formula>
    </cfRule>
    <cfRule type="cellIs" dxfId="1493" priority="1571" operator="equal">
      <formula>"Alto"</formula>
    </cfRule>
    <cfRule type="cellIs" dxfId="1492" priority="1572" operator="equal">
      <formula>"Moderado"</formula>
    </cfRule>
    <cfRule type="cellIs" dxfId="1491" priority="1573" operator="equal">
      <formula>"Bajo"</formula>
    </cfRule>
  </conditionalFormatting>
  <conditionalFormatting sqref="Z65">
    <cfRule type="cellIs" dxfId="1490" priority="1565" operator="equal">
      <formula>"Muy Alta"</formula>
    </cfRule>
    <cfRule type="cellIs" dxfId="1489" priority="1566" operator="equal">
      <formula>"Alta"</formula>
    </cfRule>
    <cfRule type="cellIs" dxfId="1488" priority="1567" operator="equal">
      <formula>"Media"</formula>
    </cfRule>
    <cfRule type="cellIs" dxfId="1487" priority="1568" operator="equal">
      <formula>"Baja"</formula>
    </cfRule>
    <cfRule type="cellIs" dxfId="1486" priority="1569" operator="equal">
      <formula>"Muy Baja"</formula>
    </cfRule>
  </conditionalFormatting>
  <conditionalFormatting sqref="AB65">
    <cfRule type="cellIs" dxfId="1485" priority="1560" operator="equal">
      <formula>"Catastrófico"</formula>
    </cfRule>
    <cfRule type="cellIs" dxfId="1484" priority="1561" operator="equal">
      <formula>"Mayor"</formula>
    </cfRule>
    <cfRule type="cellIs" dxfId="1483" priority="1562" operator="equal">
      <formula>"Moderado"</formula>
    </cfRule>
    <cfRule type="cellIs" dxfId="1482" priority="1563" operator="equal">
      <formula>"Menor"</formula>
    </cfRule>
    <cfRule type="cellIs" dxfId="1481" priority="1564" operator="equal">
      <formula>"Leve"</formula>
    </cfRule>
  </conditionalFormatting>
  <conditionalFormatting sqref="AD65">
    <cfRule type="cellIs" dxfId="1480" priority="1556" operator="equal">
      <formula>"Extremo"</formula>
    </cfRule>
    <cfRule type="cellIs" dxfId="1479" priority="1557" operator="equal">
      <formula>"Alto"</formula>
    </cfRule>
    <cfRule type="cellIs" dxfId="1478" priority="1558" operator="equal">
      <formula>"Moderado"</formula>
    </cfRule>
    <cfRule type="cellIs" dxfId="1477" priority="1559" operator="equal">
      <formula>"Bajo"</formula>
    </cfRule>
  </conditionalFormatting>
  <conditionalFormatting sqref="I71">
    <cfRule type="cellIs" dxfId="1476" priority="1551" operator="equal">
      <formula>"Muy Alta"</formula>
    </cfRule>
    <cfRule type="cellIs" dxfId="1475" priority="1552" operator="equal">
      <formula>"Alta"</formula>
    </cfRule>
    <cfRule type="cellIs" dxfId="1474" priority="1553" operator="equal">
      <formula>"Media"</formula>
    </cfRule>
    <cfRule type="cellIs" dxfId="1473" priority="1554" operator="equal">
      <formula>"Baja"</formula>
    </cfRule>
    <cfRule type="cellIs" dxfId="1472" priority="1555" operator="equal">
      <formula>"Muy Baja"</formula>
    </cfRule>
  </conditionalFormatting>
  <conditionalFormatting sqref="O71">
    <cfRule type="cellIs" dxfId="1471" priority="1542" operator="equal">
      <formula>"Extremo"</formula>
    </cfRule>
    <cfRule type="cellIs" dxfId="1470" priority="1543" operator="equal">
      <formula>"Alto"</formula>
    </cfRule>
    <cfRule type="cellIs" dxfId="1469" priority="1544" operator="equal">
      <formula>"Moderado"</formula>
    </cfRule>
    <cfRule type="cellIs" dxfId="1468" priority="1545" operator="equal">
      <formula>"Bajo"</formula>
    </cfRule>
  </conditionalFormatting>
  <conditionalFormatting sqref="Z71">
    <cfRule type="cellIs" dxfId="1467" priority="1537" operator="equal">
      <formula>"Muy Alta"</formula>
    </cfRule>
    <cfRule type="cellIs" dxfId="1466" priority="1538" operator="equal">
      <formula>"Alta"</formula>
    </cfRule>
    <cfRule type="cellIs" dxfId="1465" priority="1539" operator="equal">
      <formula>"Media"</formula>
    </cfRule>
    <cfRule type="cellIs" dxfId="1464" priority="1540" operator="equal">
      <formula>"Baja"</formula>
    </cfRule>
    <cfRule type="cellIs" dxfId="1463" priority="1541" operator="equal">
      <formula>"Muy Baja"</formula>
    </cfRule>
  </conditionalFormatting>
  <conditionalFormatting sqref="AB71">
    <cfRule type="cellIs" dxfId="1462" priority="1532" operator="equal">
      <formula>"Catastrófico"</formula>
    </cfRule>
    <cfRule type="cellIs" dxfId="1461" priority="1533" operator="equal">
      <formula>"Mayor"</formula>
    </cfRule>
    <cfRule type="cellIs" dxfId="1460" priority="1534" operator="equal">
      <formula>"Moderado"</formula>
    </cfRule>
    <cfRule type="cellIs" dxfId="1459" priority="1535" operator="equal">
      <formula>"Menor"</formula>
    </cfRule>
    <cfRule type="cellIs" dxfId="1458" priority="1536" operator="equal">
      <formula>"Leve"</formula>
    </cfRule>
  </conditionalFormatting>
  <conditionalFormatting sqref="AD71">
    <cfRule type="cellIs" dxfId="1457" priority="1528" operator="equal">
      <formula>"Extremo"</formula>
    </cfRule>
    <cfRule type="cellIs" dxfId="1456" priority="1529" operator="equal">
      <formula>"Alto"</formula>
    </cfRule>
    <cfRule type="cellIs" dxfId="1455" priority="1530" operator="equal">
      <formula>"Moderado"</formula>
    </cfRule>
    <cfRule type="cellIs" dxfId="1454" priority="1531" operator="equal">
      <formula>"Bajo"</formula>
    </cfRule>
  </conditionalFormatting>
  <conditionalFormatting sqref="I77">
    <cfRule type="cellIs" dxfId="1453" priority="1523" operator="equal">
      <formula>"Muy Alta"</formula>
    </cfRule>
    <cfRule type="cellIs" dxfId="1452" priority="1524" operator="equal">
      <formula>"Alta"</formula>
    </cfRule>
    <cfRule type="cellIs" dxfId="1451" priority="1525" operator="equal">
      <formula>"Media"</formula>
    </cfRule>
    <cfRule type="cellIs" dxfId="1450" priority="1526" operator="equal">
      <formula>"Baja"</formula>
    </cfRule>
    <cfRule type="cellIs" dxfId="1449" priority="1527" operator="equal">
      <formula>"Muy Baja"</formula>
    </cfRule>
  </conditionalFormatting>
  <conditionalFormatting sqref="O77">
    <cfRule type="cellIs" dxfId="1448" priority="1514" operator="equal">
      <formula>"Extremo"</formula>
    </cfRule>
    <cfRule type="cellIs" dxfId="1447" priority="1515" operator="equal">
      <formula>"Alto"</formula>
    </cfRule>
    <cfRule type="cellIs" dxfId="1446" priority="1516" operator="equal">
      <formula>"Moderado"</formula>
    </cfRule>
    <cfRule type="cellIs" dxfId="1445" priority="1517" operator="equal">
      <formula>"Bajo"</formula>
    </cfRule>
  </conditionalFormatting>
  <conditionalFormatting sqref="Z77">
    <cfRule type="cellIs" dxfId="1444" priority="1509" operator="equal">
      <formula>"Muy Alta"</formula>
    </cfRule>
    <cfRule type="cellIs" dxfId="1443" priority="1510" operator="equal">
      <formula>"Alta"</formula>
    </cfRule>
    <cfRule type="cellIs" dxfId="1442" priority="1511" operator="equal">
      <formula>"Media"</formula>
    </cfRule>
    <cfRule type="cellIs" dxfId="1441" priority="1512" operator="equal">
      <formula>"Baja"</formula>
    </cfRule>
    <cfRule type="cellIs" dxfId="1440" priority="1513" operator="equal">
      <formula>"Muy Baja"</formula>
    </cfRule>
  </conditionalFormatting>
  <conditionalFormatting sqref="AB77">
    <cfRule type="cellIs" dxfId="1439" priority="1504" operator="equal">
      <formula>"Catastrófico"</formula>
    </cfRule>
    <cfRule type="cellIs" dxfId="1438" priority="1505" operator="equal">
      <formula>"Mayor"</formula>
    </cfRule>
    <cfRule type="cellIs" dxfId="1437" priority="1506" operator="equal">
      <formula>"Moderado"</formula>
    </cfRule>
    <cfRule type="cellIs" dxfId="1436" priority="1507" operator="equal">
      <formula>"Menor"</formula>
    </cfRule>
    <cfRule type="cellIs" dxfId="1435" priority="1508" operator="equal">
      <formula>"Leve"</formula>
    </cfRule>
  </conditionalFormatting>
  <conditionalFormatting sqref="AD77">
    <cfRule type="cellIs" dxfId="1434" priority="1500" operator="equal">
      <formula>"Extremo"</formula>
    </cfRule>
    <cfRule type="cellIs" dxfId="1433" priority="1501" operator="equal">
      <formula>"Alto"</formula>
    </cfRule>
    <cfRule type="cellIs" dxfId="1432" priority="1502" operator="equal">
      <formula>"Moderado"</formula>
    </cfRule>
    <cfRule type="cellIs" dxfId="1431" priority="1503" operator="equal">
      <formula>"Bajo"</formula>
    </cfRule>
  </conditionalFormatting>
  <conditionalFormatting sqref="I59">
    <cfRule type="cellIs" dxfId="1430" priority="1495" operator="equal">
      <formula>"Muy Alta"</formula>
    </cfRule>
    <cfRule type="cellIs" dxfId="1429" priority="1496" operator="equal">
      <formula>"Alta"</formula>
    </cfRule>
    <cfRule type="cellIs" dxfId="1428" priority="1497" operator="equal">
      <formula>"Media"</formula>
    </cfRule>
    <cfRule type="cellIs" dxfId="1427" priority="1498" operator="equal">
      <formula>"Baja"</formula>
    </cfRule>
    <cfRule type="cellIs" dxfId="1426" priority="1499" operator="equal">
      <formula>"Muy Baja"</formula>
    </cfRule>
  </conditionalFormatting>
  <conditionalFormatting sqref="O59">
    <cfRule type="cellIs" dxfId="1425" priority="1486" operator="equal">
      <formula>"Extremo"</formula>
    </cfRule>
    <cfRule type="cellIs" dxfId="1424" priority="1487" operator="equal">
      <formula>"Alto"</formula>
    </cfRule>
    <cfRule type="cellIs" dxfId="1423" priority="1488" operator="equal">
      <formula>"Moderado"</formula>
    </cfRule>
    <cfRule type="cellIs" dxfId="1422" priority="1489" operator="equal">
      <formula>"Bajo"</formula>
    </cfRule>
  </conditionalFormatting>
  <conditionalFormatting sqref="Z59">
    <cfRule type="cellIs" dxfId="1421" priority="1481" operator="equal">
      <formula>"Muy Alta"</formula>
    </cfRule>
    <cfRule type="cellIs" dxfId="1420" priority="1482" operator="equal">
      <formula>"Alta"</formula>
    </cfRule>
    <cfRule type="cellIs" dxfId="1419" priority="1483" operator="equal">
      <formula>"Media"</formula>
    </cfRule>
    <cfRule type="cellIs" dxfId="1418" priority="1484" operator="equal">
      <formula>"Baja"</formula>
    </cfRule>
    <cfRule type="cellIs" dxfId="1417" priority="1485" operator="equal">
      <formula>"Muy Baja"</formula>
    </cfRule>
  </conditionalFormatting>
  <conditionalFormatting sqref="AB59">
    <cfRule type="cellIs" dxfId="1416" priority="1476" operator="equal">
      <formula>"Catastrófico"</formula>
    </cfRule>
    <cfRule type="cellIs" dxfId="1415" priority="1477" operator="equal">
      <formula>"Mayor"</formula>
    </cfRule>
    <cfRule type="cellIs" dxfId="1414" priority="1478" operator="equal">
      <formula>"Moderado"</formula>
    </cfRule>
    <cfRule type="cellIs" dxfId="1413" priority="1479" operator="equal">
      <formula>"Menor"</formula>
    </cfRule>
    <cfRule type="cellIs" dxfId="1412" priority="1480" operator="equal">
      <formula>"Leve"</formula>
    </cfRule>
  </conditionalFormatting>
  <conditionalFormatting sqref="AD59">
    <cfRule type="cellIs" dxfId="1411" priority="1472" operator="equal">
      <formula>"Extremo"</formula>
    </cfRule>
    <cfRule type="cellIs" dxfId="1410" priority="1473" operator="equal">
      <formula>"Alto"</formula>
    </cfRule>
    <cfRule type="cellIs" dxfId="1409" priority="1474" operator="equal">
      <formula>"Moderado"</formula>
    </cfRule>
    <cfRule type="cellIs" dxfId="1408" priority="1475" operator="equal">
      <formula>"Bajo"</formula>
    </cfRule>
  </conditionalFormatting>
  <conditionalFormatting sqref="I146">
    <cfRule type="cellIs" dxfId="1407" priority="1467" operator="equal">
      <formula>"Muy Alta"</formula>
    </cfRule>
    <cfRule type="cellIs" dxfId="1406" priority="1468" operator="equal">
      <formula>"Alta"</formula>
    </cfRule>
    <cfRule type="cellIs" dxfId="1405" priority="1469" operator="equal">
      <formula>"Media"</formula>
    </cfRule>
    <cfRule type="cellIs" dxfId="1404" priority="1470" operator="equal">
      <formula>"Baja"</formula>
    </cfRule>
    <cfRule type="cellIs" dxfId="1403" priority="1471" operator="equal">
      <formula>"Muy Baja"</formula>
    </cfRule>
  </conditionalFormatting>
  <conditionalFormatting sqref="O146">
    <cfRule type="cellIs" dxfId="1402" priority="1458" operator="equal">
      <formula>"Extremo"</formula>
    </cfRule>
    <cfRule type="cellIs" dxfId="1401" priority="1459" operator="equal">
      <formula>"Alto"</formula>
    </cfRule>
    <cfRule type="cellIs" dxfId="1400" priority="1460" operator="equal">
      <formula>"Moderado"</formula>
    </cfRule>
    <cfRule type="cellIs" dxfId="1399" priority="1461" operator="equal">
      <formula>"Bajo"</formula>
    </cfRule>
  </conditionalFormatting>
  <conditionalFormatting sqref="Z146 Z149">
    <cfRule type="cellIs" dxfId="1398" priority="1453" operator="equal">
      <formula>"Muy Alta"</formula>
    </cfRule>
    <cfRule type="cellIs" dxfId="1397" priority="1454" operator="equal">
      <formula>"Alta"</formula>
    </cfRule>
    <cfRule type="cellIs" dxfId="1396" priority="1455" operator="equal">
      <formula>"Media"</formula>
    </cfRule>
    <cfRule type="cellIs" dxfId="1395" priority="1456" operator="equal">
      <formula>"Baja"</formula>
    </cfRule>
    <cfRule type="cellIs" dxfId="1394" priority="1457" operator="equal">
      <formula>"Muy Baja"</formula>
    </cfRule>
  </conditionalFormatting>
  <conditionalFormatting sqref="AB146 AB149">
    <cfRule type="cellIs" dxfId="1393" priority="1448" operator="equal">
      <formula>"Catastrófico"</formula>
    </cfRule>
    <cfRule type="cellIs" dxfId="1392" priority="1449" operator="equal">
      <formula>"Mayor"</formula>
    </cfRule>
    <cfRule type="cellIs" dxfId="1391" priority="1450" operator="equal">
      <formula>"Moderado"</formula>
    </cfRule>
    <cfRule type="cellIs" dxfId="1390" priority="1451" operator="equal">
      <formula>"Menor"</formula>
    </cfRule>
    <cfRule type="cellIs" dxfId="1389" priority="1452" operator="equal">
      <formula>"Leve"</formula>
    </cfRule>
  </conditionalFormatting>
  <conditionalFormatting sqref="AD146 AD149">
    <cfRule type="cellIs" dxfId="1388" priority="1444" operator="equal">
      <formula>"Extremo"</formula>
    </cfRule>
    <cfRule type="cellIs" dxfId="1387" priority="1445" operator="equal">
      <formula>"Alto"</formula>
    </cfRule>
    <cfRule type="cellIs" dxfId="1386" priority="1446" operator="equal">
      <formula>"Moderado"</formula>
    </cfRule>
    <cfRule type="cellIs" dxfId="1385" priority="1447" operator="equal">
      <formula>"Bajo"</formula>
    </cfRule>
  </conditionalFormatting>
  <conditionalFormatting sqref="O152">
    <cfRule type="cellIs" dxfId="1384" priority="1430" operator="equal">
      <formula>"Extremo"</formula>
    </cfRule>
    <cfRule type="cellIs" dxfId="1383" priority="1431" operator="equal">
      <formula>"Alto"</formula>
    </cfRule>
    <cfRule type="cellIs" dxfId="1382" priority="1432" operator="equal">
      <formula>"Moderado"</formula>
    </cfRule>
    <cfRule type="cellIs" dxfId="1381" priority="1433" operator="equal">
      <formula>"Bajo"</formula>
    </cfRule>
  </conditionalFormatting>
  <conditionalFormatting sqref="Z152 Z155">
    <cfRule type="cellIs" dxfId="1380" priority="1425" operator="equal">
      <formula>"Muy Alta"</formula>
    </cfRule>
    <cfRule type="cellIs" dxfId="1379" priority="1426" operator="equal">
      <formula>"Alta"</formula>
    </cfRule>
    <cfRule type="cellIs" dxfId="1378" priority="1427" operator="equal">
      <formula>"Media"</formula>
    </cfRule>
    <cfRule type="cellIs" dxfId="1377" priority="1428" operator="equal">
      <formula>"Baja"</formula>
    </cfRule>
    <cfRule type="cellIs" dxfId="1376" priority="1429" operator="equal">
      <formula>"Muy Baja"</formula>
    </cfRule>
  </conditionalFormatting>
  <conditionalFormatting sqref="AB152 AB155">
    <cfRule type="cellIs" dxfId="1375" priority="1420" operator="equal">
      <formula>"Catastrófico"</formula>
    </cfRule>
    <cfRule type="cellIs" dxfId="1374" priority="1421" operator="equal">
      <formula>"Mayor"</formula>
    </cfRule>
    <cfRule type="cellIs" dxfId="1373" priority="1422" operator="equal">
      <formula>"Moderado"</formula>
    </cfRule>
    <cfRule type="cellIs" dxfId="1372" priority="1423" operator="equal">
      <formula>"Menor"</formula>
    </cfRule>
    <cfRule type="cellIs" dxfId="1371" priority="1424" operator="equal">
      <formula>"Leve"</formula>
    </cfRule>
  </conditionalFormatting>
  <conditionalFormatting sqref="AD152 AD155">
    <cfRule type="cellIs" dxfId="1370" priority="1416" operator="equal">
      <formula>"Extremo"</formula>
    </cfRule>
    <cfRule type="cellIs" dxfId="1369" priority="1417" operator="equal">
      <formula>"Alto"</formula>
    </cfRule>
    <cfRule type="cellIs" dxfId="1368" priority="1418" operator="equal">
      <formula>"Moderado"</formula>
    </cfRule>
    <cfRule type="cellIs" dxfId="1367" priority="1419" operator="equal">
      <formula>"Bajo"</formula>
    </cfRule>
  </conditionalFormatting>
  <conditionalFormatting sqref="I158">
    <cfRule type="cellIs" dxfId="1366" priority="1411" operator="equal">
      <formula>"Muy Alta"</formula>
    </cfRule>
    <cfRule type="cellIs" dxfId="1365" priority="1412" operator="equal">
      <formula>"Alta"</formula>
    </cfRule>
    <cfRule type="cellIs" dxfId="1364" priority="1413" operator="equal">
      <formula>"Media"</formula>
    </cfRule>
    <cfRule type="cellIs" dxfId="1363" priority="1414" operator="equal">
      <formula>"Baja"</formula>
    </cfRule>
    <cfRule type="cellIs" dxfId="1362" priority="1415" operator="equal">
      <formula>"Muy Baja"</formula>
    </cfRule>
  </conditionalFormatting>
  <conditionalFormatting sqref="O158">
    <cfRule type="cellIs" dxfId="1361" priority="1402" operator="equal">
      <formula>"Extremo"</formula>
    </cfRule>
    <cfRule type="cellIs" dxfId="1360" priority="1403" operator="equal">
      <formula>"Alto"</formula>
    </cfRule>
    <cfRule type="cellIs" dxfId="1359" priority="1404" operator="equal">
      <formula>"Moderado"</formula>
    </cfRule>
    <cfRule type="cellIs" dxfId="1358" priority="1405" operator="equal">
      <formula>"Bajo"</formula>
    </cfRule>
  </conditionalFormatting>
  <conditionalFormatting sqref="Z158">
    <cfRule type="cellIs" dxfId="1357" priority="1397" operator="equal">
      <formula>"Muy Alta"</formula>
    </cfRule>
    <cfRule type="cellIs" dxfId="1356" priority="1398" operator="equal">
      <formula>"Alta"</formula>
    </cfRule>
    <cfRule type="cellIs" dxfId="1355" priority="1399" operator="equal">
      <formula>"Media"</formula>
    </cfRule>
    <cfRule type="cellIs" dxfId="1354" priority="1400" operator="equal">
      <formula>"Baja"</formula>
    </cfRule>
    <cfRule type="cellIs" dxfId="1353" priority="1401" operator="equal">
      <formula>"Muy Baja"</formula>
    </cfRule>
  </conditionalFormatting>
  <conditionalFormatting sqref="AB158">
    <cfRule type="cellIs" dxfId="1352" priority="1392" operator="equal">
      <formula>"Catastrófico"</formula>
    </cfRule>
    <cfRule type="cellIs" dxfId="1351" priority="1393" operator="equal">
      <formula>"Mayor"</formula>
    </cfRule>
    <cfRule type="cellIs" dxfId="1350" priority="1394" operator="equal">
      <formula>"Moderado"</formula>
    </cfRule>
    <cfRule type="cellIs" dxfId="1349" priority="1395" operator="equal">
      <formula>"Menor"</formula>
    </cfRule>
    <cfRule type="cellIs" dxfId="1348" priority="1396" operator="equal">
      <formula>"Leve"</formula>
    </cfRule>
  </conditionalFormatting>
  <conditionalFormatting sqref="AD158">
    <cfRule type="cellIs" dxfId="1347" priority="1388" operator="equal">
      <formula>"Extremo"</formula>
    </cfRule>
    <cfRule type="cellIs" dxfId="1346" priority="1389" operator="equal">
      <formula>"Alto"</formula>
    </cfRule>
    <cfRule type="cellIs" dxfId="1345" priority="1390" operator="equal">
      <formula>"Moderado"</formula>
    </cfRule>
    <cfRule type="cellIs" dxfId="1344" priority="1391" operator="equal">
      <formula>"Bajo"</formula>
    </cfRule>
  </conditionalFormatting>
  <conditionalFormatting sqref="L18:L19 L146:L163 L59:L82 L84:L89">
    <cfRule type="containsText" dxfId="1343" priority="1387" operator="containsText" text="❌">
      <formula>NOT(ISERROR(SEARCH("❌",L18)))</formula>
    </cfRule>
  </conditionalFormatting>
  <conditionalFormatting sqref="B146 B18">
    <cfRule type="cellIs" dxfId="1342" priority="1369" operator="equal">
      <formula>#REF!</formula>
    </cfRule>
    <cfRule type="cellIs" dxfId="1341" priority="1370" operator="equal">
      <formula>#REF!</formula>
    </cfRule>
    <cfRule type="cellIs" dxfId="1340" priority="1371" operator="equal">
      <formula>#REF!</formula>
    </cfRule>
    <cfRule type="cellIs" dxfId="1339" priority="1372" operator="equal">
      <formula>#REF!</formula>
    </cfRule>
    <cfRule type="cellIs" dxfId="1338" priority="1373" operator="equal">
      <formula>#REF!</formula>
    </cfRule>
    <cfRule type="cellIs" dxfId="1337" priority="1374" operator="equal">
      <formula>#REF!</formula>
    </cfRule>
    <cfRule type="cellIs" dxfId="1336" priority="1375" operator="equal">
      <formula>#REF!</formula>
    </cfRule>
    <cfRule type="cellIs" dxfId="1335" priority="1376" operator="equal">
      <formula>#REF!</formula>
    </cfRule>
    <cfRule type="cellIs" dxfId="1334" priority="1377" operator="equal">
      <formula>#REF!</formula>
    </cfRule>
    <cfRule type="cellIs" dxfId="1333" priority="1378" operator="equal">
      <formula>#REF!</formula>
    </cfRule>
    <cfRule type="cellIs" dxfId="1332" priority="1379" operator="equal">
      <formula>#REF!</formula>
    </cfRule>
    <cfRule type="cellIs" dxfId="1331" priority="1380" operator="equal">
      <formula>#REF!</formula>
    </cfRule>
    <cfRule type="cellIs" dxfId="1330" priority="1381" operator="equal">
      <formula>#REF!</formula>
    </cfRule>
    <cfRule type="cellIs" dxfId="1329" priority="1382" operator="equal">
      <formula>#REF!</formula>
    </cfRule>
    <cfRule type="cellIs" dxfId="1328" priority="1383" operator="equal">
      <formula>#REF!</formula>
    </cfRule>
    <cfRule type="cellIs" dxfId="1327" priority="1384" operator="equal">
      <formula>#REF!</formula>
    </cfRule>
    <cfRule type="cellIs" dxfId="1326" priority="1385" operator="equal">
      <formula>#REF!</formula>
    </cfRule>
    <cfRule type="cellIs" dxfId="1325" priority="1386" operator="equal">
      <formula>#REF!</formula>
    </cfRule>
  </conditionalFormatting>
  <conditionalFormatting sqref="I9 I13">
    <cfRule type="cellIs" dxfId="1324" priority="1350" operator="equal">
      <formula>"Muy Alta"</formula>
    </cfRule>
    <cfRule type="cellIs" dxfId="1323" priority="1351" operator="equal">
      <formula>"Alta"</formula>
    </cfRule>
    <cfRule type="cellIs" dxfId="1322" priority="1352" operator="equal">
      <formula>"Media"</formula>
    </cfRule>
    <cfRule type="cellIs" dxfId="1321" priority="1353" operator="equal">
      <formula>"Baja"</formula>
    </cfRule>
    <cfRule type="cellIs" dxfId="1320" priority="1354" operator="equal">
      <formula>"Muy Baja"</formula>
    </cfRule>
  </conditionalFormatting>
  <conditionalFormatting sqref="M9 M13">
    <cfRule type="cellIs" dxfId="1319" priority="1345" operator="equal">
      <formula>"Catastrófico"</formula>
    </cfRule>
    <cfRule type="cellIs" dxfId="1318" priority="1346" operator="equal">
      <formula>"Mayor"</formula>
    </cfRule>
    <cfRule type="cellIs" dxfId="1317" priority="1347" operator="equal">
      <formula>"Moderado"</formula>
    </cfRule>
    <cfRule type="cellIs" dxfId="1316" priority="1348" operator="equal">
      <formula>"Menor"</formula>
    </cfRule>
    <cfRule type="cellIs" dxfId="1315" priority="1349" operator="equal">
      <formula>"Leve"</formula>
    </cfRule>
  </conditionalFormatting>
  <conditionalFormatting sqref="O9">
    <cfRule type="cellIs" dxfId="1314" priority="1341" operator="equal">
      <formula>"Extremo"</formula>
    </cfRule>
    <cfRule type="cellIs" dxfId="1313" priority="1342" operator="equal">
      <formula>"Alto"</formula>
    </cfRule>
    <cfRule type="cellIs" dxfId="1312" priority="1343" operator="equal">
      <formula>"Moderado"</formula>
    </cfRule>
    <cfRule type="cellIs" dxfId="1311" priority="1344" operator="equal">
      <formula>"Bajo"</formula>
    </cfRule>
  </conditionalFormatting>
  <conditionalFormatting sqref="Z9">
    <cfRule type="cellIs" dxfId="1310" priority="1336" operator="equal">
      <formula>"Muy Alta"</formula>
    </cfRule>
    <cfRule type="cellIs" dxfId="1309" priority="1337" operator="equal">
      <formula>"Alta"</formula>
    </cfRule>
    <cfRule type="cellIs" dxfId="1308" priority="1338" operator="equal">
      <formula>"Media"</formula>
    </cfRule>
    <cfRule type="cellIs" dxfId="1307" priority="1339" operator="equal">
      <formula>"Baja"</formula>
    </cfRule>
    <cfRule type="cellIs" dxfId="1306" priority="1340" operator="equal">
      <formula>"Muy Baja"</formula>
    </cfRule>
  </conditionalFormatting>
  <conditionalFormatting sqref="AB9">
    <cfRule type="cellIs" dxfId="1305" priority="1331" operator="equal">
      <formula>"Catastrófico"</formula>
    </cfRule>
    <cfRule type="cellIs" dxfId="1304" priority="1332" operator="equal">
      <formula>"Mayor"</formula>
    </cfRule>
    <cfRule type="cellIs" dxfId="1303" priority="1333" operator="equal">
      <formula>"Moderado"</formula>
    </cfRule>
    <cfRule type="cellIs" dxfId="1302" priority="1334" operator="equal">
      <formula>"Menor"</formula>
    </cfRule>
    <cfRule type="cellIs" dxfId="1301" priority="1335" operator="equal">
      <formula>"Leve"</formula>
    </cfRule>
  </conditionalFormatting>
  <conditionalFormatting sqref="AD9">
    <cfRule type="cellIs" dxfId="1300" priority="1327" operator="equal">
      <formula>"Extremo"</formula>
    </cfRule>
    <cfRule type="cellIs" dxfId="1299" priority="1328" operator="equal">
      <formula>"Alto"</formula>
    </cfRule>
    <cfRule type="cellIs" dxfId="1298" priority="1329" operator="equal">
      <formula>"Moderado"</formula>
    </cfRule>
    <cfRule type="cellIs" dxfId="1297" priority="1330" operator="equal">
      <formula>"Bajo"</formula>
    </cfRule>
  </conditionalFormatting>
  <conditionalFormatting sqref="O13">
    <cfRule type="cellIs" dxfId="1296" priority="1323" operator="equal">
      <formula>"Extremo"</formula>
    </cfRule>
    <cfRule type="cellIs" dxfId="1295" priority="1324" operator="equal">
      <formula>"Alto"</formula>
    </cfRule>
    <cfRule type="cellIs" dxfId="1294" priority="1325" operator="equal">
      <formula>"Moderado"</formula>
    </cfRule>
    <cfRule type="cellIs" dxfId="1293" priority="1326" operator="equal">
      <formula>"Bajo"</formula>
    </cfRule>
  </conditionalFormatting>
  <conditionalFormatting sqref="Z13:Z14">
    <cfRule type="cellIs" dxfId="1292" priority="1318" operator="equal">
      <formula>"Muy Alta"</formula>
    </cfRule>
    <cfRule type="cellIs" dxfId="1291" priority="1319" operator="equal">
      <formula>"Alta"</formula>
    </cfRule>
    <cfRule type="cellIs" dxfId="1290" priority="1320" operator="equal">
      <formula>"Media"</formula>
    </cfRule>
    <cfRule type="cellIs" dxfId="1289" priority="1321" operator="equal">
      <formula>"Baja"</formula>
    </cfRule>
    <cfRule type="cellIs" dxfId="1288" priority="1322" operator="equal">
      <formula>"Muy Baja"</formula>
    </cfRule>
  </conditionalFormatting>
  <conditionalFormatting sqref="AB13:AB14">
    <cfRule type="cellIs" dxfId="1287" priority="1313" operator="equal">
      <formula>"Catastrófico"</formula>
    </cfRule>
    <cfRule type="cellIs" dxfId="1286" priority="1314" operator="equal">
      <formula>"Mayor"</formula>
    </cfRule>
    <cfRule type="cellIs" dxfId="1285" priority="1315" operator="equal">
      <formula>"Moderado"</formula>
    </cfRule>
    <cfRule type="cellIs" dxfId="1284" priority="1316" operator="equal">
      <formula>"Menor"</formula>
    </cfRule>
    <cfRule type="cellIs" dxfId="1283" priority="1317" operator="equal">
      <formula>"Leve"</formula>
    </cfRule>
  </conditionalFormatting>
  <conditionalFormatting sqref="AD13:AD14">
    <cfRule type="cellIs" dxfId="1282" priority="1309" operator="equal">
      <formula>"Extremo"</formula>
    </cfRule>
    <cfRule type="cellIs" dxfId="1281" priority="1310" operator="equal">
      <formula>"Alto"</formula>
    </cfRule>
    <cfRule type="cellIs" dxfId="1280" priority="1311" operator="equal">
      <formula>"Moderado"</formula>
    </cfRule>
    <cfRule type="cellIs" dxfId="1279" priority="1312" operator="equal">
      <formula>"Bajo"</formula>
    </cfRule>
  </conditionalFormatting>
  <conditionalFormatting sqref="L9:L13">
    <cfRule type="containsText" dxfId="1278" priority="1308" operator="containsText" text="❌">
      <formula>NOT(ISERROR(SEARCH("❌",L9)))</formula>
    </cfRule>
  </conditionalFormatting>
  <conditionalFormatting sqref="B9">
    <cfRule type="cellIs" dxfId="1277" priority="1290" operator="equal">
      <formula>#REF!</formula>
    </cfRule>
    <cfRule type="cellIs" dxfId="1276" priority="1291" operator="equal">
      <formula>#REF!</formula>
    </cfRule>
    <cfRule type="cellIs" dxfId="1275" priority="1292" operator="equal">
      <formula>#REF!</formula>
    </cfRule>
    <cfRule type="cellIs" dxfId="1274" priority="1293" operator="equal">
      <formula>#REF!</formula>
    </cfRule>
    <cfRule type="cellIs" dxfId="1273" priority="1294" operator="equal">
      <formula>#REF!</formula>
    </cfRule>
    <cfRule type="cellIs" dxfId="1272" priority="1295" operator="equal">
      <formula>#REF!</formula>
    </cfRule>
    <cfRule type="cellIs" dxfId="1271" priority="1296" operator="equal">
      <formula>#REF!</formula>
    </cfRule>
    <cfRule type="cellIs" dxfId="1270" priority="1297" operator="equal">
      <formula>#REF!</formula>
    </cfRule>
    <cfRule type="cellIs" dxfId="1269" priority="1298" operator="equal">
      <formula>#REF!</formula>
    </cfRule>
    <cfRule type="cellIs" dxfId="1268" priority="1299" operator="equal">
      <formula>#REF!</formula>
    </cfRule>
    <cfRule type="cellIs" dxfId="1267" priority="1300" operator="equal">
      <formula>#REF!</formula>
    </cfRule>
    <cfRule type="cellIs" dxfId="1266" priority="1301" operator="equal">
      <formula>#REF!</formula>
    </cfRule>
    <cfRule type="cellIs" dxfId="1265" priority="1302" operator="equal">
      <formula>#REF!</formula>
    </cfRule>
    <cfRule type="cellIs" dxfId="1264" priority="1303" operator="equal">
      <formula>#REF!</formula>
    </cfRule>
    <cfRule type="cellIs" dxfId="1263" priority="1304" operator="equal">
      <formula>#REF!</formula>
    </cfRule>
    <cfRule type="cellIs" dxfId="1262" priority="1305" operator="equal">
      <formula>#REF!</formula>
    </cfRule>
    <cfRule type="cellIs" dxfId="1261" priority="1306" operator="equal">
      <formula>#REF!</formula>
    </cfRule>
    <cfRule type="cellIs" dxfId="1260" priority="1307" operator="equal">
      <formula>#REF!</formula>
    </cfRule>
  </conditionalFormatting>
  <conditionalFormatting sqref="Z11">
    <cfRule type="cellIs" dxfId="1259" priority="1285" operator="equal">
      <formula>"Muy Alta"</formula>
    </cfRule>
    <cfRule type="cellIs" dxfId="1258" priority="1286" operator="equal">
      <formula>"Alta"</formula>
    </cfRule>
    <cfRule type="cellIs" dxfId="1257" priority="1287" operator="equal">
      <formula>"Media"</formula>
    </cfRule>
    <cfRule type="cellIs" dxfId="1256" priority="1288" operator="equal">
      <formula>"Baja"</formula>
    </cfRule>
    <cfRule type="cellIs" dxfId="1255" priority="1289" operator="equal">
      <formula>"Muy Baja"</formula>
    </cfRule>
  </conditionalFormatting>
  <conditionalFormatting sqref="AB11">
    <cfRule type="cellIs" dxfId="1254" priority="1280" operator="equal">
      <formula>"Catastrófico"</formula>
    </cfRule>
    <cfRule type="cellIs" dxfId="1253" priority="1281" operator="equal">
      <formula>"Mayor"</formula>
    </cfRule>
    <cfRule type="cellIs" dxfId="1252" priority="1282" operator="equal">
      <formula>"Moderado"</formula>
    </cfRule>
    <cfRule type="cellIs" dxfId="1251" priority="1283" operator="equal">
      <formula>"Menor"</formula>
    </cfRule>
    <cfRule type="cellIs" dxfId="1250" priority="1284" operator="equal">
      <formula>"Leve"</formula>
    </cfRule>
  </conditionalFormatting>
  <conditionalFormatting sqref="AD11">
    <cfRule type="cellIs" dxfId="1249" priority="1276" operator="equal">
      <formula>"Extremo"</formula>
    </cfRule>
    <cfRule type="cellIs" dxfId="1248" priority="1277" operator="equal">
      <formula>"Alto"</formula>
    </cfRule>
    <cfRule type="cellIs" dxfId="1247" priority="1278" operator="equal">
      <formula>"Moderado"</formula>
    </cfRule>
    <cfRule type="cellIs" dxfId="1246" priority="1279" operator="equal">
      <formula>"Bajo"</formula>
    </cfRule>
  </conditionalFormatting>
  <conditionalFormatting sqref="A9">
    <cfRule type="cellIs" dxfId="1245" priority="1258" operator="equal">
      <formula>#REF!</formula>
    </cfRule>
    <cfRule type="cellIs" dxfId="1244" priority="1259" operator="equal">
      <formula>#REF!</formula>
    </cfRule>
    <cfRule type="cellIs" dxfId="1243" priority="1260" operator="equal">
      <formula>#REF!</formula>
    </cfRule>
    <cfRule type="cellIs" dxfId="1242" priority="1261" operator="equal">
      <formula>#REF!</formula>
    </cfRule>
    <cfRule type="cellIs" dxfId="1241" priority="1262" operator="equal">
      <formula>#REF!</formula>
    </cfRule>
    <cfRule type="cellIs" dxfId="1240" priority="1263" operator="equal">
      <formula>#REF!</formula>
    </cfRule>
    <cfRule type="cellIs" dxfId="1239" priority="1264" operator="equal">
      <formula>#REF!</formula>
    </cfRule>
    <cfRule type="cellIs" dxfId="1238" priority="1265" operator="equal">
      <formula>#REF!</formula>
    </cfRule>
    <cfRule type="cellIs" dxfId="1237" priority="1266" operator="equal">
      <formula>#REF!</formula>
    </cfRule>
    <cfRule type="cellIs" dxfId="1236" priority="1267" operator="equal">
      <formula>#REF!</formula>
    </cfRule>
    <cfRule type="cellIs" dxfId="1235" priority="1268" operator="equal">
      <formula>#REF!</formula>
    </cfRule>
    <cfRule type="cellIs" dxfId="1234" priority="1269" operator="equal">
      <formula>#REF!</formula>
    </cfRule>
    <cfRule type="cellIs" dxfId="1233" priority="1270" operator="equal">
      <formula>#REF!</formula>
    </cfRule>
    <cfRule type="cellIs" dxfId="1232" priority="1271" operator="equal">
      <formula>#REF!</formula>
    </cfRule>
    <cfRule type="cellIs" dxfId="1231" priority="1272" operator="equal">
      <formula>#REF!</formula>
    </cfRule>
    <cfRule type="cellIs" dxfId="1230" priority="1273" operator="equal">
      <formula>#REF!</formula>
    </cfRule>
    <cfRule type="cellIs" dxfId="1229" priority="1274" operator="equal">
      <formula>#REF!</formula>
    </cfRule>
    <cfRule type="cellIs" dxfId="1228" priority="1275" operator="equal">
      <formula>#REF!</formula>
    </cfRule>
  </conditionalFormatting>
  <conditionalFormatting sqref="I15">
    <cfRule type="cellIs" dxfId="1227" priority="1253" operator="equal">
      <formula>"Muy Alta"</formula>
    </cfRule>
    <cfRule type="cellIs" dxfId="1226" priority="1254" operator="equal">
      <formula>"Alta"</formula>
    </cfRule>
    <cfRule type="cellIs" dxfId="1225" priority="1255" operator="equal">
      <formula>"Media"</formula>
    </cfRule>
    <cfRule type="cellIs" dxfId="1224" priority="1256" operator="equal">
      <formula>"Baja"</formula>
    </cfRule>
    <cfRule type="cellIs" dxfId="1223" priority="1257" operator="equal">
      <formula>"Muy Baja"</formula>
    </cfRule>
  </conditionalFormatting>
  <conditionalFormatting sqref="M15">
    <cfRule type="cellIs" dxfId="1222" priority="1248" operator="equal">
      <formula>"Catastrófico"</formula>
    </cfRule>
    <cfRule type="cellIs" dxfId="1221" priority="1249" operator="equal">
      <formula>"Mayor"</formula>
    </cfRule>
    <cfRule type="cellIs" dxfId="1220" priority="1250" operator="equal">
      <formula>"Moderado"</formula>
    </cfRule>
    <cfRule type="cellIs" dxfId="1219" priority="1251" operator="equal">
      <formula>"Menor"</formula>
    </cfRule>
    <cfRule type="cellIs" dxfId="1218" priority="1252" operator="equal">
      <formula>"Leve"</formula>
    </cfRule>
  </conditionalFormatting>
  <conditionalFormatting sqref="O15">
    <cfRule type="cellIs" dxfId="1217" priority="1244" operator="equal">
      <formula>"Extremo"</formula>
    </cfRule>
    <cfRule type="cellIs" dxfId="1216" priority="1245" operator="equal">
      <formula>"Alto"</formula>
    </cfRule>
    <cfRule type="cellIs" dxfId="1215" priority="1246" operator="equal">
      <formula>"Moderado"</formula>
    </cfRule>
    <cfRule type="cellIs" dxfId="1214" priority="1247" operator="equal">
      <formula>"Bajo"</formula>
    </cfRule>
  </conditionalFormatting>
  <conditionalFormatting sqref="L15">
    <cfRule type="containsText" dxfId="1213" priority="1243" operator="containsText" text="❌">
      <formula>NOT(ISERROR(SEARCH("❌",L15)))</formula>
    </cfRule>
  </conditionalFormatting>
  <conditionalFormatting sqref="B15">
    <cfRule type="cellIs" dxfId="1212" priority="1225" operator="equal">
      <formula>#REF!</formula>
    </cfRule>
    <cfRule type="cellIs" dxfId="1211" priority="1226" operator="equal">
      <formula>#REF!</formula>
    </cfRule>
    <cfRule type="cellIs" dxfId="1210" priority="1227" operator="equal">
      <formula>#REF!</formula>
    </cfRule>
    <cfRule type="cellIs" dxfId="1209" priority="1228" operator="equal">
      <formula>#REF!</formula>
    </cfRule>
    <cfRule type="cellIs" dxfId="1208" priority="1229" operator="equal">
      <formula>#REF!</formula>
    </cfRule>
    <cfRule type="cellIs" dxfId="1207" priority="1230" operator="equal">
      <formula>#REF!</formula>
    </cfRule>
    <cfRule type="cellIs" dxfId="1206" priority="1231" operator="equal">
      <formula>#REF!</formula>
    </cfRule>
    <cfRule type="cellIs" dxfId="1205" priority="1232" operator="equal">
      <formula>#REF!</formula>
    </cfRule>
    <cfRule type="cellIs" dxfId="1204" priority="1233" operator="equal">
      <formula>#REF!</formula>
    </cfRule>
    <cfRule type="cellIs" dxfId="1203" priority="1234" operator="equal">
      <formula>#REF!</formula>
    </cfRule>
    <cfRule type="cellIs" dxfId="1202" priority="1235" operator="equal">
      <formula>#REF!</formula>
    </cfRule>
    <cfRule type="cellIs" dxfId="1201" priority="1236" operator="equal">
      <formula>#REF!</formula>
    </cfRule>
    <cfRule type="cellIs" dxfId="1200" priority="1237" operator="equal">
      <formula>#REF!</formula>
    </cfRule>
    <cfRule type="cellIs" dxfId="1199" priority="1238" operator="equal">
      <formula>#REF!</formula>
    </cfRule>
    <cfRule type="cellIs" dxfId="1198" priority="1239" operator="equal">
      <formula>#REF!</formula>
    </cfRule>
    <cfRule type="cellIs" dxfId="1197" priority="1240" operator="equal">
      <formula>#REF!</formula>
    </cfRule>
    <cfRule type="cellIs" dxfId="1196" priority="1241" operator="equal">
      <formula>#REF!</formula>
    </cfRule>
    <cfRule type="cellIs" dxfId="1195" priority="1242" operator="equal">
      <formula>#REF!</formula>
    </cfRule>
  </conditionalFormatting>
  <conditionalFormatting sqref="Z15:Z17">
    <cfRule type="cellIs" dxfId="1194" priority="1220" operator="equal">
      <formula>"Muy Alta"</formula>
    </cfRule>
    <cfRule type="cellIs" dxfId="1193" priority="1221" operator="equal">
      <formula>"Alta"</formula>
    </cfRule>
    <cfRule type="cellIs" dxfId="1192" priority="1222" operator="equal">
      <formula>"Media"</formula>
    </cfRule>
    <cfRule type="cellIs" dxfId="1191" priority="1223" operator="equal">
      <formula>"Baja"</formula>
    </cfRule>
    <cfRule type="cellIs" dxfId="1190" priority="1224" operator="equal">
      <formula>"Muy Baja"</formula>
    </cfRule>
  </conditionalFormatting>
  <conditionalFormatting sqref="AB15:AB17">
    <cfRule type="cellIs" dxfId="1189" priority="1215" operator="equal">
      <formula>"Catastrófico"</formula>
    </cfRule>
    <cfRule type="cellIs" dxfId="1188" priority="1216" operator="equal">
      <formula>"Mayor"</formula>
    </cfRule>
    <cfRule type="cellIs" dxfId="1187" priority="1217" operator="equal">
      <formula>"Moderado"</formula>
    </cfRule>
    <cfRule type="cellIs" dxfId="1186" priority="1218" operator="equal">
      <formula>"Menor"</formula>
    </cfRule>
    <cfRule type="cellIs" dxfId="1185" priority="1219" operator="equal">
      <formula>"Leve"</formula>
    </cfRule>
  </conditionalFormatting>
  <conditionalFormatting sqref="AD15:AD17">
    <cfRule type="cellIs" dxfId="1184" priority="1211" operator="equal">
      <formula>"Extremo"</formula>
    </cfRule>
    <cfRule type="cellIs" dxfId="1183" priority="1212" operator="equal">
      <formula>"Alto"</formula>
    </cfRule>
    <cfRule type="cellIs" dxfId="1182" priority="1213" operator="equal">
      <formula>"Moderado"</formula>
    </cfRule>
    <cfRule type="cellIs" dxfId="1181" priority="1214" operator="equal">
      <formula>"Bajo"</formula>
    </cfRule>
  </conditionalFormatting>
  <conditionalFormatting sqref="I20">
    <cfRule type="cellIs" dxfId="1180" priority="1206" operator="equal">
      <formula>"Muy Alta"</formula>
    </cfRule>
    <cfRule type="cellIs" dxfId="1179" priority="1207" operator="equal">
      <formula>"Alta"</formula>
    </cfRule>
    <cfRule type="cellIs" dxfId="1178" priority="1208" operator="equal">
      <formula>"Media"</formula>
    </cfRule>
    <cfRule type="cellIs" dxfId="1177" priority="1209" operator="equal">
      <formula>"Baja"</formula>
    </cfRule>
    <cfRule type="cellIs" dxfId="1176" priority="1210" operator="equal">
      <formula>"Muy Baja"</formula>
    </cfRule>
  </conditionalFormatting>
  <conditionalFormatting sqref="M20">
    <cfRule type="cellIs" dxfId="1175" priority="1201" operator="equal">
      <formula>"Catastrófico"</formula>
    </cfRule>
    <cfRule type="cellIs" dxfId="1174" priority="1202" operator="equal">
      <formula>"Mayor"</formula>
    </cfRule>
    <cfRule type="cellIs" dxfId="1173" priority="1203" operator="equal">
      <formula>"Moderado"</formula>
    </cfRule>
    <cfRule type="cellIs" dxfId="1172" priority="1204" operator="equal">
      <formula>"Menor"</formula>
    </cfRule>
    <cfRule type="cellIs" dxfId="1171" priority="1205" operator="equal">
      <formula>"Leve"</formula>
    </cfRule>
  </conditionalFormatting>
  <conditionalFormatting sqref="O20">
    <cfRule type="cellIs" dxfId="1170" priority="1197" operator="equal">
      <formula>"Extremo"</formula>
    </cfRule>
    <cfRule type="cellIs" dxfId="1169" priority="1198" operator="equal">
      <formula>"Alto"</formula>
    </cfRule>
    <cfRule type="cellIs" dxfId="1168" priority="1199" operator="equal">
      <formula>"Moderado"</formula>
    </cfRule>
    <cfRule type="cellIs" dxfId="1167" priority="1200" operator="equal">
      <formula>"Bajo"</formula>
    </cfRule>
  </conditionalFormatting>
  <conditionalFormatting sqref="Z20">
    <cfRule type="cellIs" dxfId="1166" priority="1192" operator="equal">
      <formula>"Muy Alta"</formula>
    </cfRule>
    <cfRule type="cellIs" dxfId="1165" priority="1193" operator="equal">
      <formula>"Alta"</formula>
    </cfRule>
    <cfRule type="cellIs" dxfId="1164" priority="1194" operator="equal">
      <formula>"Media"</formula>
    </cfRule>
    <cfRule type="cellIs" dxfId="1163" priority="1195" operator="equal">
      <formula>"Baja"</formula>
    </cfRule>
    <cfRule type="cellIs" dxfId="1162" priority="1196" operator="equal">
      <formula>"Muy Baja"</formula>
    </cfRule>
  </conditionalFormatting>
  <conditionalFormatting sqref="AB20">
    <cfRule type="cellIs" dxfId="1161" priority="1187" operator="equal">
      <formula>"Catastrófico"</formula>
    </cfRule>
    <cfRule type="cellIs" dxfId="1160" priority="1188" operator="equal">
      <formula>"Mayor"</formula>
    </cfRule>
    <cfRule type="cellIs" dxfId="1159" priority="1189" operator="equal">
      <formula>"Moderado"</formula>
    </cfRule>
    <cfRule type="cellIs" dxfId="1158" priority="1190" operator="equal">
      <formula>"Menor"</formula>
    </cfRule>
    <cfRule type="cellIs" dxfId="1157" priority="1191" operator="equal">
      <formula>"Leve"</formula>
    </cfRule>
  </conditionalFormatting>
  <conditionalFormatting sqref="AD20">
    <cfRule type="cellIs" dxfId="1156" priority="1183" operator="equal">
      <formula>"Extremo"</formula>
    </cfRule>
    <cfRule type="cellIs" dxfId="1155" priority="1184" operator="equal">
      <formula>"Alto"</formula>
    </cfRule>
    <cfRule type="cellIs" dxfId="1154" priority="1185" operator="equal">
      <formula>"Moderado"</formula>
    </cfRule>
    <cfRule type="cellIs" dxfId="1153" priority="1186" operator="equal">
      <formula>"Bajo"</formula>
    </cfRule>
  </conditionalFormatting>
  <conditionalFormatting sqref="L20">
    <cfRule type="containsText" dxfId="1152" priority="1182" operator="containsText" text="❌">
      <formula>NOT(ISERROR(SEARCH("❌",L20)))</formula>
    </cfRule>
  </conditionalFormatting>
  <conditionalFormatting sqref="I21">
    <cfRule type="cellIs" dxfId="1151" priority="1177" operator="equal">
      <formula>"Muy Alta"</formula>
    </cfRule>
    <cfRule type="cellIs" dxfId="1150" priority="1178" operator="equal">
      <formula>"Alta"</formula>
    </cfRule>
    <cfRule type="cellIs" dxfId="1149" priority="1179" operator="equal">
      <formula>"Media"</formula>
    </cfRule>
    <cfRule type="cellIs" dxfId="1148" priority="1180" operator="equal">
      <formula>"Baja"</formula>
    </cfRule>
    <cfRule type="cellIs" dxfId="1147" priority="1181" operator="equal">
      <formula>"Muy Baja"</formula>
    </cfRule>
  </conditionalFormatting>
  <conditionalFormatting sqref="M21">
    <cfRule type="cellIs" dxfId="1146" priority="1172" operator="equal">
      <formula>"Catastrófico"</formula>
    </cfRule>
    <cfRule type="cellIs" dxfId="1145" priority="1173" operator="equal">
      <formula>"Mayor"</formula>
    </cfRule>
    <cfRule type="cellIs" dxfId="1144" priority="1174" operator="equal">
      <formula>"Moderado"</formula>
    </cfRule>
    <cfRule type="cellIs" dxfId="1143" priority="1175" operator="equal">
      <formula>"Menor"</formula>
    </cfRule>
    <cfRule type="cellIs" dxfId="1142" priority="1176" operator="equal">
      <formula>"Leve"</formula>
    </cfRule>
  </conditionalFormatting>
  <conditionalFormatting sqref="O21">
    <cfRule type="cellIs" dxfId="1141" priority="1168" operator="equal">
      <formula>"Extremo"</formula>
    </cfRule>
    <cfRule type="cellIs" dxfId="1140" priority="1169" operator="equal">
      <formula>"Alto"</formula>
    </cfRule>
    <cfRule type="cellIs" dxfId="1139" priority="1170" operator="equal">
      <formula>"Moderado"</formula>
    </cfRule>
    <cfRule type="cellIs" dxfId="1138" priority="1171" operator="equal">
      <formula>"Bajo"</formula>
    </cfRule>
  </conditionalFormatting>
  <conditionalFormatting sqref="Z21">
    <cfRule type="cellIs" dxfId="1137" priority="1163" operator="equal">
      <formula>"Muy Alta"</formula>
    </cfRule>
    <cfRule type="cellIs" dxfId="1136" priority="1164" operator="equal">
      <formula>"Alta"</formula>
    </cfRule>
    <cfRule type="cellIs" dxfId="1135" priority="1165" operator="equal">
      <formula>"Media"</formula>
    </cfRule>
    <cfRule type="cellIs" dxfId="1134" priority="1166" operator="equal">
      <formula>"Baja"</formula>
    </cfRule>
    <cfRule type="cellIs" dxfId="1133" priority="1167" operator="equal">
      <formula>"Muy Baja"</formula>
    </cfRule>
  </conditionalFormatting>
  <conditionalFormatting sqref="AB21">
    <cfRule type="cellIs" dxfId="1132" priority="1158" operator="equal">
      <formula>"Catastrófico"</formula>
    </cfRule>
    <cfRule type="cellIs" dxfId="1131" priority="1159" operator="equal">
      <formula>"Mayor"</formula>
    </cfRule>
    <cfRule type="cellIs" dxfId="1130" priority="1160" operator="equal">
      <formula>"Moderado"</formula>
    </cfRule>
    <cfRule type="cellIs" dxfId="1129" priority="1161" operator="equal">
      <formula>"Menor"</formula>
    </cfRule>
    <cfRule type="cellIs" dxfId="1128" priority="1162" operator="equal">
      <formula>"Leve"</formula>
    </cfRule>
  </conditionalFormatting>
  <conditionalFormatting sqref="AD21">
    <cfRule type="cellIs" dxfId="1127" priority="1154" operator="equal">
      <formula>"Extremo"</formula>
    </cfRule>
    <cfRule type="cellIs" dxfId="1126" priority="1155" operator="equal">
      <formula>"Alto"</formula>
    </cfRule>
    <cfRule type="cellIs" dxfId="1125" priority="1156" operator="equal">
      <formula>"Moderado"</formula>
    </cfRule>
    <cfRule type="cellIs" dxfId="1124" priority="1157" operator="equal">
      <formula>"Bajo"</formula>
    </cfRule>
  </conditionalFormatting>
  <conditionalFormatting sqref="L21">
    <cfRule type="containsText" dxfId="1123" priority="1153" operator="containsText" text="❌">
      <formula>NOT(ISERROR(SEARCH("❌",L21)))</formula>
    </cfRule>
  </conditionalFormatting>
  <conditionalFormatting sqref="I22 I25">
    <cfRule type="cellIs" dxfId="1122" priority="1148" operator="equal">
      <formula>"Muy Alta"</formula>
    </cfRule>
    <cfRule type="cellIs" dxfId="1121" priority="1149" operator="equal">
      <formula>"Alta"</formula>
    </cfRule>
    <cfRule type="cellIs" dxfId="1120" priority="1150" operator="equal">
      <formula>"Media"</formula>
    </cfRule>
    <cfRule type="cellIs" dxfId="1119" priority="1151" operator="equal">
      <formula>"Baja"</formula>
    </cfRule>
    <cfRule type="cellIs" dxfId="1118" priority="1152" operator="equal">
      <formula>"Muy Baja"</formula>
    </cfRule>
  </conditionalFormatting>
  <conditionalFormatting sqref="M22 M25">
    <cfRule type="cellIs" dxfId="1117" priority="1143" operator="equal">
      <formula>"Catastrófico"</formula>
    </cfRule>
    <cfRule type="cellIs" dxfId="1116" priority="1144" operator="equal">
      <formula>"Mayor"</formula>
    </cfRule>
    <cfRule type="cellIs" dxfId="1115" priority="1145" operator="equal">
      <formula>"Moderado"</formula>
    </cfRule>
    <cfRule type="cellIs" dxfId="1114" priority="1146" operator="equal">
      <formula>"Menor"</formula>
    </cfRule>
    <cfRule type="cellIs" dxfId="1113" priority="1147" operator="equal">
      <formula>"Leve"</formula>
    </cfRule>
  </conditionalFormatting>
  <conditionalFormatting sqref="O22">
    <cfRule type="cellIs" dxfId="1112" priority="1139" operator="equal">
      <formula>"Extremo"</formula>
    </cfRule>
    <cfRule type="cellIs" dxfId="1111" priority="1140" operator="equal">
      <formula>"Alto"</formula>
    </cfRule>
    <cfRule type="cellIs" dxfId="1110" priority="1141" operator="equal">
      <formula>"Moderado"</formula>
    </cfRule>
    <cfRule type="cellIs" dxfId="1109" priority="1142" operator="equal">
      <formula>"Bajo"</formula>
    </cfRule>
  </conditionalFormatting>
  <conditionalFormatting sqref="Z22:Z24">
    <cfRule type="cellIs" dxfId="1108" priority="1134" operator="equal">
      <formula>"Muy Alta"</formula>
    </cfRule>
    <cfRule type="cellIs" dxfId="1107" priority="1135" operator="equal">
      <formula>"Alta"</formula>
    </cfRule>
    <cfRule type="cellIs" dxfId="1106" priority="1136" operator="equal">
      <formula>"Media"</formula>
    </cfRule>
    <cfRule type="cellIs" dxfId="1105" priority="1137" operator="equal">
      <formula>"Baja"</formula>
    </cfRule>
    <cfRule type="cellIs" dxfId="1104" priority="1138" operator="equal">
      <formula>"Muy Baja"</formula>
    </cfRule>
  </conditionalFormatting>
  <conditionalFormatting sqref="AB22:AB24">
    <cfRule type="cellIs" dxfId="1103" priority="1129" operator="equal">
      <formula>"Catastrófico"</formula>
    </cfRule>
    <cfRule type="cellIs" dxfId="1102" priority="1130" operator="equal">
      <formula>"Mayor"</formula>
    </cfRule>
    <cfRule type="cellIs" dxfId="1101" priority="1131" operator="equal">
      <formula>"Moderado"</formula>
    </cfRule>
    <cfRule type="cellIs" dxfId="1100" priority="1132" operator="equal">
      <formula>"Menor"</formula>
    </cfRule>
    <cfRule type="cellIs" dxfId="1099" priority="1133" operator="equal">
      <formula>"Leve"</formula>
    </cfRule>
  </conditionalFormatting>
  <conditionalFormatting sqref="AD22:AD24">
    <cfRule type="cellIs" dxfId="1098" priority="1125" operator="equal">
      <formula>"Extremo"</formula>
    </cfRule>
    <cfRule type="cellIs" dxfId="1097" priority="1126" operator="equal">
      <formula>"Alto"</formula>
    </cfRule>
    <cfRule type="cellIs" dxfId="1096" priority="1127" operator="equal">
      <formula>"Moderado"</formula>
    </cfRule>
    <cfRule type="cellIs" dxfId="1095" priority="1128" operator="equal">
      <formula>"Bajo"</formula>
    </cfRule>
  </conditionalFormatting>
  <conditionalFormatting sqref="O25">
    <cfRule type="cellIs" dxfId="1094" priority="1121" operator="equal">
      <formula>"Extremo"</formula>
    </cfRule>
    <cfRule type="cellIs" dxfId="1093" priority="1122" operator="equal">
      <formula>"Alto"</formula>
    </cfRule>
    <cfRule type="cellIs" dxfId="1092" priority="1123" operator="equal">
      <formula>"Moderado"</formula>
    </cfRule>
    <cfRule type="cellIs" dxfId="1091" priority="1124" operator="equal">
      <formula>"Bajo"</formula>
    </cfRule>
  </conditionalFormatting>
  <conditionalFormatting sqref="Z25:Z26">
    <cfRule type="cellIs" dxfId="1090" priority="1116" operator="equal">
      <formula>"Muy Alta"</formula>
    </cfRule>
    <cfRule type="cellIs" dxfId="1089" priority="1117" operator="equal">
      <formula>"Alta"</formula>
    </cfRule>
    <cfRule type="cellIs" dxfId="1088" priority="1118" operator="equal">
      <formula>"Media"</formula>
    </cfRule>
    <cfRule type="cellIs" dxfId="1087" priority="1119" operator="equal">
      <formula>"Baja"</formula>
    </cfRule>
    <cfRule type="cellIs" dxfId="1086" priority="1120" operator="equal">
      <formula>"Muy Baja"</formula>
    </cfRule>
  </conditionalFormatting>
  <conditionalFormatting sqref="AB25:AB26">
    <cfRule type="cellIs" dxfId="1085" priority="1111" operator="equal">
      <formula>"Catastrófico"</formula>
    </cfRule>
    <cfRule type="cellIs" dxfId="1084" priority="1112" operator="equal">
      <formula>"Mayor"</formula>
    </cfRule>
    <cfRule type="cellIs" dxfId="1083" priority="1113" operator="equal">
      <formula>"Moderado"</formula>
    </cfRule>
    <cfRule type="cellIs" dxfId="1082" priority="1114" operator="equal">
      <formula>"Menor"</formula>
    </cfRule>
    <cfRule type="cellIs" dxfId="1081" priority="1115" operator="equal">
      <formula>"Leve"</formula>
    </cfRule>
  </conditionalFormatting>
  <conditionalFormatting sqref="AD25:AD26">
    <cfRule type="cellIs" dxfId="1080" priority="1107" operator="equal">
      <formula>"Extremo"</formula>
    </cfRule>
    <cfRule type="cellIs" dxfId="1079" priority="1108" operator="equal">
      <formula>"Alto"</formula>
    </cfRule>
    <cfRule type="cellIs" dxfId="1078" priority="1109" operator="equal">
      <formula>"Moderado"</formula>
    </cfRule>
    <cfRule type="cellIs" dxfId="1077" priority="1110" operator="equal">
      <formula>"Bajo"</formula>
    </cfRule>
  </conditionalFormatting>
  <conditionalFormatting sqref="L22:L26">
    <cfRule type="containsText" dxfId="1076" priority="1106" operator="containsText" text="❌">
      <formula>NOT(ISERROR(SEARCH("❌",L22)))</formula>
    </cfRule>
  </conditionalFormatting>
  <conditionalFormatting sqref="B22">
    <cfRule type="cellIs" dxfId="1075" priority="1088" operator="equal">
      <formula>#REF!</formula>
    </cfRule>
    <cfRule type="cellIs" dxfId="1074" priority="1089" operator="equal">
      <formula>#REF!</formula>
    </cfRule>
    <cfRule type="cellIs" dxfId="1073" priority="1090" operator="equal">
      <formula>#REF!</formula>
    </cfRule>
    <cfRule type="cellIs" dxfId="1072" priority="1091" operator="equal">
      <formula>#REF!</formula>
    </cfRule>
    <cfRule type="cellIs" dxfId="1071" priority="1092" operator="equal">
      <formula>#REF!</formula>
    </cfRule>
    <cfRule type="cellIs" dxfId="1070" priority="1093" operator="equal">
      <formula>#REF!</formula>
    </cfRule>
    <cfRule type="cellIs" dxfId="1069" priority="1094" operator="equal">
      <formula>#REF!</formula>
    </cfRule>
    <cfRule type="cellIs" dxfId="1068" priority="1095" operator="equal">
      <formula>#REF!</formula>
    </cfRule>
    <cfRule type="cellIs" dxfId="1067" priority="1096" operator="equal">
      <formula>#REF!</formula>
    </cfRule>
    <cfRule type="cellIs" dxfId="1066" priority="1097" operator="equal">
      <formula>#REF!</formula>
    </cfRule>
    <cfRule type="cellIs" dxfId="1065" priority="1098" operator="equal">
      <formula>#REF!</formula>
    </cfRule>
    <cfRule type="cellIs" dxfId="1064" priority="1099" operator="equal">
      <formula>#REF!</formula>
    </cfRule>
    <cfRule type="cellIs" dxfId="1063" priority="1100" operator="equal">
      <formula>#REF!</formula>
    </cfRule>
    <cfRule type="cellIs" dxfId="1062" priority="1101" operator="equal">
      <formula>#REF!</formula>
    </cfRule>
    <cfRule type="cellIs" dxfId="1061" priority="1102" operator="equal">
      <formula>#REF!</formula>
    </cfRule>
    <cfRule type="cellIs" dxfId="1060" priority="1103" operator="equal">
      <formula>#REF!</formula>
    </cfRule>
    <cfRule type="cellIs" dxfId="1059" priority="1104" operator="equal">
      <formula>#REF!</formula>
    </cfRule>
    <cfRule type="cellIs" dxfId="1058" priority="1105" operator="equal">
      <formula>#REF!</formula>
    </cfRule>
  </conditionalFormatting>
  <conditionalFormatting sqref="I27">
    <cfRule type="cellIs" dxfId="1057" priority="1083" operator="equal">
      <formula>"Muy Alta"</formula>
    </cfRule>
    <cfRule type="cellIs" dxfId="1056" priority="1084" operator="equal">
      <formula>"Alta"</formula>
    </cfRule>
    <cfRule type="cellIs" dxfId="1055" priority="1085" operator="equal">
      <formula>"Media"</formula>
    </cfRule>
    <cfRule type="cellIs" dxfId="1054" priority="1086" operator="equal">
      <formula>"Baja"</formula>
    </cfRule>
    <cfRule type="cellIs" dxfId="1053" priority="1087" operator="equal">
      <formula>"Muy Baja"</formula>
    </cfRule>
  </conditionalFormatting>
  <conditionalFormatting sqref="M27 M33">
    <cfRule type="cellIs" dxfId="1052" priority="1078" operator="equal">
      <formula>"Catastrófico"</formula>
    </cfRule>
    <cfRule type="cellIs" dxfId="1051" priority="1079" operator="equal">
      <formula>"Mayor"</formula>
    </cfRule>
    <cfRule type="cellIs" dxfId="1050" priority="1080" operator="equal">
      <formula>"Moderado"</formula>
    </cfRule>
    <cfRule type="cellIs" dxfId="1049" priority="1081" operator="equal">
      <formula>"Menor"</formula>
    </cfRule>
    <cfRule type="cellIs" dxfId="1048" priority="1082" operator="equal">
      <formula>"Leve"</formula>
    </cfRule>
  </conditionalFormatting>
  <conditionalFormatting sqref="O27">
    <cfRule type="cellIs" dxfId="1047" priority="1074" operator="equal">
      <formula>"Extremo"</formula>
    </cfRule>
    <cfRule type="cellIs" dxfId="1046" priority="1075" operator="equal">
      <formula>"Alto"</formula>
    </cfRule>
    <cfRule type="cellIs" dxfId="1045" priority="1076" operator="equal">
      <formula>"Moderado"</formula>
    </cfRule>
    <cfRule type="cellIs" dxfId="1044" priority="1077" operator="equal">
      <formula>"Bajo"</formula>
    </cfRule>
  </conditionalFormatting>
  <conditionalFormatting sqref="I33">
    <cfRule type="cellIs" dxfId="1043" priority="1055" operator="equal">
      <formula>"Muy Alta"</formula>
    </cfRule>
    <cfRule type="cellIs" dxfId="1042" priority="1056" operator="equal">
      <formula>"Alta"</formula>
    </cfRule>
    <cfRule type="cellIs" dxfId="1041" priority="1057" operator="equal">
      <formula>"Media"</formula>
    </cfRule>
    <cfRule type="cellIs" dxfId="1040" priority="1058" operator="equal">
      <formula>"Baja"</formula>
    </cfRule>
    <cfRule type="cellIs" dxfId="1039" priority="1059" operator="equal">
      <formula>"Muy Baja"</formula>
    </cfRule>
  </conditionalFormatting>
  <conditionalFormatting sqref="O33">
    <cfRule type="cellIs" dxfId="1038" priority="1051" operator="equal">
      <formula>"Extremo"</formula>
    </cfRule>
    <cfRule type="cellIs" dxfId="1037" priority="1052" operator="equal">
      <formula>"Alto"</formula>
    </cfRule>
    <cfRule type="cellIs" dxfId="1036" priority="1053" operator="equal">
      <formula>"Moderado"</formula>
    </cfRule>
    <cfRule type="cellIs" dxfId="1035" priority="1054" operator="equal">
      <formula>"Bajo"</formula>
    </cfRule>
  </conditionalFormatting>
  <conditionalFormatting sqref="L27:L38">
    <cfRule type="containsText" dxfId="1034" priority="1036" operator="containsText" text="❌">
      <formula>NOT(ISERROR(SEARCH("❌",L27)))</formula>
    </cfRule>
  </conditionalFormatting>
  <conditionalFormatting sqref="B27">
    <cfRule type="cellIs" dxfId="1033" priority="1018" operator="equal">
      <formula>#REF!</formula>
    </cfRule>
    <cfRule type="cellIs" dxfId="1032" priority="1019" operator="equal">
      <formula>#REF!</formula>
    </cfRule>
    <cfRule type="cellIs" dxfId="1031" priority="1020" operator="equal">
      <formula>#REF!</formula>
    </cfRule>
    <cfRule type="cellIs" dxfId="1030" priority="1021" operator="equal">
      <formula>#REF!</formula>
    </cfRule>
    <cfRule type="cellIs" dxfId="1029" priority="1022" operator="equal">
      <formula>#REF!</formula>
    </cfRule>
    <cfRule type="cellIs" dxfId="1028" priority="1023" operator="equal">
      <formula>#REF!</formula>
    </cfRule>
    <cfRule type="cellIs" dxfId="1027" priority="1024" operator="equal">
      <formula>#REF!</formula>
    </cfRule>
    <cfRule type="cellIs" dxfId="1026" priority="1025" operator="equal">
      <formula>#REF!</formula>
    </cfRule>
    <cfRule type="cellIs" dxfId="1025" priority="1026" operator="equal">
      <formula>#REF!</formula>
    </cfRule>
    <cfRule type="cellIs" dxfId="1024" priority="1027" operator="equal">
      <formula>#REF!</formula>
    </cfRule>
    <cfRule type="cellIs" dxfId="1023" priority="1028" operator="equal">
      <formula>#REF!</formula>
    </cfRule>
    <cfRule type="cellIs" dxfId="1022" priority="1029" operator="equal">
      <formula>#REF!</formula>
    </cfRule>
    <cfRule type="cellIs" dxfId="1021" priority="1030" operator="equal">
      <formula>#REF!</formula>
    </cfRule>
    <cfRule type="cellIs" dxfId="1020" priority="1031" operator="equal">
      <formula>#REF!</formula>
    </cfRule>
    <cfRule type="cellIs" dxfId="1019" priority="1032" operator="equal">
      <formula>#REF!</formula>
    </cfRule>
    <cfRule type="cellIs" dxfId="1018" priority="1033" operator="equal">
      <formula>#REF!</formula>
    </cfRule>
    <cfRule type="cellIs" dxfId="1017" priority="1034" operator="equal">
      <formula>#REF!</formula>
    </cfRule>
    <cfRule type="cellIs" dxfId="1016" priority="1035" operator="equal">
      <formula>#REF!</formula>
    </cfRule>
  </conditionalFormatting>
  <conditionalFormatting sqref="B39">
    <cfRule type="cellIs" dxfId="1015" priority="953" operator="equal">
      <formula>#REF!</formula>
    </cfRule>
    <cfRule type="cellIs" dxfId="1014" priority="954" operator="equal">
      <formula>#REF!</formula>
    </cfRule>
    <cfRule type="cellIs" dxfId="1013" priority="955" operator="equal">
      <formula>#REF!</formula>
    </cfRule>
    <cfRule type="cellIs" dxfId="1012" priority="956" operator="equal">
      <formula>#REF!</formula>
    </cfRule>
    <cfRule type="cellIs" dxfId="1011" priority="957" operator="equal">
      <formula>#REF!</formula>
    </cfRule>
    <cfRule type="cellIs" dxfId="1010" priority="958" operator="equal">
      <formula>#REF!</formula>
    </cfRule>
    <cfRule type="cellIs" dxfId="1009" priority="959" operator="equal">
      <formula>#REF!</formula>
    </cfRule>
    <cfRule type="cellIs" dxfId="1008" priority="960" operator="equal">
      <formula>#REF!</formula>
    </cfRule>
    <cfRule type="cellIs" dxfId="1007" priority="961" operator="equal">
      <formula>#REF!</formula>
    </cfRule>
    <cfRule type="cellIs" dxfId="1006" priority="962" operator="equal">
      <formula>#REF!</formula>
    </cfRule>
    <cfRule type="cellIs" dxfId="1005" priority="963" operator="equal">
      <formula>#REF!</formula>
    </cfRule>
    <cfRule type="cellIs" dxfId="1004" priority="964" operator="equal">
      <formula>#REF!</formula>
    </cfRule>
    <cfRule type="cellIs" dxfId="1003" priority="965" operator="equal">
      <formula>#REF!</formula>
    </cfRule>
    <cfRule type="cellIs" dxfId="1002" priority="966" operator="equal">
      <formula>#REF!</formula>
    </cfRule>
    <cfRule type="cellIs" dxfId="1001" priority="967" operator="equal">
      <formula>#REF!</formula>
    </cfRule>
    <cfRule type="cellIs" dxfId="1000" priority="968" operator="equal">
      <formula>#REF!</formula>
    </cfRule>
    <cfRule type="cellIs" dxfId="999" priority="969" operator="equal">
      <formula>#REF!</formula>
    </cfRule>
    <cfRule type="cellIs" dxfId="998" priority="970" operator="equal">
      <formula>#REF!</formula>
    </cfRule>
  </conditionalFormatting>
  <conditionalFormatting sqref="I47">
    <cfRule type="cellIs" dxfId="997" priority="948" operator="equal">
      <formula>"Muy Alta"</formula>
    </cfRule>
    <cfRule type="cellIs" dxfId="996" priority="949" operator="equal">
      <formula>"Alta"</formula>
    </cfRule>
    <cfRule type="cellIs" dxfId="995" priority="950" operator="equal">
      <formula>"Media"</formula>
    </cfRule>
    <cfRule type="cellIs" dxfId="994" priority="951" operator="equal">
      <formula>"Baja"</formula>
    </cfRule>
    <cfRule type="cellIs" dxfId="993" priority="952" operator="equal">
      <formula>"Muy Baja"</formula>
    </cfRule>
  </conditionalFormatting>
  <conditionalFormatting sqref="M47:M48">
    <cfRule type="cellIs" dxfId="992" priority="943" operator="equal">
      <formula>"Catastrófico"</formula>
    </cfRule>
    <cfRule type="cellIs" dxfId="991" priority="944" operator="equal">
      <formula>"Mayor"</formula>
    </cfRule>
    <cfRule type="cellIs" dxfId="990" priority="945" operator="equal">
      <formula>"Moderado"</formula>
    </cfRule>
    <cfRule type="cellIs" dxfId="989" priority="946" operator="equal">
      <formula>"Menor"</formula>
    </cfRule>
    <cfRule type="cellIs" dxfId="988" priority="947" operator="equal">
      <formula>"Leve"</formula>
    </cfRule>
  </conditionalFormatting>
  <conditionalFormatting sqref="O47">
    <cfRule type="cellIs" dxfId="987" priority="939" operator="equal">
      <formula>"Extremo"</formula>
    </cfRule>
    <cfRule type="cellIs" dxfId="986" priority="940" operator="equal">
      <formula>"Alto"</formula>
    </cfRule>
    <cfRule type="cellIs" dxfId="985" priority="941" operator="equal">
      <formula>"Moderado"</formula>
    </cfRule>
    <cfRule type="cellIs" dxfId="984" priority="942" operator="equal">
      <formula>"Bajo"</formula>
    </cfRule>
  </conditionalFormatting>
  <conditionalFormatting sqref="Z47">
    <cfRule type="cellIs" dxfId="983" priority="934" operator="equal">
      <formula>"Muy Alta"</formula>
    </cfRule>
    <cfRule type="cellIs" dxfId="982" priority="935" operator="equal">
      <formula>"Alta"</formula>
    </cfRule>
    <cfRule type="cellIs" dxfId="981" priority="936" operator="equal">
      <formula>"Media"</formula>
    </cfRule>
    <cfRule type="cellIs" dxfId="980" priority="937" operator="equal">
      <formula>"Baja"</formula>
    </cfRule>
    <cfRule type="cellIs" dxfId="979" priority="938" operator="equal">
      <formula>"Muy Baja"</formula>
    </cfRule>
  </conditionalFormatting>
  <conditionalFormatting sqref="AB47">
    <cfRule type="cellIs" dxfId="978" priority="929" operator="equal">
      <formula>"Catastrófico"</formula>
    </cfRule>
    <cfRule type="cellIs" dxfId="977" priority="930" operator="equal">
      <formula>"Mayor"</formula>
    </cfRule>
    <cfRule type="cellIs" dxfId="976" priority="931" operator="equal">
      <formula>"Moderado"</formula>
    </cfRule>
    <cfRule type="cellIs" dxfId="975" priority="932" operator="equal">
      <formula>"Menor"</formula>
    </cfRule>
    <cfRule type="cellIs" dxfId="974" priority="933" operator="equal">
      <formula>"Leve"</formula>
    </cfRule>
  </conditionalFormatting>
  <conditionalFormatting sqref="AD47">
    <cfRule type="cellIs" dxfId="973" priority="925" operator="equal">
      <formula>"Extremo"</formula>
    </cfRule>
    <cfRule type="cellIs" dxfId="972" priority="926" operator="equal">
      <formula>"Alto"</formula>
    </cfRule>
    <cfRule type="cellIs" dxfId="971" priority="927" operator="equal">
      <formula>"Moderado"</formula>
    </cfRule>
    <cfRule type="cellIs" dxfId="970" priority="928" operator="equal">
      <formula>"Bajo"</formula>
    </cfRule>
  </conditionalFormatting>
  <conditionalFormatting sqref="I48">
    <cfRule type="cellIs" dxfId="969" priority="920" operator="equal">
      <formula>"Muy Alta"</formula>
    </cfRule>
    <cfRule type="cellIs" dxfId="968" priority="921" operator="equal">
      <formula>"Alta"</formula>
    </cfRule>
    <cfRule type="cellIs" dxfId="967" priority="922" operator="equal">
      <formula>"Media"</formula>
    </cfRule>
    <cfRule type="cellIs" dxfId="966" priority="923" operator="equal">
      <formula>"Baja"</formula>
    </cfRule>
    <cfRule type="cellIs" dxfId="965" priority="924" operator="equal">
      <formula>"Muy Baja"</formula>
    </cfRule>
  </conditionalFormatting>
  <conditionalFormatting sqref="O48">
    <cfRule type="cellIs" dxfId="964" priority="916" operator="equal">
      <formula>"Extremo"</formula>
    </cfRule>
    <cfRule type="cellIs" dxfId="963" priority="917" operator="equal">
      <formula>"Alto"</formula>
    </cfRule>
    <cfRule type="cellIs" dxfId="962" priority="918" operator="equal">
      <formula>"Moderado"</formula>
    </cfRule>
    <cfRule type="cellIs" dxfId="961" priority="919" operator="equal">
      <formula>"Bajo"</formula>
    </cfRule>
  </conditionalFormatting>
  <conditionalFormatting sqref="Z48">
    <cfRule type="cellIs" dxfId="960" priority="911" operator="equal">
      <formula>"Muy Alta"</formula>
    </cfRule>
    <cfRule type="cellIs" dxfId="959" priority="912" operator="equal">
      <formula>"Alta"</formula>
    </cfRule>
    <cfRule type="cellIs" dxfId="958" priority="913" operator="equal">
      <formula>"Media"</formula>
    </cfRule>
    <cfRule type="cellIs" dxfId="957" priority="914" operator="equal">
      <formula>"Baja"</formula>
    </cfRule>
    <cfRule type="cellIs" dxfId="956" priority="915" operator="equal">
      <formula>"Muy Baja"</formula>
    </cfRule>
  </conditionalFormatting>
  <conditionalFormatting sqref="AB48">
    <cfRule type="cellIs" dxfId="955" priority="906" operator="equal">
      <formula>"Catastrófico"</formula>
    </cfRule>
    <cfRule type="cellIs" dxfId="954" priority="907" operator="equal">
      <formula>"Mayor"</formula>
    </cfRule>
    <cfRule type="cellIs" dxfId="953" priority="908" operator="equal">
      <formula>"Moderado"</formula>
    </cfRule>
    <cfRule type="cellIs" dxfId="952" priority="909" operator="equal">
      <formula>"Menor"</formula>
    </cfRule>
    <cfRule type="cellIs" dxfId="951" priority="910" operator="equal">
      <formula>"Leve"</formula>
    </cfRule>
  </conditionalFormatting>
  <conditionalFormatting sqref="AD48">
    <cfRule type="cellIs" dxfId="950" priority="902" operator="equal">
      <formula>"Extremo"</formula>
    </cfRule>
    <cfRule type="cellIs" dxfId="949" priority="903" operator="equal">
      <formula>"Alto"</formula>
    </cfRule>
    <cfRule type="cellIs" dxfId="948" priority="904" operator="equal">
      <formula>"Moderado"</formula>
    </cfRule>
    <cfRule type="cellIs" dxfId="947" priority="905" operator="equal">
      <formula>"Bajo"</formula>
    </cfRule>
  </conditionalFormatting>
  <conditionalFormatting sqref="L47:L48">
    <cfRule type="containsText" dxfId="946" priority="901" operator="containsText" text="❌">
      <formula>NOT(ISERROR(SEARCH("❌",L47)))</formula>
    </cfRule>
  </conditionalFormatting>
  <conditionalFormatting sqref="B47">
    <cfRule type="cellIs" dxfId="945" priority="883" operator="equal">
      <formula>#REF!</formula>
    </cfRule>
    <cfRule type="cellIs" dxfId="944" priority="884" operator="equal">
      <formula>#REF!</formula>
    </cfRule>
    <cfRule type="cellIs" dxfId="943" priority="885" operator="equal">
      <formula>#REF!</formula>
    </cfRule>
    <cfRule type="cellIs" dxfId="942" priority="886" operator="equal">
      <formula>#REF!</formula>
    </cfRule>
    <cfRule type="cellIs" dxfId="941" priority="887" operator="equal">
      <formula>#REF!</formula>
    </cfRule>
    <cfRule type="cellIs" dxfId="940" priority="888" operator="equal">
      <formula>#REF!</formula>
    </cfRule>
    <cfRule type="cellIs" dxfId="939" priority="889" operator="equal">
      <formula>#REF!</formula>
    </cfRule>
    <cfRule type="cellIs" dxfId="938" priority="890" operator="equal">
      <formula>#REF!</formula>
    </cfRule>
    <cfRule type="cellIs" dxfId="937" priority="891" operator="equal">
      <formula>#REF!</formula>
    </cfRule>
    <cfRule type="cellIs" dxfId="936" priority="892" operator="equal">
      <formula>#REF!</formula>
    </cfRule>
    <cfRule type="cellIs" dxfId="935" priority="893" operator="equal">
      <formula>#REF!</formula>
    </cfRule>
    <cfRule type="cellIs" dxfId="934" priority="894" operator="equal">
      <formula>#REF!</formula>
    </cfRule>
    <cfRule type="cellIs" dxfId="933" priority="895" operator="equal">
      <formula>#REF!</formula>
    </cfRule>
    <cfRule type="cellIs" dxfId="932" priority="896" operator="equal">
      <formula>#REF!</formula>
    </cfRule>
    <cfRule type="cellIs" dxfId="931" priority="897" operator="equal">
      <formula>#REF!</formula>
    </cfRule>
    <cfRule type="cellIs" dxfId="930" priority="898" operator="equal">
      <formula>#REF!</formula>
    </cfRule>
    <cfRule type="cellIs" dxfId="929" priority="899" operator="equal">
      <formula>#REF!</formula>
    </cfRule>
    <cfRule type="cellIs" dxfId="928" priority="900" operator="equal">
      <formula>#REF!</formula>
    </cfRule>
  </conditionalFormatting>
  <conditionalFormatting sqref="I49 Z49:Z50">
    <cfRule type="cellIs" dxfId="927" priority="878" operator="equal">
      <formula>"Muy Alta"</formula>
    </cfRule>
    <cfRule type="cellIs" dxfId="926" priority="879" operator="equal">
      <formula>"Alta"</formula>
    </cfRule>
    <cfRule type="cellIs" dxfId="925" priority="880" operator="equal">
      <formula>"Media"</formula>
    </cfRule>
    <cfRule type="cellIs" dxfId="924" priority="881" operator="equal">
      <formula>"Baja"</formula>
    </cfRule>
    <cfRule type="cellIs" dxfId="923" priority="882" operator="equal">
      <formula>"Muy Baja"</formula>
    </cfRule>
  </conditionalFormatting>
  <conditionalFormatting sqref="M49 AB49:AB50">
    <cfRule type="cellIs" dxfId="922" priority="873" operator="equal">
      <formula>"Catastrófico"</formula>
    </cfRule>
    <cfRule type="cellIs" dxfId="921" priority="874" operator="equal">
      <formula>"Mayor"</formula>
    </cfRule>
    <cfRule type="cellIs" dxfId="920" priority="875" operator="equal">
      <formula>"Moderado"</formula>
    </cfRule>
    <cfRule type="cellIs" dxfId="919" priority="876" operator="equal">
      <formula>"Menor"</formula>
    </cfRule>
    <cfRule type="cellIs" dxfId="918" priority="877" operator="equal">
      <formula>"Leve"</formula>
    </cfRule>
  </conditionalFormatting>
  <conditionalFormatting sqref="O49 AD49:AD50">
    <cfRule type="cellIs" dxfId="917" priority="869" operator="equal">
      <formula>"Extremo"</formula>
    </cfRule>
    <cfRule type="cellIs" dxfId="916" priority="870" operator="equal">
      <formula>"Alto"</formula>
    </cfRule>
    <cfRule type="cellIs" dxfId="915" priority="871" operator="equal">
      <formula>"Moderado"</formula>
    </cfRule>
    <cfRule type="cellIs" dxfId="914" priority="872" operator="equal">
      <formula>"Bajo"</formula>
    </cfRule>
  </conditionalFormatting>
  <conditionalFormatting sqref="L49:L50">
    <cfRule type="containsText" dxfId="913" priority="868" operator="containsText" text="❌">
      <formula>NOT(ISERROR(SEARCH("❌",L49)))</formula>
    </cfRule>
  </conditionalFormatting>
  <conditionalFormatting sqref="B49">
    <cfRule type="cellIs" dxfId="912" priority="850" operator="equal">
      <formula>#REF!</formula>
    </cfRule>
    <cfRule type="cellIs" dxfId="911" priority="851" operator="equal">
      <formula>#REF!</formula>
    </cfRule>
    <cfRule type="cellIs" dxfId="910" priority="852" operator="equal">
      <formula>#REF!</formula>
    </cfRule>
    <cfRule type="cellIs" dxfId="909" priority="853" operator="equal">
      <formula>#REF!</formula>
    </cfRule>
    <cfRule type="cellIs" dxfId="908" priority="854" operator="equal">
      <formula>#REF!</formula>
    </cfRule>
    <cfRule type="cellIs" dxfId="907" priority="855" operator="equal">
      <formula>#REF!</formula>
    </cfRule>
    <cfRule type="cellIs" dxfId="906" priority="856" operator="equal">
      <formula>#REF!</formula>
    </cfRule>
    <cfRule type="cellIs" dxfId="905" priority="857" operator="equal">
      <formula>#REF!</formula>
    </cfRule>
    <cfRule type="cellIs" dxfId="904" priority="858" operator="equal">
      <formula>#REF!</formula>
    </cfRule>
    <cfRule type="cellIs" dxfId="903" priority="859" operator="equal">
      <formula>#REF!</formula>
    </cfRule>
    <cfRule type="cellIs" dxfId="902" priority="860" operator="equal">
      <formula>#REF!</formula>
    </cfRule>
    <cfRule type="cellIs" dxfId="901" priority="861" operator="equal">
      <formula>#REF!</formula>
    </cfRule>
    <cfRule type="cellIs" dxfId="900" priority="862" operator="equal">
      <formula>#REF!</formula>
    </cfRule>
    <cfRule type="cellIs" dxfId="899" priority="863" operator="equal">
      <formula>#REF!</formula>
    </cfRule>
    <cfRule type="cellIs" dxfId="898" priority="864" operator="equal">
      <formula>#REF!</formula>
    </cfRule>
    <cfRule type="cellIs" dxfId="897" priority="865" operator="equal">
      <formula>#REF!</formula>
    </cfRule>
    <cfRule type="cellIs" dxfId="896" priority="866" operator="equal">
      <formula>#REF!</formula>
    </cfRule>
    <cfRule type="cellIs" dxfId="895" priority="867" operator="equal">
      <formula>#REF!</formula>
    </cfRule>
  </conditionalFormatting>
  <conditionalFormatting sqref="I51">
    <cfRule type="cellIs" dxfId="894" priority="845" operator="equal">
      <formula>"Muy Alta"</formula>
    </cfRule>
    <cfRule type="cellIs" dxfId="893" priority="846" operator="equal">
      <formula>"Alta"</formula>
    </cfRule>
    <cfRule type="cellIs" dxfId="892" priority="847" operator="equal">
      <formula>"Media"</formula>
    </cfRule>
    <cfRule type="cellIs" dxfId="891" priority="848" operator="equal">
      <formula>"Baja"</formula>
    </cfRule>
    <cfRule type="cellIs" dxfId="890" priority="849" operator="equal">
      <formula>"Muy Baja"</formula>
    </cfRule>
  </conditionalFormatting>
  <conditionalFormatting sqref="M51">
    <cfRule type="cellIs" dxfId="889" priority="840" operator="equal">
      <formula>"Catastrófico"</formula>
    </cfRule>
    <cfRule type="cellIs" dxfId="888" priority="841" operator="equal">
      <formula>"Mayor"</formula>
    </cfRule>
    <cfRule type="cellIs" dxfId="887" priority="842" operator="equal">
      <formula>"Moderado"</formula>
    </cfRule>
    <cfRule type="cellIs" dxfId="886" priority="843" operator="equal">
      <formula>"Menor"</formula>
    </cfRule>
    <cfRule type="cellIs" dxfId="885" priority="844" operator="equal">
      <formula>"Leve"</formula>
    </cfRule>
  </conditionalFormatting>
  <conditionalFormatting sqref="O51">
    <cfRule type="cellIs" dxfId="884" priority="836" operator="equal">
      <formula>"Extremo"</formula>
    </cfRule>
    <cfRule type="cellIs" dxfId="883" priority="837" operator="equal">
      <formula>"Alto"</formula>
    </cfRule>
    <cfRule type="cellIs" dxfId="882" priority="838" operator="equal">
      <formula>"Moderado"</formula>
    </cfRule>
    <cfRule type="cellIs" dxfId="881" priority="839" operator="equal">
      <formula>"Bajo"</formula>
    </cfRule>
  </conditionalFormatting>
  <conditionalFormatting sqref="L51:L52">
    <cfRule type="containsText" dxfId="880" priority="835" operator="containsText" text="❌">
      <formula>NOT(ISERROR(SEARCH("❌",L51)))</formula>
    </cfRule>
  </conditionalFormatting>
  <conditionalFormatting sqref="Z51:Z52">
    <cfRule type="cellIs" dxfId="879" priority="812" operator="equal">
      <formula>"Muy Alta"</formula>
    </cfRule>
    <cfRule type="cellIs" dxfId="878" priority="813" operator="equal">
      <formula>"Alta"</formula>
    </cfRule>
    <cfRule type="cellIs" dxfId="877" priority="814" operator="equal">
      <formula>"Media"</formula>
    </cfRule>
    <cfRule type="cellIs" dxfId="876" priority="815" operator="equal">
      <formula>"Baja"</formula>
    </cfRule>
    <cfRule type="cellIs" dxfId="875" priority="816" operator="equal">
      <formula>"Muy Baja"</formula>
    </cfRule>
  </conditionalFormatting>
  <conditionalFormatting sqref="AB51:AB52">
    <cfRule type="cellIs" dxfId="874" priority="807" operator="equal">
      <formula>"Catastrófico"</formula>
    </cfRule>
    <cfRule type="cellIs" dxfId="873" priority="808" operator="equal">
      <formula>"Mayor"</formula>
    </cfRule>
    <cfRule type="cellIs" dxfId="872" priority="809" operator="equal">
      <formula>"Moderado"</formula>
    </cfRule>
    <cfRule type="cellIs" dxfId="871" priority="810" operator="equal">
      <formula>"Menor"</formula>
    </cfRule>
    <cfRule type="cellIs" dxfId="870" priority="811" operator="equal">
      <formula>"Leve"</formula>
    </cfRule>
  </conditionalFormatting>
  <conditionalFormatting sqref="AD51:AD52">
    <cfRule type="cellIs" dxfId="869" priority="803" operator="equal">
      <formula>"Extremo"</formula>
    </cfRule>
    <cfRule type="cellIs" dxfId="868" priority="804" operator="equal">
      <formula>"Alto"</formula>
    </cfRule>
    <cfRule type="cellIs" dxfId="867" priority="805" operator="equal">
      <formula>"Moderado"</formula>
    </cfRule>
    <cfRule type="cellIs" dxfId="866" priority="806" operator="equal">
      <formula>"Bajo"</formula>
    </cfRule>
  </conditionalFormatting>
  <conditionalFormatting sqref="M53">
    <cfRule type="cellIs" dxfId="865" priority="798" operator="equal">
      <formula>"Catastrófico"</formula>
    </cfRule>
    <cfRule type="cellIs" dxfId="864" priority="799" operator="equal">
      <formula>"Mayor"</formula>
    </cfRule>
    <cfRule type="cellIs" dxfId="863" priority="800" operator="equal">
      <formula>"Moderado"</formula>
    </cfRule>
    <cfRule type="cellIs" dxfId="862" priority="801" operator="equal">
      <formula>"Menor"</formula>
    </cfRule>
    <cfRule type="cellIs" dxfId="861" priority="802" operator="equal">
      <formula>"Leve"</formula>
    </cfRule>
  </conditionalFormatting>
  <conditionalFormatting sqref="I53">
    <cfRule type="cellIs" dxfId="860" priority="793" operator="equal">
      <formula>"Muy Alta"</formula>
    </cfRule>
    <cfRule type="cellIs" dxfId="859" priority="794" operator="equal">
      <formula>"Alta"</formula>
    </cfRule>
    <cfRule type="cellIs" dxfId="858" priority="795" operator="equal">
      <formula>"Media"</formula>
    </cfRule>
    <cfRule type="cellIs" dxfId="857" priority="796" operator="equal">
      <formula>"Baja"</formula>
    </cfRule>
    <cfRule type="cellIs" dxfId="856" priority="797" operator="equal">
      <formula>"Muy Baja"</formula>
    </cfRule>
  </conditionalFormatting>
  <conditionalFormatting sqref="O53">
    <cfRule type="cellIs" dxfId="855" priority="789" operator="equal">
      <formula>"Extremo"</formula>
    </cfRule>
    <cfRule type="cellIs" dxfId="854" priority="790" operator="equal">
      <formula>"Alto"</formula>
    </cfRule>
    <cfRule type="cellIs" dxfId="853" priority="791" operator="equal">
      <formula>"Moderado"</formula>
    </cfRule>
    <cfRule type="cellIs" dxfId="852" priority="792" operator="equal">
      <formula>"Bajo"</formula>
    </cfRule>
  </conditionalFormatting>
  <conditionalFormatting sqref="Z53">
    <cfRule type="cellIs" dxfId="851" priority="784" operator="equal">
      <formula>"Muy Alta"</formula>
    </cfRule>
    <cfRule type="cellIs" dxfId="850" priority="785" operator="equal">
      <formula>"Alta"</formula>
    </cfRule>
    <cfRule type="cellIs" dxfId="849" priority="786" operator="equal">
      <formula>"Media"</formula>
    </cfRule>
    <cfRule type="cellIs" dxfId="848" priority="787" operator="equal">
      <formula>"Baja"</formula>
    </cfRule>
    <cfRule type="cellIs" dxfId="847" priority="788" operator="equal">
      <formula>"Muy Baja"</formula>
    </cfRule>
  </conditionalFormatting>
  <conditionalFormatting sqref="AB53">
    <cfRule type="cellIs" dxfId="846" priority="779" operator="equal">
      <formula>"Catastrófico"</formula>
    </cfRule>
    <cfRule type="cellIs" dxfId="845" priority="780" operator="equal">
      <formula>"Mayor"</formula>
    </cfRule>
    <cfRule type="cellIs" dxfId="844" priority="781" operator="equal">
      <formula>"Moderado"</formula>
    </cfRule>
    <cfRule type="cellIs" dxfId="843" priority="782" operator="equal">
      <formula>"Menor"</formula>
    </cfRule>
    <cfRule type="cellIs" dxfId="842" priority="783" operator="equal">
      <formula>"Leve"</formula>
    </cfRule>
  </conditionalFormatting>
  <conditionalFormatting sqref="AD53">
    <cfRule type="cellIs" dxfId="841" priority="775" operator="equal">
      <formula>"Extremo"</formula>
    </cfRule>
    <cfRule type="cellIs" dxfId="840" priority="776" operator="equal">
      <formula>"Alto"</formula>
    </cfRule>
    <cfRule type="cellIs" dxfId="839" priority="777" operator="equal">
      <formula>"Moderado"</formula>
    </cfRule>
    <cfRule type="cellIs" dxfId="838" priority="778" operator="equal">
      <formula>"Bajo"</formula>
    </cfRule>
  </conditionalFormatting>
  <conditionalFormatting sqref="L53:L58">
    <cfRule type="containsText" dxfId="837" priority="774" operator="containsText" text="❌">
      <formula>NOT(ISERROR(SEARCH("❌",L53)))</formula>
    </cfRule>
  </conditionalFormatting>
  <conditionalFormatting sqref="I90 I93">
    <cfRule type="cellIs" dxfId="836" priority="691" operator="equal">
      <formula>"Muy Alta"</formula>
    </cfRule>
  </conditionalFormatting>
  <conditionalFormatting sqref="I90 I93">
    <cfRule type="cellIs" dxfId="835" priority="692" operator="equal">
      <formula>"Alta"</formula>
    </cfRule>
  </conditionalFormatting>
  <conditionalFormatting sqref="I90 I93">
    <cfRule type="cellIs" dxfId="834" priority="693" operator="equal">
      <formula>"Media"</formula>
    </cfRule>
  </conditionalFormatting>
  <conditionalFormatting sqref="I90 I93">
    <cfRule type="cellIs" dxfId="833" priority="694" operator="equal">
      <formula>"Baja"</formula>
    </cfRule>
  </conditionalFormatting>
  <conditionalFormatting sqref="I90 I93">
    <cfRule type="cellIs" dxfId="832" priority="695" operator="equal">
      <formula>"Muy Baja"</formula>
    </cfRule>
  </conditionalFormatting>
  <conditionalFormatting sqref="M90 M93">
    <cfRule type="cellIs" dxfId="831" priority="696" operator="equal">
      <formula>"Catastrófico"</formula>
    </cfRule>
  </conditionalFormatting>
  <conditionalFormatting sqref="M90 M93">
    <cfRule type="cellIs" dxfId="830" priority="697" operator="equal">
      <formula>"Mayor"</formula>
    </cfRule>
  </conditionalFormatting>
  <conditionalFormatting sqref="M90 M93">
    <cfRule type="cellIs" dxfId="829" priority="698" operator="equal">
      <formula>"Moderado"</formula>
    </cfRule>
  </conditionalFormatting>
  <conditionalFormatting sqref="M90 M93">
    <cfRule type="cellIs" dxfId="828" priority="699" operator="equal">
      <formula>"Menor"</formula>
    </cfRule>
  </conditionalFormatting>
  <conditionalFormatting sqref="M90 M93">
    <cfRule type="cellIs" dxfId="827" priority="700" operator="equal">
      <formula>"Leve"</formula>
    </cfRule>
  </conditionalFormatting>
  <conditionalFormatting sqref="O90">
    <cfRule type="cellIs" dxfId="826" priority="701" operator="equal">
      <formula>"Extremo"</formula>
    </cfRule>
  </conditionalFormatting>
  <conditionalFormatting sqref="O90">
    <cfRule type="cellIs" dxfId="825" priority="702" operator="equal">
      <formula>"Alto"</formula>
    </cfRule>
  </conditionalFormatting>
  <conditionalFormatting sqref="O90">
    <cfRule type="cellIs" dxfId="824" priority="703" operator="equal">
      <formula>"Moderado"</formula>
    </cfRule>
  </conditionalFormatting>
  <conditionalFormatting sqref="O90">
    <cfRule type="cellIs" dxfId="823" priority="704" operator="equal">
      <formula>"Bajo"</formula>
    </cfRule>
  </conditionalFormatting>
  <conditionalFormatting sqref="Z90:Z92">
    <cfRule type="cellIs" dxfId="822" priority="705" operator="equal">
      <formula>"Muy Alta"</formula>
    </cfRule>
  </conditionalFormatting>
  <conditionalFormatting sqref="Z90:Z92">
    <cfRule type="cellIs" dxfId="821" priority="706" operator="equal">
      <formula>"Alta"</formula>
    </cfRule>
  </conditionalFormatting>
  <conditionalFormatting sqref="Z90:Z92">
    <cfRule type="cellIs" dxfId="820" priority="707" operator="equal">
      <formula>"Media"</formula>
    </cfRule>
  </conditionalFormatting>
  <conditionalFormatting sqref="Z90:Z92">
    <cfRule type="cellIs" dxfId="819" priority="708" operator="equal">
      <formula>"Baja"</formula>
    </cfRule>
  </conditionalFormatting>
  <conditionalFormatting sqref="Z90:Z92">
    <cfRule type="cellIs" dxfId="818" priority="709" operator="equal">
      <formula>"Muy Baja"</formula>
    </cfRule>
  </conditionalFormatting>
  <conditionalFormatting sqref="AB90:AB92">
    <cfRule type="cellIs" dxfId="817" priority="710" operator="equal">
      <formula>"Catastrófico"</formula>
    </cfRule>
  </conditionalFormatting>
  <conditionalFormatting sqref="AB90:AB92">
    <cfRule type="cellIs" dxfId="816" priority="711" operator="equal">
      <formula>"Mayor"</formula>
    </cfRule>
  </conditionalFormatting>
  <conditionalFormatting sqref="AB90:AB92">
    <cfRule type="cellIs" dxfId="815" priority="712" operator="equal">
      <formula>"Moderado"</formula>
    </cfRule>
  </conditionalFormatting>
  <conditionalFormatting sqref="AB90:AB92">
    <cfRule type="cellIs" dxfId="814" priority="713" operator="equal">
      <formula>"Menor"</formula>
    </cfRule>
  </conditionalFormatting>
  <conditionalFormatting sqref="AB90:AB92">
    <cfRule type="cellIs" dxfId="813" priority="714" operator="equal">
      <formula>"Leve"</formula>
    </cfRule>
  </conditionalFormatting>
  <conditionalFormatting sqref="AD90:AD92">
    <cfRule type="cellIs" dxfId="812" priority="715" operator="equal">
      <formula>"Extremo"</formula>
    </cfRule>
  </conditionalFormatting>
  <conditionalFormatting sqref="AD90:AD92">
    <cfRule type="cellIs" dxfId="811" priority="716" operator="equal">
      <formula>"Alto"</formula>
    </cfRule>
  </conditionalFormatting>
  <conditionalFormatting sqref="AD90:AD92">
    <cfRule type="cellIs" dxfId="810" priority="717" operator="equal">
      <formula>"Moderado"</formula>
    </cfRule>
  </conditionalFormatting>
  <conditionalFormatting sqref="AD90:AD92">
    <cfRule type="cellIs" dxfId="809" priority="718" operator="equal">
      <formula>"Bajo"</formula>
    </cfRule>
  </conditionalFormatting>
  <conditionalFormatting sqref="O93">
    <cfRule type="cellIs" dxfId="808" priority="719" operator="equal">
      <formula>"Extremo"</formula>
    </cfRule>
  </conditionalFormatting>
  <conditionalFormatting sqref="O93">
    <cfRule type="cellIs" dxfId="807" priority="720" operator="equal">
      <formula>"Alto"</formula>
    </cfRule>
  </conditionalFormatting>
  <conditionalFormatting sqref="O93">
    <cfRule type="cellIs" dxfId="806" priority="721" operator="equal">
      <formula>"Moderado"</formula>
    </cfRule>
  </conditionalFormatting>
  <conditionalFormatting sqref="O93">
    <cfRule type="cellIs" dxfId="805" priority="722" operator="equal">
      <formula>"Bajo"</formula>
    </cfRule>
  </conditionalFormatting>
  <conditionalFormatting sqref="Z93:Z97">
    <cfRule type="cellIs" dxfId="804" priority="723" operator="equal">
      <formula>"Muy Alta"</formula>
    </cfRule>
  </conditionalFormatting>
  <conditionalFormatting sqref="Z93:Z97">
    <cfRule type="cellIs" dxfId="803" priority="724" operator="equal">
      <formula>"Alta"</formula>
    </cfRule>
  </conditionalFormatting>
  <conditionalFormatting sqref="Z93:Z97">
    <cfRule type="cellIs" dxfId="802" priority="725" operator="equal">
      <formula>"Media"</formula>
    </cfRule>
  </conditionalFormatting>
  <conditionalFormatting sqref="Z93:Z97">
    <cfRule type="cellIs" dxfId="801" priority="726" operator="equal">
      <formula>"Baja"</formula>
    </cfRule>
  </conditionalFormatting>
  <conditionalFormatting sqref="Z93:Z97">
    <cfRule type="cellIs" dxfId="800" priority="727" operator="equal">
      <formula>"Muy Baja"</formula>
    </cfRule>
  </conditionalFormatting>
  <conditionalFormatting sqref="AB93:AB97">
    <cfRule type="cellIs" dxfId="799" priority="728" operator="equal">
      <formula>"Catastrófico"</formula>
    </cfRule>
  </conditionalFormatting>
  <conditionalFormatting sqref="AB93:AB97">
    <cfRule type="cellIs" dxfId="798" priority="729" operator="equal">
      <formula>"Mayor"</formula>
    </cfRule>
  </conditionalFormatting>
  <conditionalFormatting sqref="AB93:AB97">
    <cfRule type="cellIs" dxfId="797" priority="730" operator="equal">
      <formula>"Moderado"</formula>
    </cfRule>
  </conditionalFormatting>
  <conditionalFormatting sqref="AB93:AB97">
    <cfRule type="cellIs" dxfId="796" priority="731" operator="equal">
      <formula>"Menor"</formula>
    </cfRule>
  </conditionalFormatting>
  <conditionalFormatting sqref="AB93:AB97">
    <cfRule type="cellIs" dxfId="795" priority="732" operator="equal">
      <formula>"Leve"</formula>
    </cfRule>
  </conditionalFormatting>
  <conditionalFormatting sqref="AD93:AD97">
    <cfRule type="cellIs" dxfId="794" priority="733" operator="equal">
      <formula>"Extremo"</formula>
    </cfRule>
  </conditionalFormatting>
  <conditionalFormatting sqref="AD93:AD97">
    <cfRule type="cellIs" dxfId="793" priority="734" operator="equal">
      <formula>"Alto"</formula>
    </cfRule>
  </conditionalFormatting>
  <conditionalFormatting sqref="AD93:AD97">
    <cfRule type="cellIs" dxfId="792" priority="735" operator="equal">
      <formula>"Moderado"</formula>
    </cfRule>
  </conditionalFormatting>
  <conditionalFormatting sqref="AD93:AD97">
    <cfRule type="cellIs" dxfId="791" priority="736" operator="equal">
      <formula>"Bajo"</formula>
    </cfRule>
  </conditionalFormatting>
  <conditionalFormatting sqref="L90:L97">
    <cfRule type="containsText" dxfId="790" priority="737" operator="containsText" text="❌">
      <formula>NOT(ISERROR(SEARCH(("❌"),(L90))))</formula>
    </cfRule>
  </conditionalFormatting>
  <conditionalFormatting sqref="B90">
    <cfRule type="cellIs" dxfId="789" priority="738" operator="equal">
      <formula>#REF!</formula>
    </cfRule>
  </conditionalFormatting>
  <conditionalFormatting sqref="B90">
    <cfRule type="cellIs" dxfId="788" priority="739" operator="equal">
      <formula>#REF!</formula>
    </cfRule>
  </conditionalFormatting>
  <conditionalFormatting sqref="B90">
    <cfRule type="cellIs" dxfId="787" priority="740" operator="equal">
      <formula>#REF!</formula>
    </cfRule>
  </conditionalFormatting>
  <conditionalFormatting sqref="B90">
    <cfRule type="cellIs" dxfId="786" priority="741" operator="equal">
      <formula>#REF!</formula>
    </cfRule>
  </conditionalFormatting>
  <conditionalFormatting sqref="B90">
    <cfRule type="cellIs" dxfId="785" priority="742" operator="equal">
      <formula>#REF!</formula>
    </cfRule>
  </conditionalFormatting>
  <conditionalFormatting sqref="B90">
    <cfRule type="cellIs" dxfId="784" priority="743" operator="equal">
      <formula>#REF!</formula>
    </cfRule>
  </conditionalFormatting>
  <conditionalFormatting sqref="B90">
    <cfRule type="cellIs" dxfId="783" priority="744" operator="equal">
      <formula>#REF!</formula>
    </cfRule>
  </conditionalFormatting>
  <conditionalFormatting sqref="B90">
    <cfRule type="cellIs" dxfId="782" priority="745" operator="equal">
      <formula>#REF!</formula>
    </cfRule>
  </conditionalFormatting>
  <conditionalFormatting sqref="B90">
    <cfRule type="cellIs" dxfId="781" priority="746" operator="equal">
      <formula>#REF!</formula>
    </cfRule>
  </conditionalFormatting>
  <conditionalFormatting sqref="B90">
    <cfRule type="cellIs" dxfId="780" priority="747" operator="equal">
      <formula>#REF!</formula>
    </cfRule>
  </conditionalFormatting>
  <conditionalFormatting sqref="B90">
    <cfRule type="cellIs" dxfId="779" priority="748" operator="equal">
      <formula>#REF!</formula>
    </cfRule>
  </conditionalFormatting>
  <conditionalFormatting sqref="B90">
    <cfRule type="cellIs" dxfId="778" priority="749" operator="equal">
      <formula>#REF!</formula>
    </cfRule>
  </conditionalFormatting>
  <conditionalFormatting sqref="B90">
    <cfRule type="cellIs" dxfId="777" priority="750" operator="equal">
      <formula>#REF!</formula>
    </cfRule>
  </conditionalFormatting>
  <conditionalFormatting sqref="B90">
    <cfRule type="cellIs" dxfId="776" priority="751" operator="equal">
      <formula>#REF!</formula>
    </cfRule>
  </conditionalFormatting>
  <conditionalFormatting sqref="B90">
    <cfRule type="cellIs" dxfId="775" priority="752" operator="equal">
      <formula>#REF!</formula>
    </cfRule>
  </conditionalFormatting>
  <conditionalFormatting sqref="B90">
    <cfRule type="cellIs" dxfId="774" priority="753" operator="equal">
      <formula>#REF!</formula>
    </cfRule>
  </conditionalFormatting>
  <conditionalFormatting sqref="B90">
    <cfRule type="cellIs" dxfId="773" priority="754" operator="equal">
      <formula>#REF!</formula>
    </cfRule>
  </conditionalFormatting>
  <conditionalFormatting sqref="B90">
    <cfRule type="cellIs" dxfId="772" priority="755" operator="equal">
      <formula>#REF!</formula>
    </cfRule>
  </conditionalFormatting>
  <conditionalFormatting sqref="I122 I126">
    <cfRule type="cellIs" dxfId="771" priority="686" operator="equal">
      <formula>"Muy Alta"</formula>
    </cfRule>
    <cfRule type="cellIs" dxfId="770" priority="687" operator="equal">
      <formula>"Alta"</formula>
    </cfRule>
    <cfRule type="cellIs" dxfId="769" priority="688" operator="equal">
      <formula>"Media"</formula>
    </cfRule>
    <cfRule type="cellIs" dxfId="768" priority="689" operator="equal">
      <formula>"Baja"</formula>
    </cfRule>
    <cfRule type="cellIs" dxfId="767" priority="690" operator="equal">
      <formula>"Muy Baja"</formula>
    </cfRule>
  </conditionalFormatting>
  <conditionalFormatting sqref="M122 M126">
    <cfRule type="cellIs" dxfId="766" priority="681" operator="equal">
      <formula>"Catastrófico"</formula>
    </cfRule>
    <cfRule type="cellIs" dxfId="765" priority="682" operator="equal">
      <formula>"Mayor"</formula>
    </cfRule>
    <cfRule type="cellIs" dxfId="764" priority="683" operator="equal">
      <formula>"Moderado"</formula>
    </cfRule>
    <cfRule type="cellIs" dxfId="763" priority="684" operator="equal">
      <formula>"Menor"</formula>
    </cfRule>
    <cfRule type="cellIs" dxfId="762" priority="685" operator="equal">
      <formula>"Leve"</formula>
    </cfRule>
  </conditionalFormatting>
  <conditionalFormatting sqref="O122">
    <cfRule type="cellIs" dxfId="761" priority="677" operator="equal">
      <formula>"Extremo"</formula>
    </cfRule>
    <cfRule type="cellIs" dxfId="760" priority="678" operator="equal">
      <formula>"Alto"</formula>
    </cfRule>
    <cfRule type="cellIs" dxfId="759" priority="679" operator="equal">
      <formula>"Moderado"</formula>
    </cfRule>
    <cfRule type="cellIs" dxfId="758" priority="680" operator="equal">
      <formula>"Bajo"</formula>
    </cfRule>
  </conditionalFormatting>
  <conditionalFormatting sqref="Z122">
    <cfRule type="cellIs" dxfId="757" priority="672" operator="equal">
      <formula>"Muy Alta"</formula>
    </cfRule>
    <cfRule type="cellIs" dxfId="756" priority="673" operator="equal">
      <formula>"Alta"</formula>
    </cfRule>
    <cfRule type="cellIs" dxfId="755" priority="674" operator="equal">
      <formula>"Media"</formula>
    </cfRule>
    <cfRule type="cellIs" dxfId="754" priority="675" operator="equal">
      <formula>"Baja"</formula>
    </cfRule>
    <cfRule type="cellIs" dxfId="753" priority="676" operator="equal">
      <formula>"Muy Baja"</formula>
    </cfRule>
  </conditionalFormatting>
  <conditionalFormatting sqref="AB122">
    <cfRule type="cellIs" dxfId="752" priority="667" operator="equal">
      <formula>"Catastrófico"</formula>
    </cfRule>
    <cfRule type="cellIs" dxfId="751" priority="668" operator="equal">
      <formula>"Mayor"</formula>
    </cfRule>
    <cfRule type="cellIs" dxfId="750" priority="669" operator="equal">
      <formula>"Moderado"</formula>
    </cfRule>
    <cfRule type="cellIs" dxfId="749" priority="670" operator="equal">
      <formula>"Menor"</formula>
    </cfRule>
    <cfRule type="cellIs" dxfId="748" priority="671" operator="equal">
      <formula>"Leve"</formula>
    </cfRule>
  </conditionalFormatting>
  <conditionalFormatting sqref="AD122">
    <cfRule type="cellIs" dxfId="747" priority="663" operator="equal">
      <formula>"Extremo"</formula>
    </cfRule>
    <cfRule type="cellIs" dxfId="746" priority="664" operator="equal">
      <formula>"Alto"</formula>
    </cfRule>
    <cfRule type="cellIs" dxfId="745" priority="665" operator="equal">
      <formula>"Moderado"</formula>
    </cfRule>
    <cfRule type="cellIs" dxfId="744" priority="666" operator="equal">
      <formula>"Bajo"</formula>
    </cfRule>
  </conditionalFormatting>
  <conditionalFormatting sqref="O126">
    <cfRule type="cellIs" dxfId="743" priority="659" operator="equal">
      <formula>"Extremo"</formula>
    </cfRule>
    <cfRule type="cellIs" dxfId="742" priority="660" operator="equal">
      <formula>"Alto"</formula>
    </cfRule>
    <cfRule type="cellIs" dxfId="741" priority="661" operator="equal">
      <formula>"Moderado"</formula>
    </cfRule>
    <cfRule type="cellIs" dxfId="740" priority="662" operator="equal">
      <formula>"Bajo"</formula>
    </cfRule>
  </conditionalFormatting>
  <conditionalFormatting sqref="Z126">
    <cfRule type="cellIs" dxfId="739" priority="654" operator="equal">
      <formula>"Muy Alta"</formula>
    </cfRule>
    <cfRule type="cellIs" dxfId="738" priority="655" operator="equal">
      <formula>"Alta"</formula>
    </cfRule>
    <cfRule type="cellIs" dxfId="737" priority="656" operator="equal">
      <formula>"Media"</formula>
    </cfRule>
    <cfRule type="cellIs" dxfId="736" priority="657" operator="equal">
      <formula>"Baja"</formula>
    </cfRule>
    <cfRule type="cellIs" dxfId="735" priority="658" operator="equal">
      <formula>"Muy Baja"</formula>
    </cfRule>
  </conditionalFormatting>
  <conditionalFormatting sqref="AB126">
    <cfRule type="cellIs" dxfId="734" priority="649" operator="equal">
      <formula>"Catastrófico"</formula>
    </cfRule>
    <cfRule type="cellIs" dxfId="733" priority="650" operator="equal">
      <formula>"Mayor"</formula>
    </cfRule>
    <cfRule type="cellIs" dxfId="732" priority="651" operator="equal">
      <formula>"Moderado"</formula>
    </cfRule>
    <cfRule type="cellIs" dxfId="731" priority="652" operator="equal">
      <formula>"Menor"</formula>
    </cfRule>
    <cfRule type="cellIs" dxfId="730" priority="653" operator="equal">
      <formula>"Leve"</formula>
    </cfRule>
  </conditionalFormatting>
  <conditionalFormatting sqref="AD126">
    <cfRule type="cellIs" dxfId="729" priority="645" operator="equal">
      <formula>"Extremo"</formula>
    </cfRule>
    <cfRule type="cellIs" dxfId="728" priority="646" operator="equal">
      <formula>"Alto"</formula>
    </cfRule>
    <cfRule type="cellIs" dxfId="727" priority="647" operator="equal">
      <formula>"Moderado"</formula>
    </cfRule>
    <cfRule type="cellIs" dxfId="726" priority="648" operator="equal">
      <formula>"Bajo"</formula>
    </cfRule>
  </conditionalFormatting>
  <conditionalFormatting sqref="L122:L131">
    <cfRule type="containsText" dxfId="725" priority="644" operator="containsText" text="❌">
      <formula>NOT(ISERROR(SEARCH("❌",L122)))</formula>
    </cfRule>
  </conditionalFormatting>
  <conditionalFormatting sqref="B122">
    <cfRule type="cellIs" dxfId="724" priority="626" operator="equal">
      <formula>#REF!</formula>
    </cfRule>
    <cfRule type="cellIs" dxfId="723" priority="627" operator="equal">
      <formula>#REF!</formula>
    </cfRule>
    <cfRule type="cellIs" dxfId="722" priority="628" operator="equal">
      <formula>#REF!</formula>
    </cfRule>
    <cfRule type="cellIs" dxfId="721" priority="629" operator="equal">
      <formula>#REF!</formula>
    </cfRule>
    <cfRule type="cellIs" dxfId="720" priority="630" operator="equal">
      <formula>#REF!</formula>
    </cfRule>
    <cfRule type="cellIs" dxfId="719" priority="631" operator="equal">
      <formula>#REF!</formula>
    </cfRule>
    <cfRule type="cellIs" dxfId="718" priority="632" operator="equal">
      <formula>#REF!</formula>
    </cfRule>
    <cfRule type="cellIs" dxfId="717" priority="633" operator="equal">
      <formula>#REF!</formula>
    </cfRule>
    <cfRule type="cellIs" dxfId="716" priority="634" operator="equal">
      <formula>#REF!</formula>
    </cfRule>
    <cfRule type="cellIs" dxfId="715" priority="635" operator="equal">
      <formula>#REF!</formula>
    </cfRule>
    <cfRule type="cellIs" dxfId="714" priority="636" operator="equal">
      <formula>#REF!</formula>
    </cfRule>
    <cfRule type="cellIs" dxfId="713" priority="637" operator="equal">
      <formula>#REF!</formula>
    </cfRule>
    <cfRule type="cellIs" dxfId="712" priority="638" operator="equal">
      <formula>#REF!</formula>
    </cfRule>
    <cfRule type="cellIs" dxfId="711" priority="639" operator="equal">
      <formula>#REF!</formula>
    </cfRule>
    <cfRule type="cellIs" dxfId="710" priority="640" operator="equal">
      <formula>#REF!</formula>
    </cfRule>
    <cfRule type="cellIs" dxfId="709" priority="641" operator="equal">
      <formula>#REF!</formula>
    </cfRule>
    <cfRule type="cellIs" dxfId="708" priority="642" operator="equal">
      <formula>#REF!</formula>
    </cfRule>
    <cfRule type="cellIs" dxfId="707" priority="643" operator="equal">
      <formula>#REF!</formula>
    </cfRule>
  </conditionalFormatting>
  <conditionalFormatting sqref="B132">
    <cfRule type="cellIs" dxfId="706" priority="608" operator="equal">
      <formula>#REF!</formula>
    </cfRule>
    <cfRule type="cellIs" dxfId="705" priority="609" operator="equal">
      <formula>#REF!</formula>
    </cfRule>
    <cfRule type="cellIs" dxfId="704" priority="610" operator="equal">
      <formula>#REF!</formula>
    </cfRule>
    <cfRule type="cellIs" dxfId="703" priority="611" operator="equal">
      <formula>#REF!</formula>
    </cfRule>
    <cfRule type="cellIs" dxfId="702" priority="612" operator="equal">
      <formula>#REF!</formula>
    </cfRule>
    <cfRule type="cellIs" dxfId="701" priority="613" operator="equal">
      <formula>#REF!</formula>
    </cfRule>
    <cfRule type="cellIs" dxfId="700" priority="614" operator="equal">
      <formula>#REF!</formula>
    </cfRule>
    <cfRule type="cellIs" dxfId="699" priority="615" operator="equal">
      <formula>#REF!</formula>
    </cfRule>
    <cfRule type="cellIs" dxfId="698" priority="616" operator="equal">
      <formula>#REF!</formula>
    </cfRule>
    <cfRule type="cellIs" dxfId="697" priority="617" operator="equal">
      <formula>#REF!</formula>
    </cfRule>
    <cfRule type="cellIs" dxfId="696" priority="618" operator="equal">
      <formula>#REF!</formula>
    </cfRule>
    <cfRule type="cellIs" dxfId="695" priority="619" operator="equal">
      <formula>#REF!</formula>
    </cfRule>
    <cfRule type="cellIs" dxfId="694" priority="620" operator="equal">
      <formula>#REF!</formula>
    </cfRule>
    <cfRule type="cellIs" dxfId="693" priority="621" operator="equal">
      <formula>#REF!</formula>
    </cfRule>
    <cfRule type="cellIs" dxfId="692" priority="622" operator="equal">
      <formula>#REF!</formula>
    </cfRule>
    <cfRule type="cellIs" dxfId="691" priority="623" operator="equal">
      <formula>#REF!</formula>
    </cfRule>
    <cfRule type="cellIs" dxfId="690" priority="624" operator="equal">
      <formula>#REF!</formula>
    </cfRule>
    <cfRule type="cellIs" dxfId="689" priority="625" operator="equal">
      <formula>#REF!</formula>
    </cfRule>
  </conditionalFormatting>
  <conditionalFormatting sqref="L139:L140">
    <cfRule type="containsText" dxfId="688" priority="607" operator="containsText" text="❌">
      <formula>NOT(ISERROR(SEARCH("❌",L139)))</formula>
    </cfRule>
  </conditionalFormatting>
  <conditionalFormatting sqref="I132">
    <cfRule type="cellIs" dxfId="687" priority="602" operator="equal">
      <formula>"Muy Alta"</formula>
    </cfRule>
    <cfRule type="cellIs" dxfId="686" priority="603" operator="equal">
      <formula>"Alta"</formula>
    </cfRule>
    <cfRule type="cellIs" dxfId="685" priority="604" operator="equal">
      <formula>"Media"</formula>
    </cfRule>
    <cfRule type="cellIs" dxfId="684" priority="605" operator="equal">
      <formula>"Baja"</formula>
    </cfRule>
    <cfRule type="cellIs" dxfId="683" priority="606" operator="equal">
      <formula>"Muy Baja"</formula>
    </cfRule>
  </conditionalFormatting>
  <conditionalFormatting sqref="M132">
    <cfRule type="cellIs" dxfId="682" priority="597" operator="equal">
      <formula>"Catastrófico"</formula>
    </cfRule>
    <cfRule type="cellIs" dxfId="681" priority="598" operator="equal">
      <formula>"Mayor"</formula>
    </cfRule>
    <cfRule type="cellIs" dxfId="680" priority="599" operator="equal">
      <formula>"Moderado"</formula>
    </cfRule>
    <cfRule type="cellIs" dxfId="679" priority="600" operator="equal">
      <formula>"Menor"</formula>
    </cfRule>
    <cfRule type="cellIs" dxfId="678" priority="601" operator="equal">
      <formula>"Leve"</formula>
    </cfRule>
  </conditionalFormatting>
  <conditionalFormatting sqref="O132">
    <cfRule type="cellIs" dxfId="677" priority="593" operator="equal">
      <formula>"Extremo"</formula>
    </cfRule>
    <cfRule type="cellIs" dxfId="676" priority="594" operator="equal">
      <formula>"Alto"</formula>
    </cfRule>
    <cfRule type="cellIs" dxfId="675" priority="595" operator="equal">
      <formula>"Moderado"</formula>
    </cfRule>
    <cfRule type="cellIs" dxfId="674" priority="596" operator="equal">
      <formula>"Bajo"</formula>
    </cfRule>
  </conditionalFormatting>
  <conditionalFormatting sqref="L132:L137">
    <cfRule type="containsText" dxfId="673" priority="592" operator="containsText" text="❌">
      <formula>NOT(ISERROR(SEARCH("❌",L132)))</formula>
    </cfRule>
  </conditionalFormatting>
  <conditionalFormatting sqref="Z132">
    <cfRule type="cellIs" dxfId="672" priority="587" operator="equal">
      <formula>"Muy Alta"</formula>
    </cfRule>
    <cfRule type="cellIs" dxfId="671" priority="588" operator="equal">
      <formula>"Alta"</formula>
    </cfRule>
    <cfRule type="cellIs" dxfId="670" priority="589" operator="equal">
      <formula>"Media"</formula>
    </cfRule>
    <cfRule type="cellIs" dxfId="669" priority="590" operator="equal">
      <formula>"Baja"</formula>
    </cfRule>
    <cfRule type="cellIs" dxfId="668" priority="591" operator="equal">
      <formula>"Muy Baja"</formula>
    </cfRule>
  </conditionalFormatting>
  <conditionalFormatting sqref="Z135">
    <cfRule type="cellIs" dxfId="667" priority="573" operator="equal">
      <formula>"Muy Alta"</formula>
    </cfRule>
    <cfRule type="cellIs" dxfId="666" priority="574" operator="equal">
      <formula>"Alta"</formula>
    </cfRule>
    <cfRule type="cellIs" dxfId="665" priority="575" operator="equal">
      <formula>"Media"</formula>
    </cfRule>
    <cfRule type="cellIs" dxfId="664" priority="576" operator="equal">
      <formula>"Baja"</formula>
    </cfRule>
    <cfRule type="cellIs" dxfId="663" priority="577" operator="equal">
      <formula>"Muy Baja"</formula>
    </cfRule>
  </conditionalFormatting>
  <conditionalFormatting sqref="I138">
    <cfRule type="cellIs" dxfId="662" priority="559" operator="equal">
      <formula>"Muy Alta"</formula>
    </cfRule>
    <cfRule type="cellIs" dxfId="661" priority="560" operator="equal">
      <formula>"Alta"</formula>
    </cfRule>
    <cfRule type="cellIs" dxfId="660" priority="561" operator="equal">
      <formula>"Media"</formula>
    </cfRule>
    <cfRule type="cellIs" dxfId="659" priority="562" operator="equal">
      <formula>"Baja"</formula>
    </cfRule>
    <cfRule type="cellIs" dxfId="658" priority="563" operator="equal">
      <formula>"Muy Baja"</formula>
    </cfRule>
  </conditionalFormatting>
  <conditionalFormatting sqref="M138">
    <cfRule type="cellIs" dxfId="657" priority="554" operator="equal">
      <formula>"Catastrófico"</formula>
    </cfRule>
    <cfRule type="cellIs" dxfId="656" priority="555" operator="equal">
      <formula>"Mayor"</formula>
    </cfRule>
    <cfRule type="cellIs" dxfId="655" priority="556" operator="equal">
      <formula>"Moderado"</formula>
    </cfRule>
    <cfRule type="cellIs" dxfId="654" priority="557" operator="equal">
      <formula>"Menor"</formula>
    </cfRule>
    <cfRule type="cellIs" dxfId="653" priority="558" operator="equal">
      <formula>"Leve"</formula>
    </cfRule>
  </conditionalFormatting>
  <conditionalFormatting sqref="O138">
    <cfRule type="cellIs" dxfId="652" priority="550" operator="equal">
      <formula>"Extremo"</formula>
    </cfRule>
    <cfRule type="cellIs" dxfId="651" priority="551" operator="equal">
      <formula>"Alto"</formula>
    </cfRule>
    <cfRule type="cellIs" dxfId="650" priority="552" operator="equal">
      <formula>"Moderado"</formula>
    </cfRule>
    <cfRule type="cellIs" dxfId="649" priority="553" operator="equal">
      <formula>"Bajo"</formula>
    </cfRule>
  </conditionalFormatting>
  <conditionalFormatting sqref="Z138">
    <cfRule type="cellIs" dxfId="648" priority="545" operator="equal">
      <formula>"Muy Alta"</formula>
    </cfRule>
    <cfRule type="cellIs" dxfId="647" priority="546" operator="equal">
      <formula>"Alta"</formula>
    </cfRule>
    <cfRule type="cellIs" dxfId="646" priority="547" operator="equal">
      <formula>"Media"</formula>
    </cfRule>
    <cfRule type="cellIs" dxfId="645" priority="548" operator="equal">
      <formula>"Baja"</formula>
    </cfRule>
    <cfRule type="cellIs" dxfId="644" priority="549" operator="equal">
      <formula>"Muy Baja"</formula>
    </cfRule>
  </conditionalFormatting>
  <conditionalFormatting sqref="AB138">
    <cfRule type="cellIs" dxfId="643" priority="540" operator="equal">
      <formula>"Catastrófico"</formula>
    </cfRule>
    <cfRule type="cellIs" dxfId="642" priority="541" operator="equal">
      <formula>"Mayor"</formula>
    </cfRule>
    <cfRule type="cellIs" dxfId="641" priority="542" operator="equal">
      <formula>"Moderado"</formula>
    </cfRule>
    <cfRule type="cellIs" dxfId="640" priority="543" operator="equal">
      <formula>"Menor"</formula>
    </cfRule>
    <cfRule type="cellIs" dxfId="639" priority="544" operator="equal">
      <formula>"Leve"</formula>
    </cfRule>
  </conditionalFormatting>
  <conditionalFormatting sqref="AD138">
    <cfRule type="cellIs" dxfId="638" priority="536" operator="equal">
      <formula>"Extremo"</formula>
    </cfRule>
    <cfRule type="cellIs" dxfId="637" priority="537" operator="equal">
      <formula>"Alto"</formula>
    </cfRule>
    <cfRule type="cellIs" dxfId="636" priority="538" operator="equal">
      <formula>"Moderado"</formula>
    </cfRule>
    <cfRule type="cellIs" dxfId="635" priority="539" operator="equal">
      <formula>"Bajo"</formula>
    </cfRule>
  </conditionalFormatting>
  <conditionalFormatting sqref="L138">
    <cfRule type="containsText" dxfId="634" priority="535" operator="containsText" text="❌">
      <formula>NOT(ISERROR(SEARCH("❌",L138)))</formula>
    </cfRule>
  </conditionalFormatting>
  <conditionalFormatting sqref="M139">
    <cfRule type="cellIs" dxfId="633" priority="530" operator="equal">
      <formula>"Catastrófico"</formula>
    </cfRule>
    <cfRule type="cellIs" dxfId="632" priority="531" operator="equal">
      <formula>"Mayor"</formula>
    </cfRule>
    <cfRule type="cellIs" dxfId="631" priority="532" operator="equal">
      <formula>"Moderado"</formula>
    </cfRule>
    <cfRule type="cellIs" dxfId="630" priority="533" operator="equal">
      <formula>"Menor"</formula>
    </cfRule>
    <cfRule type="cellIs" dxfId="629" priority="534" operator="equal">
      <formula>"Leve"</formula>
    </cfRule>
  </conditionalFormatting>
  <conditionalFormatting sqref="I139">
    <cfRule type="cellIs" dxfId="628" priority="525" operator="equal">
      <formula>"Muy Alta"</formula>
    </cfRule>
    <cfRule type="cellIs" dxfId="627" priority="526" operator="equal">
      <formula>"Alta"</formula>
    </cfRule>
    <cfRule type="cellIs" dxfId="626" priority="527" operator="equal">
      <formula>"Media"</formula>
    </cfRule>
    <cfRule type="cellIs" dxfId="625" priority="528" operator="equal">
      <formula>"Baja"</formula>
    </cfRule>
    <cfRule type="cellIs" dxfId="624" priority="529" operator="equal">
      <formula>"Muy Baja"</formula>
    </cfRule>
  </conditionalFormatting>
  <conditionalFormatting sqref="O139">
    <cfRule type="cellIs" dxfId="623" priority="521" operator="equal">
      <formula>"Extremo"</formula>
    </cfRule>
    <cfRule type="cellIs" dxfId="622" priority="522" operator="equal">
      <formula>"Alto"</formula>
    </cfRule>
    <cfRule type="cellIs" dxfId="621" priority="523" operator="equal">
      <formula>"Moderado"</formula>
    </cfRule>
    <cfRule type="cellIs" dxfId="620" priority="524" operator="equal">
      <formula>"Bajo"</formula>
    </cfRule>
  </conditionalFormatting>
  <conditionalFormatting sqref="Z139:Z140">
    <cfRule type="cellIs" dxfId="619" priority="516" operator="equal">
      <formula>"Muy Alta"</formula>
    </cfRule>
    <cfRule type="cellIs" dxfId="618" priority="517" operator="equal">
      <formula>"Alta"</formula>
    </cfRule>
    <cfRule type="cellIs" dxfId="617" priority="518" operator="equal">
      <formula>"Media"</formula>
    </cfRule>
    <cfRule type="cellIs" dxfId="616" priority="519" operator="equal">
      <formula>"Baja"</formula>
    </cfRule>
    <cfRule type="cellIs" dxfId="615" priority="520" operator="equal">
      <formula>"Muy Baja"</formula>
    </cfRule>
  </conditionalFormatting>
  <conditionalFormatting sqref="AB139:AB140">
    <cfRule type="cellIs" dxfId="614" priority="511" operator="equal">
      <formula>"Catastrófico"</formula>
    </cfRule>
    <cfRule type="cellIs" dxfId="613" priority="512" operator="equal">
      <formula>"Mayor"</formula>
    </cfRule>
    <cfRule type="cellIs" dxfId="612" priority="513" operator="equal">
      <formula>"Moderado"</formula>
    </cfRule>
    <cfRule type="cellIs" dxfId="611" priority="514" operator="equal">
      <formula>"Menor"</formula>
    </cfRule>
    <cfRule type="cellIs" dxfId="610" priority="515" operator="equal">
      <formula>"Leve"</formula>
    </cfRule>
  </conditionalFormatting>
  <conditionalFormatting sqref="AD139:AD140">
    <cfRule type="cellIs" dxfId="609" priority="507" operator="equal">
      <formula>"Extremo"</formula>
    </cfRule>
    <cfRule type="cellIs" dxfId="608" priority="508" operator="equal">
      <formula>"Alto"</formula>
    </cfRule>
    <cfRule type="cellIs" dxfId="607" priority="509" operator="equal">
      <formula>"Moderado"</formula>
    </cfRule>
    <cfRule type="cellIs" dxfId="606" priority="510" operator="equal">
      <formula>"Bajo"</formula>
    </cfRule>
  </conditionalFormatting>
  <conditionalFormatting sqref="M141">
    <cfRule type="cellIs" dxfId="605" priority="502" operator="equal">
      <formula>"Catastrófico"</formula>
    </cfRule>
    <cfRule type="cellIs" dxfId="604" priority="503" operator="equal">
      <formula>"Mayor"</formula>
    </cfRule>
    <cfRule type="cellIs" dxfId="603" priority="504" operator="equal">
      <formula>"Moderado"</formula>
    </cfRule>
    <cfRule type="cellIs" dxfId="602" priority="505" operator="equal">
      <formula>"Menor"</formula>
    </cfRule>
    <cfRule type="cellIs" dxfId="601" priority="506" operator="equal">
      <formula>"Leve"</formula>
    </cfRule>
  </conditionalFormatting>
  <conditionalFormatting sqref="I141">
    <cfRule type="cellIs" dxfId="600" priority="497" operator="equal">
      <formula>"Muy Alta"</formula>
    </cfRule>
    <cfRule type="cellIs" dxfId="599" priority="498" operator="equal">
      <formula>"Alta"</formula>
    </cfRule>
    <cfRule type="cellIs" dxfId="598" priority="499" operator="equal">
      <formula>"Media"</formula>
    </cfRule>
    <cfRule type="cellIs" dxfId="597" priority="500" operator="equal">
      <formula>"Baja"</formula>
    </cfRule>
    <cfRule type="cellIs" dxfId="596" priority="501" operator="equal">
      <formula>"Muy Baja"</formula>
    </cfRule>
  </conditionalFormatting>
  <conditionalFormatting sqref="O141">
    <cfRule type="cellIs" dxfId="595" priority="493" operator="equal">
      <formula>"Extremo"</formula>
    </cfRule>
    <cfRule type="cellIs" dxfId="594" priority="494" operator="equal">
      <formula>"Alto"</formula>
    </cfRule>
    <cfRule type="cellIs" dxfId="593" priority="495" operator="equal">
      <formula>"Moderado"</formula>
    </cfRule>
    <cfRule type="cellIs" dxfId="592" priority="496" operator="equal">
      <formula>"Bajo"</formula>
    </cfRule>
  </conditionalFormatting>
  <conditionalFormatting sqref="Z141">
    <cfRule type="cellIs" dxfId="591" priority="488" operator="equal">
      <formula>"Muy Alta"</formula>
    </cfRule>
    <cfRule type="cellIs" dxfId="590" priority="489" operator="equal">
      <formula>"Alta"</formula>
    </cfRule>
    <cfRule type="cellIs" dxfId="589" priority="490" operator="equal">
      <formula>"Media"</formula>
    </cfRule>
    <cfRule type="cellIs" dxfId="588" priority="491" operator="equal">
      <formula>"Baja"</formula>
    </cfRule>
    <cfRule type="cellIs" dxfId="587" priority="492" operator="equal">
      <formula>"Muy Baja"</formula>
    </cfRule>
  </conditionalFormatting>
  <conditionalFormatting sqref="AB141">
    <cfRule type="cellIs" dxfId="586" priority="483" operator="equal">
      <formula>"Catastrófico"</formula>
    </cfRule>
    <cfRule type="cellIs" dxfId="585" priority="484" operator="equal">
      <formula>"Mayor"</formula>
    </cfRule>
    <cfRule type="cellIs" dxfId="584" priority="485" operator="equal">
      <formula>"Moderado"</formula>
    </cfRule>
    <cfRule type="cellIs" dxfId="583" priority="486" operator="equal">
      <formula>"Menor"</formula>
    </cfRule>
    <cfRule type="cellIs" dxfId="582" priority="487" operator="equal">
      <formula>"Leve"</formula>
    </cfRule>
  </conditionalFormatting>
  <conditionalFormatting sqref="AD141:AD142">
    <cfRule type="cellIs" dxfId="581" priority="479" operator="equal">
      <formula>"Extremo"</formula>
    </cfRule>
    <cfRule type="cellIs" dxfId="580" priority="480" operator="equal">
      <formula>"Alto"</formula>
    </cfRule>
    <cfRule type="cellIs" dxfId="579" priority="481" operator="equal">
      <formula>"Moderado"</formula>
    </cfRule>
    <cfRule type="cellIs" dxfId="578" priority="482" operator="equal">
      <formula>"Bajo"</formula>
    </cfRule>
  </conditionalFormatting>
  <conditionalFormatting sqref="L141">
    <cfRule type="containsText" dxfId="577" priority="478" operator="containsText" text="❌">
      <formula>NOT(ISERROR(SEARCH("❌",L141)))</formula>
    </cfRule>
  </conditionalFormatting>
  <conditionalFormatting sqref="Z142">
    <cfRule type="cellIs" dxfId="576" priority="473" operator="equal">
      <formula>"Muy Alta"</formula>
    </cfRule>
    <cfRule type="cellIs" dxfId="575" priority="474" operator="equal">
      <formula>"Alta"</formula>
    </cfRule>
    <cfRule type="cellIs" dxfId="574" priority="475" operator="equal">
      <formula>"Media"</formula>
    </cfRule>
    <cfRule type="cellIs" dxfId="573" priority="476" operator="equal">
      <formula>"Baja"</formula>
    </cfRule>
    <cfRule type="cellIs" dxfId="572" priority="477" operator="equal">
      <formula>"Muy Baja"</formula>
    </cfRule>
  </conditionalFormatting>
  <conditionalFormatting sqref="AB142">
    <cfRule type="cellIs" dxfId="571" priority="468" operator="equal">
      <formula>"Catastrófico"</formula>
    </cfRule>
    <cfRule type="cellIs" dxfId="570" priority="469" operator="equal">
      <formula>"Mayor"</formula>
    </cfRule>
    <cfRule type="cellIs" dxfId="569" priority="470" operator="equal">
      <formula>"Moderado"</formula>
    </cfRule>
    <cfRule type="cellIs" dxfId="568" priority="471" operator="equal">
      <formula>"Menor"</formula>
    </cfRule>
    <cfRule type="cellIs" dxfId="567" priority="472" operator="equal">
      <formula>"Leve"</formula>
    </cfRule>
  </conditionalFormatting>
  <conditionalFormatting sqref="I143">
    <cfRule type="cellIs" dxfId="566" priority="346" operator="equal">
      <formula>"Muy Alta"</formula>
    </cfRule>
    <cfRule type="cellIs" dxfId="565" priority="347" operator="equal">
      <formula>"Alta"</formula>
    </cfRule>
    <cfRule type="cellIs" dxfId="564" priority="348" operator="equal">
      <formula>"Media"</formula>
    </cfRule>
    <cfRule type="cellIs" dxfId="563" priority="349" operator="equal">
      <formula>"Baja"</formula>
    </cfRule>
    <cfRule type="cellIs" dxfId="562" priority="350" operator="equal">
      <formula>"Muy Baja"</formula>
    </cfRule>
  </conditionalFormatting>
  <conditionalFormatting sqref="M143:M144">
    <cfRule type="cellIs" dxfId="561" priority="341" operator="equal">
      <formula>"Catastrófico"</formula>
    </cfRule>
    <cfRule type="cellIs" dxfId="560" priority="342" operator="equal">
      <formula>"Mayor"</formula>
    </cfRule>
    <cfRule type="cellIs" dxfId="559" priority="343" operator="equal">
      <formula>"Moderado"</formula>
    </cfRule>
    <cfRule type="cellIs" dxfId="558" priority="344" operator="equal">
      <formula>"Menor"</formula>
    </cfRule>
    <cfRule type="cellIs" dxfId="557" priority="345" operator="equal">
      <formula>"Leve"</formula>
    </cfRule>
  </conditionalFormatting>
  <conditionalFormatting sqref="O143">
    <cfRule type="cellIs" dxfId="556" priority="337" operator="equal">
      <formula>"Extremo"</formula>
    </cfRule>
    <cfRule type="cellIs" dxfId="555" priority="338" operator="equal">
      <formula>"Alto"</formula>
    </cfRule>
    <cfRule type="cellIs" dxfId="554" priority="339" operator="equal">
      <formula>"Moderado"</formula>
    </cfRule>
    <cfRule type="cellIs" dxfId="553" priority="340" operator="equal">
      <formula>"Bajo"</formula>
    </cfRule>
  </conditionalFormatting>
  <conditionalFormatting sqref="Z143">
    <cfRule type="cellIs" dxfId="552" priority="332" operator="equal">
      <formula>"Muy Alta"</formula>
    </cfRule>
    <cfRule type="cellIs" dxfId="551" priority="333" operator="equal">
      <formula>"Alta"</formula>
    </cfRule>
    <cfRule type="cellIs" dxfId="550" priority="334" operator="equal">
      <formula>"Media"</formula>
    </cfRule>
    <cfRule type="cellIs" dxfId="549" priority="335" operator="equal">
      <formula>"Baja"</formula>
    </cfRule>
    <cfRule type="cellIs" dxfId="548" priority="336" operator="equal">
      <formula>"Muy Baja"</formula>
    </cfRule>
  </conditionalFormatting>
  <conditionalFormatting sqref="AB143">
    <cfRule type="cellIs" dxfId="547" priority="327" operator="equal">
      <formula>"Catastrófico"</formula>
    </cfRule>
    <cfRule type="cellIs" dxfId="546" priority="328" operator="equal">
      <formula>"Mayor"</formula>
    </cfRule>
    <cfRule type="cellIs" dxfId="545" priority="329" operator="equal">
      <formula>"Moderado"</formula>
    </cfRule>
    <cfRule type="cellIs" dxfId="544" priority="330" operator="equal">
      <formula>"Menor"</formula>
    </cfRule>
    <cfRule type="cellIs" dxfId="543" priority="331" operator="equal">
      <formula>"Leve"</formula>
    </cfRule>
  </conditionalFormatting>
  <conditionalFormatting sqref="AD143">
    <cfRule type="cellIs" dxfId="542" priority="323" operator="equal">
      <formula>"Extremo"</formula>
    </cfRule>
    <cfRule type="cellIs" dxfId="541" priority="324" operator="equal">
      <formula>"Alto"</formula>
    </cfRule>
    <cfRule type="cellIs" dxfId="540" priority="325" operator="equal">
      <formula>"Moderado"</formula>
    </cfRule>
    <cfRule type="cellIs" dxfId="539" priority="326" operator="equal">
      <formula>"Bajo"</formula>
    </cfRule>
  </conditionalFormatting>
  <conditionalFormatting sqref="I144">
    <cfRule type="cellIs" dxfId="538" priority="318" operator="equal">
      <formula>"Muy Alta"</formula>
    </cfRule>
    <cfRule type="cellIs" dxfId="537" priority="319" operator="equal">
      <formula>"Alta"</formula>
    </cfRule>
    <cfRule type="cellIs" dxfId="536" priority="320" operator="equal">
      <formula>"Media"</formula>
    </cfRule>
    <cfRule type="cellIs" dxfId="535" priority="321" operator="equal">
      <formula>"Baja"</formula>
    </cfRule>
    <cfRule type="cellIs" dxfId="534" priority="322" operator="equal">
      <formula>"Muy Baja"</formula>
    </cfRule>
  </conditionalFormatting>
  <conditionalFormatting sqref="O144">
    <cfRule type="cellIs" dxfId="533" priority="314" operator="equal">
      <formula>"Extremo"</formula>
    </cfRule>
    <cfRule type="cellIs" dxfId="532" priority="315" operator="equal">
      <formula>"Alto"</formula>
    </cfRule>
    <cfRule type="cellIs" dxfId="531" priority="316" operator="equal">
      <formula>"Moderado"</formula>
    </cfRule>
    <cfRule type="cellIs" dxfId="530" priority="317" operator="equal">
      <formula>"Bajo"</formula>
    </cfRule>
  </conditionalFormatting>
  <conditionalFormatting sqref="Z144:Z145">
    <cfRule type="cellIs" dxfId="529" priority="309" operator="equal">
      <formula>"Muy Alta"</formula>
    </cfRule>
    <cfRule type="cellIs" dxfId="528" priority="310" operator="equal">
      <formula>"Alta"</formula>
    </cfRule>
    <cfRule type="cellIs" dxfId="527" priority="311" operator="equal">
      <formula>"Media"</formula>
    </cfRule>
    <cfRule type="cellIs" dxfId="526" priority="312" operator="equal">
      <formula>"Baja"</formula>
    </cfRule>
    <cfRule type="cellIs" dxfId="525" priority="313" operator="equal">
      <formula>"Muy Baja"</formula>
    </cfRule>
  </conditionalFormatting>
  <conditionalFormatting sqref="AB144:AB145">
    <cfRule type="cellIs" dxfId="524" priority="304" operator="equal">
      <formula>"Catastrófico"</formula>
    </cfRule>
    <cfRule type="cellIs" dxfId="523" priority="305" operator="equal">
      <formula>"Mayor"</formula>
    </cfRule>
    <cfRule type="cellIs" dxfId="522" priority="306" operator="equal">
      <formula>"Moderado"</formula>
    </cfRule>
    <cfRule type="cellIs" dxfId="521" priority="307" operator="equal">
      <formula>"Menor"</formula>
    </cfRule>
    <cfRule type="cellIs" dxfId="520" priority="308" operator="equal">
      <formula>"Leve"</formula>
    </cfRule>
  </conditionalFormatting>
  <conditionalFormatting sqref="AD144:AD145">
    <cfRule type="cellIs" dxfId="519" priority="300" operator="equal">
      <formula>"Extremo"</formula>
    </cfRule>
    <cfRule type="cellIs" dxfId="518" priority="301" operator="equal">
      <formula>"Alto"</formula>
    </cfRule>
    <cfRule type="cellIs" dxfId="517" priority="302" operator="equal">
      <formula>"Moderado"</formula>
    </cfRule>
    <cfRule type="cellIs" dxfId="516" priority="303" operator="equal">
      <formula>"Bajo"</formula>
    </cfRule>
  </conditionalFormatting>
  <conditionalFormatting sqref="L143:L144">
    <cfRule type="containsText" dxfId="515" priority="299" operator="containsText" text="❌">
      <formula>NOT(ISERROR(SEARCH("❌",L143)))</formula>
    </cfRule>
  </conditionalFormatting>
  <conditionalFormatting sqref="B143">
    <cfRule type="cellIs" dxfId="514" priority="281" operator="equal">
      <formula>#REF!</formula>
    </cfRule>
    <cfRule type="cellIs" dxfId="513" priority="282" operator="equal">
      <formula>#REF!</formula>
    </cfRule>
    <cfRule type="cellIs" dxfId="512" priority="283" operator="equal">
      <formula>#REF!</formula>
    </cfRule>
    <cfRule type="cellIs" dxfId="511" priority="284" operator="equal">
      <formula>#REF!</formula>
    </cfRule>
    <cfRule type="cellIs" dxfId="510" priority="285" operator="equal">
      <formula>#REF!</formula>
    </cfRule>
    <cfRule type="cellIs" dxfId="509" priority="286" operator="equal">
      <formula>#REF!</formula>
    </cfRule>
    <cfRule type="cellIs" dxfId="508" priority="287" operator="equal">
      <formula>#REF!</formula>
    </cfRule>
    <cfRule type="cellIs" dxfId="507" priority="288" operator="equal">
      <formula>#REF!</formula>
    </cfRule>
    <cfRule type="cellIs" dxfId="506" priority="289" operator="equal">
      <formula>#REF!</formula>
    </cfRule>
    <cfRule type="cellIs" dxfId="505" priority="290" operator="equal">
      <formula>#REF!</formula>
    </cfRule>
    <cfRule type="cellIs" dxfId="504" priority="291" operator="equal">
      <formula>#REF!</formula>
    </cfRule>
    <cfRule type="cellIs" dxfId="503" priority="292" operator="equal">
      <formula>#REF!</formula>
    </cfRule>
    <cfRule type="cellIs" dxfId="502" priority="293" operator="equal">
      <formula>#REF!</formula>
    </cfRule>
    <cfRule type="cellIs" dxfId="501" priority="294" operator="equal">
      <formula>#REF!</formula>
    </cfRule>
    <cfRule type="cellIs" dxfId="500" priority="295" operator="equal">
      <formula>#REF!</formula>
    </cfRule>
    <cfRule type="cellIs" dxfId="499" priority="296" operator="equal">
      <formula>#REF!</formula>
    </cfRule>
    <cfRule type="cellIs" dxfId="498" priority="297" operator="equal">
      <formula>#REF!</formula>
    </cfRule>
    <cfRule type="cellIs" dxfId="497" priority="298" operator="equal">
      <formula>#REF!</formula>
    </cfRule>
  </conditionalFormatting>
  <conditionalFormatting sqref="I39">
    <cfRule type="cellIs" dxfId="496" priority="276" operator="equal">
      <formula>"Muy Alta"</formula>
    </cfRule>
    <cfRule type="cellIs" dxfId="495" priority="277" operator="equal">
      <formula>"Alta"</formula>
    </cfRule>
    <cfRule type="cellIs" dxfId="494" priority="278" operator="equal">
      <formula>"Media"</formula>
    </cfRule>
    <cfRule type="cellIs" dxfId="493" priority="279" operator="equal">
      <formula>"Baja"</formula>
    </cfRule>
    <cfRule type="cellIs" dxfId="492" priority="280" operator="equal">
      <formula>"Muy Baja"</formula>
    </cfRule>
  </conditionalFormatting>
  <conditionalFormatting sqref="M39">
    <cfRule type="cellIs" dxfId="491" priority="271" operator="equal">
      <formula>"Catastrófico"</formula>
    </cfRule>
    <cfRule type="cellIs" dxfId="490" priority="272" operator="equal">
      <formula>"Mayor"</formula>
    </cfRule>
    <cfRule type="cellIs" dxfId="489" priority="273" operator="equal">
      <formula>"Moderado"</formula>
    </cfRule>
    <cfRule type="cellIs" dxfId="488" priority="274" operator="equal">
      <formula>"Menor"</formula>
    </cfRule>
    <cfRule type="cellIs" dxfId="487" priority="275" operator="equal">
      <formula>"Leve"</formula>
    </cfRule>
  </conditionalFormatting>
  <conditionalFormatting sqref="O39">
    <cfRule type="cellIs" dxfId="486" priority="267" operator="equal">
      <formula>"Extremo"</formula>
    </cfRule>
    <cfRule type="cellIs" dxfId="485" priority="268" operator="equal">
      <formula>"Alto"</formula>
    </cfRule>
    <cfRule type="cellIs" dxfId="484" priority="269" operator="equal">
      <formula>"Moderado"</formula>
    </cfRule>
    <cfRule type="cellIs" dxfId="483" priority="270" operator="equal">
      <formula>"Bajo"</formula>
    </cfRule>
  </conditionalFormatting>
  <conditionalFormatting sqref="Z39">
    <cfRule type="cellIs" dxfId="482" priority="262" operator="equal">
      <formula>"Muy Alta"</formula>
    </cfRule>
    <cfRule type="cellIs" dxfId="481" priority="263" operator="equal">
      <formula>"Alta"</formula>
    </cfRule>
    <cfRule type="cellIs" dxfId="480" priority="264" operator="equal">
      <formula>"Media"</formula>
    </cfRule>
    <cfRule type="cellIs" dxfId="479" priority="265" operator="equal">
      <formula>"Baja"</formula>
    </cfRule>
    <cfRule type="cellIs" dxfId="478" priority="266" operator="equal">
      <formula>"Muy Baja"</formula>
    </cfRule>
  </conditionalFormatting>
  <conditionalFormatting sqref="AB39">
    <cfRule type="cellIs" dxfId="477" priority="257" operator="equal">
      <formula>"Catastrófico"</formula>
    </cfRule>
    <cfRule type="cellIs" dxfId="476" priority="258" operator="equal">
      <formula>"Mayor"</formula>
    </cfRule>
    <cfRule type="cellIs" dxfId="475" priority="259" operator="equal">
      <formula>"Moderado"</formula>
    </cfRule>
    <cfRule type="cellIs" dxfId="474" priority="260" operator="equal">
      <formula>"Menor"</formula>
    </cfRule>
    <cfRule type="cellIs" dxfId="473" priority="261" operator="equal">
      <formula>"Leve"</formula>
    </cfRule>
  </conditionalFormatting>
  <conditionalFormatting sqref="AD39">
    <cfRule type="cellIs" dxfId="472" priority="253" operator="equal">
      <formula>"Extremo"</formula>
    </cfRule>
    <cfRule type="cellIs" dxfId="471" priority="254" operator="equal">
      <formula>"Alto"</formula>
    </cfRule>
    <cfRule type="cellIs" dxfId="470" priority="255" operator="equal">
      <formula>"Moderado"</formula>
    </cfRule>
    <cfRule type="cellIs" dxfId="469" priority="256" operator="equal">
      <formula>"Bajo"</formula>
    </cfRule>
  </conditionalFormatting>
  <conditionalFormatting sqref="I43">
    <cfRule type="cellIs" dxfId="468" priority="218" operator="equal">
      <formula>"Muy Alta"</formula>
    </cfRule>
    <cfRule type="cellIs" dxfId="467" priority="219" operator="equal">
      <formula>"Alta"</formula>
    </cfRule>
    <cfRule type="cellIs" dxfId="466" priority="220" operator="equal">
      <formula>"Media"</formula>
    </cfRule>
    <cfRule type="cellIs" dxfId="465" priority="221" operator="equal">
      <formula>"Baja"</formula>
    </cfRule>
    <cfRule type="cellIs" dxfId="464" priority="222" operator="equal">
      <formula>"Muy Baja"</formula>
    </cfRule>
  </conditionalFormatting>
  <conditionalFormatting sqref="M43">
    <cfRule type="cellIs" dxfId="463" priority="213" operator="equal">
      <formula>"Catastrófico"</formula>
    </cfRule>
    <cfRule type="cellIs" dxfId="462" priority="214" operator="equal">
      <formula>"Mayor"</formula>
    </cfRule>
    <cfRule type="cellIs" dxfId="461" priority="215" operator="equal">
      <formula>"Moderado"</formula>
    </cfRule>
    <cfRule type="cellIs" dxfId="460" priority="216" operator="equal">
      <formula>"Menor"</formula>
    </cfRule>
    <cfRule type="cellIs" dxfId="459" priority="217" operator="equal">
      <formula>"Leve"</formula>
    </cfRule>
  </conditionalFormatting>
  <conditionalFormatting sqref="O43">
    <cfRule type="cellIs" dxfId="458" priority="209" operator="equal">
      <formula>"Extremo"</formula>
    </cfRule>
    <cfRule type="cellIs" dxfId="457" priority="210" operator="equal">
      <formula>"Alto"</formula>
    </cfRule>
    <cfRule type="cellIs" dxfId="456" priority="211" operator="equal">
      <formula>"Moderado"</formula>
    </cfRule>
    <cfRule type="cellIs" dxfId="455" priority="212" operator="equal">
      <formula>"Bajo"</formula>
    </cfRule>
  </conditionalFormatting>
  <conditionalFormatting sqref="Z43">
    <cfRule type="cellIs" dxfId="454" priority="204" operator="equal">
      <formula>"Muy Alta"</formula>
    </cfRule>
    <cfRule type="cellIs" dxfId="453" priority="205" operator="equal">
      <formula>"Alta"</formula>
    </cfRule>
    <cfRule type="cellIs" dxfId="452" priority="206" operator="equal">
      <formula>"Media"</formula>
    </cfRule>
    <cfRule type="cellIs" dxfId="451" priority="207" operator="equal">
      <formula>"Baja"</formula>
    </cfRule>
    <cfRule type="cellIs" dxfId="450" priority="208" operator="equal">
      <formula>"Muy Baja"</formula>
    </cfRule>
  </conditionalFormatting>
  <conditionalFormatting sqref="AB43">
    <cfRule type="cellIs" dxfId="449" priority="199" operator="equal">
      <formula>"Catastrófico"</formula>
    </cfRule>
    <cfRule type="cellIs" dxfId="448" priority="200" operator="equal">
      <formula>"Mayor"</formula>
    </cfRule>
    <cfRule type="cellIs" dxfId="447" priority="201" operator="equal">
      <formula>"Moderado"</formula>
    </cfRule>
    <cfRule type="cellIs" dxfId="446" priority="202" operator="equal">
      <formula>"Menor"</formula>
    </cfRule>
    <cfRule type="cellIs" dxfId="445" priority="203" operator="equal">
      <formula>"Leve"</formula>
    </cfRule>
  </conditionalFormatting>
  <conditionalFormatting sqref="AD43">
    <cfRule type="cellIs" dxfId="444" priority="195" operator="equal">
      <formula>"Extremo"</formula>
    </cfRule>
    <cfRule type="cellIs" dxfId="443" priority="196" operator="equal">
      <formula>"Alto"</formula>
    </cfRule>
    <cfRule type="cellIs" dxfId="442" priority="197" operator="equal">
      <formula>"Moderado"</formula>
    </cfRule>
    <cfRule type="cellIs" dxfId="441" priority="198" operator="equal">
      <formula>"Bajo"</formula>
    </cfRule>
  </conditionalFormatting>
  <conditionalFormatting sqref="AB30">
    <cfRule type="cellIs" dxfId="440" priority="190" operator="equal">
      <formula>"Catastrófico"</formula>
    </cfRule>
    <cfRule type="cellIs" dxfId="439" priority="191" operator="equal">
      <formula>"Mayor"</formula>
    </cfRule>
    <cfRule type="cellIs" dxfId="438" priority="192" operator="equal">
      <formula>"Moderado"</formula>
    </cfRule>
    <cfRule type="cellIs" dxfId="437" priority="193" operator="equal">
      <formula>"Menor"</formula>
    </cfRule>
    <cfRule type="cellIs" dxfId="436" priority="194" operator="equal">
      <formula>"Leve"</formula>
    </cfRule>
  </conditionalFormatting>
  <conditionalFormatting sqref="AD30">
    <cfRule type="cellIs" dxfId="435" priority="186" operator="equal">
      <formula>"Extremo"</formula>
    </cfRule>
    <cfRule type="cellIs" dxfId="434" priority="187" operator="equal">
      <formula>"Alto"</formula>
    </cfRule>
    <cfRule type="cellIs" dxfId="433" priority="188" operator="equal">
      <formula>"Moderado"</formula>
    </cfRule>
    <cfRule type="cellIs" dxfId="432" priority="189" operator="equal">
      <formula>"Bajo"</formula>
    </cfRule>
  </conditionalFormatting>
  <conditionalFormatting sqref="I164 I168">
    <cfRule type="cellIs" dxfId="431" priority="181" operator="equal">
      <formula>"Muy Alta"</formula>
    </cfRule>
    <cfRule type="cellIs" dxfId="430" priority="182" operator="equal">
      <formula>"Alta"</formula>
    </cfRule>
    <cfRule type="cellIs" dxfId="429" priority="183" operator="equal">
      <formula>"Media"</formula>
    </cfRule>
    <cfRule type="cellIs" dxfId="428" priority="184" operator="equal">
      <formula>"Baja"</formula>
    </cfRule>
    <cfRule type="cellIs" dxfId="427" priority="185" operator="equal">
      <formula>"Muy Baja"</formula>
    </cfRule>
  </conditionalFormatting>
  <conditionalFormatting sqref="M164 M168">
    <cfRule type="cellIs" dxfId="426" priority="176" operator="equal">
      <formula>"Catastrófico"</formula>
    </cfRule>
    <cfRule type="cellIs" dxfId="425" priority="177" operator="equal">
      <formula>"Mayor"</formula>
    </cfRule>
    <cfRule type="cellIs" dxfId="424" priority="178" operator="equal">
      <formula>"Moderado"</formula>
    </cfRule>
    <cfRule type="cellIs" dxfId="423" priority="179" operator="equal">
      <formula>"Menor"</formula>
    </cfRule>
    <cfRule type="cellIs" dxfId="422" priority="180" operator="equal">
      <formula>"Leve"</formula>
    </cfRule>
  </conditionalFormatting>
  <conditionalFormatting sqref="O164">
    <cfRule type="cellIs" dxfId="421" priority="172" operator="equal">
      <formula>"Extremo"</formula>
    </cfRule>
    <cfRule type="cellIs" dxfId="420" priority="173" operator="equal">
      <formula>"Alto"</formula>
    </cfRule>
    <cfRule type="cellIs" dxfId="419" priority="174" operator="equal">
      <formula>"Moderado"</formula>
    </cfRule>
    <cfRule type="cellIs" dxfId="418" priority="175" operator="equal">
      <formula>"Bajo"</formula>
    </cfRule>
  </conditionalFormatting>
  <conditionalFormatting sqref="Z164:Z167">
    <cfRule type="cellIs" dxfId="417" priority="167" operator="equal">
      <formula>"Muy Alta"</formula>
    </cfRule>
    <cfRule type="cellIs" dxfId="416" priority="168" operator="equal">
      <formula>"Alta"</formula>
    </cfRule>
    <cfRule type="cellIs" dxfId="415" priority="169" operator="equal">
      <formula>"Media"</formula>
    </cfRule>
    <cfRule type="cellIs" dxfId="414" priority="170" operator="equal">
      <formula>"Baja"</formula>
    </cfRule>
    <cfRule type="cellIs" dxfId="413" priority="171" operator="equal">
      <formula>"Muy Baja"</formula>
    </cfRule>
  </conditionalFormatting>
  <conditionalFormatting sqref="AB164:AB167">
    <cfRule type="cellIs" dxfId="412" priority="162" operator="equal">
      <formula>"Catastrófico"</formula>
    </cfRule>
    <cfRule type="cellIs" dxfId="411" priority="163" operator="equal">
      <formula>"Mayor"</formula>
    </cfRule>
    <cfRule type="cellIs" dxfId="410" priority="164" operator="equal">
      <formula>"Moderado"</formula>
    </cfRule>
    <cfRule type="cellIs" dxfId="409" priority="165" operator="equal">
      <formula>"Menor"</formula>
    </cfRule>
    <cfRule type="cellIs" dxfId="408" priority="166" operator="equal">
      <formula>"Leve"</formula>
    </cfRule>
  </conditionalFormatting>
  <conditionalFormatting sqref="AD164:AD167">
    <cfRule type="cellIs" dxfId="407" priority="158" operator="equal">
      <formula>"Extremo"</formula>
    </cfRule>
    <cfRule type="cellIs" dxfId="406" priority="159" operator="equal">
      <formula>"Alto"</formula>
    </cfRule>
    <cfRule type="cellIs" dxfId="405" priority="160" operator="equal">
      <formula>"Moderado"</formula>
    </cfRule>
    <cfRule type="cellIs" dxfId="404" priority="161" operator="equal">
      <formula>"Bajo"</formula>
    </cfRule>
  </conditionalFormatting>
  <conditionalFormatting sqref="O168">
    <cfRule type="cellIs" dxfId="403" priority="154" operator="equal">
      <formula>"Extremo"</formula>
    </cfRule>
    <cfRule type="cellIs" dxfId="402" priority="155" operator="equal">
      <formula>"Alto"</formula>
    </cfRule>
    <cfRule type="cellIs" dxfId="401" priority="156" operator="equal">
      <formula>"Moderado"</formula>
    </cfRule>
    <cfRule type="cellIs" dxfId="400" priority="157" operator="equal">
      <formula>"Bajo"</formula>
    </cfRule>
  </conditionalFormatting>
  <conditionalFormatting sqref="Z168:Z171">
    <cfRule type="cellIs" dxfId="399" priority="149" operator="equal">
      <formula>"Muy Alta"</formula>
    </cfRule>
    <cfRule type="cellIs" dxfId="398" priority="150" operator="equal">
      <formula>"Alta"</formula>
    </cfRule>
    <cfRule type="cellIs" dxfId="397" priority="151" operator="equal">
      <formula>"Media"</formula>
    </cfRule>
    <cfRule type="cellIs" dxfId="396" priority="152" operator="equal">
      <formula>"Baja"</formula>
    </cfRule>
    <cfRule type="cellIs" dxfId="395" priority="153" operator="equal">
      <formula>"Muy Baja"</formula>
    </cfRule>
  </conditionalFormatting>
  <conditionalFormatting sqref="AB168:AB171">
    <cfRule type="cellIs" dxfId="394" priority="144" operator="equal">
      <formula>"Catastrófico"</formula>
    </cfRule>
    <cfRule type="cellIs" dxfId="393" priority="145" operator="equal">
      <formula>"Mayor"</formula>
    </cfRule>
    <cfRule type="cellIs" dxfId="392" priority="146" operator="equal">
      <formula>"Moderado"</formula>
    </cfRule>
    <cfRule type="cellIs" dxfId="391" priority="147" operator="equal">
      <formula>"Menor"</formula>
    </cfRule>
    <cfRule type="cellIs" dxfId="390" priority="148" operator="equal">
      <formula>"Leve"</formula>
    </cfRule>
  </conditionalFormatting>
  <conditionalFormatting sqref="AD168:AD171">
    <cfRule type="cellIs" dxfId="389" priority="140" operator="equal">
      <formula>"Extremo"</formula>
    </cfRule>
    <cfRule type="cellIs" dxfId="388" priority="141" operator="equal">
      <formula>"Alto"</formula>
    </cfRule>
    <cfRule type="cellIs" dxfId="387" priority="142" operator="equal">
      <formula>"Moderado"</formula>
    </cfRule>
    <cfRule type="cellIs" dxfId="386" priority="143" operator="equal">
      <formula>"Bajo"</formula>
    </cfRule>
  </conditionalFormatting>
  <conditionalFormatting sqref="L164:L171">
    <cfRule type="containsText" dxfId="385" priority="139" operator="containsText" text="❌">
      <formula>NOT(ISERROR(SEARCH("❌",L164)))</formula>
    </cfRule>
  </conditionalFormatting>
  <conditionalFormatting sqref="B164">
    <cfRule type="cellIs" dxfId="384" priority="121" operator="equal">
      <formula>#REF!</formula>
    </cfRule>
    <cfRule type="cellIs" dxfId="383" priority="122" operator="equal">
      <formula>#REF!</formula>
    </cfRule>
    <cfRule type="cellIs" dxfId="382" priority="123" operator="equal">
      <formula>#REF!</formula>
    </cfRule>
    <cfRule type="cellIs" dxfId="381" priority="124" operator="equal">
      <formula>#REF!</formula>
    </cfRule>
    <cfRule type="cellIs" dxfId="380" priority="125" operator="equal">
      <formula>#REF!</formula>
    </cfRule>
    <cfRule type="cellIs" dxfId="379" priority="126" operator="equal">
      <formula>#REF!</formula>
    </cfRule>
    <cfRule type="cellIs" dxfId="378" priority="127" operator="equal">
      <formula>#REF!</formula>
    </cfRule>
    <cfRule type="cellIs" dxfId="377" priority="128" operator="equal">
      <formula>#REF!</formula>
    </cfRule>
    <cfRule type="cellIs" dxfId="376" priority="129" operator="equal">
      <formula>#REF!</formula>
    </cfRule>
    <cfRule type="cellIs" dxfId="375" priority="130" operator="equal">
      <formula>#REF!</formula>
    </cfRule>
    <cfRule type="cellIs" dxfId="374" priority="131" operator="equal">
      <formula>#REF!</formula>
    </cfRule>
    <cfRule type="cellIs" dxfId="373" priority="132" operator="equal">
      <formula>#REF!</formula>
    </cfRule>
    <cfRule type="cellIs" dxfId="372" priority="133" operator="equal">
      <formula>#REF!</formula>
    </cfRule>
    <cfRule type="cellIs" dxfId="371" priority="134" operator="equal">
      <formula>#REF!</formula>
    </cfRule>
    <cfRule type="cellIs" dxfId="370" priority="135" operator="equal">
      <formula>#REF!</formula>
    </cfRule>
    <cfRule type="cellIs" dxfId="369" priority="136" operator="equal">
      <formula>#REF!</formula>
    </cfRule>
    <cfRule type="cellIs" dxfId="368" priority="137" operator="equal">
      <formula>#REF!</formula>
    </cfRule>
    <cfRule type="cellIs" dxfId="367" priority="138" operator="equal">
      <formula>#REF!</formula>
    </cfRule>
  </conditionalFormatting>
  <conditionalFormatting sqref="AD132">
    <cfRule type="cellIs" dxfId="366" priority="117" operator="equal">
      <formula>"Extremo"</formula>
    </cfRule>
    <cfRule type="cellIs" dxfId="365" priority="118" operator="equal">
      <formula>"Alto"</formula>
    </cfRule>
    <cfRule type="cellIs" dxfId="364" priority="119" operator="equal">
      <formula>"Moderado"</formula>
    </cfRule>
    <cfRule type="cellIs" dxfId="363" priority="120" operator="equal">
      <formula>"Bajo"</formula>
    </cfRule>
  </conditionalFormatting>
  <conditionalFormatting sqref="AD135">
    <cfRule type="cellIs" dxfId="362" priority="113" operator="equal">
      <formula>"Extremo"</formula>
    </cfRule>
    <cfRule type="cellIs" dxfId="361" priority="114" operator="equal">
      <formula>"Alto"</formula>
    </cfRule>
    <cfRule type="cellIs" dxfId="360" priority="115" operator="equal">
      <formula>"Moderado"</formula>
    </cfRule>
    <cfRule type="cellIs" dxfId="359" priority="116" operator="equal">
      <formula>"Bajo"</formula>
    </cfRule>
  </conditionalFormatting>
  <conditionalFormatting sqref="AB132">
    <cfRule type="cellIs" dxfId="358" priority="108" operator="equal">
      <formula>"Catastrófico"</formula>
    </cfRule>
    <cfRule type="cellIs" dxfId="357" priority="109" operator="equal">
      <formula>"Mayor"</formula>
    </cfRule>
    <cfRule type="cellIs" dxfId="356" priority="110" operator="equal">
      <formula>"Moderado"</formula>
    </cfRule>
    <cfRule type="cellIs" dxfId="355" priority="111" operator="equal">
      <formula>"Menor"</formula>
    </cfRule>
    <cfRule type="cellIs" dxfId="354" priority="112" operator="equal">
      <formula>"Leve"</formula>
    </cfRule>
  </conditionalFormatting>
  <conditionalFormatting sqref="AB135">
    <cfRule type="cellIs" dxfId="353" priority="103" operator="equal">
      <formula>"Catastrófico"</formula>
    </cfRule>
    <cfRule type="cellIs" dxfId="352" priority="104" operator="equal">
      <formula>"Mayor"</formula>
    </cfRule>
    <cfRule type="cellIs" dxfId="351" priority="105" operator="equal">
      <formula>"Moderado"</formula>
    </cfRule>
    <cfRule type="cellIs" dxfId="350" priority="106" operator="equal">
      <formula>"Menor"</formula>
    </cfRule>
    <cfRule type="cellIs" dxfId="349" priority="107" operator="equal">
      <formula>"Leve"</formula>
    </cfRule>
  </conditionalFormatting>
  <conditionalFormatting sqref="I83">
    <cfRule type="cellIs" dxfId="348" priority="98" operator="equal">
      <formula>"Muy Alta"</formula>
    </cfRule>
    <cfRule type="cellIs" dxfId="347" priority="99" operator="equal">
      <formula>"Alta"</formula>
    </cfRule>
    <cfRule type="cellIs" dxfId="346" priority="100" operator="equal">
      <formula>"Media"</formula>
    </cfRule>
    <cfRule type="cellIs" dxfId="345" priority="101" operator="equal">
      <formula>"Baja"</formula>
    </cfRule>
    <cfRule type="cellIs" dxfId="344" priority="102" operator="equal">
      <formula>"Muy Baja"</formula>
    </cfRule>
  </conditionalFormatting>
  <conditionalFormatting sqref="M83">
    <cfRule type="cellIs" dxfId="343" priority="93" operator="equal">
      <formula>"Catastrófico"</formula>
    </cfRule>
    <cfRule type="cellIs" dxfId="342" priority="94" operator="equal">
      <formula>"Mayor"</formula>
    </cfRule>
    <cfRule type="cellIs" dxfId="341" priority="95" operator="equal">
      <formula>"Moderado"</formula>
    </cfRule>
    <cfRule type="cellIs" dxfId="340" priority="96" operator="equal">
      <formula>"Menor"</formula>
    </cfRule>
    <cfRule type="cellIs" dxfId="339" priority="97" operator="equal">
      <formula>"Leve"</formula>
    </cfRule>
  </conditionalFormatting>
  <conditionalFormatting sqref="O83">
    <cfRule type="cellIs" dxfId="338" priority="89" operator="equal">
      <formula>"Extremo"</formula>
    </cfRule>
    <cfRule type="cellIs" dxfId="337" priority="90" operator="equal">
      <formula>"Alto"</formula>
    </cfRule>
    <cfRule type="cellIs" dxfId="336" priority="91" operator="equal">
      <formula>"Moderado"</formula>
    </cfRule>
    <cfRule type="cellIs" dxfId="335" priority="92" operator="equal">
      <formula>"Bajo"</formula>
    </cfRule>
  </conditionalFormatting>
  <conditionalFormatting sqref="Z83">
    <cfRule type="cellIs" dxfId="334" priority="84" operator="equal">
      <formula>"Muy Alta"</formula>
    </cfRule>
    <cfRule type="cellIs" dxfId="333" priority="85" operator="equal">
      <formula>"Alta"</formula>
    </cfRule>
    <cfRule type="cellIs" dxfId="332" priority="86" operator="equal">
      <formula>"Media"</formula>
    </cfRule>
    <cfRule type="cellIs" dxfId="331" priority="87" operator="equal">
      <formula>"Baja"</formula>
    </cfRule>
    <cfRule type="cellIs" dxfId="330" priority="88" operator="equal">
      <formula>"Muy Baja"</formula>
    </cfRule>
  </conditionalFormatting>
  <conditionalFormatting sqref="AB83">
    <cfRule type="cellIs" dxfId="329" priority="79" operator="equal">
      <formula>"Catastrófico"</formula>
    </cfRule>
    <cfRule type="cellIs" dxfId="328" priority="80" operator="equal">
      <formula>"Mayor"</formula>
    </cfRule>
    <cfRule type="cellIs" dxfId="327" priority="81" operator="equal">
      <formula>"Moderado"</formula>
    </cfRule>
    <cfRule type="cellIs" dxfId="326" priority="82" operator="equal">
      <formula>"Menor"</formula>
    </cfRule>
    <cfRule type="cellIs" dxfId="325" priority="83" operator="equal">
      <formula>"Leve"</formula>
    </cfRule>
  </conditionalFormatting>
  <conditionalFormatting sqref="AD83">
    <cfRule type="cellIs" dxfId="324" priority="75" operator="equal">
      <formula>"Extremo"</formula>
    </cfRule>
    <cfRule type="cellIs" dxfId="323" priority="76" operator="equal">
      <formula>"Alto"</formula>
    </cfRule>
    <cfRule type="cellIs" dxfId="322" priority="77" operator="equal">
      <formula>"Moderado"</formula>
    </cfRule>
    <cfRule type="cellIs" dxfId="321" priority="78" operator="equal">
      <formula>"Bajo"</formula>
    </cfRule>
  </conditionalFormatting>
  <conditionalFormatting sqref="L83">
    <cfRule type="containsText" dxfId="320" priority="74" operator="containsText" text="❌">
      <formula>NOT(ISERROR(SEARCH("❌",L83)))</formula>
    </cfRule>
  </conditionalFormatting>
  <conditionalFormatting sqref="I98 I110 Z98:Z121">
    <cfRule type="cellIs" dxfId="319" priority="51" operator="equal">
      <formula>"Muy Alta"</formula>
    </cfRule>
    <cfRule type="cellIs" dxfId="318" priority="52" operator="equal">
      <formula>"Alta"</formula>
    </cfRule>
    <cfRule type="cellIs" dxfId="317" priority="53" operator="equal">
      <formula>"Media"</formula>
    </cfRule>
    <cfRule type="cellIs" dxfId="316" priority="54" operator="equal">
      <formula>"Baja"</formula>
    </cfRule>
    <cfRule type="cellIs" dxfId="315" priority="55" operator="equal">
      <formula>"Muy Baja"</formula>
    </cfRule>
  </conditionalFormatting>
  <conditionalFormatting sqref="M98 M110 M117 AB98:AB121 M121">
    <cfRule type="cellIs" dxfId="314" priority="46" operator="equal">
      <formula>"Catastrófico"</formula>
    </cfRule>
    <cfRule type="cellIs" dxfId="313" priority="47" operator="equal">
      <formula>"Mayor"</formula>
    </cfRule>
    <cfRule type="cellIs" dxfId="312" priority="48" operator="equal">
      <formula>"Moderado"</formula>
    </cfRule>
    <cfRule type="cellIs" dxfId="311" priority="49" operator="equal">
      <formula>"Menor"</formula>
    </cfRule>
    <cfRule type="cellIs" dxfId="310" priority="50" operator="equal">
      <formula>"Leve"</formula>
    </cfRule>
  </conditionalFormatting>
  <conditionalFormatting sqref="O98 AD98:AD121">
    <cfRule type="cellIs" dxfId="309" priority="42" operator="equal">
      <formula>"Extremo"</formula>
    </cfRule>
    <cfRule type="cellIs" dxfId="308" priority="43" operator="equal">
      <formula>"Alto"</formula>
    </cfRule>
    <cfRule type="cellIs" dxfId="307" priority="44" operator="equal">
      <formula>"Moderado"</formula>
    </cfRule>
    <cfRule type="cellIs" dxfId="306" priority="45" operator="equal">
      <formula>"Bajo"</formula>
    </cfRule>
  </conditionalFormatting>
  <conditionalFormatting sqref="O110">
    <cfRule type="cellIs" dxfId="305" priority="38" operator="equal">
      <formula>"Extremo"</formula>
    </cfRule>
    <cfRule type="cellIs" dxfId="304" priority="39" operator="equal">
      <formula>"Alto"</formula>
    </cfRule>
    <cfRule type="cellIs" dxfId="303" priority="40" operator="equal">
      <formula>"Moderado"</formula>
    </cfRule>
    <cfRule type="cellIs" dxfId="302" priority="41" operator="equal">
      <formula>"Bajo"</formula>
    </cfRule>
  </conditionalFormatting>
  <conditionalFormatting sqref="I117">
    <cfRule type="cellIs" dxfId="301" priority="33" operator="equal">
      <formula>"Muy Alta"</formula>
    </cfRule>
    <cfRule type="cellIs" dxfId="300" priority="34" operator="equal">
      <formula>"Alta"</formula>
    </cfRule>
    <cfRule type="cellIs" dxfId="299" priority="35" operator="equal">
      <formula>"Media"</formula>
    </cfRule>
    <cfRule type="cellIs" dxfId="298" priority="36" operator="equal">
      <formula>"Baja"</formula>
    </cfRule>
    <cfRule type="cellIs" dxfId="297" priority="37" operator="equal">
      <formula>"Muy Baja"</formula>
    </cfRule>
  </conditionalFormatting>
  <conditionalFormatting sqref="O117">
    <cfRule type="cellIs" dxfId="296" priority="29" operator="equal">
      <formula>"Extremo"</formula>
    </cfRule>
    <cfRule type="cellIs" dxfId="295" priority="30" operator="equal">
      <formula>"Alto"</formula>
    </cfRule>
    <cfRule type="cellIs" dxfId="294" priority="31" operator="equal">
      <formula>"Moderado"</formula>
    </cfRule>
    <cfRule type="cellIs" dxfId="293" priority="32" operator="equal">
      <formula>"Bajo"</formula>
    </cfRule>
  </conditionalFormatting>
  <conditionalFormatting sqref="I121">
    <cfRule type="cellIs" dxfId="292" priority="24" operator="equal">
      <formula>"Muy Alta"</formula>
    </cfRule>
    <cfRule type="cellIs" dxfId="291" priority="25" operator="equal">
      <formula>"Alta"</formula>
    </cfRule>
    <cfRule type="cellIs" dxfId="290" priority="26" operator="equal">
      <formula>"Media"</formula>
    </cfRule>
    <cfRule type="cellIs" dxfId="289" priority="27" operator="equal">
      <formula>"Baja"</formula>
    </cfRule>
    <cfRule type="cellIs" dxfId="288" priority="28" operator="equal">
      <formula>"Muy Baja"</formula>
    </cfRule>
  </conditionalFormatting>
  <conditionalFormatting sqref="O121">
    <cfRule type="cellIs" dxfId="287" priority="20" operator="equal">
      <formula>"Extremo"</formula>
    </cfRule>
    <cfRule type="cellIs" dxfId="286" priority="21" operator="equal">
      <formula>"Alto"</formula>
    </cfRule>
    <cfRule type="cellIs" dxfId="285" priority="22" operator="equal">
      <formula>"Moderado"</formula>
    </cfRule>
    <cfRule type="cellIs" dxfId="284" priority="23" operator="equal">
      <formula>"Bajo"</formula>
    </cfRule>
  </conditionalFormatting>
  <conditionalFormatting sqref="L98:L121">
    <cfRule type="containsText" dxfId="283" priority="19" operator="containsText" text="❌">
      <formula>NOT(ISERROR(SEARCH("❌",L98)))</formula>
    </cfRule>
  </conditionalFormatting>
  <dataValidations count="3">
    <dataValidation showInputMessage="1" showErrorMessage="1" error="Recuerde que las acciones se generan bajo la medida de mitigar el riesgo" sqref="AF59"/>
    <dataValidation allowBlank="1" showInputMessage="1" showErrorMessage="1" error="Recuerde que las acciones se generan bajo la medida de mitigar el riesgo" sqref="AG59:AH59"/>
    <dataValidation type="list" allowBlank="1" showInputMessage="1" showErrorMessage="1" sqref="G39:G46 K39:K46 C39 T39:T46 S39 AE43:AE46 V39:X46 S43:S46 AE39 C43">
      <formula1>#REF!</formula1>
    </dataValidation>
  </dataValidations>
  <pageMargins left="0.7" right="0.7" top="0.75" bottom="0.75" header="0.3" footer="0.3"/>
  <pageSetup scale="11" orientation="portrait"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72">
        <x14:dataValidation type="list" allowBlank="1" showInputMessage="1" showErrorMessage="1">
          <x14:formula1>
            <xm:f>'Opciones Tratamiento'!$B$2:$B$5</xm:f>
          </x14:formula1>
          <xm:sqref>AE77 AE84 AE158 AE18 AE65 AE146 AE59 AE71 AE152</xm:sqref>
        </x14:dataValidation>
        <x14:dataValidation type="custom" allowBlank="1" showInputMessage="1" showErrorMessage="1" error="Recuerde que las acciones se generan bajo la medida de mitigar el riesgo">
          <x14:formula1>
            <xm:f>IF(OR(X59='Opciones Tratamiento'!$B$2,X59='Opciones Tratamiento'!$B$3,X59='Opciones Tratamiento'!$B$4),ISBLANK(X59),ISTEXT(X59))</xm:f>
          </x14:formula1>
          <xm:sqref>AJ158:AK158 AJ152:AK152 AJ84:AK84 AJ65:AK65 AJ71:AK71 AJ77:AK77 AJ59:AK59 AJ146:AK146</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AF71 AF77 AF65 AF146 AF152 AF158</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AG71 AG77 AG65 AG146 AG152 AG158</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AH71 AH77 AH65 AH146 AH152 AH158</xm:sqref>
        </x14:dataValidation>
        <x14:dataValidation type="custom" allowBlank="1" showInputMessage="1" showErrorMessage="1" error="Recuerde que las acciones se generan bajo la medida de mitigar el riesgo">
          <x14:formula1>
            <xm:f>IF(OR(AE59='Opciones Tratamiento'!$B$2,AE59='Opciones Tratamiento'!$B$3,AE59='Opciones Tratamiento'!$B$4),ISBLANK(AE59),ISTEXT(AE59))</xm:f>
          </x14:formula1>
          <xm:sqref>AI59 AI65 AI71 AI77 AI146 AI152 AI158</xm:sqref>
        </x14:dataValidation>
        <x14:dataValidation type="list" allowBlank="1" showInputMessage="1" showErrorMessage="1">
          <x14:formula1>
            <xm:f>'Tabla Valoración controles'!$D$4:$D$6</xm:f>
          </x14:formula1>
          <xm:sqref>S84 S65 S71 S77 S59 S146 S149 S158 S152 S155</xm:sqref>
        </x14:dataValidation>
        <x14:dataValidation type="list" allowBlank="1" showInputMessage="1" showErrorMessage="1">
          <x14:formula1>
            <xm:f>'Tabla Valoración controles'!$D$7:$D$8</xm:f>
          </x14:formula1>
          <xm:sqref>T84 T65 T71 T77 T59 T146 T149 T158 T152 T155</xm:sqref>
        </x14:dataValidation>
        <x14:dataValidation type="list" allowBlank="1" showInputMessage="1" showErrorMessage="1">
          <x14:formula1>
            <xm:f>'Tabla Valoración controles'!$D$9:$D$10</xm:f>
          </x14:formula1>
          <xm:sqref>V84 V65 V71 V77 V59 V146 V149 V158 V152 V155</xm:sqref>
        </x14:dataValidation>
        <x14:dataValidation type="list" allowBlank="1" showInputMessage="1" showErrorMessage="1">
          <x14:formula1>
            <xm:f>'Tabla Valoración controles'!$D$11:$D$12</xm:f>
          </x14:formula1>
          <xm:sqref>W84 W65 W71 W77 W59 W146 W149 W158 W152 W155</xm:sqref>
        </x14:dataValidation>
        <x14:dataValidation type="list" allowBlank="1" showInputMessage="1" showErrorMessage="1">
          <x14:formula1>
            <xm:f>'Tabla Valoración controles'!$D$13:$D$14</xm:f>
          </x14:formula1>
          <xm:sqref>X149 X65 X71 X77 X59 X84 X146 X158 X152 X155</xm:sqref>
        </x14:dataValidation>
        <x14:dataValidation type="list" allowBlank="1" showInputMessage="1" showErrorMessage="1">
          <x14:formula1>
            <xm:f>'Opciones Tratamiento'!$E$2:$E$4</xm:f>
          </x14:formula1>
          <xm:sqref>C18:C19 C146:C163 C59:C82 C84:C89</xm:sqref>
        </x14:dataValidation>
        <x14:dataValidation type="list" allowBlank="1" showInputMessage="1" showErrorMessage="1">
          <x14:formula1>
            <xm:f>'Tabla Impacto'!$F$210:$F$221</xm:f>
          </x14:formula1>
          <xm:sqref>K18:K19 K146:K163 K59:K82 K84:K89</xm:sqref>
        </x14:dataValidation>
        <x14:dataValidation type="list" allowBlank="1" showInputMessage="1" showErrorMessage="1">
          <x14:formula1>
            <xm:f>'Opciones Tratamiento'!$B$13:$B$20</xm:f>
          </x14:formula1>
          <xm:sqref>G18:G19 G146:G163 G59:G82 G84:G89</xm:sqref>
        </x14:dataValidation>
        <x14:dataValidation type="list" allowBlank="1" showInputMessage="1" showErrorMessage="1">
          <x14:formula1>
            <xm:f>Listas!$B$5:$B$22</xm:f>
          </x14:formula1>
          <xm:sqref>B18:B19 B146</xm:sqref>
        </x14:dataValidation>
        <x14:dataValidation type="list" allowBlank="1" showInputMessage="1" showErrorMessage="1">
          <x14:formula1>
            <xm:f>[9]Listas!#REF!</xm:f>
          </x14:formula1>
          <xm:sqref>B15</xm:sqref>
        </x14:dataValidation>
        <x14:dataValidation type="list" allowBlank="1" showInputMessage="1" showErrorMessage="1">
          <x14:formula1>
            <xm:f>'[9]Opciones Tratamiento'!#REF!</xm:f>
          </x14:formula1>
          <xm:sqref>G15 AE15 C15</xm:sqref>
        </x14:dataValidation>
        <x14:dataValidation type="list" allowBlank="1" showInputMessage="1" showErrorMessage="1">
          <x14:formula1>
            <xm:f>'[9]Tabla Impacto'!#REF!</xm:f>
          </x14:formula1>
          <xm:sqref>K15</xm:sqref>
        </x14:dataValidation>
        <x14:dataValidation type="list" allowBlank="1" showInputMessage="1" showErrorMessage="1">
          <x14:formula1>
            <xm:f>'[10]Opciones Tratamiento'!#REF!</xm:f>
          </x14:formula1>
          <xm:sqref>AE33 AE27 C27:C38 G27:G38</xm:sqref>
        </x14:dataValidation>
        <x14:dataValidation type="custom" allowBlank="1" showInputMessage="1" showErrorMessage="1" error="Recuerde que las acciones se generan bajo la medida de mitigar el riesgo">
          <x14:formula1>
            <xm:f>IF(OR(X27='[10]Opciones Tratamiento'!#REF!,X27='[10]Opciones Tratamiento'!#REF!,X27='[10]Opciones Tratamiento'!#REF!),ISBLANK(X27),ISTEXT(X27))</xm:f>
          </x14:formula1>
          <xm:sqref>AJ27 AJ33</xm:sqref>
        </x14:dataValidation>
        <x14:dataValidation type="custom" allowBlank="1" showInputMessage="1" showErrorMessage="1" error="Recuerde que las acciones se generan bajo la medida de mitigar el riesgo">
          <x14:formula1>
            <xm:f>IF(OR(AE31='[10]Opciones Tratamiento'!#REF!,AE31='[10]Opciones Tratamiento'!#REF!,AE31='[10]Opciones Tratamiento'!#REF!),ISBLANK(AE31),ISTEXT(AE31))</xm:f>
          </x14:formula1>
          <xm:sqref>AG31:AG32 AG37:AG38</xm:sqref>
        </x14:dataValidation>
        <x14:dataValidation type="custom" allowBlank="1" showInputMessage="1" showErrorMessage="1" error="Recuerde que las acciones se generan bajo la medida de mitigar el riesgo">
          <x14:formula1>
            <xm:f>IF(OR(AE31='[10]Opciones Tratamiento'!#REF!,AE31='[10]Opciones Tratamiento'!#REF!,AE31='[10]Opciones Tratamiento'!#REF!),ISBLANK(AE31),ISTEXT(AE31))</xm:f>
          </x14:formula1>
          <xm:sqref>AH31:AH32 AH37:AH38</xm:sqref>
        </x14:dataValidation>
        <x14:dataValidation type="custom" allowBlank="1" showInputMessage="1" showErrorMessage="1" error="Recuerde que las acciones se generan bajo la medida de mitigar el riesgo">
          <x14:formula1>
            <xm:f>IF(OR(AE31='[10]Opciones Tratamiento'!#REF!,AE31='[10]Opciones Tratamiento'!#REF!,AE31='[10]Opciones Tratamiento'!#REF!),ISBLANK(AE31),ISTEXT(AE31))</xm:f>
          </x14:formula1>
          <xm:sqref>AI31:AI32 AI37:AI38</xm:sqref>
        </x14:dataValidation>
        <x14:dataValidation type="list" allowBlank="1" showInputMessage="1" showErrorMessage="1">
          <x14:formula1>
            <xm:f>'[10]Tabla Valoración controles'!#REF!</xm:f>
          </x14:formula1>
          <xm:sqref>S27:T27 V27:X27 S30 V29:X33 V35:X38 T29:T33 S33 T35:T38 S36:S38</xm:sqref>
        </x14:dataValidation>
        <x14:dataValidation type="list" allowBlank="1" showInputMessage="1" showErrorMessage="1">
          <x14:formula1>
            <xm:f>'[10]Tabla Impacto'!#REF!</xm:f>
          </x14:formula1>
          <xm:sqref>K27:K38</xm:sqref>
        </x14:dataValidation>
        <x14:dataValidation type="list" allowBlank="1" showInputMessage="1" showErrorMessage="1">
          <x14:formula1>
            <xm:f>[10]Listas!#REF!</xm:f>
          </x14:formula1>
          <xm:sqref>B27</xm:sqref>
        </x14:dataValidation>
        <x14:dataValidation type="list" allowBlank="1" showInputMessage="1" showErrorMessage="1">
          <x14:formula1>
            <xm:f>[11]Listas!#REF!</xm:f>
          </x14:formula1>
          <xm:sqref>B39</xm:sqref>
        </x14:dataValidation>
        <x14:dataValidation type="list" allowBlank="1" showInputMessage="1" showErrorMessage="1">
          <x14:formula1>
            <xm:f>'[12]Opciones Tratamiento'!#REF!</xm:f>
          </x14:formula1>
          <xm:sqref>AE143:AE144 C47:C48 G47:G48 G143:G145 C143:C145</xm:sqref>
        </x14:dataValidation>
        <x14:dataValidation type="custom" allowBlank="1" showInputMessage="1" showErrorMessage="1" error="Recuerde que las acciones se generan bajo la medida de mitigar el riesgo">
          <x14:formula1>
            <xm:f>IF(OR(X47='[12]Opciones Tratamiento'!#REF!,X47='[12]Opciones Tratamiento'!#REF!,X47='[12]Opciones Tratamiento'!#REF!),ISBLANK(X47),ISTEXT(X47))</xm:f>
          </x14:formula1>
          <xm:sqref>AJ143:AK144 AK145 AJ47:AJ48</xm:sqref>
        </x14:dataValidation>
        <x14:dataValidation type="list" allowBlank="1" showInputMessage="1" showErrorMessage="1">
          <x14:formula1>
            <xm:f>'[12]Tabla Valoración controles'!#REF!</xm:f>
          </x14:formula1>
          <xm:sqref>S47:T48 V47:X48 S143:T145 V143:X145</xm:sqref>
        </x14:dataValidation>
        <x14:dataValidation type="list" allowBlank="1" showInputMessage="1" showErrorMessage="1">
          <x14:formula1>
            <xm:f>'[12]Tabla Impacto'!#REF!</xm:f>
          </x14:formula1>
          <xm:sqref>K47:K48 K143:K145</xm:sqref>
        </x14:dataValidation>
        <x14:dataValidation type="list" allowBlank="1" showInputMessage="1" showErrorMessage="1">
          <x14:formula1>
            <xm:f>[12]Listas!#REF!</xm:f>
          </x14:formula1>
          <xm:sqref>B47 B143</xm:sqref>
        </x14:dataValidation>
        <x14:dataValidation type="list" allowBlank="1" showInputMessage="1" showErrorMessage="1">
          <x14:formula1>
            <xm:f>[13]Listas!#REF!</xm:f>
          </x14:formula1>
          <xm:sqref>B49</xm:sqref>
        </x14:dataValidation>
        <x14:dataValidation type="list" allowBlank="1" showInputMessage="1" showErrorMessage="1">
          <x14:formula1>
            <xm:f>'[13]Opciones Tratamiento'!#REF!</xm:f>
          </x14:formula1>
          <xm:sqref>G49:G58 AE49 AE51 AE53 C49:C58</xm:sqref>
        </x14:dataValidation>
        <x14:dataValidation type="list" allowBlank="1" showInputMessage="1" showErrorMessage="1">
          <x14:formula1>
            <xm:f>'[13]Tabla Impacto'!#REF!</xm:f>
          </x14:formula1>
          <xm:sqref>K49:K58</xm:sqref>
        </x14:dataValidation>
        <x14:dataValidation type="list" allowBlank="1" showInputMessage="1" showErrorMessage="1">
          <x14:formula1>
            <xm:f>'[13]Tabla Valoración controles'!#REF!</xm:f>
          </x14:formula1>
          <xm:sqref>S49:T53 V49:X53</xm:sqref>
        </x14:dataValidation>
        <x14:dataValidation type="custom" allowBlank="1" showInputMessage="1" showErrorMessage="1" error="Recuerde que las acciones se generan bajo la medida de mitigar el riesgo">
          <x14:formula1>
            <xm:f>IF(OR(AE53='[13]Opciones Tratamiento'!#REF!,AE53='[13]Opciones Tratamiento'!#REF!,AE53='[13]Opciones Tratamiento'!#REF!),ISBLANK(AE53),ISTEXT(AE53))</xm:f>
          </x14:formula1>
          <xm:sqref>AI53</xm:sqref>
        </x14:dataValidation>
        <x14:dataValidation type="custom" allowBlank="1" showInputMessage="1" showErrorMessage="1" error="Recuerde que las acciones se generan bajo la medida de mitigar el riesgo">
          <x14:formula1>
            <xm:f>IF(OR(AE53='[13]Opciones Tratamiento'!#REF!,AE53='[13]Opciones Tratamiento'!#REF!,AE53='[13]Opciones Tratamiento'!#REF!),ISBLANK(AE53),ISTEXT(AE53))</xm:f>
          </x14:formula1>
          <xm:sqref>AF53</xm:sqref>
        </x14:dataValidation>
        <x14:dataValidation type="custom" allowBlank="1" showInputMessage="1" showErrorMessage="1" error="Recuerde que las acciones se generan bajo la medida de mitigar el riesgo">
          <x14:formula1>
            <xm:f>IF(OR(X51='[13]Opciones Tratamiento'!#REF!,X51='[13]Opciones Tratamiento'!#REF!,X51='[13]Opciones Tratamiento'!#REF!),ISBLANK(X51),ISTEXT(X51))</xm:f>
          </x14:formula1>
          <xm:sqref>AJ51 AJ53:AK53</xm:sqref>
        </x14:dataValidation>
        <x14:dataValidation type="list" allowBlank="1" showErrorMessage="1">
          <x14:formula1>
            <xm:f>'[14]Tabla Impacto'!#REF!</xm:f>
          </x14:formula1>
          <xm:sqref>K90 K93</xm:sqref>
        </x14:dataValidation>
        <x14:dataValidation type="list" allowBlank="1" showErrorMessage="1">
          <x14:formula1>
            <xm:f>[14]Listas!#REF!</xm:f>
          </x14:formula1>
          <xm:sqref>B90</xm:sqref>
        </x14:dataValidation>
        <x14:dataValidation type="list" allowBlank="1" showErrorMessage="1">
          <x14:formula1>
            <xm:f>'[14]Tabla Valoración controles'!#REF!</xm:f>
          </x14:formula1>
          <xm:sqref>S90:T97 V90:X97</xm:sqref>
        </x14:dataValidation>
        <x14:dataValidation type="list" allowBlank="1" showErrorMessage="1">
          <x14:formula1>
            <xm:f>'[14]Opciones Tratamiento'!#REF!</xm:f>
          </x14:formula1>
          <xm:sqref>G90 G93 AE90 AE93 C90 C93</xm:sqref>
        </x14:dataValidation>
        <x14:dataValidation type="list" allowBlank="1" showInputMessage="1" showErrorMessage="1">
          <x14:formula1>
            <xm:f>'[15]Opciones Tratamiento'!#REF!</xm:f>
          </x14:formula1>
          <xm:sqref>G122:G131 AE122 AE126 C122:C131</xm:sqref>
        </x14:dataValidation>
        <x14:dataValidation type="list" allowBlank="1" showInputMessage="1" showErrorMessage="1">
          <x14:formula1>
            <xm:f>'[15]Tabla Impacto'!#REF!</xm:f>
          </x14:formula1>
          <xm:sqref>K122:K131</xm:sqref>
        </x14:dataValidation>
        <x14:dataValidation type="list" allowBlank="1" showInputMessage="1" showErrorMessage="1">
          <x14:formula1>
            <xm:f>'[15]Tabla Valoración controles'!#REF!</xm:f>
          </x14:formula1>
          <xm:sqref>S122 S126 T122:T131 V122:X131</xm:sqref>
        </x14:dataValidation>
        <x14:dataValidation type="custom" allowBlank="1" showInputMessage="1" showErrorMessage="1" error="Recuerde que las acciones se generan bajo la medida de mitigar el riesgo">
          <x14:formula1>
            <xm:f>IF(OR(AE130='[15]Opciones Tratamiento'!#REF!,AE130='[15]Opciones Tratamiento'!#REF!,AE130='[15]Opciones Tratamiento'!#REF!),ISBLANK(AE130),ISTEXT(AE130))</xm:f>
          </x14:formula1>
          <xm:sqref>AI130:AI131</xm:sqref>
        </x14:dataValidation>
        <x14:dataValidation type="custom" allowBlank="1" showInputMessage="1" showErrorMessage="1" error="Recuerde que las acciones se generan bajo la medida de mitigar el riesgo">
          <x14:formula1>
            <xm:f>IF(OR(AE130='[15]Opciones Tratamiento'!#REF!,AE130='[15]Opciones Tratamiento'!#REF!,AE130='[15]Opciones Tratamiento'!#REF!),ISBLANK(AE130),ISTEXT(AE130))</xm:f>
          </x14:formula1>
          <xm:sqref>AG130:AG131</xm:sqref>
        </x14:dataValidation>
        <x14:dataValidation type="custom" allowBlank="1" showInputMessage="1" showErrorMessage="1" error="Recuerde que las acciones se generan bajo la medida de mitigar el riesgo">
          <x14:formula1>
            <xm:f>IF(OR(X126='[15]Opciones Tratamiento'!#REF!,X126='[15]Opciones Tratamiento'!#REF!,X126='[15]Opciones Tratamiento'!#REF!),ISBLANK(X126),ISTEXT(X126))</xm:f>
          </x14:formula1>
          <xm:sqref>AJ126:AK126</xm:sqref>
        </x14:dataValidation>
        <x14:dataValidation type="custom" allowBlank="1" showInputMessage="1" showErrorMessage="1" error="Recuerde que las acciones se generan bajo la medida de mitigar el riesgo">
          <x14:formula1>
            <xm:f>IF(OR(Y132='[16]Opciones Tratamiento'!#REF!,Y132='[16]Opciones Tratamiento'!#REF!,Y132='[16]Opciones Tratamiento'!#REF!),ISBLANK(Y132),ISTEXT(Y132))</xm:f>
          </x14:formula1>
          <xm:sqref>AK132</xm:sqref>
        </x14:dataValidation>
        <x14:dataValidation type="custom" allowBlank="1" showInputMessage="1" showErrorMessage="1" error="Recuerde que las acciones se generan bajo la medida de mitigar el riesgo">
          <x14:formula1>
            <xm:f>IF(OR(AE136='[16]Opciones Tratamiento'!#REF!,AE136='[16]Opciones Tratamiento'!#REF!,AE136='[16]Opciones Tratamiento'!#REF!),ISBLANK(AE136),ISTEXT(AE136))</xm:f>
          </x14:formula1>
          <xm:sqref>AG136:AG137</xm:sqref>
        </x14:dataValidation>
        <x14:dataValidation type="custom" allowBlank="1" showInputMessage="1" showErrorMessage="1" error="Recuerde que las acciones se generan bajo la medida de mitigar el riesgo">
          <x14:formula1>
            <xm:f>IF(OR(AE136='[16]Opciones Tratamiento'!#REF!,AE136='[16]Opciones Tratamiento'!#REF!,AE136='[16]Opciones Tratamiento'!#REF!),ISBLANK(AE136),ISTEXT(AE136))</xm:f>
          </x14:formula1>
          <xm:sqref>AH136:AH137</xm:sqref>
        </x14:dataValidation>
        <x14:dataValidation type="custom" allowBlank="1" showInputMessage="1" showErrorMessage="1" error="Recuerde que las acciones se generan bajo la medida de mitigar el riesgo">
          <x14:formula1>
            <xm:f>IF(OR(AE136='[16]Opciones Tratamiento'!#REF!,AE136='[16]Opciones Tratamiento'!#REF!,AE136='[16]Opciones Tratamiento'!#REF!),ISBLANK(AE136),ISTEXT(AE136))</xm:f>
          </x14:formula1>
          <xm:sqref>AI136:AI137</xm:sqref>
        </x14:dataValidation>
        <x14:dataValidation type="list" allowBlank="1" showInputMessage="1" showErrorMessage="1">
          <x14:formula1>
            <xm:f>'[16]Opciones Tratamiento'!#REF!</xm:f>
          </x14:formula1>
          <xm:sqref>AE132 AE139 C132:C137 G132:G137</xm:sqref>
        </x14:dataValidation>
        <x14:dataValidation type="list" allowBlank="1" showInputMessage="1" showErrorMessage="1">
          <x14:formula1>
            <xm:f>[16]Listas!#REF!</xm:f>
          </x14:formula1>
          <xm:sqref>B132</xm:sqref>
        </x14:dataValidation>
        <x14:dataValidation type="list" allowBlank="1" showInputMessage="1" showErrorMessage="1">
          <x14:formula1>
            <xm:f>'[17]Opciones Tratamiento'!#REF!</xm:f>
          </x14:formula1>
          <xm:sqref>AE164 AE168 C164:C171 G164:G171</xm:sqref>
        </x14:dataValidation>
        <x14:dataValidation type="list" allowBlank="1" showInputMessage="1" showErrorMessage="1">
          <x14:formula1>
            <xm:f>'[17]Tabla Valoración controles'!#REF!</xm:f>
          </x14:formula1>
          <xm:sqref>S164:T171 V164:X171</xm:sqref>
        </x14:dataValidation>
        <x14:dataValidation type="list" allowBlank="1" showInputMessage="1" showErrorMessage="1">
          <x14:formula1>
            <xm:f>'[17]Tabla Impacto'!#REF!</xm:f>
          </x14:formula1>
          <xm:sqref>K164:K171</xm:sqref>
        </x14:dataValidation>
        <x14:dataValidation type="list" allowBlank="1" showInputMessage="1" showErrorMessage="1">
          <x14:formula1>
            <xm:f>[17]Listas!#REF!</xm:f>
          </x14:formula1>
          <xm:sqref>B164</xm:sqref>
        </x14:dataValidation>
        <x14:dataValidation type="list" allowBlank="1" showInputMessage="1" showErrorMessage="1">
          <x14:formula1>
            <xm:f>'[18]Opciones Tratamiento'!#REF!</xm:f>
          </x14:formula1>
          <xm:sqref>AE47:AE48</xm:sqref>
        </x14:dataValidation>
        <x14:dataValidation type="list" allowBlank="1" showInputMessage="1" showErrorMessage="1">
          <x14:formula1>
            <xm:f>[15]Listas!#REF!</xm:f>
          </x14:formula1>
          <xm:sqref>B122</xm:sqref>
        </x14:dataValidation>
        <x14:dataValidation type="list" allowBlank="1" showInputMessage="1" showErrorMessage="1">
          <x14:formula1>
            <xm:f>[7]Listas!#REF!</xm:f>
          </x14:formula1>
          <xm:sqref>B83</xm:sqref>
        </x14:dataValidation>
        <x14:dataValidation type="list" allowBlank="1" showInputMessage="1" showErrorMessage="1">
          <x14:formula1>
            <xm:f>'[7]Opciones Tratamiento'!#REF!</xm:f>
          </x14:formula1>
          <xm:sqref>G83 AE83 C83</xm:sqref>
        </x14:dataValidation>
        <x14:dataValidation type="list" allowBlank="1" showInputMessage="1" showErrorMessage="1">
          <x14:formula1>
            <xm:f>'[7]Tabla Impacto'!#REF!</xm:f>
          </x14:formula1>
          <xm:sqref>K83</xm:sqref>
        </x14:dataValidation>
        <x14:dataValidation type="list" allowBlank="1" showInputMessage="1" showErrorMessage="1">
          <x14:formula1>
            <xm:f>'[7]Tabla Valoración controles'!#REF!</xm:f>
          </x14:formula1>
          <xm:sqref>S83:T83 V83:X83</xm:sqref>
        </x14:dataValidation>
        <x14:dataValidation type="list" allowBlank="1" showInputMessage="1" showErrorMessage="1">
          <x14:formula1>
            <xm:f>'[8]Opciones Tratamiento'!#REF!</xm:f>
          </x14:formula1>
          <xm:sqref>G98:G121 AE117 AE98 AE110 AE121 C98:C121</xm:sqref>
        </x14:dataValidation>
        <x14:dataValidation type="list" allowBlank="1" showInputMessage="1" showErrorMessage="1">
          <x14:formula1>
            <xm:f>'[8]Tabla Impacto'!#REF!</xm:f>
          </x14:formula1>
          <xm:sqref>K98:K121</xm:sqref>
        </x14:dataValidation>
        <x14:dataValidation type="list" allowBlank="1" showInputMessage="1" showErrorMessage="1">
          <x14:formula1>
            <xm:f>'[8]Tabla Valoración controles'!#REF!</xm:f>
          </x14:formula1>
          <xm:sqref>S98:T121 V98:X121</xm:sqref>
        </x14:dataValidation>
        <x14:dataValidation type="custom" allowBlank="1" showInputMessage="1" showErrorMessage="1" error="Recuerde que las acciones se generan bajo la medida de mitigar el riesgo">
          <x14:formula1>
            <xm:f>IF(OR(AE121='[8]Opciones Tratamiento'!#REF!,AE121='[8]Opciones Tratamiento'!#REF!,AE121='[8]Opciones Tratamiento'!#REF!),ISBLANK(AE121),ISTEXT(AE121))</xm:f>
          </x14:formula1>
          <xm:sqref>AF121</xm:sqref>
        </x14:dataValidation>
        <x14:dataValidation type="custom" allowBlank="1" showInputMessage="1" showErrorMessage="1" error="Recuerde que las acciones se generan bajo la medida de mitigar el riesgo">
          <x14:formula1>
            <xm:f>IF(OR(AE121='[8]Opciones Tratamiento'!#REF!,AE121='[8]Opciones Tratamiento'!#REF!,AE121='[8]Opciones Tratamiento'!#REF!),ISBLANK(AE121),ISTEXT(AE121))</xm:f>
          </x14:formula1>
          <xm:sqref>AI121</xm:sqref>
        </x14:dataValidation>
        <x14:dataValidation type="custom" allowBlank="1" showInputMessage="1" showErrorMessage="1" error="Recuerde que las acciones se generan bajo la medida de mitigar el riesgo">
          <x14:formula1>
            <xm:f>IF(OR(AE121='[8]Opciones Tratamiento'!#REF!,AE121='[8]Opciones Tratamiento'!#REF!,AE121='[8]Opciones Tratamiento'!#REF!),ISBLANK(AE121),ISTEXT(AE121))</xm:f>
          </x14:formula1>
          <xm:sqref>AH121</xm:sqref>
        </x14:dataValidation>
        <x14:dataValidation type="custom" allowBlank="1" showInputMessage="1" showErrorMessage="1" error="Recuerde que las acciones se generan bajo la medida de mitigar el riesgo">
          <x14:formula1>
            <xm:f>IF(OR(X110='[8]Opciones Tratamiento'!#REF!,X110='[8]Opciones Tratamiento'!#REF!,X110='[8]Opciones Tratamiento'!#REF!),ISBLANK(X110),ISTEXT(X110))</xm:f>
          </x14:formula1>
          <xm:sqref>AJ110:AK110 AJ117:AK117 AJ121:AK121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4"/>
  <sheetViews>
    <sheetView zoomScale="80" zoomScaleNormal="80" workbookViewId="0">
      <selection activeCell="I4" sqref="I4"/>
    </sheetView>
  </sheetViews>
  <sheetFormatPr baseColWidth="10" defaultColWidth="11.42578125" defaultRowHeight="15" x14ac:dyDescent="0.25"/>
  <cols>
    <col min="1" max="1" width="2.85546875" style="72" customWidth="1"/>
    <col min="2" max="2" width="24.7109375" style="72" customWidth="1"/>
    <col min="3" max="3" width="22.42578125" style="72" customWidth="1"/>
    <col min="4" max="4" width="16" style="72" customWidth="1"/>
    <col min="5" max="5" width="24.85546875" style="72" customWidth="1"/>
    <col min="6" max="6" width="29.7109375" style="72" customWidth="1"/>
    <col min="7" max="8" width="24.7109375" style="72" customWidth="1"/>
    <col min="9" max="16384" width="11.42578125" style="72"/>
  </cols>
  <sheetData>
    <row r="1" spans="1:8" s="122" customFormat="1" ht="28.5" customHeight="1" x14ac:dyDescent="0.2">
      <c r="A1" s="351"/>
      <c r="B1" s="351"/>
      <c r="C1" s="376" t="s">
        <v>303</v>
      </c>
      <c r="D1" s="376"/>
      <c r="E1" s="376"/>
      <c r="F1" s="376"/>
      <c r="G1" s="376"/>
      <c r="H1" s="376"/>
    </row>
    <row r="2" spans="1:8" s="122" customFormat="1" ht="27.75" customHeight="1" x14ac:dyDescent="0.2">
      <c r="A2" s="351"/>
      <c r="B2" s="351"/>
      <c r="C2" s="377" t="s">
        <v>437</v>
      </c>
      <c r="D2" s="377"/>
      <c r="E2" s="377"/>
      <c r="F2" s="377"/>
      <c r="G2" s="377"/>
      <c r="H2" s="377"/>
    </row>
    <row r="3" spans="1:8" s="122" customFormat="1" ht="24" customHeight="1" thickBot="1" x14ac:dyDescent="0.25">
      <c r="A3" s="352"/>
      <c r="B3" s="352"/>
      <c r="C3" s="378" t="s">
        <v>367</v>
      </c>
      <c r="D3" s="378"/>
      <c r="E3" s="378"/>
      <c r="F3" s="378"/>
      <c r="G3" s="379" t="s">
        <v>436</v>
      </c>
      <c r="H3" s="378"/>
    </row>
    <row r="4" spans="1:8" ht="15.75" thickBot="1" x14ac:dyDescent="0.3"/>
    <row r="5" spans="1:8" ht="18" x14ac:dyDescent="0.25">
      <c r="B5" s="672" t="s">
        <v>382</v>
      </c>
      <c r="C5" s="673"/>
      <c r="D5" s="673"/>
      <c r="E5" s="673"/>
      <c r="F5" s="673"/>
      <c r="G5" s="673"/>
      <c r="H5" s="674"/>
    </row>
    <row r="6" spans="1:8" ht="57.6" customHeight="1" x14ac:dyDescent="0.25">
      <c r="B6" s="675" t="s">
        <v>383</v>
      </c>
      <c r="C6" s="676"/>
      <c r="D6" s="676"/>
      <c r="E6" s="676"/>
      <c r="F6" s="676"/>
      <c r="G6" s="676"/>
      <c r="H6" s="677"/>
    </row>
    <row r="7" spans="1:8" ht="48" customHeight="1" x14ac:dyDescent="0.25">
      <c r="B7" s="675" t="s">
        <v>384</v>
      </c>
      <c r="C7" s="676"/>
      <c r="D7" s="676"/>
      <c r="E7" s="676"/>
      <c r="F7" s="676"/>
      <c r="G7" s="676"/>
      <c r="H7" s="677"/>
    </row>
    <row r="8" spans="1:8" x14ac:dyDescent="0.25">
      <c r="B8" s="678" t="s">
        <v>140</v>
      </c>
      <c r="C8" s="679"/>
      <c r="D8" s="679"/>
      <c r="E8" s="679"/>
      <c r="F8" s="679"/>
      <c r="G8" s="679"/>
      <c r="H8" s="680"/>
    </row>
    <row r="9" spans="1:8" ht="99.6" customHeight="1" thickBot="1" x14ac:dyDescent="0.3">
      <c r="B9" s="380" t="s">
        <v>430</v>
      </c>
      <c r="C9" s="381"/>
      <c r="D9" s="381"/>
      <c r="E9" s="381"/>
      <c r="F9" s="381"/>
      <c r="G9" s="381"/>
      <c r="H9" s="382"/>
    </row>
    <row r="10" spans="1:8" ht="20.100000000000001" customHeight="1" x14ac:dyDescent="0.25">
      <c r="B10" s="176" t="s">
        <v>385</v>
      </c>
      <c r="C10" s="681" t="s">
        <v>386</v>
      </c>
      <c r="D10" s="681"/>
      <c r="E10" s="681"/>
      <c r="F10" s="681"/>
      <c r="G10" s="177"/>
      <c r="H10" s="178"/>
    </row>
    <row r="11" spans="1:8" ht="24" x14ac:dyDescent="0.25">
      <c r="B11" s="179"/>
      <c r="C11" s="173" t="s">
        <v>387</v>
      </c>
      <c r="D11" s="174" t="s">
        <v>388</v>
      </c>
      <c r="E11" s="173" t="s">
        <v>389</v>
      </c>
      <c r="F11" s="173" t="s">
        <v>390</v>
      </c>
      <c r="G11" s="180"/>
      <c r="H11" s="181"/>
    </row>
    <row r="12" spans="1:8" ht="76.5" x14ac:dyDescent="0.25">
      <c r="B12" s="179"/>
      <c r="C12" s="182" t="s">
        <v>391</v>
      </c>
      <c r="D12" s="175" t="s">
        <v>392</v>
      </c>
      <c r="E12" s="175" t="s">
        <v>392</v>
      </c>
      <c r="F12" s="175" t="s">
        <v>392</v>
      </c>
      <c r="G12" s="180"/>
      <c r="H12" s="181"/>
    </row>
    <row r="13" spans="1:8" ht="15.75" thickBot="1" x14ac:dyDescent="0.3">
      <c r="B13" s="161"/>
      <c r="C13" s="162"/>
      <c r="D13" s="162"/>
      <c r="E13" s="162"/>
      <c r="F13" s="162"/>
      <c r="G13" s="162"/>
      <c r="H13" s="163"/>
    </row>
    <row r="14" spans="1:8" ht="33" customHeight="1" x14ac:dyDescent="0.25">
      <c r="B14" s="666" t="s">
        <v>393</v>
      </c>
      <c r="C14" s="667"/>
      <c r="D14" s="667"/>
      <c r="E14" s="667"/>
      <c r="F14" s="667"/>
      <c r="G14" s="667"/>
      <c r="H14" s="668"/>
    </row>
    <row r="15" spans="1:8" ht="33" customHeight="1" thickBot="1" x14ac:dyDescent="0.3">
      <c r="B15" s="669"/>
      <c r="C15" s="670"/>
      <c r="D15" s="670"/>
      <c r="E15" s="670"/>
      <c r="F15" s="670"/>
      <c r="G15" s="670"/>
      <c r="H15" s="671"/>
    </row>
    <row r="16" spans="1:8" x14ac:dyDescent="0.25">
      <c r="B16" s="153"/>
      <c r="C16" s="154"/>
      <c r="D16" s="155"/>
      <c r="E16" s="156"/>
      <c r="F16" s="156"/>
      <c r="G16" s="157"/>
      <c r="H16" s="158"/>
    </row>
    <row r="17" spans="2:8" x14ac:dyDescent="0.25">
      <c r="B17" s="179"/>
      <c r="C17" s="682" t="s">
        <v>141</v>
      </c>
      <c r="D17" s="682"/>
      <c r="E17" s="683" t="s">
        <v>158</v>
      </c>
      <c r="F17" s="683"/>
      <c r="G17" s="154"/>
      <c r="H17" s="158"/>
    </row>
    <row r="18" spans="2:8" ht="72" customHeight="1" x14ac:dyDescent="0.25">
      <c r="B18" s="179"/>
      <c r="C18" s="684" t="s">
        <v>143</v>
      </c>
      <c r="D18" s="684"/>
      <c r="E18" s="685" t="s">
        <v>144</v>
      </c>
      <c r="F18" s="685"/>
      <c r="G18" s="154"/>
      <c r="H18" s="158"/>
    </row>
    <row r="19" spans="2:8" ht="28.5" customHeight="1" x14ac:dyDescent="0.25">
      <c r="B19" s="179"/>
      <c r="C19" s="684" t="s">
        <v>156</v>
      </c>
      <c r="D19" s="684"/>
      <c r="E19" s="685" t="s">
        <v>157</v>
      </c>
      <c r="F19" s="685"/>
      <c r="G19" s="154"/>
      <c r="H19" s="158"/>
    </row>
    <row r="20" spans="2:8" ht="161.25" customHeight="1" x14ac:dyDescent="0.25">
      <c r="B20" s="179"/>
      <c r="C20" s="686" t="s">
        <v>394</v>
      </c>
      <c r="D20" s="686"/>
      <c r="E20" s="687" t="s">
        <v>395</v>
      </c>
      <c r="F20" s="687"/>
      <c r="G20" s="154"/>
      <c r="H20" s="158"/>
    </row>
    <row r="21" spans="2:8" ht="69" customHeight="1" x14ac:dyDescent="0.25">
      <c r="B21" s="179"/>
      <c r="C21" s="686" t="s">
        <v>0</v>
      </c>
      <c r="D21" s="686"/>
      <c r="E21" s="685" t="s">
        <v>396</v>
      </c>
      <c r="F21" s="685"/>
      <c r="G21" s="154"/>
      <c r="H21" s="158"/>
    </row>
    <row r="22" spans="2:8" x14ac:dyDescent="0.25">
      <c r="B22" s="179"/>
      <c r="C22" s="686" t="s">
        <v>37</v>
      </c>
      <c r="D22" s="686"/>
      <c r="E22" s="685" t="s">
        <v>224</v>
      </c>
      <c r="F22" s="685"/>
      <c r="G22" s="154"/>
      <c r="H22" s="158"/>
    </row>
    <row r="23" spans="2:8" ht="58.5" customHeight="1" x14ac:dyDescent="0.25">
      <c r="B23" s="179"/>
      <c r="C23" s="183" t="s">
        <v>397</v>
      </c>
      <c r="D23" s="183"/>
      <c r="E23" s="687" t="s">
        <v>434</v>
      </c>
      <c r="F23" s="687"/>
      <c r="G23" s="154"/>
      <c r="H23" s="158"/>
    </row>
    <row r="24" spans="2:8" ht="97.5" customHeight="1" x14ac:dyDescent="0.25">
      <c r="B24" s="179"/>
      <c r="C24" s="688" t="s">
        <v>37</v>
      </c>
      <c r="D24" s="184" t="s">
        <v>3</v>
      </c>
      <c r="E24" s="685" t="s">
        <v>433</v>
      </c>
      <c r="F24" s="685"/>
      <c r="G24" s="154"/>
      <c r="H24" s="158"/>
    </row>
    <row r="25" spans="2:8" ht="42.75" customHeight="1" x14ac:dyDescent="0.25">
      <c r="B25" s="179"/>
      <c r="C25" s="688"/>
      <c r="D25" s="184" t="s">
        <v>1</v>
      </c>
      <c r="E25" s="685" t="s">
        <v>398</v>
      </c>
      <c r="F25" s="685"/>
      <c r="G25" s="154"/>
      <c r="H25" s="158"/>
    </row>
    <row r="26" spans="2:8" ht="42" customHeight="1" x14ac:dyDescent="0.25">
      <c r="B26" s="179"/>
      <c r="C26" s="686" t="s">
        <v>399</v>
      </c>
      <c r="D26" s="686"/>
      <c r="E26" s="685" t="s">
        <v>400</v>
      </c>
      <c r="F26" s="685"/>
      <c r="G26" s="154"/>
      <c r="H26" s="158"/>
    </row>
    <row r="27" spans="2:8" ht="59.25" customHeight="1" x14ac:dyDescent="0.25">
      <c r="B27" s="179"/>
      <c r="C27" s="686" t="s">
        <v>139</v>
      </c>
      <c r="D27" s="686"/>
      <c r="E27" s="685" t="s">
        <v>431</v>
      </c>
      <c r="F27" s="685"/>
      <c r="G27" s="154"/>
      <c r="H27" s="158"/>
    </row>
    <row r="28" spans="2:8" ht="29.25" customHeight="1" x14ac:dyDescent="0.25">
      <c r="B28" s="179"/>
      <c r="C28" s="686" t="s">
        <v>401</v>
      </c>
      <c r="D28" s="686"/>
      <c r="E28" s="685" t="s">
        <v>402</v>
      </c>
      <c r="F28" s="685"/>
      <c r="G28" s="154"/>
      <c r="H28" s="158"/>
    </row>
    <row r="29" spans="2:8" ht="39" customHeight="1" x14ac:dyDescent="0.25">
      <c r="B29" s="179"/>
      <c r="C29" s="688" t="s">
        <v>276</v>
      </c>
      <c r="D29" s="184" t="s">
        <v>288</v>
      </c>
      <c r="E29" s="685" t="s">
        <v>403</v>
      </c>
      <c r="F29" s="685"/>
      <c r="G29" s="154"/>
      <c r="H29" s="158"/>
    </row>
    <row r="30" spans="2:8" ht="51.75" customHeight="1" x14ac:dyDescent="0.25">
      <c r="B30" s="179"/>
      <c r="C30" s="688"/>
      <c r="D30" s="184" t="s">
        <v>289</v>
      </c>
      <c r="E30" s="685" t="s">
        <v>404</v>
      </c>
      <c r="F30" s="685"/>
      <c r="G30" s="154"/>
      <c r="H30" s="158"/>
    </row>
    <row r="31" spans="2:8" ht="64.5" customHeight="1" x14ac:dyDescent="0.25">
      <c r="B31" s="179"/>
      <c r="C31" s="688"/>
      <c r="D31" s="184" t="s">
        <v>405</v>
      </c>
      <c r="E31" s="685" t="s">
        <v>406</v>
      </c>
      <c r="F31" s="685"/>
      <c r="G31" s="154"/>
      <c r="H31" s="158"/>
    </row>
    <row r="32" spans="2:8" ht="72" customHeight="1" x14ac:dyDescent="0.25">
      <c r="B32" s="179"/>
      <c r="C32" s="688"/>
      <c r="D32" s="184" t="s">
        <v>291</v>
      </c>
      <c r="E32" s="685" t="s">
        <v>407</v>
      </c>
      <c r="F32" s="685"/>
      <c r="G32" s="154"/>
      <c r="H32" s="158"/>
    </row>
    <row r="33" spans="2:8" ht="57" customHeight="1" x14ac:dyDescent="0.25">
      <c r="B33" s="179"/>
      <c r="C33" s="688"/>
      <c r="D33" s="184" t="s">
        <v>408</v>
      </c>
      <c r="E33" s="685" t="s">
        <v>409</v>
      </c>
      <c r="F33" s="685"/>
      <c r="G33" s="154"/>
      <c r="H33" s="158"/>
    </row>
    <row r="34" spans="2:8" ht="75" customHeight="1" x14ac:dyDescent="0.25">
      <c r="B34" s="179"/>
      <c r="C34" s="688"/>
      <c r="D34" s="184" t="s">
        <v>293</v>
      </c>
      <c r="E34" s="685" t="s">
        <v>410</v>
      </c>
      <c r="F34" s="685"/>
      <c r="G34" s="154"/>
      <c r="H34" s="158"/>
    </row>
    <row r="35" spans="2:8" ht="62.25" customHeight="1" x14ac:dyDescent="0.25">
      <c r="B35" s="179"/>
      <c r="C35" s="688"/>
      <c r="D35" s="184" t="s">
        <v>294</v>
      </c>
      <c r="E35" s="685" t="s">
        <v>411</v>
      </c>
      <c r="F35" s="685"/>
      <c r="G35" s="154"/>
      <c r="H35" s="158"/>
    </row>
    <row r="36" spans="2:8" ht="71.25" customHeight="1" x14ac:dyDescent="0.25">
      <c r="B36" s="179"/>
      <c r="C36" s="686" t="s">
        <v>412</v>
      </c>
      <c r="D36" s="686"/>
      <c r="E36" s="685" t="s">
        <v>413</v>
      </c>
      <c r="F36" s="685"/>
      <c r="G36" s="154"/>
      <c r="H36" s="158"/>
    </row>
    <row r="37" spans="2:8" ht="98.25" customHeight="1" x14ac:dyDescent="0.25">
      <c r="B37" s="179"/>
      <c r="C37" s="686" t="s">
        <v>414</v>
      </c>
      <c r="D37" s="686"/>
      <c r="E37" s="687" t="s">
        <v>415</v>
      </c>
      <c r="F37" s="687"/>
      <c r="G37" s="154"/>
      <c r="H37" s="158"/>
    </row>
    <row r="38" spans="2:8" ht="48" customHeight="1" x14ac:dyDescent="0.25">
      <c r="B38" s="179"/>
      <c r="C38" s="688" t="s">
        <v>416</v>
      </c>
      <c r="D38" s="183" t="s">
        <v>417</v>
      </c>
      <c r="E38" s="687" t="s">
        <v>418</v>
      </c>
      <c r="F38" s="687"/>
      <c r="G38" s="154"/>
      <c r="H38" s="158"/>
    </row>
    <row r="39" spans="2:8" ht="51" customHeight="1" x14ac:dyDescent="0.25">
      <c r="B39" s="179"/>
      <c r="C39" s="688"/>
      <c r="D39" s="183" t="s">
        <v>419</v>
      </c>
      <c r="E39" s="687" t="s">
        <v>420</v>
      </c>
      <c r="F39" s="687"/>
      <c r="G39" s="154"/>
      <c r="H39" s="158"/>
    </row>
    <row r="40" spans="2:8" ht="136.5" customHeight="1" x14ac:dyDescent="0.25">
      <c r="B40" s="179"/>
      <c r="C40" s="688"/>
      <c r="D40" s="183" t="s">
        <v>421</v>
      </c>
      <c r="E40" s="687" t="s">
        <v>435</v>
      </c>
      <c r="F40" s="687"/>
      <c r="G40" s="154"/>
      <c r="H40" s="158"/>
    </row>
    <row r="41" spans="2:8" ht="36" customHeight="1" x14ac:dyDescent="0.25">
      <c r="B41" s="179"/>
      <c r="C41" s="688" t="s">
        <v>37</v>
      </c>
      <c r="D41" s="184" t="s">
        <v>3</v>
      </c>
      <c r="E41" s="685" t="s">
        <v>422</v>
      </c>
      <c r="F41" s="685"/>
      <c r="G41" s="154"/>
      <c r="H41" s="158"/>
    </row>
    <row r="42" spans="2:8" ht="30" customHeight="1" x14ac:dyDescent="0.25">
      <c r="B42" s="179"/>
      <c r="C42" s="688"/>
      <c r="D42" s="184" t="s">
        <v>1</v>
      </c>
      <c r="E42" s="685" t="s">
        <v>423</v>
      </c>
      <c r="F42" s="685"/>
      <c r="G42" s="154"/>
      <c r="H42" s="158"/>
    </row>
    <row r="43" spans="2:8" ht="42" customHeight="1" x14ac:dyDescent="0.25">
      <c r="B43" s="179"/>
      <c r="C43" s="686" t="s">
        <v>424</v>
      </c>
      <c r="D43" s="686"/>
      <c r="E43" s="685" t="s">
        <v>400</v>
      </c>
      <c r="F43" s="685"/>
      <c r="G43" s="154"/>
      <c r="H43" s="158"/>
    </row>
    <row r="44" spans="2:8" ht="29.25" customHeight="1" x14ac:dyDescent="0.25">
      <c r="B44" s="179"/>
      <c r="C44" s="686" t="s">
        <v>425</v>
      </c>
      <c r="D44" s="686"/>
      <c r="E44" s="685" t="s">
        <v>426</v>
      </c>
      <c r="F44" s="685"/>
      <c r="G44" s="154"/>
      <c r="H44" s="158"/>
    </row>
    <row r="45" spans="2:8" ht="52.5" customHeight="1" x14ac:dyDescent="0.25">
      <c r="B45" s="179"/>
      <c r="C45" s="686" t="s">
        <v>432</v>
      </c>
      <c r="D45" s="686"/>
      <c r="E45" s="685" t="s">
        <v>427</v>
      </c>
      <c r="F45" s="685"/>
      <c r="G45" s="154"/>
      <c r="H45" s="158"/>
    </row>
    <row r="46" spans="2:8" ht="35.25" customHeight="1" x14ac:dyDescent="0.25">
      <c r="B46" s="179"/>
      <c r="C46" s="686" t="s">
        <v>428</v>
      </c>
      <c r="D46" s="686"/>
      <c r="E46" s="685" t="s">
        <v>429</v>
      </c>
      <c r="F46" s="685"/>
      <c r="G46" s="154"/>
      <c r="H46" s="158"/>
    </row>
    <row r="47" spans="2:8" ht="46.5" customHeight="1" x14ac:dyDescent="0.25">
      <c r="B47" s="179"/>
      <c r="C47" s="686" t="s">
        <v>29</v>
      </c>
      <c r="D47" s="686"/>
      <c r="E47" s="685" t="s">
        <v>155</v>
      </c>
      <c r="F47" s="685"/>
      <c r="G47" s="154"/>
      <c r="H47" s="158"/>
    </row>
    <row r="48" spans="2:8" x14ac:dyDescent="0.25">
      <c r="B48" s="153"/>
      <c r="C48" s="159"/>
      <c r="D48" s="159"/>
      <c r="E48" s="160"/>
      <c r="F48" s="160"/>
      <c r="G48" s="154"/>
      <c r="H48" s="158"/>
    </row>
    <row r="49" spans="2:8" ht="21" hidden="1" customHeight="1" x14ac:dyDescent="0.25">
      <c r="B49" s="416" t="s">
        <v>159</v>
      </c>
      <c r="C49" s="417"/>
      <c r="D49" s="417"/>
      <c r="E49" s="417"/>
      <c r="F49" s="417"/>
      <c r="G49" s="417"/>
      <c r="H49" s="418"/>
    </row>
    <row r="50" spans="2:8" ht="20.25" hidden="1" customHeight="1" x14ac:dyDescent="0.25">
      <c r="B50" s="416" t="s">
        <v>160</v>
      </c>
      <c r="C50" s="417"/>
      <c r="D50" s="417"/>
      <c r="E50" s="417"/>
      <c r="F50" s="417"/>
      <c r="G50" s="417"/>
      <c r="H50" s="418"/>
    </row>
    <row r="51" spans="2:8" ht="20.25" hidden="1" customHeight="1" x14ac:dyDescent="0.25">
      <c r="B51" s="416" t="s">
        <v>161</v>
      </c>
      <c r="C51" s="417"/>
      <c r="D51" s="417"/>
      <c r="E51" s="417"/>
      <c r="F51" s="417"/>
      <c r="G51" s="417"/>
      <c r="H51" s="418"/>
    </row>
    <row r="52" spans="2:8" ht="20.25" hidden="1" customHeight="1" x14ac:dyDescent="0.25">
      <c r="B52" s="416" t="s">
        <v>162</v>
      </c>
      <c r="C52" s="417"/>
      <c r="D52" s="417"/>
      <c r="E52" s="417"/>
      <c r="F52" s="417"/>
      <c r="G52" s="417"/>
      <c r="H52" s="418"/>
    </row>
    <row r="53" spans="2:8" hidden="1" x14ac:dyDescent="0.25">
      <c r="B53" s="416" t="s">
        <v>163</v>
      </c>
      <c r="C53" s="417"/>
      <c r="D53" s="417"/>
      <c r="E53" s="417"/>
      <c r="F53" s="417"/>
      <c r="G53" s="417"/>
      <c r="H53" s="418"/>
    </row>
    <row r="54" spans="2:8" ht="15.75" thickBot="1" x14ac:dyDescent="0.3">
      <c r="B54" s="161"/>
      <c r="C54" s="162"/>
      <c r="D54" s="162"/>
      <c r="E54" s="162"/>
      <c r="F54" s="162"/>
      <c r="G54" s="162"/>
      <c r="H54" s="163"/>
    </row>
  </sheetData>
  <mergeCells count="68">
    <mergeCell ref="B52:H52"/>
    <mergeCell ref="B53:H53"/>
    <mergeCell ref="C46:D46"/>
    <mergeCell ref="E46:F46"/>
    <mergeCell ref="C47:D47"/>
    <mergeCell ref="E47:F47"/>
    <mergeCell ref="B49:H49"/>
    <mergeCell ref="B50:H50"/>
    <mergeCell ref="C44:D44"/>
    <mergeCell ref="E44:F44"/>
    <mergeCell ref="C45:D45"/>
    <mergeCell ref="E45:F45"/>
    <mergeCell ref="B51:H51"/>
    <mergeCell ref="C41:C42"/>
    <mergeCell ref="E41:F41"/>
    <mergeCell ref="E42:F42"/>
    <mergeCell ref="C43:D43"/>
    <mergeCell ref="E43:F43"/>
    <mergeCell ref="C36:D36"/>
    <mergeCell ref="E36:F36"/>
    <mergeCell ref="C37:D37"/>
    <mergeCell ref="E37:F37"/>
    <mergeCell ref="C38:C40"/>
    <mergeCell ref="E38:F38"/>
    <mergeCell ref="E39:F39"/>
    <mergeCell ref="E40:F40"/>
    <mergeCell ref="C27:D27"/>
    <mergeCell ref="E27:F27"/>
    <mergeCell ref="C28:D28"/>
    <mergeCell ref="E28:F28"/>
    <mergeCell ref="C29:C35"/>
    <mergeCell ref="E29:F29"/>
    <mergeCell ref="E30:F30"/>
    <mergeCell ref="E31:F31"/>
    <mergeCell ref="E32:F32"/>
    <mergeCell ref="E33:F33"/>
    <mergeCell ref="E34:F34"/>
    <mergeCell ref="E35:F35"/>
    <mergeCell ref="E23:F23"/>
    <mergeCell ref="C24:C25"/>
    <mergeCell ref="E24:F24"/>
    <mergeCell ref="E25:F25"/>
    <mergeCell ref="C26:D26"/>
    <mergeCell ref="E26:F26"/>
    <mergeCell ref="C20:D20"/>
    <mergeCell ref="E20:F20"/>
    <mergeCell ref="C21:D21"/>
    <mergeCell ref="E21:F21"/>
    <mergeCell ref="C22:D22"/>
    <mergeCell ref="E22:F22"/>
    <mergeCell ref="C17:D17"/>
    <mergeCell ref="E17:F17"/>
    <mergeCell ref="C18:D18"/>
    <mergeCell ref="E18:F18"/>
    <mergeCell ref="C19:D19"/>
    <mergeCell ref="E19:F19"/>
    <mergeCell ref="B14:H15"/>
    <mergeCell ref="A1:B3"/>
    <mergeCell ref="C1:H1"/>
    <mergeCell ref="C2:H2"/>
    <mergeCell ref="C3:F3"/>
    <mergeCell ref="G3:H3"/>
    <mergeCell ref="B5:H5"/>
    <mergeCell ref="B6:H6"/>
    <mergeCell ref="B7:H7"/>
    <mergeCell ref="B8:H8"/>
    <mergeCell ref="B9:H9"/>
    <mergeCell ref="C10:F10"/>
  </mergeCells>
  <pageMargins left="0.7" right="0.7" top="0.75" bottom="0.75" header="0.3" footer="0.3"/>
  <pageSetup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87"/>
  <sheetViews>
    <sheetView zoomScale="60" zoomScaleNormal="60" zoomScaleSheetLayoutView="70" workbookViewId="0">
      <selection activeCell="A4" sqref="A4:A8"/>
    </sheetView>
  </sheetViews>
  <sheetFormatPr baseColWidth="10" defaultRowHeight="15" x14ac:dyDescent="0.25"/>
  <cols>
    <col min="1" max="1" width="26" customWidth="1"/>
    <col min="2" max="2" width="22.42578125" customWidth="1"/>
    <col min="3" max="3" width="12.85546875" customWidth="1"/>
    <col min="4" max="4" width="20.85546875" customWidth="1"/>
    <col min="5" max="5" width="19.42578125" customWidth="1"/>
    <col min="10" max="10" width="16.140625" customWidth="1"/>
    <col min="11" max="11" width="31.7109375" customWidth="1"/>
    <col min="12" max="13" width="18" customWidth="1"/>
    <col min="14" max="14" width="16.7109375" customWidth="1"/>
    <col min="15" max="15" width="15.28515625" customWidth="1"/>
    <col min="16" max="17" width="16.28515625" customWidth="1"/>
    <col min="18" max="18" width="18.28515625" customWidth="1"/>
    <col min="19" max="19" width="18.7109375" customWidth="1"/>
    <col min="22" max="22" width="20.85546875" customWidth="1"/>
    <col min="23" max="23" width="19.42578125" customWidth="1"/>
    <col min="26" max="26" width="19" customWidth="1"/>
    <col min="33" max="33" width="20.5703125" customWidth="1"/>
    <col min="34" max="34" width="26.28515625" customWidth="1"/>
    <col min="35" max="35" width="29.7109375" customWidth="1"/>
    <col min="36" max="36" width="23.7109375" customWidth="1"/>
    <col min="37" max="37" width="20.85546875" customWidth="1"/>
    <col min="38" max="38" width="45" customWidth="1"/>
    <col min="39" max="39" width="20.7109375" customWidth="1"/>
    <col min="40" max="40" width="22.7109375" customWidth="1"/>
    <col min="158" max="158" width="32.42578125" customWidth="1"/>
    <col min="159" max="159" width="36.85546875" customWidth="1"/>
    <col min="160" max="160" width="38.28515625" customWidth="1"/>
    <col min="161" max="161" width="37.28515625" customWidth="1"/>
    <col min="162" max="162" width="19" customWidth="1"/>
    <col min="163" max="163" width="12.85546875" customWidth="1"/>
    <col min="164" max="164" width="15.28515625" customWidth="1"/>
    <col min="165" max="165" width="12.85546875" customWidth="1"/>
    <col min="166" max="166" width="15.28515625" customWidth="1"/>
    <col min="167" max="167" width="18.85546875" customWidth="1"/>
    <col min="168" max="168" width="26.42578125" customWidth="1"/>
    <col min="169" max="169" width="18.85546875" customWidth="1"/>
    <col min="175" max="175" width="13.140625" customWidth="1"/>
    <col min="176" max="176" width="19.85546875" customWidth="1"/>
    <col min="178" max="178" width="29.85546875" customWidth="1"/>
    <col min="179" max="179" width="17" customWidth="1"/>
    <col min="180" max="180" width="13.28515625" customWidth="1"/>
    <col min="181" max="181" width="23.85546875" customWidth="1"/>
    <col min="414" max="414" width="32.42578125" customWidth="1"/>
    <col min="415" max="415" width="36.85546875" customWidth="1"/>
    <col min="416" max="416" width="38.28515625" customWidth="1"/>
    <col min="417" max="417" width="37.28515625" customWidth="1"/>
    <col min="418" max="418" width="19" customWidth="1"/>
    <col min="419" max="419" width="12.85546875" customWidth="1"/>
    <col min="420" max="420" width="15.28515625" customWidth="1"/>
    <col min="421" max="421" width="12.85546875" customWidth="1"/>
    <col min="422" max="422" width="15.28515625" customWidth="1"/>
    <col min="423" max="423" width="18.85546875" customWidth="1"/>
    <col min="424" max="424" width="26.42578125" customWidth="1"/>
    <col min="425" max="425" width="18.85546875" customWidth="1"/>
    <col min="431" max="431" width="13.140625" customWidth="1"/>
    <col min="432" max="432" width="19.85546875" customWidth="1"/>
    <col min="434" max="434" width="29.85546875" customWidth="1"/>
    <col min="435" max="435" width="17" customWidth="1"/>
    <col min="436" max="436" width="13.28515625" customWidth="1"/>
    <col min="437" max="437" width="23.85546875" customWidth="1"/>
    <col min="670" max="670" width="32.42578125" customWidth="1"/>
    <col min="671" max="671" width="36.85546875" customWidth="1"/>
    <col min="672" max="672" width="38.28515625" customWidth="1"/>
    <col min="673" max="673" width="37.28515625" customWidth="1"/>
    <col min="674" max="674" width="19" customWidth="1"/>
    <col min="675" max="675" width="12.85546875" customWidth="1"/>
    <col min="676" max="676" width="15.28515625" customWidth="1"/>
    <col min="677" max="677" width="12.85546875" customWidth="1"/>
    <col min="678" max="678" width="15.28515625" customWidth="1"/>
    <col min="679" max="679" width="18.85546875" customWidth="1"/>
    <col min="680" max="680" width="26.42578125" customWidth="1"/>
    <col min="681" max="681" width="18.85546875" customWidth="1"/>
    <col min="687" max="687" width="13.140625" customWidth="1"/>
    <col min="688" max="688" width="19.85546875" customWidth="1"/>
    <col min="690" max="690" width="29.85546875" customWidth="1"/>
    <col min="691" max="691" width="17" customWidth="1"/>
    <col min="692" max="692" width="13.28515625" customWidth="1"/>
    <col min="693" max="693" width="23.85546875" customWidth="1"/>
    <col min="926" max="926" width="32.42578125" customWidth="1"/>
    <col min="927" max="927" width="36.85546875" customWidth="1"/>
    <col min="928" max="928" width="38.28515625" customWidth="1"/>
    <col min="929" max="929" width="37.28515625" customWidth="1"/>
    <col min="930" max="930" width="19" customWidth="1"/>
    <col min="931" max="931" width="12.85546875" customWidth="1"/>
    <col min="932" max="932" width="15.28515625" customWidth="1"/>
    <col min="933" max="933" width="12.85546875" customWidth="1"/>
    <col min="934" max="934" width="15.28515625" customWidth="1"/>
    <col min="935" max="935" width="18.85546875" customWidth="1"/>
    <col min="936" max="936" width="26.42578125" customWidth="1"/>
    <col min="937" max="937" width="18.85546875" customWidth="1"/>
    <col min="943" max="943" width="13.140625" customWidth="1"/>
    <col min="944" max="944" width="19.85546875" customWidth="1"/>
    <col min="946" max="946" width="29.85546875" customWidth="1"/>
    <col min="947" max="947" width="17" customWidth="1"/>
    <col min="948" max="948" width="13.28515625" customWidth="1"/>
    <col min="949" max="949" width="23.85546875" customWidth="1"/>
    <col min="1182" max="1182" width="32.42578125" customWidth="1"/>
    <col min="1183" max="1183" width="36.85546875" customWidth="1"/>
    <col min="1184" max="1184" width="38.28515625" customWidth="1"/>
    <col min="1185" max="1185" width="37.28515625" customWidth="1"/>
    <col min="1186" max="1186" width="19" customWidth="1"/>
    <col min="1187" max="1187" width="12.85546875" customWidth="1"/>
    <col min="1188" max="1188" width="15.28515625" customWidth="1"/>
    <col min="1189" max="1189" width="12.85546875" customWidth="1"/>
    <col min="1190" max="1190" width="15.28515625" customWidth="1"/>
    <col min="1191" max="1191" width="18.85546875" customWidth="1"/>
    <col min="1192" max="1192" width="26.42578125" customWidth="1"/>
    <col min="1193" max="1193" width="18.85546875" customWidth="1"/>
    <col min="1199" max="1199" width="13.140625" customWidth="1"/>
    <col min="1200" max="1200" width="19.85546875" customWidth="1"/>
    <col min="1202" max="1202" width="29.85546875" customWidth="1"/>
    <col min="1203" max="1203" width="17" customWidth="1"/>
    <col min="1204" max="1204" width="13.28515625" customWidth="1"/>
    <col min="1205" max="1205" width="23.85546875" customWidth="1"/>
    <col min="1438" max="1438" width="32.42578125" customWidth="1"/>
    <col min="1439" max="1439" width="36.85546875" customWidth="1"/>
    <col min="1440" max="1440" width="38.28515625" customWidth="1"/>
    <col min="1441" max="1441" width="37.28515625" customWidth="1"/>
    <col min="1442" max="1442" width="19" customWidth="1"/>
    <col min="1443" max="1443" width="12.85546875" customWidth="1"/>
    <col min="1444" max="1444" width="15.28515625" customWidth="1"/>
    <col min="1445" max="1445" width="12.85546875" customWidth="1"/>
    <col min="1446" max="1446" width="15.28515625" customWidth="1"/>
    <col min="1447" max="1447" width="18.85546875" customWidth="1"/>
    <col min="1448" max="1448" width="26.42578125" customWidth="1"/>
    <col min="1449" max="1449" width="18.85546875" customWidth="1"/>
    <col min="1455" max="1455" width="13.140625" customWidth="1"/>
    <col min="1456" max="1456" width="19.85546875" customWidth="1"/>
    <col min="1458" max="1458" width="29.85546875" customWidth="1"/>
    <col min="1459" max="1459" width="17" customWidth="1"/>
    <col min="1460" max="1460" width="13.28515625" customWidth="1"/>
    <col min="1461" max="1461" width="23.85546875" customWidth="1"/>
    <col min="1694" max="1694" width="32.42578125" customWidth="1"/>
    <col min="1695" max="1695" width="36.85546875" customWidth="1"/>
    <col min="1696" max="1696" width="38.28515625" customWidth="1"/>
    <col min="1697" max="1697" width="37.28515625" customWidth="1"/>
    <col min="1698" max="1698" width="19" customWidth="1"/>
    <col min="1699" max="1699" width="12.85546875" customWidth="1"/>
    <col min="1700" max="1700" width="15.28515625" customWidth="1"/>
    <col min="1701" max="1701" width="12.85546875" customWidth="1"/>
    <col min="1702" max="1702" width="15.28515625" customWidth="1"/>
    <col min="1703" max="1703" width="18.85546875" customWidth="1"/>
    <col min="1704" max="1704" width="26.42578125" customWidth="1"/>
    <col min="1705" max="1705" width="18.85546875" customWidth="1"/>
    <col min="1711" max="1711" width="13.140625" customWidth="1"/>
    <col min="1712" max="1712" width="19.85546875" customWidth="1"/>
    <col min="1714" max="1714" width="29.85546875" customWidth="1"/>
    <col min="1715" max="1715" width="17" customWidth="1"/>
    <col min="1716" max="1716" width="13.28515625" customWidth="1"/>
    <col min="1717" max="1717" width="23.85546875" customWidth="1"/>
    <col min="1950" max="1950" width="32.42578125" customWidth="1"/>
    <col min="1951" max="1951" width="36.85546875" customWidth="1"/>
    <col min="1952" max="1952" width="38.28515625" customWidth="1"/>
    <col min="1953" max="1953" width="37.28515625" customWidth="1"/>
    <col min="1954" max="1954" width="19" customWidth="1"/>
    <col min="1955" max="1955" width="12.85546875" customWidth="1"/>
    <col min="1956" max="1956" width="15.28515625" customWidth="1"/>
    <col min="1957" max="1957" width="12.85546875" customWidth="1"/>
    <col min="1958" max="1958" width="15.28515625" customWidth="1"/>
    <col min="1959" max="1959" width="18.85546875" customWidth="1"/>
    <col min="1960" max="1960" width="26.42578125" customWidth="1"/>
    <col min="1961" max="1961" width="18.85546875" customWidth="1"/>
    <col min="1967" max="1967" width="13.140625" customWidth="1"/>
    <col min="1968" max="1968" width="19.85546875" customWidth="1"/>
    <col min="1970" max="1970" width="29.85546875" customWidth="1"/>
    <col min="1971" max="1971" width="17" customWidth="1"/>
    <col min="1972" max="1972" width="13.28515625" customWidth="1"/>
    <col min="1973" max="1973" width="23.85546875" customWidth="1"/>
    <col min="2206" max="2206" width="32.42578125" customWidth="1"/>
    <col min="2207" max="2207" width="36.85546875" customWidth="1"/>
    <col min="2208" max="2208" width="38.28515625" customWidth="1"/>
    <col min="2209" max="2209" width="37.28515625" customWidth="1"/>
    <col min="2210" max="2210" width="19" customWidth="1"/>
    <col min="2211" max="2211" width="12.85546875" customWidth="1"/>
    <col min="2212" max="2212" width="15.28515625" customWidth="1"/>
    <col min="2213" max="2213" width="12.85546875" customWidth="1"/>
    <col min="2214" max="2214" width="15.28515625" customWidth="1"/>
    <col min="2215" max="2215" width="18.85546875" customWidth="1"/>
    <col min="2216" max="2216" width="26.42578125" customWidth="1"/>
    <col min="2217" max="2217" width="18.85546875" customWidth="1"/>
    <col min="2223" max="2223" width="13.140625" customWidth="1"/>
    <col min="2224" max="2224" width="19.85546875" customWidth="1"/>
    <col min="2226" max="2226" width="29.85546875" customWidth="1"/>
    <col min="2227" max="2227" width="17" customWidth="1"/>
    <col min="2228" max="2228" width="13.28515625" customWidth="1"/>
    <col min="2229" max="2229" width="23.85546875" customWidth="1"/>
    <col min="2462" max="2462" width="32.42578125" customWidth="1"/>
    <col min="2463" max="2463" width="36.85546875" customWidth="1"/>
    <col min="2464" max="2464" width="38.28515625" customWidth="1"/>
    <col min="2465" max="2465" width="37.28515625" customWidth="1"/>
    <col min="2466" max="2466" width="19" customWidth="1"/>
    <col min="2467" max="2467" width="12.85546875" customWidth="1"/>
    <col min="2468" max="2468" width="15.28515625" customWidth="1"/>
    <col min="2469" max="2469" width="12.85546875" customWidth="1"/>
    <col min="2470" max="2470" width="15.28515625" customWidth="1"/>
    <col min="2471" max="2471" width="18.85546875" customWidth="1"/>
    <col min="2472" max="2472" width="26.42578125" customWidth="1"/>
    <col min="2473" max="2473" width="18.85546875" customWidth="1"/>
    <col min="2479" max="2479" width="13.140625" customWidth="1"/>
    <col min="2480" max="2480" width="19.85546875" customWidth="1"/>
    <col min="2482" max="2482" width="29.85546875" customWidth="1"/>
    <col min="2483" max="2483" width="17" customWidth="1"/>
    <col min="2484" max="2484" width="13.28515625" customWidth="1"/>
    <col min="2485" max="2485" width="23.85546875" customWidth="1"/>
    <col min="2718" max="2718" width="32.42578125" customWidth="1"/>
    <col min="2719" max="2719" width="36.85546875" customWidth="1"/>
    <col min="2720" max="2720" width="38.28515625" customWidth="1"/>
    <col min="2721" max="2721" width="37.28515625" customWidth="1"/>
    <col min="2722" max="2722" width="19" customWidth="1"/>
    <col min="2723" max="2723" width="12.85546875" customWidth="1"/>
    <col min="2724" max="2724" width="15.28515625" customWidth="1"/>
    <col min="2725" max="2725" width="12.85546875" customWidth="1"/>
    <col min="2726" max="2726" width="15.28515625" customWidth="1"/>
    <col min="2727" max="2727" width="18.85546875" customWidth="1"/>
    <col min="2728" max="2728" width="26.42578125" customWidth="1"/>
    <col min="2729" max="2729" width="18.85546875" customWidth="1"/>
    <col min="2735" max="2735" width="13.140625" customWidth="1"/>
    <col min="2736" max="2736" width="19.85546875" customWidth="1"/>
    <col min="2738" max="2738" width="29.85546875" customWidth="1"/>
    <col min="2739" max="2739" width="17" customWidth="1"/>
    <col min="2740" max="2740" width="13.28515625" customWidth="1"/>
    <col min="2741" max="2741" width="23.85546875" customWidth="1"/>
    <col min="2974" max="2974" width="32.42578125" customWidth="1"/>
    <col min="2975" max="2975" width="36.85546875" customWidth="1"/>
    <col min="2976" max="2976" width="38.28515625" customWidth="1"/>
    <col min="2977" max="2977" width="37.28515625" customWidth="1"/>
    <col min="2978" max="2978" width="19" customWidth="1"/>
    <col min="2979" max="2979" width="12.85546875" customWidth="1"/>
    <col min="2980" max="2980" width="15.28515625" customWidth="1"/>
    <col min="2981" max="2981" width="12.85546875" customWidth="1"/>
    <col min="2982" max="2982" width="15.28515625" customWidth="1"/>
    <col min="2983" max="2983" width="18.85546875" customWidth="1"/>
    <col min="2984" max="2984" width="26.42578125" customWidth="1"/>
    <col min="2985" max="2985" width="18.85546875" customWidth="1"/>
    <col min="2991" max="2991" width="13.140625" customWidth="1"/>
    <col min="2992" max="2992" width="19.85546875" customWidth="1"/>
    <col min="2994" max="2994" width="29.85546875" customWidth="1"/>
    <col min="2995" max="2995" width="17" customWidth="1"/>
    <col min="2996" max="2996" width="13.28515625" customWidth="1"/>
    <col min="2997" max="2997" width="23.85546875" customWidth="1"/>
    <col min="3230" max="3230" width="32.42578125" customWidth="1"/>
    <col min="3231" max="3231" width="36.85546875" customWidth="1"/>
    <col min="3232" max="3232" width="38.28515625" customWidth="1"/>
    <col min="3233" max="3233" width="37.28515625" customWidth="1"/>
    <col min="3234" max="3234" width="19" customWidth="1"/>
    <col min="3235" max="3235" width="12.85546875" customWidth="1"/>
    <col min="3236" max="3236" width="15.28515625" customWidth="1"/>
    <col min="3237" max="3237" width="12.85546875" customWidth="1"/>
    <col min="3238" max="3238" width="15.28515625" customWidth="1"/>
    <col min="3239" max="3239" width="18.85546875" customWidth="1"/>
    <col min="3240" max="3240" width="26.42578125" customWidth="1"/>
    <col min="3241" max="3241" width="18.85546875" customWidth="1"/>
    <col min="3247" max="3247" width="13.140625" customWidth="1"/>
    <col min="3248" max="3248" width="19.85546875" customWidth="1"/>
    <col min="3250" max="3250" width="29.85546875" customWidth="1"/>
    <col min="3251" max="3251" width="17" customWidth="1"/>
    <col min="3252" max="3252" width="13.28515625" customWidth="1"/>
    <col min="3253" max="3253" width="23.85546875" customWidth="1"/>
    <col min="3486" max="3486" width="32.42578125" customWidth="1"/>
    <col min="3487" max="3487" width="36.85546875" customWidth="1"/>
    <col min="3488" max="3488" width="38.28515625" customWidth="1"/>
    <col min="3489" max="3489" width="37.28515625" customWidth="1"/>
    <col min="3490" max="3490" width="19" customWidth="1"/>
    <col min="3491" max="3491" width="12.85546875" customWidth="1"/>
    <col min="3492" max="3492" width="15.28515625" customWidth="1"/>
    <col min="3493" max="3493" width="12.85546875" customWidth="1"/>
    <col min="3494" max="3494" width="15.28515625" customWidth="1"/>
    <col min="3495" max="3495" width="18.85546875" customWidth="1"/>
    <col min="3496" max="3496" width="26.42578125" customWidth="1"/>
    <col min="3497" max="3497" width="18.85546875" customWidth="1"/>
    <col min="3503" max="3503" width="13.140625" customWidth="1"/>
    <col min="3504" max="3504" width="19.85546875" customWidth="1"/>
    <col min="3506" max="3506" width="29.85546875" customWidth="1"/>
    <col min="3507" max="3507" width="17" customWidth="1"/>
    <col min="3508" max="3508" width="13.28515625" customWidth="1"/>
    <col min="3509" max="3509" width="23.85546875" customWidth="1"/>
    <col min="3742" max="3742" width="32.42578125" customWidth="1"/>
    <col min="3743" max="3743" width="36.85546875" customWidth="1"/>
    <col min="3744" max="3744" width="38.28515625" customWidth="1"/>
    <col min="3745" max="3745" width="37.28515625" customWidth="1"/>
    <col min="3746" max="3746" width="19" customWidth="1"/>
    <col min="3747" max="3747" width="12.85546875" customWidth="1"/>
    <col min="3748" max="3748" width="15.28515625" customWidth="1"/>
    <col min="3749" max="3749" width="12.85546875" customWidth="1"/>
    <col min="3750" max="3750" width="15.28515625" customWidth="1"/>
    <col min="3751" max="3751" width="18.85546875" customWidth="1"/>
    <col min="3752" max="3752" width="26.42578125" customWidth="1"/>
    <col min="3753" max="3753" width="18.85546875" customWidth="1"/>
    <col min="3759" max="3759" width="13.140625" customWidth="1"/>
    <col min="3760" max="3760" width="19.85546875" customWidth="1"/>
    <col min="3762" max="3762" width="29.85546875" customWidth="1"/>
    <col min="3763" max="3763" width="17" customWidth="1"/>
    <col min="3764" max="3764" width="13.28515625" customWidth="1"/>
    <col min="3765" max="3765" width="23.85546875" customWidth="1"/>
    <col min="3998" max="3998" width="32.42578125" customWidth="1"/>
    <col min="3999" max="3999" width="36.85546875" customWidth="1"/>
    <col min="4000" max="4000" width="38.28515625" customWidth="1"/>
    <col min="4001" max="4001" width="37.28515625" customWidth="1"/>
    <col min="4002" max="4002" width="19" customWidth="1"/>
    <col min="4003" max="4003" width="12.85546875" customWidth="1"/>
    <col min="4004" max="4004" width="15.28515625" customWidth="1"/>
    <col min="4005" max="4005" width="12.85546875" customWidth="1"/>
    <col min="4006" max="4006" width="15.28515625" customWidth="1"/>
    <col min="4007" max="4007" width="18.85546875" customWidth="1"/>
    <col min="4008" max="4008" width="26.42578125" customWidth="1"/>
    <col min="4009" max="4009" width="18.85546875" customWidth="1"/>
    <col min="4015" max="4015" width="13.140625" customWidth="1"/>
    <col min="4016" max="4016" width="19.85546875" customWidth="1"/>
    <col min="4018" max="4018" width="29.85546875" customWidth="1"/>
    <col min="4019" max="4019" width="17" customWidth="1"/>
    <col min="4020" max="4020" width="13.28515625" customWidth="1"/>
    <col min="4021" max="4021" width="23.85546875" customWidth="1"/>
    <col min="4254" max="4254" width="32.42578125" customWidth="1"/>
    <col min="4255" max="4255" width="36.85546875" customWidth="1"/>
    <col min="4256" max="4256" width="38.28515625" customWidth="1"/>
    <col min="4257" max="4257" width="37.28515625" customWidth="1"/>
    <col min="4258" max="4258" width="19" customWidth="1"/>
    <col min="4259" max="4259" width="12.85546875" customWidth="1"/>
    <col min="4260" max="4260" width="15.28515625" customWidth="1"/>
    <col min="4261" max="4261" width="12.85546875" customWidth="1"/>
    <col min="4262" max="4262" width="15.28515625" customWidth="1"/>
    <col min="4263" max="4263" width="18.85546875" customWidth="1"/>
    <col min="4264" max="4264" width="26.42578125" customWidth="1"/>
    <col min="4265" max="4265" width="18.85546875" customWidth="1"/>
    <col min="4271" max="4271" width="13.140625" customWidth="1"/>
    <col min="4272" max="4272" width="19.85546875" customWidth="1"/>
    <col min="4274" max="4274" width="29.85546875" customWidth="1"/>
    <col min="4275" max="4275" width="17" customWidth="1"/>
    <col min="4276" max="4276" width="13.28515625" customWidth="1"/>
    <col min="4277" max="4277" width="23.85546875" customWidth="1"/>
    <col min="4510" max="4510" width="32.42578125" customWidth="1"/>
    <col min="4511" max="4511" width="36.85546875" customWidth="1"/>
    <col min="4512" max="4512" width="38.28515625" customWidth="1"/>
    <col min="4513" max="4513" width="37.28515625" customWidth="1"/>
    <col min="4514" max="4514" width="19" customWidth="1"/>
    <col min="4515" max="4515" width="12.85546875" customWidth="1"/>
    <col min="4516" max="4516" width="15.28515625" customWidth="1"/>
    <col min="4517" max="4517" width="12.85546875" customWidth="1"/>
    <col min="4518" max="4518" width="15.28515625" customWidth="1"/>
    <col min="4519" max="4519" width="18.85546875" customWidth="1"/>
    <col min="4520" max="4520" width="26.42578125" customWidth="1"/>
    <col min="4521" max="4521" width="18.85546875" customWidth="1"/>
    <col min="4527" max="4527" width="13.140625" customWidth="1"/>
    <col min="4528" max="4528" width="19.85546875" customWidth="1"/>
    <col min="4530" max="4530" width="29.85546875" customWidth="1"/>
    <col min="4531" max="4531" width="17" customWidth="1"/>
    <col min="4532" max="4532" width="13.28515625" customWidth="1"/>
    <col min="4533" max="4533" width="23.85546875" customWidth="1"/>
    <col min="4766" max="4766" width="32.42578125" customWidth="1"/>
    <col min="4767" max="4767" width="36.85546875" customWidth="1"/>
    <col min="4768" max="4768" width="38.28515625" customWidth="1"/>
    <col min="4769" max="4769" width="37.28515625" customWidth="1"/>
    <col min="4770" max="4770" width="19" customWidth="1"/>
    <col min="4771" max="4771" width="12.85546875" customWidth="1"/>
    <col min="4772" max="4772" width="15.28515625" customWidth="1"/>
    <col min="4773" max="4773" width="12.85546875" customWidth="1"/>
    <col min="4774" max="4774" width="15.28515625" customWidth="1"/>
    <col min="4775" max="4775" width="18.85546875" customWidth="1"/>
    <col min="4776" max="4776" width="26.42578125" customWidth="1"/>
    <col min="4777" max="4777" width="18.85546875" customWidth="1"/>
    <col min="4783" max="4783" width="13.140625" customWidth="1"/>
    <col min="4784" max="4784" width="19.85546875" customWidth="1"/>
    <col min="4786" max="4786" width="29.85546875" customWidth="1"/>
    <col min="4787" max="4787" width="17" customWidth="1"/>
    <col min="4788" max="4788" width="13.28515625" customWidth="1"/>
    <col min="4789" max="4789" width="23.85546875" customWidth="1"/>
    <col min="5022" max="5022" width="32.42578125" customWidth="1"/>
    <col min="5023" max="5023" width="36.85546875" customWidth="1"/>
    <col min="5024" max="5024" width="38.28515625" customWidth="1"/>
    <col min="5025" max="5025" width="37.28515625" customWidth="1"/>
    <col min="5026" max="5026" width="19" customWidth="1"/>
    <col min="5027" max="5027" width="12.85546875" customWidth="1"/>
    <col min="5028" max="5028" width="15.28515625" customWidth="1"/>
    <col min="5029" max="5029" width="12.85546875" customWidth="1"/>
    <col min="5030" max="5030" width="15.28515625" customWidth="1"/>
    <col min="5031" max="5031" width="18.85546875" customWidth="1"/>
    <col min="5032" max="5032" width="26.42578125" customWidth="1"/>
    <col min="5033" max="5033" width="18.85546875" customWidth="1"/>
    <col min="5039" max="5039" width="13.140625" customWidth="1"/>
    <col min="5040" max="5040" width="19.85546875" customWidth="1"/>
    <col min="5042" max="5042" width="29.85546875" customWidth="1"/>
    <col min="5043" max="5043" width="17" customWidth="1"/>
    <col min="5044" max="5044" width="13.28515625" customWidth="1"/>
    <col min="5045" max="5045" width="23.85546875" customWidth="1"/>
    <col min="5278" max="5278" width="32.42578125" customWidth="1"/>
    <col min="5279" max="5279" width="36.85546875" customWidth="1"/>
    <col min="5280" max="5280" width="38.28515625" customWidth="1"/>
    <col min="5281" max="5281" width="37.28515625" customWidth="1"/>
    <col min="5282" max="5282" width="19" customWidth="1"/>
    <col min="5283" max="5283" width="12.85546875" customWidth="1"/>
    <col min="5284" max="5284" width="15.28515625" customWidth="1"/>
    <col min="5285" max="5285" width="12.85546875" customWidth="1"/>
    <col min="5286" max="5286" width="15.28515625" customWidth="1"/>
    <col min="5287" max="5287" width="18.85546875" customWidth="1"/>
    <col min="5288" max="5288" width="26.42578125" customWidth="1"/>
    <col min="5289" max="5289" width="18.85546875" customWidth="1"/>
    <col min="5295" max="5295" width="13.140625" customWidth="1"/>
    <col min="5296" max="5296" width="19.85546875" customWidth="1"/>
    <col min="5298" max="5298" width="29.85546875" customWidth="1"/>
    <col min="5299" max="5299" width="17" customWidth="1"/>
    <col min="5300" max="5300" width="13.28515625" customWidth="1"/>
    <col min="5301" max="5301" width="23.85546875" customWidth="1"/>
    <col min="5534" max="5534" width="32.42578125" customWidth="1"/>
    <col min="5535" max="5535" width="36.85546875" customWidth="1"/>
    <col min="5536" max="5536" width="38.28515625" customWidth="1"/>
    <col min="5537" max="5537" width="37.28515625" customWidth="1"/>
    <col min="5538" max="5538" width="19" customWidth="1"/>
    <col min="5539" max="5539" width="12.85546875" customWidth="1"/>
    <col min="5540" max="5540" width="15.28515625" customWidth="1"/>
    <col min="5541" max="5541" width="12.85546875" customWidth="1"/>
    <col min="5542" max="5542" width="15.28515625" customWidth="1"/>
    <col min="5543" max="5543" width="18.85546875" customWidth="1"/>
    <col min="5544" max="5544" width="26.42578125" customWidth="1"/>
    <col min="5545" max="5545" width="18.85546875" customWidth="1"/>
    <col min="5551" max="5551" width="13.140625" customWidth="1"/>
    <col min="5552" max="5552" width="19.85546875" customWidth="1"/>
    <col min="5554" max="5554" width="29.85546875" customWidth="1"/>
    <col min="5555" max="5555" width="17" customWidth="1"/>
    <col min="5556" max="5556" width="13.28515625" customWidth="1"/>
    <col min="5557" max="5557" width="23.85546875" customWidth="1"/>
    <col min="5790" max="5790" width="32.42578125" customWidth="1"/>
    <col min="5791" max="5791" width="36.85546875" customWidth="1"/>
    <col min="5792" max="5792" width="38.28515625" customWidth="1"/>
    <col min="5793" max="5793" width="37.28515625" customWidth="1"/>
    <col min="5794" max="5794" width="19" customWidth="1"/>
    <col min="5795" max="5795" width="12.85546875" customWidth="1"/>
    <col min="5796" max="5796" width="15.28515625" customWidth="1"/>
    <col min="5797" max="5797" width="12.85546875" customWidth="1"/>
    <col min="5798" max="5798" width="15.28515625" customWidth="1"/>
    <col min="5799" max="5799" width="18.85546875" customWidth="1"/>
    <col min="5800" max="5800" width="26.42578125" customWidth="1"/>
    <col min="5801" max="5801" width="18.85546875" customWidth="1"/>
    <col min="5807" max="5807" width="13.140625" customWidth="1"/>
    <col min="5808" max="5808" width="19.85546875" customWidth="1"/>
    <col min="5810" max="5810" width="29.85546875" customWidth="1"/>
    <col min="5811" max="5811" width="17" customWidth="1"/>
    <col min="5812" max="5812" width="13.28515625" customWidth="1"/>
    <col min="5813" max="5813" width="23.85546875" customWidth="1"/>
    <col min="6046" max="6046" width="32.42578125" customWidth="1"/>
    <col min="6047" max="6047" width="36.85546875" customWidth="1"/>
    <col min="6048" max="6048" width="38.28515625" customWidth="1"/>
    <col min="6049" max="6049" width="37.28515625" customWidth="1"/>
    <col min="6050" max="6050" width="19" customWidth="1"/>
    <col min="6051" max="6051" width="12.85546875" customWidth="1"/>
    <col min="6052" max="6052" width="15.28515625" customWidth="1"/>
    <col min="6053" max="6053" width="12.85546875" customWidth="1"/>
    <col min="6054" max="6054" width="15.28515625" customWidth="1"/>
    <col min="6055" max="6055" width="18.85546875" customWidth="1"/>
    <col min="6056" max="6056" width="26.42578125" customWidth="1"/>
    <col min="6057" max="6057" width="18.85546875" customWidth="1"/>
    <col min="6063" max="6063" width="13.140625" customWidth="1"/>
    <col min="6064" max="6064" width="19.85546875" customWidth="1"/>
    <col min="6066" max="6066" width="29.85546875" customWidth="1"/>
    <col min="6067" max="6067" width="17" customWidth="1"/>
    <col min="6068" max="6068" width="13.28515625" customWidth="1"/>
    <col min="6069" max="6069" width="23.85546875" customWidth="1"/>
    <col min="6302" max="6302" width="32.42578125" customWidth="1"/>
    <col min="6303" max="6303" width="36.85546875" customWidth="1"/>
    <col min="6304" max="6304" width="38.28515625" customWidth="1"/>
    <col min="6305" max="6305" width="37.28515625" customWidth="1"/>
    <col min="6306" max="6306" width="19" customWidth="1"/>
    <col min="6307" max="6307" width="12.85546875" customWidth="1"/>
    <col min="6308" max="6308" width="15.28515625" customWidth="1"/>
    <col min="6309" max="6309" width="12.85546875" customWidth="1"/>
    <col min="6310" max="6310" width="15.28515625" customWidth="1"/>
    <col min="6311" max="6311" width="18.85546875" customWidth="1"/>
    <col min="6312" max="6312" width="26.42578125" customWidth="1"/>
    <col min="6313" max="6313" width="18.85546875" customWidth="1"/>
    <col min="6319" max="6319" width="13.140625" customWidth="1"/>
    <col min="6320" max="6320" width="19.85546875" customWidth="1"/>
    <col min="6322" max="6322" width="29.85546875" customWidth="1"/>
    <col min="6323" max="6323" width="17" customWidth="1"/>
    <col min="6324" max="6324" width="13.28515625" customWidth="1"/>
    <col min="6325" max="6325" width="23.85546875" customWidth="1"/>
    <col min="6558" max="6558" width="32.42578125" customWidth="1"/>
    <col min="6559" max="6559" width="36.85546875" customWidth="1"/>
    <col min="6560" max="6560" width="38.28515625" customWidth="1"/>
    <col min="6561" max="6561" width="37.28515625" customWidth="1"/>
    <col min="6562" max="6562" width="19" customWidth="1"/>
    <col min="6563" max="6563" width="12.85546875" customWidth="1"/>
    <col min="6564" max="6564" width="15.28515625" customWidth="1"/>
    <col min="6565" max="6565" width="12.85546875" customWidth="1"/>
    <col min="6566" max="6566" width="15.28515625" customWidth="1"/>
    <col min="6567" max="6567" width="18.85546875" customWidth="1"/>
    <col min="6568" max="6568" width="26.42578125" customWidth="1"/>
    <col min="6569" max="6569" width="18.85546875" customWidth="1"/>
    <col min="6575" max="6575" width="13.140625" customWidth="1"/>
    <col min="6576" max="6576" width="19.85546875" customWidth="1"/>
    <col min="6578" max="6578" width="29.85546875" customWidth="1"/>
    <col min="6579" max="6579" width="17" customWidth="1"/>
    <col min="6580" max="6580" width="13.28515625" customWidth="1"/>
    <col min="6581" max="6581" width="23.85546875" customWidth="1"/>
    <col min="6814" max="6814" width="32.42578125" customWidth="1"/>
    <col min="6815" max="6815" width="36.85546875" customWidth="1"/>
    <col min="6816" max="6816" width="38.28515625" customWidth="1"/>
    <col min="6817" max="6817" width="37.28515625" customWidth="1"/>
    <col min="6818" max="6818" width="19" customWidth="1"/>
    <col min="6819" max="6819" width="12.85546875" customWidth="1"/>
    <col min="6820" max="6820" width="15.28515625" customWidth="1"/>
    <col min="6821" max="6821" width="12.85546875" customWidth="1"/>
    <col min="6822" max="6822" width="15.28515625" customWidth="1"/>
    <col min="6823" max="6823" width="18.85546875" customWidth="1"/>
    <col min="6824" max="6824" width="26.42578125" customWidth="1"/>
    <col min="6825" max="6825" width="18.85546875" customWidth="1"/>
    <col min="6831" max="6831" width="13.140625" customWidth="1"/>
    <col min="6832" max="6832" width="19.85546875" customWidth="1"/>
    <col min="6834" max="6834" width="29.85546875" customWidth="1"/>
    <col min="6835" max="6835" width="17" customWidth="1"/>
    <col min="6836" max="6836" width="13.28515625" customWidth="1"/>
    <col min="6837" max="6837" width="23.85546875" customWidth="1"/>
    <col min="7070" max="7070" width="32.42578125" customWidth="1"/>
    <col min="7071" max="7071" width="36.85546875" customWidth="1"/>
    <col min="7072" max="7072" width="38.28515625" customWidth="1"/>
    <col min="7073" max="7073" width="37.28515625" customWidth="1"/>
    <col min="7074" max="7074" width="19" customWidth="1"/>
    <col min="7075" max="7075" width="12.85546875" customWidth="1"/>
    <col min="7076" max="7076" width="15.28515625" customWidth="1"/>
    <col min="7077" max="7077" width="12.85546875" customWidth="1"/>
    <col min="7078" max="7078" width="15.28515625" customWidth="1"/>
    <col min="7079" max="7079" width="18.85546875" customWidth="1"/>
    <col min="7080" max="7080" width="26.42578125" customWidth="1"/>
    <col min="7081" max="7081" width="18.85546875" customWidth="1"/>
    <col min="7087" max="7087" width="13.140625" customWidth="1"/>
    <col min="7088" max="7088" width="19.85546875" customWidth="1"/>
    <col min="7090" max="7090" width="29.85546875" customWidth="1"/>
    <col min="7091" max="7091" width="17" customWidth="1"/>
    <col min="7092" max="7092" width="13.28515625" customWidth="1"/>
    <col min="7093" max="7093" width="23.85546875" customWidth="1"/>
    <col min="7326" max="7326" width="32.42578125" customWidth="1"/>
    <col min="7327" max="7327" width="36.85546875" customWidth="1"/>
    <col min="7328" max="7328" width="38.28515625" customWidth="1"/>
    <col min="7329" max="7329" width="37.28515625" customWidth="1"/>
    <col min="7330" max="7330" width="19" customWidth="1"/>
    <col min="7331" max="7331" width="12.85546875" customWidth="1"/>
    <col min="7332" max="7332" width="15.28515625" customWidth="1"/>
    <col min="7333" max="7333" width="12.85546875" customWidth="1"/>
    <col min="7334" max="7334" width="15.28515625" customWidth="1"/>
    <col min="7335" max="7335" width="18.85546875" customWidth="1"/>
    <col min="7336" max="7336" width="26.42578125" customWidth="1"/>
    <col min="7337" max="7337" width="18.85546875" customWidth="1"/>
    <col min="7343" max="7343" width="13.140625" customWidth="1"/>
    <col min="7344" max="7344" width="19.85546875" customWidth="1"/>
    <col min="7346" max="7346" width="29.85546875" customWidth="1"/>
    <col min="7347" max="7347" width="17" customWidth="1"/>
    <col min="7348" max="7348" width="13.28515625" customWidth="1"/>
    <col min="7349" max="7349" width="23.85546875" customWidth="1"/>
    <col min="7582" max="7582" width="32.42578125" customWidth="1"/>
    <col min="7583" max="7583" width="36.85546875" customWidth="1"/>
    <col min="7584" max="7584" width="38.28515625" customWidth="1"/>
    <col min="7585" max="7585" width="37.28515625" customWidth="1"/>
    <col min="7586" max="7586" width="19" customWidth="1"/>
    <col min="7587" max="7587" width="12.85546875" customWidth="1"/>
    <col min="7588" max="7588" width="15.28515625" customWidth="1"/>
    <col min="7589" max="7589" width="12.85546875" customWidth="1"/>
    <col min="7590" max="7590" width="15.28515625" customWidth="1"/>
    <col min="7591" max="7591" width="18.85546875" customWidth="1"/>
    <col min="7592" max="7592" width="26.42578125" customWidth="1"/>
    <col min="7593" max="7593" width="18.85546875" customWidth="1"/>
    <col min="7599" max="7599" width="13.140625" customWidth="1"/>
    <col min="7600" max="7600" width="19.85546875" customWidth="1"/>
    <col min="7602" max="7602" width="29.85546875" customWidth="1"/>
    <col min="7603" max="7603" width="17" customWidth="1"/>
    <col min="7604" max="7604" width="13.28515625" customWidth="1"/>
    <col min="7605" max="7605" width="23.85546875" customWidth="1"/>
    <col min="7838" max="7838" width="32.42578125" customWidth="1"/>
    <col min="7839" max="7839" width="36.85546875" customWidth="1"/>
    <col min="7840" max="7840" width="38.28515625" customWidth="1"/>
    <col min="7841" max="7841" width="37.28515625" customWidth="1"/>
    <col min="7842" max="7842" width="19" customWidth="1"/>
    <col min="7843" max="7843" width="12.85546875" customWidth="1"/>
    <col min="7844" max="7844" width="15.28515625" customWidth="1"/>
    <col min="7845" max="7845" width="12.85546875" customWidth="1"/>
    <col min="7846" max="7846" width="15.28515625" customWidth="1"/>
    <col min="7847" max="7847" width="18.85546875" customWidth="1"/>
    <col min="7848" max="7848" width="26.42578125" customWidth="1"/>
    <col min="7849" max="7849" width="18.85546875" customWidth="1"/>
    <col min="7855" max="7855" width="13.140625" customWidth="1"/>
    <col min="7856" max="7856" width="19.85546875" customWidth="1"/>
    <col min="7858" max="7858" width="29.85546875" customWidth="1"/>
    <col min="7859" max="7859" width="17" customWidth="1"/>
    <col min="7860" max="7860" width="13.28515625" customWidth="1"/>
    <col min="7861" max="7861" width="23.85546875" customWidth="1"/>
    <col min="8094" max="8094" width="32.42578125" customWidth="1"/>
    <col min="8095" max="8095" width="36.85546875" customWidth="1"/>
    <col min="8096" max="8096" width="38.28515625" customWidth="1"/>
    <col min="8097" max="8097" width="37.28515625" customWidth="1"/>
    <col min="8098" max="8098" width="19" customWidth="1"/>
    <col min="8099" max="8099" width="12.85546875" customWidth="1"/>
    <col min="8100" max="8100" width="15.28515625" customWidth="1"/>
    <col min="8101" max="8101" width="12.85546875" customWidth="1"/>
    <col min="8102" max="8102" width="15.28515625" customWidth="1"/>
    <col min="8103" max="8103" width="18.85546875" customWidth="1"/>
    <col min="8104" max="8104" width="26.42578125" customWidth="1"/>
    <col min="8105" max="8105" width="18.85546875" customWidth="1"/>
    <col min="8111" max="8111" width="13.140625" customWidth="1"/>
    <col min="8112" max="8112" width="19.85546875" customWidth="1"/>
    <col min="8114" max="8114" width="29.85546875" customWidth="1"/>
    <col min="8115" max="8115" width="17" customWidth="1"/>
    <col min="8116" max="8116" width="13.28515625" customWidth="1"/>
    <col min="8117" max="8117" width="23.85546875" customWidth="1"/>
    <col min="8350" max="8350" width="32.42578125" customWidth="1"/>
    <col min="8351" max="8351" width="36.85546875" customWidth="1"/>
    <col min="8352" max="8352" width="38.28515625" customWidth="1"/>
    <col min="8353" max="8353" width="37.28515625" customWidth="1"/>
    <col min="8354" max="8354" width="19" customWidth="1"/>
    <col min="8355" max="8355" width="12.85546875" customWidth="1"/>
    <col min="8356" max="8356" width="15.28515625" customWidth="1"/>
    <col min="8357" max="8357" width="12.85546875" customWidth="1"/>
    <col min="8358" max="8358" width="15.28515625" customWidth="1"/>
    <col min="8359" max="8359" width="18.85546875" customWidth="1"/>
    <col min="8360" max="8360" width="26.42578125" customWidth="1"/>
    <col min="8361" max="8361" width="18.85546875" customWidth="1"/>
    <col min="8367" max="8367" width="13.140625" customWidth="1"/>
    <col min="8368" max="8368" width="19.85546875" customWidth="1"/>
    <col min="8370" max="8370" width="29.85546875" customWidth="1"/>
    <col min="8371" max="8371" width="17" customWidth="1"/>
    <col min="8372" max="8372" width="13.28515625" customWidth="1"/>
    <col min="8373" max="8373" width="23.85546875" customWidth="1"/>
    <col min="8606" max="8606" width="32.42578125" customWidth="1"/>
    <col min="8607" max="8607" width="36.85546875" customWidth="1"/>
    <col min="8608" max="8608" width="38.28515625" customWidth="1"/>
    <col min="8609" max="8609" width="37.28515625" customWidth="1"/>
    <col min="8610" max="8610" width="19" customWidth="1"/>
    <col min="8611" max="8611" width="12.85546875" customWidth="1"/>
    <col min="8612" max="8612" width="15.28515625" customWidth="1"/>
    <col min="8613" max="8613" width="12.85546875" customWidth="1"/>
    <col min="8614" max="8614" width="15.28515625" customWidth="1"/>
    <col min="8615" max="8615" width="18.85546875" customWidth="1"/>
    <col min="8616" max="8616" width="26.42578125" customWidth="1"/>
    <col min="8617" max="8617" width="18.85546875" customWidth="1"/>
    <col min="8623" max="8623" width="13.140625" customWidth="1"/>
    <col min="8624" max="8624" width="19.85546875" customWidth="1"/>
    <col min="8626" max="8626" width="29.85546875" customWidth="1"/>
    <col min="8627" max="8627" width="17" customWidth="1"/>
    <col min="8628" max="8628" width="13.28515625" customWidth="1"/>
    <col min="8629" max="8629" width="23.85546875" customWidth="1"/>
    <col min="8862" max="8862" width="32.42578125" customWidth="1"/>
    <col min="8863" max="8863" width="36.85546875" customWidth="1"/>
    <col min="8864" max="8864" width="38.28515625" customWidth="1"/>
    <col min="8865" max="8865" width="37.28515625" customWidth="1"/>
    <col min="8866" max="8866" width="19" customWidth="1"/>
    <col min="8867" max="8867" width="12.85546875" customWidth="1"/>
    <col min="8868" max="8868" width="15.28515625" customWidth="1"/>
    <col min="8869" max="8869" width="12.85546875" customWidth="1"/>
    <col min="8870" max="8870" width="15.28515625" customWidth="1"/>
    <col min="8871" max="8871" width="18.85546875" customWidth="1"/>
    <col min="8872" max="8872" width="26.42578125" customWidth="1"/>
    <col min="8873" max="8873" width="18.85546875" customWidth="1"/>
    <col min="8879" max="8879" width="13.140625" customWidth="1"/>
    <col min="8880" max="8880" width="19.85546875" customWidth="1"/>
    <col min="8882" max="8882" width="29.85546875" customWidth="1"/>
    <col min="8883" max="8883" width="17" customWidth="1"/>
    <col min="8884" max="8884" width="13.28515625" customWidth="1"/>
    <col min="8885" max="8885" width="23.85546875" customWidth="1"/>
    <col min="9118" max="9118" width="32.42578125" customWidth="1"/>
    <col min="9119" max="9119" width="36.85546875" customWidth="1"/>
    <col min="9120" max="9120" width="38.28515625" customWidth="1"/>
    <col min="9121" max="9121" width="37.28515625" customWidth="1"/>
    <col min="9122" max="9122" width="19" customWidth="1"/>
    <col min="9123" max="9123" width="12.85546875" customWidth="1"/>
    <col min="9124" max="9124" width="15.28515625" customWidth="1"/>
    <col min="9125" max="9125" width="12.85546875" customWidth="1"/>
    <col min="9126" max="9126" width="15.28515625" customWidth="1"/>
    <col min="9127" max="9127" width="18.85546875" customWidth="1"/>
    <col min="9128" max="9128" width="26.42578125" customWidth="1"/>
    <col min="9129" max="9129" width="18.85546875" customWidth="1"/>
    <col min="9135" max="9135" width="13.140625" customWidth="1"/>
    <col min="9136" max="9136" width="19.85546875" customWidth="1"/>
    <col min="9138" max="9138" width="29.85546875" customWidth="1"/>
    <col min="9139" max="9139" width="17" customWidth="1"/>
    <col min="9140" max="9140" width="13.28515625" customWidth="1"/>
    <col min="9141" max="9141" width="23.85546875" customWidth="1"/>
    <col min="9374" max="9374" width="32.42578125" customWidth="1"/>
    <col min="9375" max="9375" width="36.85546875" customWidth="1"/>
    <col min="9376" max="9376" width="38.28515625" customWidth="1"/>
    <col min="9377" max="9377" width="37.28515625" customWidth="1"/>
    <col min="9378" max="9378" width="19" customWidth="1"/>
    <col min="9379" max="9379" width="12.85546875" customWidth="1"/>
    <col min="9380" max="9380" width="15.28515625" customWidth="1"/>
    <col min="9381" max="9381" width="12.85546875" customWidth="1"/>
    <col min="9382" max="9382" width="15.28515625" customWidth="1"/>
    <col min="9383" max="9383" width="18.85546875" customWidth="1"/>
    <col min="9384" max="9384" width="26.42578125" customWidth="1"/>
    <col min="9385" max="9385" width="18.85546875" customWidth="1"/>
    <col min="9391" max="9391" width="13.140625" customWidth="1"/>
    <col min="9392" max="9392" width="19.85546875" customWidth="1"/>
    <col min="9394" max="9394" width="29.85546875" customWidth="1"/>
    <col min="9395" max="9395" width="17" customWidth="1"/>
    <col min="9396" max="9396" width="13.28515625" customWidth="1"/>
    <col min="9397" max="9397" width="23.85546875" customWidth="1"/>
    <col min="9630" max="9630" width="32.42578125" customWidth="1"/>
    <col min="9631" max="9631" width="36.85546875" customWidth="1"/>
    <col min="9632" max="9632" width="38.28515625" customWidth="1"/>
    <col min="9633" max="9633" width="37.28515625" customWidth="1"/>
    <col min="9634" max="9634" width="19" customWidth="1"/>
    <col min="9635" max="9635" width="12.85546875" customWidth="1"/>
    <col min="9636" max="9636" width="15.28515625" customWidth="1"/>
    <col min="9637" max="9637" width="12.85546875" customWidth="1"/>
    <col min="9638" max="9638" width="15.28515625" customWidth="1"/>
    <col min="9639" max="9639" width="18.85546875" customWidth="1"/>
    <col min="9640" max="9640" width="26.42578125" customWidth="1"/>
    <col min="9641" max="9641" width="18.85546875" customWidth="1"/>
    <col min="9647" max="9647" width="13.140625" customWidth="1"/>
    <col min="9648" max="9648" width="19.85546875" customWidth="1"/>
    <col min="9650" max="9650" width="29.85546875" customWidth="1"/>
    <col min="9651" max="9651" width="17" customWidth="1"/>
    <col min="9652" max="9652" width="13.28515625" customWidth="1"/>
    <col min="9653" max="9653" width="23.85546875" customWidth="1"/>
    <col min="9886" max="9886" width="32.42578125" customWidth="1"/>
    <col min="9887" max="9887" width="36.85546875" customWidth="1"/>
    <col min="9888" max="9888" width="38.28515625" customWidth="1"/>
    <col min="9889" max="9889" width="37.28515625" customWidth="1"/>
    <col min="9890" max="9890" width="19" customWidth="1"/>
    <col min="9891" max="9891" width="12.85546875" customWidth="1"/>
    <col min="9892" max="9892" width="15.28515625" customWidth="1"/>
    <col min="9893" max="9893" width="12.85546875" customWidth="1"/>
    <col min="9894" max="9894" width="15.28515625" customWidth="1"/>
    <col min="9895" max="9895" width="18.85546875" customWidth="1"/>
    <col min="9896" max="9896" width="26.42578125" customWidth="1"/>
    <col min="9897" max="9897" width="18.85546875" customWidth="1"/>
    <col min="9903" max="9903" width="13.140625" customWidth="1"/>
    <col min="9904" max="9904" width="19.85546875" customWidth="1"/>
    <col min="9906" max="9906" width="29.85546875" customWidth="1"/>
    <col min="9907" max="9907" width="17" customWidth="1"/>
    <col min="9908" max="9908" width="13.28515625" customWidth="1"/>
    <col min="9909" max="9909" width="23.85546875" customWidth="1"/>
    <col min="10142" max="10142" width="32.42578125" customWidth="1"/>
    <col min="10143" max="10143" width="36.85546875" customWidth="1"/>
    <col min="10144" max="10144" width="38.28515625" customWidth="1"/>
    <col min="10145" max="10145" width="37.28515625" customWidth="1"/>
    <col min="10146" max="10146" width="19" customWidth="1"/>
    <col min="10147" max="10147" width="12.85546875" customWidth="1"/>
    <col min="10148" max="10148" width="15.28515625" customWidth="1"/>
    <col min="10149" max="10149" width="12.85546875" customWidth="1"/>
    <col min="10150" max="10150" width="15.28515625" customWidth="1"/>
    <col min="10151" max="10151" width="18.85546875" customWidth="1"/>
    <col min="10152" max="10152" width="26.42578125" customWidth="1"/>
    <col min="10153" max="10153" width="18.85546875" customWidth="1"/>
    <col min="10159" max="10159" width="13.140625" customWidth="1"/>
    <col min="10160" max="10160" width="19.85546875" customWidth="1"/>
    <col min="10162" max="10162" width="29.85546875" customWidth="1"/>
    <col min="10163" max="10163" width="17" customWidth="1"/>
    <col min="10164" max="10164" width="13.28515625" customWidth="1"/>
    <col min="10165" max="10165" width="23.85546875" customWidth="1"/>
    <col min="10398" max="10398" width="32.42578125" customWidth="1"/>
    <col min="10399" max="10399" width="36.85546875" customWidth="1"/>
    <col min="10400" max="10400" width="38.28515625" customWidth="1"/>
    <col min="10401" max="10401" width="37.28515625" customWidth="1"/>
    <col min="10402" max="10402" width="19" customWidth="1"/>
    <col min="10403" max="10403" width="12.85546875" customWidth="1"/>
    <col min="10404" max="10404" width="15.28515625" customWidth="1"/>
    <col min="10405" max="10405" width="12.85546875" customWidth="1"/>
    <col min="10406" max="10406" width="15.28515625" customWidth="1"/>
    <col min="10407" max="10407" width="18.85546875" customWidth="1"/>
    <col min="10408" max="10408" width="26.42578125" customWidth="1"/>
    <col min="10409" max="10409" width="18.85546875" customWidth="1"/>
    <col min="10415" max="10415" width="13.140625" customWidth="1"/>
    <col min="10416" max="10416" width="19.85546875" customWidth="1"/>
    <col min="10418" max="10418" width="29.85546875" customWidth="1"/>
    <col min="10419" max="10419" width="17" customWidth="1"/>
    <col min="10420" max="10420" width="13.28515625" customWidth="1"/>
    <col min="10421" max="10421" width="23.85546875" customWidth="1"/>
    <col min="10654" max="10654" width="32.42578125" customWidth="1"/>
    <col min="10655" max="10655" width="36.85546875" customWidth="1"/>
    <col min="10656" max="10656" width="38.28515625" customWidth="1"/>
    <col min="10657" max="10657" width="37.28515625" customWidth="1"/>
    <col min="10658" max="10658" width="19" customWidth="1"/>
    <col min="10659" max="10659" width="12.85546875" customWidth="1"/>
    <col min="10660" max="10660" width="15.28515625" customWidth="1"/>
    <col min="10661" max="10661" width="12.85546875" customWidth="1"/>
    <col min="10662" max="10662" width="15.28515625" customWidth="1"/>
    <col min="10663" max="10663" width="18.85546875" customWidth="1"/>
    <col min="10664" max="10664" width="26.42578125" customWidth="1"/>
    <col min="10665" max="10665" width="18.85546875" customWidth="1"/>
    <col min="10671" max="10671" width="13.140625" customWidth="1"/>
    <col min="10672" max="10672" width="19.85546875" customWidth="1"/>
    <col min="10674" max="10674" width="29.85546875" customWidth="1"/>
    <col min="10675" max="10675" width="17" customWidth="1"/>
    <col min="10676" max="10676" width="13.28515625" customWidth="1"/>
    <col min="10677" max="10677" width="23.85546875" customWidth="1"/>
    <col min="10910" max="10910" width="32.42578125" customWidth="1"/>
    <col min="10911" max="10911" width="36.85546875" customWidth="1"/>
    <col min="10912" max="10912" width="38.28515625" customWidth="1"/>
    <col min="10913" max="10913" width="37.28515625" customWidth="1"/>
    <col min="10914" max="10914" width="19" customWidth="1"/>
    <col min="10915" max="10915" width="12.85546875" customWidth="1"/>
    <col min="10916" max="10916" width="15.28515625" customWidth="1"/>
    <col min="10917" max="10917" width="12.85546875" customWidth="1"/>
    <col min="10918" max="10918" width="15.28515625" customWidth="1"/>
    <col min="10919" max="10919" width="18.85546875" customWidth="1"/>
    <col min="10920" max="10920" width="26.42578125" customWidth="1"/>
    <col min="10921" max="10921" width="18.85546875" customWidth="1"/>
    <col min="10927" max="10927" width="13.140625" customWidth="1"/>
    <col min="10928" max="10928" width="19.85546875" customWidth="1"/>
    <col min="10930" max="10930" width="29.85546875" customWidth="1"/>
    <col min="10931" max="10931" width="17" customWidth="1"/>
    <col min="10932" max="10932" width="13.28515625" customWidth="1"/>
    <col min="10933" max="10933" width="23.85546875" customWidth="1"/>
    <col min="11166" max="11166" width="32.42578125" customWidth="1"/>
    <col min="11167" max="11167" width="36.85546875" customWidth="1"/>
    <col min="11168" max="11168" width="38.28515625" customWidth="1"/>
    <col min="11169" max="11169" width="37.28515625" customWidth="1"/>
    <col min="11170" max="11170" width="19" customWidth="1"/>
    <col min="11171" max="11171" width="12.85546875" customWidth="1"/>
    <col min="11172" max="11172" width="15.28515625" customWidth="1"/>
    <col min="11173" max="11173" width="12.85546875" customWidth="1"/>
    <col min="11174" max="11174" width="15.28515625" customWidth="1"/>
    <col min="11175" max="11175" width="18.85546875" customWidth="1"/>
    <col min="11176" max="11176" width="26.42578125" customWidth="1"/>
    <col min="11177" max="11177" width="18.85546875" customWidth="1"/>
    <col min="11183" max="11183" width="13.140625" customWidth="1"/>
    <col min="11184" max="11184" width="19.85546875" customWidth="1"/>
    <col min="11186" max="11186" width="29.85546875" customWidth="1"/>
    <col min="11187" max="11187" width="17" customWidth="1"/>
    <col min="11188" max="11188" width="13.28515625" customWidth="1"/>
    <col min="11189" max="11189" width="23.85546875" customWidth="1"/>
    <col min="11422" max="11422" width="32.42578125" customWidth="1"/>
    <col min="11423" max="11423" width="36.85546875" customWidth="1"/>
    <col min="11424" max="11424" width="38.28515625" customWidth="1"/>
    <col min="11425" max="11425" width="37.28515625" customWidth="1"/>
    <col min="11426" max="11426" width="19" customWidth="1"/>
    <col min="11427" max="11427" width="12.85546875" customWidth="1"/>
    <col min="11428" max="11428" width="15.28515625" customWidth="1"/>
    <col min="11429" max="11429" width="12.85546875" customWidth="1"/>
    <col min="11430" max="11430" width="15.28515625" customWidth="1"/>
    <col min="11431" max="11431" width="18.85546875" customWidth="1"/>
    <col min="11432" max="11432" width="26.42578125" customWidth="1"/>
    <col min="11433" max="11433" width="18.85546875" customWidth="1"/>
    <col min="11439" max="11439" width="13.140625" customWidth="1"/>
    <col min="11440" max="11440" width="19.85546875" customWidth="1"/>
    <col min="11442" max="11442" width="29.85546875" customWidth="1"/>
    <col min="11443" max="11443" width="17" customWidth="1"/>
    <col min="11444" max="11444" width="13.28515625" customWidth="1"/>
    <col min="11445" max="11445" width="23.85546875" customWidth="1"/>
    <col min="11678" max="11678" width="32.42578125" customWidth="1"/>
    <col min="11679" max="11679" width="36.85546875" customWidth="1"/>
    <col min="11680" max="11680" width="38.28515625" customWidth="1"/>
    <col min="11681" max="11681" width="37.28515625" customWidth="1"/>
    <col min="11682" max="11682" width="19" customWidth="1"/>
    <col min="11683" max="11683" width="12.85546875" customWidth="1"/>
    <col min="11684" max="11684" width="15.28515625" customWidth="1"/>
    <col min="11685" max="11685" width="12.85546875" customWidth="1"/>
    <col min="11686" max="11686" width="15.28515625" customWidth="1"/>
    <col min="11687" max="11687" width="18.85546875" customWidth="1"/>
    <col min="11688" max="11688" width="26.42578125" customWidth="1"/>
    <col min="11689" max="11689" width="18.85546875" customWidth="1"/>
    <col min="11695" max="11695" width="13.140625" customWidth="1"/>
    <col min="11696" max="11696" width="19.85546875" customWidth="1"/>
    <col min="11698" max="11698" width="29.85546875" customWidth="1"/>
    <col min="11699" max="11699" width="17" customWidth="1"/>
    <col min="11700" max="11700" width="13.28515625" customWidth="1"/>
    <col min="11701" max="11701" width="23.85546875" customWidth="1"/>
    <col min="11934" max="11934" width="32.42578125" customWidth="1"/>
    <col min="11935" max="11935" width="36.85546875" customWidth="1"/>
    <col min="11936" max="11936" width="38.28515625" customWidth="1"/>
    <col min="11937" max="11937" width="37.28515625" customWidth="1"/>
    <col min="11938" max="11938" width="19" customWidth="1"/>
    <col min="11939" max="11939" width="12.85546875" customWidth="1"/>
    <col min="11940" max="11940" width="15.28515625" customWidth="1"/>
    <col min="11941" max="11941" width="12.85546875" customWidth="1"/>
    <col min="11942" max="11942" width="15.28515625" customWidth="1"/>
    <col min="11943" max="11943" width="18.85546875" customWidth="1"/>
    <col min="11944" max="11944" width="26.42578125" customWidth="1"/>
    <col min="11945" max="11945" width="18.85546875" customWidth="1"/>
    <col min="11951" max="11951" width="13.140625" customWidth="1"/>
    <col min="11952" max="11952" width="19.85546875" customWidth="1"/>
    <col min="11954" max="11954" width="29.85546875" customWidth="1"/>
    <col min="11955" max="11955" width="17" customWidth="1"/>
    <col min="11956" max="11956" width="13.28515625" customWidth="1"/>
    <col min="11957" max="11957" width="23.85546875" customWidth="1"/>
    <col min="12190" max="12190" width="32.42578125" customWidth="1"/>
    <col min="12191" max="12191" width="36.85546875" customWidth="1"/>
    <col min="12192" max="12192" width="38.28515625" customWidth="1"/>
    <col min="12193" max="12193" width="37.28515625" customWidth="1"/>
    <col min="12194" max="12194" width="19" customWidth="1"/>
    <col min="12195" max="12195" width="12.85546875" customWidth="1"/>
    <col min="12196" max="12196" width="15.28515625" customWidth="1"/>
    <col min="12197" max="12197" width="12.85546875" customWidth="1"/>
    <col min="12198" max="12198" width="15.28515625" customWidth="1"/>
    <col min="12199" max="12199" width="18.85546875" customWidth="1"/>
    <col min="12200" max="12200" width="26.42578125" customWidth="1"/>
    <col min="12201" max="12201" width="18.85546875" customWidth="1"/>
    <col min="12207" max="12207" width="13.140625" customWidth="1"/>
    <col min="12208" max="12208" width="19.85546875" customWidth="1"/>
    <col min="12210" max="12210" width="29.85546875" customWidth="1"/>
    <col min="12211" max="12211" width="17" customWidth="1"/>
    <col min="12212" max="12212" width="13.28515625" customWidth="1"/>
    <col min="12213" max="12213" width="23.85546875" customWidth="1"/>
    <col min="12446" max="12446" width="32.42578125" customWidth="1"/>
    <col min="12447" max="12447" width="36.85546875" customWidth="1"/>
    <col min="12448" max="12448" width="38.28515625" customWidth="1"/>
    <col min="12449" max="12449" width="37.28515625" customWidth="1"/>
    <col min="12450" max="12450" width="19" customWidth="1"/>
    <col min="12451" max="12451" width="12.85546875" customWidth="1"/>
    <col min="12452" max="12452" width="15.28515625" customWidth="1"/>
    <col min="12453" max="12453" width="12.85546875" customWidth="1"/>
    <col min="12454" max="12454" width="15.28515625" customWidth="1"/>
    <col min="12455" max="12455" width="18.85546875" customWidth="1"/>
    <col min="12456" max="12456" width="26.42578125" customWidth="1"/>
    <col min="12457" max="12457" width="18.85546875" customWidth="1"/>
    <col min="12463" max="12463" width="13.140625" customWidth="1"/>
    <col min="12464" max="12464" width="19.85546875" customWidth="1"/>
    <col min="12466" max="12466" width="29.85546875" customWidth="1"/>
    <col min="12467" max="12467" width="17" customWidth="1"/>
    <col min="12468" max="12468" width="13.28515625" customWidth="1"/>
    <col min="12469" max="12469" width="23.85546875" customWidth="1"/>
    <col min="12702" max="12702" width="32.42578125" customWidth="1"/>
    <col min="12703" max="12703" width="36.85546875" customWidth="1"/>
    <col min="12704" max="12704" width="38.28515625" customWidth="1"/>
    <col min="12705" max="12705" width="37.28515625" customWidth="1"/>
    <col min="12706" max="12706" width="19" customWidth="1"/>
    <col min="12707" max="12707" width="12.85546875" customWidth="1"/>
    <col min="12708" max="12708" width="15.28515625" customWidth="1"/>
    <col min="12709" max="12709" width="12.85546875" customWidth="1"/>
    <col min="12710" max="12710" width="15.28515625" customWidth="1"/>
    <col min="12711" max="12711" width="18.85546875" customWidth="1"/>
    <col min="12712" max="12712" width="26.42578125" customWidth="1"/>
    <col min="12713" max="12713" width="18.85546875" customWidth="1"/>
    <col min="12719" max="12719" width="13.140625" customWidth="1"/>
    <col min="12720" max="12720" width="19.85546875" customWidth="1"/>
    <col min="12722" max="12722" width="29.85546875" customWidth="1"/>
    <col min="12723" max="12723" width="17" customWidth="1"/>
    <col min="12724" max="12724" width="13.28515625" customWidth="1"/>
    <col min="12725" max="12725" width="23.85546875" customWidth="1"/>
    <col min="12958" max="12958" width="32.42578125" customWidth="1"/>
    <col min="12959" max="12959" width="36.85546875" customWidth="1"/>
    <col min="12960" max="12960" width="38.28515625" customWidth="1"/>
    <col min="12961" max="12961" width="37.28515625" customWidth="1"/>
    <col min="12962" max="12962" width="19" customWidth="1"/>
    <col min="12963" max="12963" width="12.85546875" customWidth="1"/>
    <col min="12964" max="12964" width="15.28515625" customWidth="1"/>
    <col min="12965" max="12965" width="12.85546875" customWidth="1"/>
    <col min="12966" max="12966" width="15.28515625" customWidth="1"/>
    <col min="12967" max="12967" width="18.85546875" customWidth="1"/>
    <col min="12968" max="12968" width="26.42578125" customWidth="1"/>
    <col min="12969" max="12969" width="18.85546875" customWidth="1"/>
    <col min="12975" max="12975" width="13.140625" customWidth="1"/>
    <col min="12976" max="12976" width="19.85546875" customWidth="1"/>
    <col min="12978" max="12978" width="29.85546875" customWidth="1"/>
    <col min="12979" max="12979" width="17" customWidth="1"/>
    <col min="12980" max="12980" width="13.28515625" customWidth="1"/>
    <col min="12981" max="12981" width="23.85546875" customWidth="1"/>
    <col min="13214" max="13214" width="32.42578125" customWidth="1"/>
    <col min="13215" max="13215" width="36.85546875" customWidth="1"/>
    <col min="13216" max="13216" width="38.28515625" customWidth="1"/>
    <col min="13217" max="13217" width="37.28515625" customWidth="1"/>
    <col min="13218" max="13218" width="19" customWidth="1"/>
    <col min="13219" max="13219" width="12.85546875" customWidth="1"/>
    <col min="13220" max="13220" width="15.28515625" customWidth="1"/>
    <col min="13221" max="13221" width="12.85546875" customWidth="1"/>
    <col min="13222" max="13222" width="15.28515625" customWidth="1"/>
    <col min="13223" max="13223" width="18.85546875" customWidth="1"/>
    <col min="13224" max="13224" width="26.42578125" customWidth="1"/>
    <col min="13225" max="13225" width="18.85546875" customWidth="1"/>
    <col min="13231" max="13231" width="13.140625" customWidth="1"/>
    <col min="13232" max="13232" width="19.85546875" customWidth="1"/>
    <col min="13234" max="13234" width="29.85546875" customWidth="1"/>
    <col min="13235" max="13235" width="17" customWidth="1"/>
    <col min="13236" max="13236" width="13.28515625" customWidth="1"/>
    <col min="13237" max="13237" width="23.85546875" customWidth="1"/>
    <col min="13470" max="13470" width="32.42578125" customWidth="1"/>
    <col min="13471" max="13471" width="36.85546875" customWidth="1"/>
    <col min="13472" max="13472" width="38.28515625" customWidth="1"/>
    <col min="13473" max="13473" width="37.28515625" customWidth="1"/>
    <col min="13474" max="13474" width="19" customWidth="1"/>
    <col min="13475" max="13475" width="12.85546875" customWidth="1"/>
    <col min="13476" max="13476" width="15.28515625" customWidth="1"/>
    <col min="13477" max="13477" width="12.85546875" customWidth="1"/>
    <col min="13478" max="13478" width="15.28515625" customWidth="1"/>
    <col min="13479" max="13479" width="18.85546875" customWidth="1"/>
    <col min="13480" max="13480" width="26.42578125" customWidth="1"/>
    <col min="13481" max="13481" width="18.85546875" customWidth="1"/>
    <col min="13487" max="13487" width="13.140625" customWidth="1"/>
    <col min="13488" max="13488" width="19.85546875" customWidth="1"/>
    <col min="13490" max="13490" width="29.85546875" customWidth="1"/>
    <col min="13491" max="13491" width="17" customWidth="1"/>
    <col min="13492" max="13492" width="13.28515625" customWidth="1"/>
    <col min="13493" max="13493" width="23.85546875" customWidth="1"/>
    <col min="13726" max="13726" width="32.42578125" customWidth="1"/>
    <col min="13727" max="13727" width="36.85546875" customWidth="1"/>
    <col min="13728" max="13728" width="38.28515625" customWidth="1"/>
    <col min="13729" max="13729" width="37.28515625" customWidth="1"/>
    <col min="13730" max="13730" width="19" customWidth="1"/>
    <col min="13731" max="13731" width="12.85546875" customWidth="1"/>
    <col min="13732" max="13732" width="15.28515625" customWidth="1"/>
    <col min="13733" max="13733" width="12.85546875" customWidth="1"/>
    <col min="13734" max="13734" width="15.28515625" customWidth="1"/>
    <col min="13735" max="13735" width="18.85546875" customWidth="1"/>
    <col min="13736" max="13736" width="26.42578125" customWidth="1"/>
    <col min="13737" max="13737" width="18.85546875" customWidth="1"/>
    <col min="13743" max="13743" width="13.140625" customWidth="1"/>
    <col min="13744" max="13744" width="19.85546875" customWidth="1"/>
    <col min="13746" max="13746" width="29.85546875" customWidth="1"/>
    <col min="13747" max="13747" width="17" customWidth="1"/>
    <col min="13748" max="13748" width="13.28515625" customWidth="1"/>
    <col min="13749" max="13749" width="23.85546875" customWidth="1"/>
    <col min="13982" max="13982" width="32.42578125" customWidth="1"/>
    <col min="13983" max="13983" width="36.85546875" customWidth="1"/>
    <col min="13984" max="13984" width="38.28515625" customWidth="1"/>
    <col min="13985" max="13985" width="37.28515625" customWidth="1"/>
    <col min="13986" max="13986" width="19" customWidth="1"/>
    <col min="13987" max="13987" width="12.85546875" customWidth="1"/>
    <col min="13988" max="13988" width="15.28515625" customWidth="1"/>
    <col min="13989" max="13989" width="12.85546875" customWidth="1"/>
    <col min="13990" max="13990" width="15.28515625" customWidth="1"/>
    <col min="13991" max="13991" width="18.85546875" customWidth="1"/>
    <col min="13992" max="13992" width="26.42578125" customWidth="1"/>
    <col min="13993" max="13993" width="18.85546875" customWidth="1"/>
    <col min="13999" max="13999" width="13.140625" customWidth="1"/>
    <col min="14000" max="14000" width="19.85546875" customWidth="1"/>
    <col min="14002" max="14002" width="29.85546875" customWidth="1"/>
    <col min="14003" max="14003" width="17" customWidth="1"/>
    <col min="14004" max="14004" width="13.28515625" customWidth="1"/>
    <col min="14005" max="14005" width="23.85546875" customWidth="1"/>
    <col min="14238" max="14238" width="32.42578125" customWidth="1"/>
    <col min="14239" max="14239" width="36.85546875" customWidth="1"/>
    <col min="14240" max="14240" width="38.28515625" customWidth="1"/>
    <col min="14241" max="14241" width="37.28515625" customWidth="1"/>
    <col min="14242" max="14242" width="19" customWidth="1"/>
    <col min="14243" max="14243" width="12.85546875" customWidth="1"/>
    <col min="14244" max="14244" width="15.28515625" customWidth="1"/>
    <col min="14245" max="14245" width="12.85546875" customWidth="1"/>
    <col min="14246" max="14246" width="15.28515625" customWidth="1"/>
    <col min="14247" max="14247" width="18.85546875" customWidth="1"/>
    <col min="14248" max="14248" width="26.42578125" customWidth="1"/>
    <col min="14249" max="14249" width="18.85546875" customWidth="1"/>
    <col min="14255" max="14255" width="13.140625" customWidth="1"/>
    <col min="14256" max="14256" width="19.85546875" customWidth="1"/>
    <col min="14258" max="14258" width="29.85546875" customWidth="1"/>
    <col min="14259" max="14259" width="17" customWidth="1"/>
    <col min="14260" max="14260" width="13.28515625" customWidth="1"/>
    <col min="14261" max="14261" width="23.85546875" customWidth="1"/>
    <col min="14494" max="14494" width="32.42578125" customWidth="1"/>
    <col min="14495" max="14495" width="36.85546875" customWidth="1"/>
    <col min="14496" max="14496" width="38.28515625" customWidth="1"/>
    <col min="14497" max="14497" width="37.28515625" customWidth="1"/>
    <col min="14498" max="14498" width="19" customWidth="1"/>
    <col min="14499" max="14499" width="12.85546875" customWidth="1"/>
    <col min="14500" max="14500" width="15.28515625" customWidth="1"/>
    <col min="14501" max="14501" width="12.85546875" customWidth="1"/>
    <col min="14502" max="14502" width="15.28515625" customWidth="1"/>
    <col min="14503" max="14503" width="18.85546875" customWidth="1"/>
    <col min="14504" max="14504" width="26.42578125" customWidth="1"/>
    <col min="14505" max="14505" width="18.85546875" customWidth="1"/>
    <col min="14511" max="14511" width="13.140625" customWidth="1"/>
    <col min="14512" max="14512" width="19.85546875" customWidth="1"/>
    <col min="14514" max="14514" width="29.85546875" customWidth="1"/>
    <col min="14515" max="14515" width="17" customWidth="1"/>
    <col min="14516" max="14516" width="13.28515625" customWidth="1"/>
    <col min="14517" max="14517" width="23.85546875" customWidth="1"/>
    <col min="14750" max="14750" width="32.42578125" customWidth="1"/>
    <col min="14751" max="14751" width="36.85546875" customWidth="1"/>
    <col min="14752" max="14752" width="38.28515625" customWidth="1"/>
    <col min="14753" max="14753" width="37.28515625" customWidth="1"/>
    <col min="14754" max="14754" width="19" customWidth="1"/>
    <col min="14755" max="14755" width="12.85546875" customWidth="1"/>
    <col min="14756" max="14756" width="15.28515625" customWidth="1"/>
    <col min="14757" max="14757" width="12.85546875" customWidth="1"/>
    <col min="14758" max="14758" width="15.28515625" customWidth="1"/>
    <col min="14759" max="14759" width="18.85546875" customWidth="1"/>
    <col min="14760" max="14760" width="26.42578125" customWidth="1"/>
    <col min="14761" max="14761" width="18.85546875" customWidth="1"/>
    <col min="14767" max="14767" width="13.140625" customWidth="1"/>
    <col min="14768" max="14768" width="19.85546875" customWidth="1"/>
    <col min="14770" max="14770" width="29.85546875" customWidth="1"/>
    <col min="14771" max="14771" width="17" customWidth="1"/>
    <col min="14772" max="14772" width="13.28515625" customWidth="1"/>
    <col min="14773" max="14773" width="23.85546875" customWidth="1"/>
    <col min="15006" max="15006" width="32.42578125" customWidth="1"/>
    <col min="15007" max="15007" width="36.85546875" customWidth="1"/>
    <col min="15008" max="15008" width="38.28515625" customWidth="1"/>
    <col min="15009" max="15009" width="37.28515625" customWidth="1"/>
    <col min="15010" max="15010" width="19" customWidth="1"/>
    <col min="15011" max="15011" width="12.85546875" customWidth="1"/>
    <col min="15012" max="15012" width="15.28515625" customWidth="1"/>
    <col min="15013" max="15013" width="12.85546875" customWidth="1"/>
    <col min="15014" max="15014" width="15.28515625" customWidth="1"/>
    <col min="15015" max="15015" width="18.85546875" customWidth="1"/>
    <col min="15016" max="15016" width="26.42578125" customWidth="1"/>
    <col min="15017" max="15017" width="18.85546875" customWidth="1"/>
    <col min="15023" max="15023" width="13.140625" customWidth="1"/>
    <col min="15024" max="15024" width="19.85546875" customWidth="1"/>
    <col min="15026" max="15026" width="29.85546875" customWidth="1"/>
    <col min="15027" max="15027" width="17" customWidth="1"/>
    <col min="15028" max="15028" width="13.28515625" customWidth="1"/>
    <col min="15029" max="15029" width="23.85546875" customWidth="1"/>
    <col min="15262" max="15262" width="32.42578125" customWidth="1"/>
    <col min="15263" max="15263" width="36.85546875" customWidth="1"/>
    <col min="15264" max="15264" width="38.28515625" customWidth="1"/>
    <col min="15265" max="15265" width="37.28515625" customWidth="1"/>
    <col min="15266" max="15266" width="19" customWidth="1"/>
    <col min="15267" max="15267" width="12.85546875" customWidth="1"/>
    <col min="15268" max="15268" width="15.28515625" customWidth="1"/>
    <col min="15269" max="15269" width="12.85546875" customWidth="1"/>
    <col min="15270" max="15270" width="15.28515625" customWidth="1"/>
    <col min="15271" max="15271" width="18.85546875" customWidth="1"/>
    <col min="15272" max="15272" width="26.42578125" customWidth="1"/>
    <col min="15273" max="15273" width="18.85546875" customWidth="1"/>
    <col min="15279" max="15279" width="13.140625" customWidth="1"/>
    <col min="15280" max="15280" width="19.85546875" customWidth="1"/>
    <col min="15282" max="15282" width="29.85546875" customWidth="1"/>
    <col min="15283" max="15283" width="17" customWidth="1"/>
    <col min="15284" max="15284" width="13.28515625" customWidth="1"/>
    <col min="15285" max="15285" width="23.85546875" customWidth="1"/>
    <col min="15518" max="15518" width="32.42578125" customWidth="1"/>
    <col min="15519" max="15519" width="36.85546875" customWidth="1"/>
    <col min="15520" max="15520" width="38.28515625" customWidth="1"/>
    <col min="15521" max="15521" width="37.28515625" customWidth="1"/>
    <col min="15522" max="15522" width="19" customWidth="1"/>
    <col min="15523" max="15523" width="12.85546875" customWidth="1"/>
    <col min="15524" max="15524" width="15.28515625" customWidth="1"/>
    <col min="15525" max="15525" width="12.85546875" customWidth="1"/>
    <col min="15526" max="15526" width="15.28515625" customWidth="1"/>
    <col min="15527" max="15527" width="18.85546875" customWidth="1"/>
    <col min="15528" max="15528" width="26.42578125" customWidth="1"/>
    <col min="15529" max="15529" width="18.85546875" customWidth="1"/>
    <col min="15535" max="15535" width="13.140625" customWidth="1"/>
    <col min="15536" max="15536" width="19.85546875" customWidth="1"/>
    <col min="15538" max="15538" width="29.85546875" customWidth="1"/>
    <col min="15539" max="15539" width="17" customWidth="1"/>
    <col min="15540" max="15540" width="13.28515625" customWidth="1"/>
    <col min="15541" max="15541" width="23.85546875" customWidth="1"/>
    <col min="15774" max="15774" width="32.42578125" customWidth="1"/>
    <col min="15775" max="15775" width="36.85546875" customWidth="1"/>
    <col min="15776" max="15776" width="38.28515625" customWidth="1"/>
    <col min="15777" max="15777" width="37.28515625" customWidth="1"/>
    <col min="15778" max="15778" width="19" customWidth="1"/>
    <col min="15779" max="15779" width="12.85546875" customWidth="1"/>
    <col min="15780" max="15780" width="15.28515625" customWidth="1"/>
    <col min="15781" max="15781" width="12.85546875" customWidth="1"/>
    <col min="15782" max="15782" width="15.28515625" customWidth="1"/>
    <col min="15783" max="15783" width="18.85546875" customWidth="1"/>
    <col min="15784" max="15784" width="26.42578125" customWidth="1"/>
    <col min="15785" max="15785" width="18.85546875" customWidth="1"/>
    <col min="15791" max="15791" width="13.140625" customWidth="1"/>
    <col min="15792" max="15792" width="19.85546875" customWidth="1"/>
    <col min="15794" max="15794" width="29.85546875" customWidth="1"/>
    <col min="15795" max="15795" width="17" customWidth="1"/>
    <col min="15796" max="15796" width="13.28515625" customWidth="1"/>
    <col min="15797" max="15797" width="23.85546875" customWidth="1"/>
    <col min="16030" max="16030" width="32.42578125" customWidth="1"/>
    <col min="16031" max="16031" width="36.85546875" customWidth="1"/>
    <col min="16032" max="16032" width="38.28515625" customWidth="1"/>
    <col min="16033" max="16033" width="37.28515625" customWidth="1"/>
    <col min="16034" max="16034" width="19" customWidth="1"/>
    <col min="16035" max="16035" width="12.85546875" customWidth="1"/>
    <col min="16036" max="16036" width="15.28515625" customWidth="1"/>
    <col min="16037" max="16037" width="12.85546875" customWidth="1"/>
    <col min="16038" max="16038" width="15.28515625" customWidth="1"/>
    <col min="16039" max="16039" width="18.85546875" customWidth="1"/>
    <col min="16040" max="16040" width="26.42578125" customWidth="1"/>
    <col min="16041" max="16041" width="18.85546875" customWidth="1"/>
    <col min="16047" max="16047" width="13.140625" customWidth="1"/>
    <col min="16048" max="16048" width="19.85546875" customWidth="1"/>
    <col min="16050" max="16050" width="29.85546875" customWidth="1"/>
    <col min="16051" max="16051" width="17" customWidth="1"/>
    <col min="16052" max="16052" width="13.28515625" customWidth="1"/>
    <col min="16053" max="16053" width="23.85546875" customWidth="1"/>
  </cols>
  <sheetData>
    <row r="1" spans="1:40" ht="50.45" customHeight="1" thickBot="1" x14ac:dyDescent="0.3">
      <c r="A1" s="716"/>
      <c r="B1" s="717"/>
      <c r="C1" s="717"/>
      <c r="D1" s="717"/>
      <c r="E1" s="717"/>
      <c r="F1" s="717"/>
      <c r="G1" s="717"/>
      <c r="H1" s="717"/>
      <c r="I1" s="717"/>
      <c r="J1" s="718"/>
      <c r="K1" s="705" t="s">
        <v>303</v>
      </c>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7"/>
    </row>
    <row r="2" spans="1:40" ht="55.5" customHeight="1" x14ac:dyDescent="0.25">
      <c r="A2" s="719"/>
      <c r="B2" s="720"/>
      <c r="C2" s="720"/>
      <c r="D2" s="720"/>
      <c r="E2" s="720"/>
      <c r="F2" s="720"/>
      <c r="G2" s="720"/>
      <c r="H2" s="720"/>
      <c r="I2" s="720"/>
      <c r="J2" s="720"/>
      <c r="K2" s="708" t="s">
        <v>457</v>
      </c>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10"/>
    </row>
    <row r="3" spans="1:40" ht="45.6" customHeight="1" x14ac:dyDescent="0.25">
      <c r="A3" s="721"/>
      <c r="B3" s="722"/>
      <c r="C3" s="722"/>
      <c r="D3" s="722"/>
      <c r="E3" s="722"/>
      <c r="F3" s="722"/>
      <c r="G3" s="722"/>
      <c r="H3" s="722"/>
      <c r="I3" s="722"/>
      <c r="J3" s="722"/>
      <c r="K3" s="711" t="s">
        <v>462</v>
      </c>
      <c r="L3" s="712"/>
      <c r="M3" s="712"/>
      <c r="N3" s="712"/>
      <c r="O3" s="712"/>
      <c r="P3" s="712"/>
      <c r="Q3" s="712"/>
      <c r="R3" s="712"/>
      <c r="S3" s="712"/>
      <c r="T3" s="712"/>
      <c r="U3" s="712"/>
      <c r="V3" s="712"/>
      <c r="W3" s="712"/>
      <c r="X3" s="712"/>
      <c r="Y3" s="712"/>
      <c r="Z3" s="712"/>
      <c r="AA3" s="712"/>
      <c r="AB3" s="713"/>
      <c r="AC3" s="714" t="s">
        <v>463</v>
      </c>
      <c r="AD3" s="712"/>
      <c r="AE3" s="712"/>
      <c r="AF3" s="712"/>
      <c r="AG3" s="712"/>
      <c r="AH3" s="712"/>
      <c r="AI3" s="712"/>
      <c r="AJ3" s="712"/>
      <c r="AK3" s="712"/>
      <c r="AL3" s="712"/>
      <c r="AM3" s="712"/>
      <c r="AN3" s="715"/>
    </row>
    <row r="4" spans="1:40" s="186" customFormat="1" ht="39.75" customHeight="1" thickBot="1" x14ac:dyDescent="0.3">
      <c r="A4" s="729" t="s">
        <v>167</v>
      </c>
      <c r="B4" s="521" t="s">
        <v>176</v>
      </c>
      <c r="C4" s="522"/>
      <c r="D4" s="522"/>
      <c r="E4" s="523"/>
      <c r="F4" s="521" t="s">
        <v>265</v>
      </c>
      <c r="G4" s="522"/>
      <c r="H4" s="522"/>
      <c r="I4" s="522"/>
      <c r="J4" s="522"/>
      <c r="K4" s="742" t="s">
        <v>266</v>
      </c>
      <c r="L4" s="743"/>
      <c r="M4" s="743"/>
      <c r="N4" s="743"/>
      <c r="O4" s="743"/>
      <c r="P4" s="743"/>
      <c r="Q4" s="743"/>
      <c r="R4" s="743"/>
      <c r="S4" s="743"/>
      <c r="T4" s="743"/>
      <c r="U4" s="743"/>
      <c r="V4" s="743"/>
      <c r="W4" s="743"/>
      <c r="X4" s="743"/>
      <c r="Y4" s="743"/>
      <c r="Z4" s="743"/>
      <c r="AA4" s="743"/>
      <c r="AB4" s="744"/>
      <c r="AC4" s="521" t="s">
        <v>267</v>
      </c>
      <c r="AD4" s="522"/>
      <c r="AE4" s="522"/>
      <c r="AF4" s="522"/>
      <c r="AG4" s="523"/>
      <c r="AH4" s="729" t="s">
        <v>268</v>
      </c>
      <c r="AI4" s="742" t="s">
        <v>175</v>
      </c>
      <c r="AJ4" s="743"/>
      <c r="AK4" s="743"/>
      <c r="AL4" s="743"/>
      <c r="AM4" s="746" t="s">
        <v>461</v>
      </c>
      <c r="AN4" s="747"/>
    </row>
    <row r="5" spans="1:40" s="186" customFormat="1" ht="32.25" customHeight="1" thickBot="1" x14ac:dyDescent="0.3">
      <c r="A5" s="729"/>
      <c r="B5" s="730" t="s">
        <v>269</v>
      </c>
      <c r="C5" s="730" t="s">
        <v>174</v>
      </c>
      <c r="D5" s="730" t="s">
        <v>270</v>
      </c>
      <c r="E5" s="730" t="s">
        <v>271</v>
      </c>
      <c r="F5" s="733" t="s">
        <v>272</v>
      </c>
      <c r="G5" s="734"/>
      <c r="H5" s="734"/>
      <c r="I5" s="735"/>
      <c r="J5" s="328" t="s">
        <v>273</v>
      </c>
      <c r="K5" s="521"/>
      <c r="L5" s="522"/>
      <c r="M5" s="522"/>
      <c r="N5" s="522"/>
      <c r="O5" s="522"/>
      <c r="P5" s="522"/>
      <c r="Q5" s="522"/>
      <c r="R5" s="522"/>
      <c r="S5" s="522"/>
      <c r="T5" s="522"/>
      <c r="U5" s="522"/>
      <c r="V5" s="522"/>
      <c r="W5" s="522"/>
      <c r="X5" s="522"/>
      <c r="Y5" s="522"/>
      <c r="Z5" s="522"/>
      <c r="AA5" s="522"/>
      <c r="AB5" s="523"/>
      <c r="AC5" s="733" t="s">
        <v>272</v>
      </c>
      <c r="AD5" s="734"/>
      <c r="AE5" s="734"/>
      <c r="AF5" s="735"/>
      <c r="AG5" s="328" t="s">
        <v>273</v>
      </c>
      <c r="AH5" s="729"/>
      <c r="AI5" s="521"/>
      <c r="AJ5" s="522"/>
      <c r="AK5" s="522"/>
      <c r="AL5" s="522"/>
      <c r="AM5" s="748"/>
      <c r="AN5" s="749"/>
    </row>
    <row r="6" spans="1:40" s="186" customFormat="1" ht="25.5" customHeight="1" thickBot="1" x14ac:dyDescent="0.3">
      <c r="A6" s="729"/>
      <c r="B6" s="731"/>
      <c r="C6" s="731"/>
      <c r="D6" s="731"/>
      <c r="E6" s="731"/>
      <c r="F6" s="738" t="s">
        <v>173</v>
      </c>
      <c r="G6" s="739"/>
      <c r="H6" s="738" t="s">
        <v>274</v>
      </c>
      <c r="I6" s="739"/>
      <c r="J6" s="738" t="s">
        <v>275</v>
      </c>
      <c r="K6" s="733" t="s">
        <v>276</v>
      </c>
      <c r="L6" s="734"/>
      <c r="M6" s="734"/>
      <c r="N6" s="734"/>
      <c r="O6" s="734"/>
      <c r="P6" s="734"/>
      <c r="Q6" s="734"/>
      <c r="R6" s="734"/>
      <c r="S6" s="734"/>
      <c r="T6" s="734"/>
      <c r="U6" s="734"/>
      <c r="V6" s="734"/>
      <c r="W6" s="734"/>
      <c r="X6" s="734"/>
      <c r="Y6" s="734"/>
      <c r="Z6" s="734"/>
      <c r="AA6" s="734"/>
      <c r="AB6" s="735"/>
      <c r="AC6" s="736" t="s">
        <v>173</v>
      </c>
      <c r="AD6" s="737"/>
      <c r="AE6" s="736" t="s">
        <v>274</v>
      </c>
      <c r="AF6" s="737"/>
      <c r="AG6" s="730" t="s">
        <v>277</v>
      </c>
      <c r="AH6" s="729"/>
      <c r="AI6" s="730" t="s">
        <v>171</v>
      </c>
      <c r="AJ6" s="730" t="s">
        <v>170</v>
      </c>
      <c r="AK6" s="730" t="s">
        <v>278</v>
      </c>
      <c r="AL6" s="730" t="s">
        <v>172</v>
      </c>
      <c r="AM6" s="588" t="s">
        <v>171</v>
      </c>
      <c r="AN6" s="588" t="s">
        <v>170</v>
      </c>
    </row>
    <row r="7" spans="1:40" s="186" customFormat="1" ht="46.5" customHeight="1" thickBot="1" x14ac:dyDescent="0.3">
      <c r="A7" s="729"/>
      <c r="B7" s="732"/>
      <c r="C7" s="732"/>
      <c r="D7" s="732"/>
      <c r="E7" s="731"/>
      <c r="F7" s="740"/>
      <c r="G7" s="741"/>
      <c r="H7" s="740"/>
      <c r="I7" s="741"/>
      <c r="J7" s="736"/>
      <c r="K7" s="730" t="s">
        <v>279</v>
      </c>
      <c r="L7" s="730" t="s">
        <v>280</v>
      </c>
      <c r="M7" s="733" t="s">
        <v>281</v>
      </c>
      <c r="N7" s="734"/>
      <c r="O7" s="734"/>
      <c r="P7" s="734"/>
      <c r="Q7" s="734"/>
      <c r="R7" s="734"/>
      <c r="S7" s="734"/>
      <c r="T7" s="734"/>
      <c r="U7" s="734"/>
      <c r="V7" s="735"/>
      <c r="W7" s="235" t="s">
        <v>282</v>
      </c>
      <c r="X7" s="733" t="s">
        <v>283</v>
      </c>
      <c r="Y7" s="734"/>
      <c r="Z7" s="734"/>
      <c r="AA7" s="734"/>
      <c r="AB7" s="735"/>
      <c r="AC7" s="740"/>
      <c r="AD7" s="741"/>
      <c r="AE7" s="740"/>
      <c r="AF7" s="741"/>
      <c r="AG7" s="731"/>
      <c r="AH7" s="729"/>
      <c r="AI7" s="731"/>
      <c r="AJ7" s="731"/>
      <c r="AK7" s="731"/>
      <c r="AL7" s="731"/>
      <c r="AM7" s="589"/>
      <c r="AN7" s="589"/>
    </row>
    <row r="8" spans="1:40" s="186" customFormat="1" ht="51" customHeight="1" x14ac:dyDescent="0.25">
      <c r="A8" s="729"/>
      <c r="B8" s="326" t="s">
        <v>284</v>
      </c>
      <c r="C8" s="326" t="s">
        <v>169</v>
      </c>
      <c r="D8" s="326" t="s">
        <v>285</v>
      </c>
      <c r="E8" s="731"/>
      <c r="F8" s="326" t="s">
        <v>286</v>
      </c>
      <c r="G8" s="326" t="s">
        <v>287</v>
      </c>
      <c r="H8" s="326" t="s">
        <v>286</v>
      </c>
      <c r="I8" s="188" t="s">
        <v>287</v>
      </c>
      <c r="J8" s="736"/>
      <c r="K8" s="731"/>
      <c r="L8" s="731"/>
      <c r="M8" s="329" t="s">
        <v>288</v>
      </c>
      <c r="N8" s="329" t="s">
        <v>289</v>
      </c>
      <c r="O8" s="329" t="s">
        <v>290</v>
      </c>
      <c r="P8" s="329" t="s">
        <v>291</v>
      </c>
      <c r="Q8" s="329" t="s">
        <v>292</v>
      </c>
      <c r="R8" s="329" t="s">
        <v>293</v>
      </c>
      <c r="S8" s="329" t="s">
        <v>294</v>
      </c>
      <c r="T8" s="736" t="s">
        <v>295</v>
      </c>
      <c r="U8" s="737"/>
      <c r="V8" s="327" t="s">
        <v>296</v>
      </c>
      <c r="W8" s="326" t="s">
        <v>297</v>
      </c>
      <c r="X8" s="738" t="s">
        <v>298</v>
      </c>
      <c r="Y8" s="739"/>
      <c r="Z8" s="326" t="s">
        <v>299</v>
      </c>
      <c r="AA8" s="738" t="s">
        <v>300</v>
      </c>
      <c r="AB8" s="739"/>
      <c r="AC8" s="326" t="s">
        <v>286</v>
      </c>
      <c r="AD8" s="326" t="s">
        <v>287</v>
      </c>
      <c r="AE8" s="188" t="s">
        <v>286</v>
      </c>
      <c r="AF8" s="188" t="s">
        <v>287</v>
      </c>
      <c r="AG8" s="731"/>
      <c r="AH8" s="729"/>
      <c r="AI8" s="731"/>
      <c r="AJ8" s="731"/>
      <c r="AK8" s="736"/>
      <c r="AL8" s="326" t="s">
        <v>301</v>
      </c>
      <c r="AM8" s="745"/>
      <c r="AN8" s="589"/>
    </row>
    <row r="9" spans="1:40" ht="81" customHeight="1" x14ac:dyDescent="0.25">
      <c r="A9" s="723" t="s">
        <v>760</v>
      </c>
      <c r="B9" s="330" t="s">
        <v>903</v>
      </c>
      <c r="C9" s="701" t="s">
        <v>781</v>
      </c>
      <c r="D9" s="488" t="s">
        <v>782</v>
      </c>
      <c r="E9" s="479" t="s">
        <v>224</v>
      </c>
      <c r="F9" s="700">
        <v>3</v>
      </c>
      <c r="G9" s="691" t="s">
        <v>235</v>
      </c>
      <c r="H9" s="700">
        <v>5</v>
      </c>
      <c r="I9" s="690" t="s">
        <v>928</v>
      </c>
      <c r="J9" s="751" t="s">
        <v>929</v>
      </c>
      <c r="K9" s="703" t="s">
        <v>783</v>
      </c>
      <c r="L9" s="479" t="s">
        <v>13</v>
      </c>
      <c r="M9" s="479">
        <v>15</v>
      </c>
      <c r="N9" s="479">
        <v>15</v>
      </c>
      <c r="O9" s="479">
        <v>15</v>
      </c>
      <c r="P9" s="479">
        <v>15</v>
      </c>
      <c r="Q9" s="479">
        <v>15</v>
      </c>
      <c r="R9" s="479">
        <v>15</v>
      </c>
      <c r="S9" s="479">
        <v>10</v>
      </c>
      <c r="T9" s="689">
        <v>100</v>
      </c>
      <c r="U9" s="699">
        <v>100</v>
      </c>
      <c r="V9" s="690" t="s">
        <v>221</v>
      </c>
      <c r="W9" s="690" t="s">
        <v>241</v>
      </c>
      <c r="X9" s="690" t="s">
        <v>240</v>
      </c>
      <c r="Y9" s="690">
        <v>100</v>
      </c>
      <c r="Z9" s="690" t="s">
        <v>357</v>
      </c>
      <c r="AA9" s="699">
        <v>100</v>
      </c>
      <c r="AB9" s="690" t="s">
        <v>242</v>
      </c>
      <c r="AC9" s="700">
        <v>1</v>
      </c>
      <c r="AD9" s="691" t="s">
        <v>243</v>
      </c>
      <c r="AE9" s="700">
        <v>5</v>
      </c>
      <c r="AF9" s="690" t="s">
        <v>928</v>
      </c>
      <c r="AG9" s="750" t="s">
        <v>929</v>
      </c>
      <c r="AH9" s="479" t="s">
        <v>26</v>
      </c>
      <c r="AI9" s="479" t="s">
        <v>784</v>
      </c>
      <c r="AJ9" s="479" t="s">
        <v>785</v>
      </c>
      <c r="AK9" s="480">
        <v>44926</v>
      </c>
      <c r="AL9" s="479" t="s">
        <v>786</v>
      </c>
      <c r="AM9" s="479" t="s">
        <v>894</v>
      </c>
      <c r="AN9" s="495" t="s">
        <v>785</v>
      </c>
    </row>
    <row r="10" spans="1:40" ht="72" customHeight="1" x14ac:dyDescent="0.25">
      <c r="A10" s="723"/>
      <c r="B10" s="332" t="s">
        <v>904</v>
      </c>
      <c r="C10" s="701"/>
      <c r="D10" s="488"/>
      <c r="E10" s="479"/>
      <c r="F10" s="700"/>
      <c r="G10" s="691"/>
      <c r="H10" s="700"/>
      <c r="I10" s="690"/>
      <c r="J10" s="751"/>
      <c r="K10" s="703"/>
      <c r="L10" s="479"/>
      <c r="M10" s="479"/>
      <c r="N10" s="479"/>
      <c r="O10" s="479"/>
      <c r="P10" s="479"/>
      <c r="Q10" s="479"/>
      <c r="R10" s="479"/>
      <c r="S10" s="479"/>
      <c r="T10" s="689"/>
      <c r="U10" s="699"/>
      <c r="V10" s="690"/>
      <c r="W10" s="690"/>
      <c r="X10" s="690"/>
      <c r="Y10" s="690"/>
      <c r="Z10" s="690"/>
      <c r="AA10" s="699"/>
      <c r="AB10" s="690"/>
      <c r="AC10" s="700"/>
      <c r="AD10" s="691"/>
      <c r="AE10" s="700"/>
      <c r="AF10" s="690"/>
      <c r="AG10" s="750"/>
      <c r="AH10" s="479"/>
      <c r="AI10" s="479"/>
      <c r="AJ10" s="479"/>
      <c r="AK10" s="480"/>
      <c r="AL10" s="479"/>
      <c r="AM10" s="479"/>
      <c r="AN10" s="495"/>
    </row>
    <row r="11" spans="1:40" ht="56.25" customHeight="1" x14ac:dyDescent="0.25">
      <c r="A11" s="723"/>
      <c r="B11" s="330" t="s">
        <v>905</v>
      </c>
      <c r="C11" s="701"/>
      <c r="D11" s="488" t="s">
        <v>787</v>
      </c>
      <c r="E11" s="479"/>
      <c r="F11" s="700"/>
      <c r="G11" s="691"/>
      <c r="H11" s="700"/>
      <c r="I11" s="690"/>
      <c r="J11" s="751"/>
      <c r="K11" s="703"/>
      <c r="L11" s="479"/>
      <c r="M11" s="479"/>
      <c r="N11" s="479"/>
      <c r="O11" s="479"/>
      <c r="P11" s="479"/>
      <c r="Q11" s="479"/>
      <c r="R11" s="479"/>
      <c r="S11" s="479"/>
      <c r="T11" s="689"/>
      <c r="U11" s="699"/>
      <c r="V11" s="690"/>
      <c r="W11" s="690"/>
      <c r="X11" s="690"/>
      <c r="Y11" s="690"/>
      <c r="Z11" s="690"/>
      <c r="AA11" s="699"/>
      <c r="AB11" s="690"/>
      <c r="AC11" s="700"/>
      <c r="AD11" s="691"/>
      <c r="AE11" s="700"/>
      <c r="AF11" s="690"/>
      <c r="AG11" s="750"/>
      <c r="AH11" s="479"/>
      <c r="AI11" s="479"/>
      <c r="AJ11" s="479"/>
      <c r="AK11" s="480"/>
      <c r="AL11" s="479"/>
      <c r="AM11" s="479"/>
      <c r="AN11" s="495"/>
    </row>
    <row r="12" spans="1:40" ht="81.75" customHeight="1" x14ac:dyDescent="0.25">
      <c r="A12" s="723"/>
      <c r="B12" s="330" t="s">
        <v>906</v>
      </c>
      <c r="C12" s="701"/>
      <c r="D12" s="488"/>
      <c r="E12" s="479"/>
      <c r="F12" s="700"/>
      <c r="G12" s="691"/>
      <c r="H12" s="700"/>
      <c r="I12" s="690"/>
      <c r="J12" s="751"/>
      <c r="K12" s="703"/>
      <c r="L12" s="479"/>
      <c r="M12" s="479"/>
      <c r="N12" s="479"/>
      <c r="O12" s="479"/>
      <c r="P12" s="479"/>
      <c r="Q12" s="479"/>
      <c r="R12" s="479"/>
      <c r="S12" s="479"/>
      <c r="T12" s="689"/>
      <c r="U12" s="699"/>
      <c r="V12" s="690"/>
      <c r="W12" s="690"/>
      <c r="X12" s="690"/>
      <c r="Y12" s="690"/>
      <c r="Z12" s="690"/>
      <c r="AA12" s="699"/>
      <c r="AB12" s="690"/>
      <c r="AC12" s="700"/>
      <c r="AD12" s="691"/>
      <c r="AE12" s="700"/>
      <c r="AF12" s="690"/>
      <c r="AG12" s="750"/>
      <c r="AH12" s="479"/>
      <c r="AI12" s="479"/>
      <c r="AJ12" s="479"/>
      <c r="AK12" s="480"/>
      <c r="AL12" s="479"/>
      <c r="AM12" s="479"/>
      <c r="AN12" s="495"/>
    </row>
    <row r="13" spans="1:40" ht="48.95" customHeight="1" x14ac:dyDescent="0.25">
      <c r="A13" s="723"/>
      <c r="B13" s="316" t="s">
        <v>907</v>
      </c>
      <c r="C13" s="701"/>
      <c r="D13" s="488"/>
      <c r="E13" s="479"/>
      <c r="F13" s="700"/>
      <c r="G13" s="691"/>
      <c r="H13" s="700"/>
      <c r="I13" s="690"/>
      <c r="J13" s="751"/>
      <c r="K13" s="703"/>
      <c r="L13" s="479"/>
      <c r="M13" s="479"/>
      <c r="N13" s="479"/>
      <c r="O13" s="479"/>
      <c r="P13" s="479"/>
      <c r="Q13" s="479"/>
      <c r="R13" s="479"/>
      <c r="S13" s="479"/>
      <c r="T13" s="689"/>
      <c r="U13" s="699"/>
      <c r="V13" s="690"/>
      <c r="W13" s="690"/>
      <c r="X13" s="690"/>
      <c r="Y13" s="690"/>
      <c r="Z13" s="690"/>
      <c r="AA13" s="699"/>
      <c r="AB13" s="690"/>
      <c r="AC13" s="700"/>
      <c r="AD13" s="691"/>
      <c r="AE13" s="700"/>
      <c r="AF13" s="690"/>
      <c r="AG13" s="750"/>
      <c r="AH13" s="479"/>
      <c r="AI13" s="479"/>
      <c r="AJ13" s="479"/>
      <c r="AK13" s="480"/>
      <c r="AL13" s="479"/>
      <c r="AM13" s="479"/>
      <c r="AN13" s="495"/>
    </row>
    <row r="14" spans="1:40" ht="102" customHeight="1" x14ac:dyDescent="0.25">
      <c r="A14" s="550" t="s">
        <v>304</v>
      </c>
      <c r="B14" s="330" t="s">
        <v>788</v>
      </c>
      <c r="C14" s="701" t="s">
        <v>789</v>
      </c>
      <c r="D14" s="316" t="s">
        <v>790</v>
      </c>
      <c r="E14" s="479" t="s">
        <v>224</v>
      </c>
      <c r="F14" s="700">
        <v>2</v>
      </c>
      <c r="G14" s="691" t="s">
        <v>239</v>
      </c>
      <c r="H14" s="700">
        <v>4</v>
      </c>
      <c r="I14" s="690" t="s">
        <v>6</v>
      </c>
      <c r="J14" s="753" t="s">
        <v>5</v>
      </c>
      <c r="K14" s="703" t="s">
        <v>791</v>
      </c>
      <c r="L14" s="752" t="s">
        <v>13</v>
      </c>
      <c r="M14" s="752">
        <v>15</v>
      </c>
      <c r="N14" s="752">
        <v>15</v>
      </c>
      <c r="O14" s="752">
        <v>15</v>
      </c>
      <c r="P14" s="752">
        <v>15</v>
      </c>
      <c r="Q14" s="752">
        <v>15</v>
      </c>
      <c r="R14" s="752">
        <v>15</v>
      </c>
      <c r="S14" s="752">
        <v>10</v>
      </c>
      <c r="T14" s="752">
        <v>100</v>
      </c>
      <c r="U14" s="699">
        <v>100</v>
      </c>
      <c r="V14" s="690" t="s">
        <v>221</v>
      </c>
      <c r="W14" s="690" t="s">
        <v>241</v>
      </c>
      <c r="X14" s="690" t="s">
        <v>240</v>
      </c>
      <c r="Y14" s="690">
        <v>100</v>
      </c>
      <c r="Z14" s="690" t="s">
        <v>357</v>
      </c>
      <c r="AA14" s="699">
        <v>100</v>
      </c>
      <c r="AB14" s="690" t="s">
        <v>242</v>
      </c>
      <c r="AC14" s="700">
        <v>1</v>
      </c>
      <c r="AD14" s="691" t="s">
        <v>243</v>
      </c>
      <c r="AE14" s="700">
        <v>4</v>
      </c>
      <c r="AF14" s="690" t="s">
        <v>6</v>
      </c>
      <c r="AG14" s="755" t="s">
        <v>5</v>
      </c>
      <c r="AH14" s="479" t="s">
        <v>26</v>
      </c>
      <c r="AI14" s="479" t="s">
        <v>792</v>
      </c>
      <c r="AJ14" s="479" t="s">
        <v>445</v>
      </c>
      <c r="AK14" s="480">
        <v>44926</v>
      </c>
      <c r="AL14" s="479" t="s">
        <v>793</v>
      </c>
      <c r="AM14" s="479" t="s">
        <v>794</v>
      </c>
      <c r="AN14" s="495" t="s">
        <v>445</v>
      </c>
    </row>
    <row r="15" spans="1:40" ht="31.5" customHeight="1" x14ac:dyDescent="0.25">
      <c r="A15" s="550"/>
      <c r="B15" s="754" t="s">
        <v>795</v>
      </c>
      <c r="C15" s="701"/>
      <c r="D15" s="488" t="s">
        <v>796</v>
      </c>
      <c r="E15" s="479"/>
      <c r="F15" s="700"/>
      <c r="G15" s="691"/>
      <c r="H15" s="700"/>
      <c r="I15" s="690"/>
      <c r="J15" s="753"/>
      <c r="K15" s="703"/>
      <c r="L15" s="752"/>
      <c r="M15" s="752"/>
      <c r="N15" s="752"/>
      <c r="O15" s="752"/>
      <c r="P15" s="752"/>
      <c r="Q15" s="752"/>
      <c r="R15" s="752"/>
      <c r="S15" s="752"/>
      <c r="T15" s="752" t="s">
        <v>922</v>
      </c>
      <c r="U15" s="699"/>
      <c r="V15" s="690"/>
      <c r="W15" s="690"/>
      <c r="X15" s="690"/>
      <c r="Y15" s="690"/>
      <c r="Z15" s="690"/>
      <c r="AA15" s="699"/>
      <c r="AB15" s="690"/>
      <c r="AC15" s="700"/>
      <c r="AD15" s="691"/>
      <c r="AE15" s="700"/>
      <c r="AF15" s="690"/>
      <c r="AG15" s="755"/>
      <c r="AH15" s="479"/>
      <c r="AI15" s="479"/>
      <c r="AJ15" s="479"/>
      <c r="AK15" s="479"/>
      <c r="AL15" s="479"/>
      <c r="AM15" s="479"/>
      <c r="AN15" s="495"/>
    </row>
    <row r="16" spans="1:40" ht="30.75" customHeight="1" x14ac:dyDescent="0.25">
      <c r="A16" s="550"/>
      <c r="B16" s="754"/>
      <c r="C16" s="701"/>
      <c r="D16" s="488"/>
      <c r="E16" s="479"/>
      <c r="F16" s="700"/>
      <c r="G16" s="691"/>
      <c r="H16" s="700"/>
      <c r="I16" s="690"/>
      <c r="J16" s="753"/>
      <c r="K16" s="703"/>
      <c r="L16" s="752"/>
      <c r="M16" s="752"/>
      <c r="N16" s="752"/>
      <c r="O16" s="752"/>
      <c r="P16" s="752"/>
      <c r="Q16" s="752"/>
      <c r="R16" s="752"/>
      <c r="S16" s="752"/>
      <c r="T16" s="752" t="s">
        <v>922</v>
      </c>
      <c r="U16" s="699"/>
      <c r="V16" s="690"/>
      <c r="W16" s="690"/>
      <c r="X16" s="690"/>
      <c r="Y16" s="690"/>
      <c r="Z16" s="690"/>
      <c r="AA16" s="699"/>
      <c r="AB16" s="690"/>
      <c r="AC16" s="700"/>
      <c r="AD16" s="691"/>
      <c r="AE16" s="700"/>
      <c r="AF16" s="690"/>
      <c r="AG16" s="755"/>
      <c r="AH16" s="479"/>
      <c r="AI16" s="479"/>
      <c r="AJ16" s="479"/>
      <c r="AK16" s="479"/>
      <c r="AL16" s="479"/>
      <c r="AM16" s="479"/>
      <c r="AN16" s="495"/>
    </row>
    <row r="17" spans="1:40" ht="27.75" customHeight="1" x14ac:dyDescent="0.25">
      <c r="A17" s="550"/>
      <c r="B17" s="754"/>
      <c r="C17" s="701"/>
      <c r="D17" s="488"/>
      <c r="E17" s="479"/>
      <c r="F17" s="700"/>
      <c r="G17" s="691"/>
      <c r="H17" s="700"/>
      <c r="I17" s="690"/>
      <c r="J17" s="753"/>
      <c r="K17" s="703"/>
      <c r="L17" s="752"/>
      <c r="M17" s="752"/>
      <c r="N17" s="752"/>
      <c r="O17" s="752"/>
      <c r="P17" s="752"/>
      <c r="Q17" s="752"/>
      <c r="R17" s="752"/>
      <c r="S17" s="752"/>
      <c r="T17" s="752"/>
      <c r="U17" s="699"/>
      <c r="V17" s="690"/>
      <c r="W17" s="690"/>
      <c r="X17" s="690"/>
      <c r="Y17" s="690"/>
      <c r="Z17" s="690"/>
      <c r="AA17" s="699"/>
      <c r="AB17" s="690"/>
      <c r="AC17" s="700"/>
      <c r="AD17" s="691"/>
      <c r="AE17" s="700"/>
      <c r="AF17" s="690"/>
      <c r="AG17" s="755"/>
      <c r="AH17" s="479"/>
      <c r="AI17" s="479"/>
      <c r="AJ17" s="479"/>
      <c r="AK17" s="479"/>
      <c r="AL17" s="479"/>
      <c r="AM17" s="479"/>
      <c r="AN17" s="495"/>
    </row>
    <row r="18" spans="1:40" ht="151.5" customHeight="1" x14ac:dyDescent="0.25">
      <c r="A18" s="550"/>
      <c r="B18" s="754"/>
      <c r="C18" s="701"/>
      <c r="D18" s="488"/>
      <c r="E18" s="479"/>
      <c r="F18" s="700"/>
      <c r="G18" s="691"/>
      <c r="H18" s="700"/>
      <c r="I18" s="690"/>
      <c r="J18" s="753"/>
      <c r="K18" s="703"/>
      <c r="L18" s="752"/>
      <c r="M18" s="752"/>
      <c r="N18" s="752"/>
      <c r="O18" s="752"/>
      <c r="P18" s="752"/>
      <c r="Q18" s="752"/>
      <c r="R18" s="752"/>
      <c r="S18" s="752"/>
      <c r="T18" s="752" t="s">
        <v>922</v>
      </c>
      <c r="U18" s="699"/>
      <c r="V18" s="690"/>
      <c r="W18" s="690"/>
      <c r="X18" s="690"/>
      <c r="Y18" s="690"/>
      <c r="Z18" s="690"/>
      <c r="AA18" s="699"/>
      <c r="AB18" s="690"/>
      <c r="AC18" s="700"/>
      <c r="AD18" s="691"/>
      <c r="AE18" s="700"/>
      <c r="AF18" s="690"/>
      <c r="AG18" s="755"/>
      <c r="AH18" s="479"/>
      <c r="AI18" s="479"/>
      <c r="AJ18" s="479"/>
      <c r="AK18" s="479"/>
      <c r="AL18" s="479"/>
      <c r="AM18" s="479"/>
      <c r="AN18" s="495"/>
    </row>
    <row r="19" spans="1:40" ht="267.75" customHeight="1" x14ac:dyDescent="0.25">
      <c r="A19" s="728" t="s">
        <v>767</v>
      </c>
      <c r="B19" s="472" t="s">
        <v>797</v>
      </c>
      <c r="C19" s="701" t="s">
        <v>798</v>
      </c>
      <c r="D19" s="488" t="s">
        <v>895</v>
      </c>
      <c r="E19" s="479" t="s">
        <v>224</v>
      </c>
      <c r="F19" s="700">
        <v>3</v>
      </c>
      <c r="G19" s="691" t="s">
        <v>235</v>
      </c>
      <c r="H19" s="700">
        <v>4</v>
      </c>
      <c r="I19" s="690" t="s">
        <v>6</v>
      </c>
      <c r="J19" s="751" t="s">
        <v>929</v>
      </c>
      <c r="K19" s="703" t="s">
        <v>799</v>
      </c>
      <c r="L19" s="752" t="s">
        <v>14</v>
      </c>
      <c r="M19" s="752">
        <v>15</v>
      </c>
      <c r="N19" s="752">
        <v>15</v>
      </c>
      <c r="O19" s="752">
        <v>15</v>
      </c>
      <c r="P19" s="752">
        <v>15</v>
      </c>
      <c r="Q19" s="752">
        <v>15</v>
      </c>
      <c r="R19" s="752">
        <v>15</v>
      </c>
      <c r="S19" s="752">
        <v>10</v>
      </c>
      <c r="T19" s="752">
        <v>100</v>
      </c>
      <c r="U19" s="699">
        <v>100</v>
      </c>
      <c r="V19" s="752" t="s">
        <v>221</v>
      </c>
      <c r="W19" s="752" t="s">
        <v>241</v>
      </c>
      <c r="X19" s="752" t="s">
        <v>240</v>
      </c>
      <c r="Y19" s="752">
        <v>100</v>
      </c>
      <c r="Z19" s="752" t="s">
        <v>357</v>
      </c>
      <c r="AA19" s="699">
        <v>100</v>
      </c>
      <c r="AB19" s="690" t="s">
        <v>242</v>
      </c>
      <c r="AC19" s="700">
        <v>1</v>
      </c>
      <c r="AD19" s="691" t="s">
        <v>243</v>
      </c>
      <c r="AE19" s="700">
        <v>4</v>
      </c>
      <c r="AF19" s="690" t="s">
        <v>6</v>
      </c>
      <c r="AG19" s="755" t="s">
        <v>5</v>
      </c>
      <c r="AH19" s="479" t="s">
        <v>26</v>
      </c>
      <c r="AI19" s="479" t="s">
        <v>800</v>
      </c>
      <c r="AJ19" s="479" t="s">
        <v>801</v>
      </c>
      <c r="AK19" s="480">
        <v>44926</v>
      </c>
      <c r="AL19" s="479" t="s">
        <v>581</v>
      </c>
      <c r="AM19" s="479" t="s">
        <v>802</v>
      </c>
      <c r="AN19" s="495" t="s">
        <v>803</v>
      </c>
    </row>
    <row r="20" spans="1:40" x14ac:dyDescent="0.25">
      <c r="A20" s="728"/>
      <c r="B20" s="472"/>
      <c r="C20" s="701"/>
      <c r="D20" s="488"/>
      <c r="E20" s="479"/>
      <c r="F20" s="700"/>
      <c r="G20" s="691"/>
      <c r="H20" s="700"/>
      <c r="I20" s="690"/>
      <c r="J20" s="751"/>
      <c r="K20" s="703"/>
      <c r="L20" s="752"/>
      <c r="M20" s="752"/>
      <c r="N20" s="752"/>
      <c r="O20" s="752"/>
      <c r="P20" s="752"/>
      <c r="Q20" s="752"/>
      <c r="R20" s="752"/>
      <c r="S20" s="752"/>
      <c r="T20" s="752" t="s">
        <v>922</v>
      </c>
      <c r="U20" s="699"/>
      <c r="V20" s="752"/>
      <c r="W20" s="752"/>
      <c r="X20" s="752"/>
      <c r="Y20" s="752"/>
      <c r="Z20" s="752"/>
      <c r="AA20" s="699"/>
      <c r="AB20" s="690"/>
      <c r="AC20" s="700"/>
      <c r="AD20" s="691"/>
      <c r="AE20" s="700"/>
      <c r="AF20" s="690"/>
      <c r="AG20" s="755"/>
      <c r="AH20" s="479"/>
      <c r="AI20" s="479"/>
      <c r="AJ20" s="479"/>
      <c r="AK20" s="479"/>
      <c r="AL20" s="479"/>
      <c r="AM20" s="479"/>
      <c r="AN20" s="495"/>
    </row>
    <row r="21" spans="1:40" x14ac:dyDescent="0.25">
      <c r="A21" s="728"/>
      <c r="B21" s="472"/>
      <c r="C21" s="701"/>
      <c r="D21" s="488"/>
      <c r="E21" s="479"/>
      <c r="F21" s="700"/>
      <c r="G21" s="691"/>
      <c r="H21" s="700"/>
      <c r="I21" s="690"/>
      <c r="J21" s="751"/>
      <c r="K21" s="703"/>
      <c r="L21" s="752"/>
      <c r="M21" s="752"/>
      <c r="N21" s="752"/>
      <c r="O21" s="752"/>
      <c r="P21" s="752"/>
      <c r="Q21" s="752"/>
      <c r="R21" s="752"/>
      <c r="S21" s="752"/>
      <c r="T21" s="752" t="s">
        <v>922</v>
      </c>
      <c r="U21" s="699"/>
      <c r="V21" s="752"/>
      <c r="W21" s="752"/>
      <c r="X21" s="752"/>
      <c r="Y21" s="752"/>
      <c r="Z21" s="752"/>
      <c r="AA21" s="699"/>
      <c r="AB21" s="690"/>
      <c r="AC21" s="700"/>
      <c r="AD21" s="691"/>
      <c r="AE21" s="700"/>
      <c r="AF21" s="690"/>
      <c r="AG21" s="755"/>
      <c r="AH21" s="479"/>
      <c r="AI21" s="479"/>
      <c r="AJ21" s="479"/>
      <c r="AK21" s="479"/>
      <c r="AL21" s="479"/>
      <c r="AM21" s="479"/>
      <c r="AN21" s="495"/>
    </row>
    <row r="22" spans="1:40" x14ac:dyDescent="0.25">
      <c r="A22" s="728"/>
      <c r="B22" s="472"/>
      <c r="C22" s="701"/>
      <c r="D22" s="488"/>
      <c r="E22" s="479"/>
      <c r="F22" s="700"/>
      <c r="G22" s="691"/>
      <c r="H22" s="700"/>
      <c r="I22" s="690"/>
      <c r="J22" s="751"/>
      <c r="K22" s="703"/>
      <c r="L22" s="752"/>
      <c r="M22" s="752"/>
      <c r="N22" s="752"/>
      <c r="O22" s="752"/>
      <c r="P22" s="752"/>
      <c r="Q22" s="752"/>
      <c r="R22" s="752"/>
      <c r="S22" s="752"/>
      <c r="T22" s="752"/>
      <c r="U22" s="699"/>
      <c r="V22" s="752"/>
      <c r="W22" s="752"/>
      <c r="X22" s="752"/>
      <c r="Y22" s="752"/>
      <c r="Z22" s="752"/>
      <c r="AA22" s="699"/>
      <c r="AB22" s="690"/>
      <c r="AC22" s="700"/>
      <c r="AD22" s="691"/>
      <c r="AE22" s="700"/>
      <c r="AF22" s="690"/>
      <c r="AG22" s="755"/>
      <c r="AH22" s="479"/>
      <c r="AI22" s="479"/>
      <c r="AJ22" s="479"/>
      <c r="AK22" s="479"/>
      <c r="AL22" s="479"/>
      <c r="AM22" s="479"/>
      <c r="AN22" s="495"/>
    </row>
    <row r="23" spans="1:40" ht="39.75" customHeight="1" x14ac:dyDescent="0.25">
      <c r="A23" s="728"/>
      <c r="B23" s="472"/>
      <c r="C23" s="701"/>
      <c r="D23" s="488"/>
      <c r="E23" s="479"/>
      <c r="F23" s="700"/>
      <c r="G23" s="691"/>
      <c r="H23" s="700"/>
      <c r="I23" s="690"/>
      <c r="J23" s="751"/>
      <c r="K23" s="703"/>
      <c r="L23" s="752"/>
      <c r="M23" s="752"/>
      <c r="N23" s="752"/>
      <c r="O23" s="752"/>
      <c r="P23" s="752"/>
      <c r="Q23" s="752"/>
      <c r="R23" s="752"/>
      <c r="S23" s="752"/>
      <c r="T23" s="752" t="s">
        <v>922</v>
      </c>
      <c r="U23" s="699"/>
      <c r="V23" s="752"/>
      <c r="W23" s="752"/>
      <c r="X23" s="752"/>
      <c r="Y23" s="752"/>
      <c r="Z23" s="752"/>
      <c r="AA23" s="699"/>
      <c r="AB23" s="690"/>
      <c r="AC23" s="700"/>
      <c r="AD23" s="691"/>
      <c r="AE23" s="700"/>
      <c r="AF23" s="690"/>
      <c r="AG23" s="755"/>
      <c r="AH23" s="479"/>
      <c r="AI23" s="479"/>
      <c r="AJ23" s="479"/>
      <c r="AK23" s="479"/>
      <c r="AL23" s="479"/>
      <c r="AM23" s="479"/>
      <c r="AN23" s="495"/>
    </row>
    <row r="24" spans="1:40" s="186" customFormat="1" ht="51" customHeight="1" x14ac:dyDescent="0.25">
      <c r="A24" s="728" t="s">
        <v>308</v>
      </c>
      <c r="B24" s="754" t="s">
        <v>804</v>
      </c>
      <c r="C24" s="754" t="s">
        <v>810</v>
      </c>
      <c r="D24" s="754" t="s">
        <v>805</v>
      </c>
      <c r="E24" s="479" t="s">
        <v>224</v>
      </c>
      <c r="F24" s="700">
        <v>2</v>
      </c>
      <c r="G24" s="691" t="s">
        <v>239</v>
      </c>
      <c r="H24" s="700">
        <v>4</v>
      </c>
      <c r="I24" s="690" t="s">
        <v>6</v>
      </c>
      <c r="J24" s="753" t="s">
        <v>5</v>
      </c>
      <c r="K24" s="703" t="s">
        <v>806</v>
      </c>
      <c r="L24" s="479" t="s">
        <v>13</v>
      </c>
      <c r="M24" s="479">
        <v>15</v>
      </c>
      <c r="N24" s="479">
        <v>15</v>
      </c>
      <c r="O24" s="479">
        <v>15</v>
      </c>
      <c r="P24" s="479">
        <v>15</v>
      </c>
      <c r="Q24" s="479">
        <v>15</v>
      </c>
      <c r="R24" s="479">
        <v>15</v>
      </c>
      <c r="S24" s="479">
        <v>10</v>
      </c>
      <c r="T24" s="479">
        <v>100</v>
      </c>
      <c r="U24" s="699">
        <v>97.5</v>
      </c>
      <c r="V24" s="690" t="s">
        <v>221</v>
      </c>
      <c r="W24" s="690" t="s">
        <v>241</v>
      </c>
      <c r="X24" s="690" t="s">
        <v>240</v>
      </c>
      <c r="Y24" s="690">
        <v>100</v>
      </c>
      <c r="Z24" s="690" t="s">
        <v>358</v>
      </c>
      <c r="AA24" s="699">
        <v>100</v>
      </c>
      <c r="AB24" s="690" t="s">
        <v>242</v>
      </c>
      <c r="AC24" s="700">
        <v>1</v>
      </c>
      <c r="AD24" s="691" t="s">
        <v>243</v>
      </c>
      <c r="AE24" s="700">
        <v>4</v>
      </c>
      <c r="AF24" s="690" t="s">
        <v>6</v>
      </c>
      <c r="AG24" s="755" t="s">
        <v>5</v>
      </c>
      <c r="AH24" s="479" t="s">
        <v>26</v>
      </c>
      <c r="AI24" s="479" t="s">
        <v>993</v>
      </c>
      <c r="AJ24" s="479" t="s">
        <v>807</v>
      </c>
      <c r="AK24" s="480">
        <v>44926</v>
      </c>
      <c r="AL24" s="479" t="s">
        <v>808</v>
      </c>
      <c r="AM24" s="479" t="s">
        <v>811</v>
      </c>
      <c r="AN24" s="495" t="s">
        <v>807</v>
      </c>
    </row>
    <row r="25" spans="1:40" s="186" customFormat="1" ht="51" customHeight="1" x14ac:dyDescent="0.25">
      <c r="A25" s="728"/>
      <c r="B25" s="754"/>
      <c r="C25" s="754"/>
      <c r="D25" s="754"/>
      <c r="E25" s="479"/>
      <c r="F25" s="700"/>
      <c r="G25" s="691"/>
      <c r="H25" s="700"/>
      <c r="I25" s="690"/>
      <c r="J25" s="753"/>
      <c r="K25" s="703"/>
      <c r="L25" s="479"/>
      <c r="M25" s="479"/>
      <c r="N25" s="479"/>
      <c r="O25" s="479"/>
      <c r="P25" s="479"/>
      <c r="Q25" s="479"/>
      <c r="R25" s="479"/>
      <c r="S25" s="479"/>
      <c r="T25" s="479"/>
      <c r="U25" s="699"/>
      <c r="V25" s="690"/>
      <c r="W25" s="690"/>
      <c r="X25" s="690"/>
      <c r="Y25" s="690"/>
      <c r="Z25" s="690"/>
      <c r="AA25" s="699"/>
      <c r="AB25" s="690"/>
      <c r="AC25" s="700"/>
      <c r="AD25" s="691"/>
      <c r="AE25" s="700"/>
      <c r="AF25" s="690"/>
      <c r="AG25" s="755"/>
      <c r="AH25" s="479"/>
      <c r="AI25" s="479"/>
      <c r="AJ25" s="479"/>
      <c r="AK25" s="479"/>
      <c r="AL25" s="479"/>
      <c r="AM25" s="479"/>
      <c r="AN25" s="495"/>
    </row>
    <row r="26" spans="1:40" s="186" customFormat="1" ht="195" customHeight="1" x14ac:dyDescent="0.25">
      <c r="A26" s="728"/>
      <c r="B26" s="754"/>
      <c r="C26" s="754"/>
      <c r="D26" s="754"/>
      <c r="E26" s="479"/>
      <c r="F26" s="700"/>
      <c r="G26" s="691"/>
      <c r="H26" s="700"/>
      <c r="I26" s="690"/>
      <c r="J26" s="753"/>
      <c r="K26" s="703"/>
      <c r="L26" s="479"/>
      <c r="M26" s="479"/>
      <c r="N26" s="479"/>
      <c r="O26" s="479"/>
      <c r="P26" s="479"/>
      <c r="Q26" s="479"/>
      <c r="R26" s="479"/>
      <c r="S26" s="479"/>
      <c r="T26" s="479" t="s">
        <v>922</v>
      </c>
      <c r="U26" s="699"/>
      <c r="V26" s="690"/>
      <c r="W26" s="690"/>
      <c r="X26" s="690"/>
      <c r="Y26" s="690"/>
      <c r="Z26" s="690"/>
      <c r="AA26" s="699"/>
      <c r="AB26" s="690"/>
      <c r="AC26" s="700"/>
      <c r="AD26" s="691"/>
      <c r="AE26" s="700"/>
      <c r="AF26" s="690"/>
      <c r="AG26" s="755"/>
      <c r="AH26" s="479"/>
      <c r="AI26" s="479"/>
      <c r="AJ26" s="479"/>
      <c r="AK26" s="479"/>
      <c r="AL26" s="479"/>
      <c r="AM26" s="479"/>
      <c r="AN26" s="495"/>
    </row>
    <row r="27" spans="1:40" s="186" customFormat="1" ht="51" customHeight="1" x14ac:dyDescent="0.25">
      <c r="A27" s="728"/>
      <c r="B27" s="754" t="s">
        <v>1019</v>
      </c>
      <c r="C27" s="754"/>
      <c r="D27" s="754" t="s">
        <v>812</v>
      </c>
      <c r="E27" s="479"/>
      <c r="F27" s="700"/>
      <c r="G27" s="691"/>
      <c r="H27" s="700"/>
      <c r="I27" s="690"/>
      <c r="J27" s="753"/>
      <c r="K27" s="703" t="s">
        <v>809</v>
      </c>
      <c r="L27" s="479" t="s">
        <v>14</v>
      </c>
      <c r="M27" s="479">
        <v>15</v>
      </c>
      <c r="N27" s="479">
        <v>15</v>
      </c>
      <c r="O27" s="479">
        <v>15</v>
      </c>
      <c r="P27" s="479">
        <v>10</v>
      </c>
      <c r="Q27" s="479">
        <v>15</v>
      </c>
      <c r="R27" s="479">
        <v>15</v>
      </c>
      <c r="S27" s="479">
        <v>10</v>
      </c>
      <c r="T27" s="479">
        <v>95</v>
      </c>
      <c r="U27" s="699"/>
      <c r="V27" s="690" t="s">
        <v>218</v>
      </c>
      <c r="W27" s="690" t="s">
        <v>241</v>
      </c>
      <c r="X27" s="690" t="s">
        <v>240</v>
      </c>
      <c r="Y27" s="690">
        <v>100</v>
      </c>
      <c r="Z27" s="690" t="s">
        <v>358</v>
      </c>
      <c r="AA27" s="699"/>
      <c r="AB27" s="690"/>
      <c r="AC27" s="700"/>
      <c r="AD27" s="691"/>
      <c r="AE27" s="700"/>
      <c r="AF27" s="690"/>
      <c r="AG27" s="755"/>
      <c r="AH27" s="479"/>
      <c r="AI27" s="479"/>
      <c r="AJ27" s="479"/>
      <c r="AK27" s="479"/>
      <c r="AL27" s="479"/>
      <c r="AM27" s="479"/>
      <c r="AN27" s="495"/>
    </row>
    <row r="28" spans="1:40" s="186" customFormat="1" ht="297" customHeight="1" x14ac:dyDescent="0.25">
      <c r="A28" s="728"/>
      <c r="B28" s="754"/>
      <c r="C28" s="754"/>
      <c r="D28" s="754"/>
      <c r="E28" s="479"/>
      <c r="F28" s="700"/>
      <c r="G28" s="691"/>
      <c r="H28" s="700"/>
      <c r="I28" s="690"/>
      <c r="J28" s="753"/>
      <c r="K28" s="703"/>
      <c r="L28" s="479"/>
      <c r="M28" s="479"/>
      <c r="N28" s="479"/>
      <c r="O28" s="479"/>
      <c r="P28" s="479"/>
      <c r="Q28" s="479"/>
      <c r="R28" s="479"/>
      <c r="S28" s="479"/>
      <c r="T28" s="479"/>
      <c r="U28" s="699"/>
      <c r="V28" s="690"/>
      <c r="W28" s="690"/>
      <c r="X28" s="690"/>
      <c r="Y28" s="690"/>
      <c r="Z28" s="690"/>
      <c r="AA28" s="699"/>
      <c r="AB28" s="690"/>
      <c r="AC28" s="700"/>
      <c r="AD28" s="691"/>
      <c r="AE28" s="700"/>
      <c r="AF28" s="690"/>
      <c r="AG28" s="755"/>
      <c r="AH28" s="479"/>
      <c r="AI28" s="479"/>
      <c r="AJ28" s="479"/>
      <c r="AK28" s="479"/>
      <c r="AL28" s="479"/>
      <c r="AM28" s="479"/>
      <c r="AN28" s="495"/>
    </row>
    <row r="29" spans="1:40" s="186" customFormat="1" ht="204.75" customHeight="1" x14ac:dyDescent="0.25">
      <c r="A29" s="723" t="s">
        <v>306</v>
      </c>
      <c r="B29" s="330" t="s">
        <v>813</v>
      </c>
      <c r="C29" s="701" t="s">
        <v>814</v>
      </c>
      <c r="D29" s="316" t="s">
        <v>815</v>
      </c>
      <c r="E29" s="479" t="s">
        <v>224</v>
      </c>
      <c r="F29" s="700">
        <v>1</v>
      </c>
      <c r="G29" s="691" t="s">
        <v>243</v>
      </c>
      <c r="H29" s="700">
        <v>4</v>
      </c>
      <c r="I29" s="690" t="s">
        <v>6</v>
      </c>
      <c r="J29" s="753" t="s">
        <v>5</v>
      </c>
      <c r="K29" s="324" t="s">
        <v>816</v>
      </c>
      <c r="L29" s="314" t="s">
        <v>13</v>
      </c>
      <c r="M29" s="314">
        <v>15</v>
      </c>
      <c r="N29" s="314">
        <v>15</v>
      </c>
      <c r="O29" s="314">
        <v>15</v>
      </c>
      <c r="P29" s="314">
        <v>15</v>
      </c>
      <c r="Q29" s="314">
        <v>15</v>
      </c>
      <c r="R29" s="314">
        <v>15</v>
      </c>
      <c r="S29" s="314">
        <v>10</v>
      </c>
      <c r="T29" s="321">
        <v>100</v>
      </c>
      <c r="U29" s="699">
        <v>100</v>
      </c>
      <c r="V29" s="322" t="s">
        <v>221</v>
      </c>
      <c r="W29" s="322" t="s">
        <v>241</v>
      </c>
      <c r="X29" s="322" t="s">
        <v>240</v>
      </c>
      <c r="Y29" s="322">
        <v>100</v>
      </c>
      <c r="Z29" s="322" t="s">
        <v>358</v>
      </c>
      <c r="AA29" s="699">
        <v>100</v>
      </c>
      <c r="AB29" s="690" t="s">
        <v>242</v>
      </c>
      <c r="AC29" s="700">
        <v>1</v>
      </c>
      <c r="AD29" s="691" t="s">
        <v>243</v>
      </c>
      <c r="AE29" s="700">
        <v>4</v>
      </c>
      <c r="AF29" s="690" t="s">
        <v>6</v>
      </c>
      <c r="AG29" s="755" t="s">
        <v>5</v>
      </c>
      <c r="AH29" s="479" t="s">
        <v>27</v>
      </c>
      <c r="AI29" s="314" t="s">
        <v>817</v>
      </c>
      <c r="AJ29" s="314" t="s">
        <v>818</v>
      </c>
      <c r="AK29" s="315">
        <v>44926</v>
      </c>
      <c r="AL29" s="314" t="s">
        <v>819</v>
      </c>
      <c r="AM29" s="479" t="s">
        <v>820</v>
      </c>
      <c r="AN29" s="495" t="s">
        <v>821</v>
      </c>
    </row>
    <row r="30" spans="1:40" s="186" customFormat="1" ht="117" customHeight="1" x14ac:dyDescent="0.25">
      <c r="A30" s="723"/>
      <c r="B30" s="331" t="s">
        <v>822</v>
      </c>
      <c r="C30" s="701"/>
      <c r="D30" s="316" t="s">
        <v>823</v>
      </c>
      <c r="E30" s="479"/>
      <c r="F30" s="700"/>
      <c r="G30" s="691"/>
      <c r="H30" s="700"/>
      <c r="I30" s="690"/>
      <c r="J30" s="753"/>
      <c r="K30" s="704" t="s">
        <v>824</v>
      </c>
      <c r="L30" s="479" t="s">
        <v>13</v>
      </c>
      <c r="M30" s="479">
        <v>15</v>
      </c>
      <c r="N30" s="479">
        <v>15</v>
      </c>
      <c r="O30" s="479">
        <v>15</v>
      </c>
      <c r="P30" s="479">
        <v>15</v>
      </c>
      <c r="Q30" s="479">
        <v>15</v>
      </c>
      <c r="R30" s="479">
        <v>15</v>
      </c>
      <c r="S30" s="479">
        <v>10</v>
      </c>
      <c r="T30" s="689">
        <v>100</v>
      </c>
      <c r="U30" s="699"/>
      <c r="V30" s="690" t="s">
        <v>221</v>
      </c>
      <c r="W30" s="690" t="s">
        <v>241</v>
      </c>
      <c r="X30" s="690" t="s">
        <v>240</v>
      </c>
      <c r="Y30" s="690">
        <v>100</v>
      </c>
      <c r="Z30" s="690" t="s">
        <v>358</v>
      </c>
      <c r="AA30" s="699"/>
      <c r="AB30" s="690"/>
      <c r="AC30" s="700"/>
      <c r="AD30" s="691"/>
      <c r="AE30" s="700"/>
      <c r="AF30" s="690"/>
      <c r="AG30" s="755"/>
      <c r="AH30" s="479"/>
      <c r="AI30" s="479" t="s">
        <v>825</v>
      </c>
      <c r="AJ30" s="479" t="s">
        <v>818</v>
      </c>
      <c r="AK30" s="480">
        <v>44926</v>
      </c>
      <c r="AL30" s="479" t="s">
        <v>819</v>
      </c>
      <c r="AM30" s="479"/>
      <c r="AN30" s="495"/>
    </row>
    <row r="31" spans="1:40" s="186" customFormat="1" ht="117" customHeight="1" x14ac:dyDescent="0.25">
      <c r="A31" s="723"/>
      <c r="B31" s="330" t="s">
        <v>826</v>
      </c>
      <c r="C31" s="701"/>
      <c r="D31" s="316" t="s">
        <v>827</v>
      </c>
      <c r="E31" s="479"/>
      <c r="F31" s="700"/>
      <c r="G31" s="691"/>
      <c r="H31" s="700"/>
      <c r="I31" s="690"/>
      <c r="J31" s="753"/>
      <c r="K31" s="704"/>
      <c r="L31" s="479"/>
      <c r="M31" s="479"/>
      <c r="N31" s="479"/>
      <c r="O31" s="479"/>
      <c r="P31" s="479"/>
      <c r="Q31" s="479"/>
      <c r="R31" s="479"/>
      <c r="S31" s="479"/>
      <c r="T31" s="689"/>
      <c r="U31" s="699"/>
      <c r="V31" s="690"/>
      <c r="W31" s="690"/>
      <c r="X31" s="690"/>
      <c r="Y31" s="690"/>
      <c r="Z31" s="690"/>
      <c r="AA31" s="699"/>
      <c r="AB31" s="690"/>
      <c r="AC31" s="700"/>
      <c r="AD31" s="691"/>
      <c r="AE31" s="700"/>
      <c r="AF31" s="690"/>
      <c r="AG31" s="755"/>
      <c r="AH31" s="479"/>
      <c r="AI31" s="479"/>
      <c r="AJ31" s="479"/>
      <c r="AK31" s="480"/>
      <c r="AL31" s="479"/>
      <c r="AM31" s="479"/>
      <c r="AN31" s="495"/>
    </row>
    <row r="32" spans="1:40" s="186" customFormat="1" ht="85.5" customHeight="1" x14ac:dyDescent="0.25">
      <c r="A32" s="723"/>
      <c r="B32" s="754" t="s">
        <v>828</v>
      </c>
      <c r="C32" s="701"/>
      <c r="D32" s="488" t="s">
        <v>829</v>
      </c>
      <c r="E32" s="479"/>
      <c r="F32" s="700"/>
      <c r="G32" s="691"/>
      <c r="H32" s="700"/>
      <c r="I32" s="690"/>
      <c r="J32" s="753"/>
      <c r="K32" s="704"/>
      <c r="L32" s="479"/>
      <c r="M32" s="479"/>
      <c r="N32" s="479"/>
      <c r="O32" s="479"/>
      <c r="P32" s="479"/>
      <c r="Q32" s="479"/>
      <c r="R32" s="479"/>
      <c r="S32" s="479"/>
      <c r="T32" s="689"/>
      <c r="U32" s="699"/>
      <c r="V32" s="690"/>
      <c r="W32" s="690"/>
      <c r="X32" s="690"/>
      <c r="Y32" s="690"/>
      <c r="Z32" s="690"/>
      <c r="AA32" s="699"/>
      <c r="AB32" s="690"/>
      <c r="AC32" s="700"/>
      <c r="AD32" s="691"/>
      <c r="AE32" s="700"/>
      <c r="AF32" s="690"/>
      <c r="AG32" s="755"/>
      <c r="AH32" s="479"/>
      <c r="AI32" s="479"/>
      <c r="AJ32" s="479"/>
      <c r="AK32" s="480"/>
      <c r="AL32" s="479"/>
      <c r="AM32" s="479"/>
      <c r="AN32" s="495"/>
    </row>
    <row r="33" spans="1:40" s="186" customFormat="1" ht="117" hidden="1" customHeight="1" thickBot="1" x14ac:dyDescent="0.3">
      <c r="A33" s="723"/>
      <c r="B33" s="754"/>
      <c r="C33" s="701"/>
      <c r="D33" s="488"/>
      <c r="E33" s="479"/>
      <c r="F33" s="700"/>
      <c r="G33" s="691"/>
      <c r="H33" s="700"/>
      <c r="I33" s="690"/>
      <c r="J33" s="753"/>
      <c r="K33" s="704"/>
      <c r="L33" s="479"/>
      <c r="M33" s="479"/>
      <c r="N33" s="479"/>
      <c r="O33" s="479"/>
      <c r="P33" s="479"/>
      <c r="Q33" s="479"/>
      <c r="R33" s="479"/>
      <c r="S33" s="479"/>
      <c r="T33" s="689"/>
      <c r="U33" s="699"/>
      <c r="V33" s="690"/>
      <c r="W33" s="690"/>
      <c r="X33" s="690"/>
      <c r="Y33" s="690"/>
      <c r="Z33" s="690"/>
      <c r="AA33" s="699"/>
      <c r="AB33" s="690"/>
      <c r="AC33" s="700"/>
      <c r="AD33" s="691"/>
      <c r="AE33" s="700"/>
      <c r="AF33" s="690"/>
      <c r="AG33" s="755"/>
      <c r="AH33" s="479"/>
      <c r="AI33" s="479"/>
      <c r="AJ33" s="479"/>
      <c r="AK33" s="480"/>
      <c r="AL33" s="479"/>
      <c r="AM33" s="479"/>
      <c r="AN33" s="495"/>
    </row>
    <row r="34" spans="1:40" s="15" customFormat="1" ht="211.5" customHeight="1" x14ac:dyDescent="0.25">
      <c r="A34" s="757" t="s">
        <v>305</v>
      </c>
      <c r="B34" s="330" t="s">
        <v>994</v>
      </c>
      <c r="C34" s="701" t="s">
        <v>1020</v>
      </c>
      <c r="D34" s="316" t="s">
        <v>995</v>
      </c>
      <c r="E34" s="479" t="s">
        <v>224</v>
      </c>
      <c r="F34" s="700">
        <v>1</v>
      </c>
      <c r="G34" s="691" t="s">
        <v>243</v>
      </c>
      <c r="H34" s="700">
        <v>5</v>
      </c>
      <c r="I34" s="690" t="s">
        <v>928</v>
      </c>
      <c r="J34" s="751" t="s">
        <v>929</v>
      </c>
      <c r="K34" s="703" t="s">
        <v>1016</v>
      </c>
      <c r="L34" s="752" t="s">
        <v>13</v>
      </c>
      <c r="M34" s="752">
        <v>15</v>
      </c>
      <c r="N34" s="752">
        <v>15</v>
      </c>
      <c r="O34" s="752">
        <v>15</v>
      </c>
      <c r="P34" s="752">
        <v>15</v>
      </c>
      <c r="Q34" s="752">
        <v>15</v>
      </c>
      <c r="R34" s="752">
        <v>15</v>
      </c>
      <c r="S34" s="752">
        <v>10</v>
      </c>
      <c r="T34" s="752">
        <v>100</v>
      </c>
      <c r="U34" s="699">
        <v>100</v>
      </c>
      <c r="V34" s="690" t="s">
        <v>221</v>
      </c>
      <c r="W34" s="690" t="s">
        <v>241</v>
      </c>
      <c r="X34" s="690" t="s">
        <v>240</v>
      </c>
      <c r="Y34" s="690">
        <v>100</v>
      </c>
      <c r="Z34" s="690" t="s">
        <v>357</v>
      </c>
      <c r="AA34" s="699">
        <v>100</v>
      </c>
      <c r="AB34" s="690" t="s">
        <v>242</v>
      </c>
      <c r="AC34" s="700">
        <v>1</v>
      </c>
      <c r="AD34" s="691" t="s">
        <v>243</v>
      </c>
      <c r="AE34" s="700">
        <v>5</v>
      </c>
      <c r="AF34" s="690" t="s">
        <v>928</v>
      </c>
      <c r="AG34" s="750" t="s">
        <v>929</v>
      </c>
      <c r="AH34" s="756" t="s">
        <v>28</v>
      </c>
      <c r="AI34" s="479" t="s">
        <v>996</v>
      </c>
      <c r="AJ34" s="479" t="s">
        <v>917</v>
      </c>
      <c r="AK34" s="480">
        <v>44926</v>
      </c>
      <c r="AL34" s="700" t="s">
        <v>997</v>
      </c>
      <c r="AM34" s="479" t="s">
        <v>598</v>
      </c>
      <c r="AN34" s="495" t="s">
        <v>916</v>
      </c>
    </row>
    <row r="35" spans="1:40" s="15" customFormat="1" ht="59.25" customHeight="1" x14ac:dyDescent="0.25">
      <c r="A35" s="757"/>
      <c r="B35" s="330" t="s">
        <v>830</v>
      </c>
      <c r="C35" s="701"/>
      <c r="D35" s="488" t="s">
        <v>998</v>
      </c>
      <c r="E35" s="479"/>
      <c r="F35" s="700"/>
      <c r="G35" s="691"/>
      <c r="H35" s="700"/>
      <c r="I35" s="690"/>
      <c r="J35" s="751"/>
      <c r="K35" s="703"/>
      <c r="L35" s="752"/>
      <c r="M35" s="752"/>
      <c r="N35" s="752"/>
      <c r="O35" s="752"/>
      <c r="P35" s="752"/>
      <c r="Q35" s="752"/>
      <c r="R35" s="752"/>
      <c r="S35" s="752"/>
      <c r="T35" s="752" t="s">
        <v>922</v>
      </c>
      <c r="U35" s="699"/>
      <c r="V35" s="690"/>
      <c r="W35" s="690"/>
      <c r="X35" s="690"/>
      <c r="Y35" s="690"/>
      <c r="Z35" s="690"/>
      <c r="AA35" s="699"/>
      <c r="AB35" s="690"/>
      <c r="AC35" s="700"/>
      <c r="AD35" s="691"/>
      <c r="AE35" s="700"/>
      <c r="AF35" s="690"/>
      <c r="AG35" s="750"/>
      <c r="AH35" s="756"/>
      <c r="AI35" s="479"/>
      <c r="AJ35" s="479"/>
      <c r="AK35" s="480"/>
      <c r="AL35" s="700"/>
      <c r="AM35" s="479"/>
      <c r="AN35" s="495"/>
    </row>
    <row r="36" spans="1:40" s="15" customFormat="1" ht="29.25" customHeight="1" x14ac:dyDescent="0.25">
      <c r="A36" s="757"/>
      <c r="B36" s="701" t="s">
        <v>831</v>
      </c>
      <c r="C36" s="701"/>
      <c r="D36" s="488"/>
      <c r="E36" s="479"/>
      <c r="F36" s="700"/>
      <c r="G36" s="691"/>
      <c r="H36" s="700"/>
      <c r="I36" s="690"/>
      <c r="J36" s="751"/>
      <c r="K36" s="703"/>
      <c r="L36" s="752"/>
      <c r="M36" s="752"/>
      <c r="N36" s="752"/>
      <c r="O36" s="752"/>
      <c r="P36" s="752"/>
      <c r="Q36" s="752"/>
      <c r="R36" s="752"/>
      <c r="S36" s="752"/>
      <c r="T36" s="752" t="s">
        <v>922</v>
      </c>
      <c r="U36" s="699"/>
      <c r="V36" s="690"/>
      <c r="W36" s="690"/>
      <c r="X36" s="690"/>
      <c r="Y36" s="690"/>
      <c r="Z36" s="690"/>
      <c r="AA36" s="699"/>
      <c r="AB36" s="690"/>
      <c r="AC36" s="700"/>
      <c r="AD36" s="691"/>
      <c r="AE36" s="700"/>
      <c r="AF36" s="690"/>
      <c r="AG36" s="750"/>
      <c r="AH36" s="756"/>
      <c r="AI36" s="479"/>
      <c r="AJ36" s="479"/>
      <c r="AK36" s="480"/>
      <c r="AL36" s="700"/>
      <c r="AM36" s="479"/>
      <c r="AN36" s="495"/>
    </row>
    <row r="37" spans="1:40" x14ac:dyDescent="0.25">
      <c r="A37" s="757"/>
      <c r="B37" s="701"/>
      <c r="C37" s="701"/>
      <c r="D37" s="488"/>
      <c r="E37" s="479"/>
      <c r="F37" s="700"/>
      <c r="G37" s="691"/>
      <c r="H37" s="700"/>
      <c r="I37" s="690"/>
      <c r="J37" s="751"/>
      <c r="K37" s="703"/>
      <c r="L37" s="752"/>
      <c r="M37" s="752"/>
      <c r="N37" s="752"/>
      <c r="O37" s="752"/>
      <c r="P37" s="752"/>
      <c r="Q37" s="752"/>
      <c r="R37" s="752"/>
      <c r="S37" s="752"/>
      <c r="T37" s="752"/>
      <c r="U37" s="699"/>
      <c r="V37" s="690"/>
      <c r="W37" s="690"/>
      <c r="X37" s="690"/>
      <c r="Y37" s="690"/>
      <c r="Z37" s="690"/>
      <c r="AA37" s="699"/>
      <c r="AB37" s="690"/>
      <c r="AC37" s="700"/>
      <c r="AD37" s="691"/>
      <c r="AE37" s="700"/>
      <c r="AF37" s="690"/>
      <c r="AG37" s="750"/>
      <c r="AH37" s="756"/>
      <c r="AI37" s="479"/>
      <c r="AJ37" s="479"/>
      <c r="AK37" s="480"/>
      <c r="AL37" s="700"/>
      <c r="AM37" s="479"/>
      <c r="AN37" s="495"/>
    </row>
    <row r="38" spans="1:40" x14ac:dyDescent="0.25">
      <c r="A38" s="757"/>
      <c r="B38" s="701"/>
      <c r="C38" s="701"/>
      <c r="D38" s="488"/>
      <c r="E38" s="479"/>
      <c r="F38" s="700"/>
      <c r="G38" s="691"/>
      <c r="H38" s="700"/>
      <c r="I38" s="690"/>
      <c r="J38" s="751"/>
      <c r="K38" s="703"/>
      <c r="L38" s="752"/>
      <c r="M38" s="752"/>
      <c r="N38" s="752"/>
      <c r="O38" s="752"/>
      <c r="P38" s="752"/>
      <c r="Q38" s="752"/>
      <c r="R38" s="752"/>
      <c r="S38" s="752"/>
      <c r="T38" s="752" t="s">
        <v>922</v>
      </c>
      <c r="U38" s="699"/>
      <c r="V38" s="690"/>
      <c r="W38" s="690"/>
      <c r="X38" s="690"/>
      <c r="Y38" s="690"/>
      <c r="Z38" s="690"/>
      <c r="AA38" s="699"/>
      <c r="AB38" s="690"/>
      <c r="AC38" s="700"/>
      <c r="AD38" s="691"/>
      <c r="AE38" s="700"/>
      <c r="AF38" s="690"/>
      <c r="AG38" s="750"/>
      <c r="AH38" s="756"/>
      <c r="AI38" s="479"/>
      <c r="AJ38" s="479"/>
      <c r="AK38" s="480"/>
      <c r="AL38" s="700"/>
      <c r="AM38" s="479"/>
      <c r="AN38" s="495"/>
    </row>
    <row r="39" spans="1:40" ht="242.25" x14ac:dyDescent="0.25">
      <c r="A39" s="723" t="s">
        <v>311</v>
      </c>
      <c r="B39" s="330" t="s">
        <v>999</v>
      </c>
      <c r="C39" s="701" t="s">
        <v>1000</v>
      </c>
      <c r="D39" s="316" t="s">
        <v>832</v>
      </c>
      <c r="E39" s="479" t="s">
        <v>224</v>
      </c>
      <c r="F39" s="700">
        <v>1</v>
      </c>
      <c r="G39" s="691" t="s">
        <v>243</v>
      </c>
      <c r="H39" s="700">
        <v>3</v>
      </c>
      <c r="I39" s="690" t="s">
        <v>68</v>
      </c>
      <c r="J39" s="759" t="s">
        <v>930</v>
      </c>
      <c r="K39" s="324" t="s">
        <v>833</v>
      </c>
      <c r="L39" s="314" t="s">
        <v>13</v>
      </c>
      <c r="M39" s="314">
        <v>15</v>
      </c>
      <c r="N39" s="314">
        <v>15</v>
      </c>
      <c r="O39" s="314">
        <v>15</v>
      </c>
      <c r="P39" s="314">
        <v>15</v>
      </c>
      <c r="Q39" s="314">
        <v>15</v>
      </c>
      <c r="R39" s="314">
        <v>15</v>
      </c>
      <c r="S39" s="314">
        <v>10</v>
      </c>
      <c r="T39" s="321">
        <v>100</v>
      </c>
      <c r="U39" s="699">
        <v>100</v>
      </c>
      <c r="V39" s="322" t="s">
        <v>221</v>
      </c>
      <c r="W39" s="322" t="s">
        <v>241</v>
      </c>
      <c r="X39" s="322" t="s">
        <v>240</v>
      </c>
      <c r="Y39" s="322">
        <v>100</v>
      </c>
      <c r="Z39" s="322" t="s">
        <v>358</v>
      </c>
      <c r="AA39" s="699">
        <v>100</v>
      </c>
      <c r="AB39" s="690" t="s">
        <v>242</v>
      </c>
      <c r="AC39" s="700">
        <v>1</v>
      </c>
      <c r="AD39" s="691" t="s">
        <v>243</v>
      </c>
      <c r="AE39" s="700">
        <v>2</v>
      </c>
      <c r="AF39" s="690" t="s">
        <v>71</v>
      </c>
      <c r="AG39" s="758" t="s">
        <v>40</v>
      </c>
      <c r="AH39" s="479" t="s">
        <v>26</v>
      </c>
      <c r="AI39" s="479" t="s">
        <v>834</v>
      </c>
      <c r="AJ39" s="479" t="s">
        <v>835</v>
      </c>
      <c r="AK39" s="480">
        <v>44926</v>
      </c>
      <c r="AL39" s="479"/>
      <c r="AM39" s="479" t="s">
        <v>482</v>
      </c>
      <c r="AN39" s="495" t="s">
        <v>835</v>
      </c>
    </row>
    <row r="40" spans="1:40" ht="38.25" customHeight="1" x14ac:dyDescent="0.25">
      <c r="A40" s="723"/>
      <c r="B40" s="760" t="s">
        <v>473</v>
      </c>
      <c r="C40" s="701"/>
      <c r="D40" s="316" t="s">
        <v>836</v>
      </c>
      <c r="E40" s="479"/>
      <c r="F40" s="700"/>
      <c r="G40" s="691"/>
      <c r="H40" s="700"/>
      <c r="I40" s="690"/>
      <c r="J40" s="759"/>
      <c r="K40" s="704" t="s">
        <v>837</v>
      </c>
      <c r="L40" s="479" t="s">
        <v>13</v>
      </c>
      <c r="M40" s="479">
        <v>15</v>
      </c>
      <c r="N40" s="479">
        <v>15</v>
      </c>
      <c r="O40" s="479">
        <v>15</v>
      </c>
      <c r="P40" s="479">
        <v>15</v>
      </c>
      <c r="Q40" s="479">
        <v>15</v>
      </c>
      <c r="R40" s="479">
        <v>15</v>
      </c>
      <c r="S40" s="479">
        <v>10</v>
      </c>
      <c r="T40" s="479">
        <v>100</v>
      </c>
      <c r="U40" s="699"/>
      <c r="V40" s="479" t="s">
        <v>221</v>
      </c>
      <c r="W40" s="479" t="s">
        <v>241</v>
      </c>
      <c r="X40" s="479" t="s">
        <v>240</v>
      </c>
      <c r="Y40" s="479">
        <v>100</v>
      </c>
      <c r="Z40" s="479" t="s">
        <v>358</v>
      </c>
      <c r="AA40" s="699"/>
      <c r="AB40" s="690"/>
      <c r="AC40" s="700"/>
      <c r="AD40" s="691"/>
      <c r="AE40" s="700"/>
      <c r="AF40" s="690"/>
      <c r="AG40" s="758"/>
      <c r="AH40" s="479"/>
      <c r="AI40" s="479"/>
      <c r="AJ40" s="479"/>
      <c r="AK40" s="479"/>
      <c r="AL40" s="479"/>
      <c r="AM40" s="479"/>
      <c r="AN40" s="495"/>
    </row>
    <row r="41" spans="1:40" ht="25.5" x14ac:dyDescent="0.25">
      <c r="A41" s="723"/>
      <c r="B41" s="760"/>
      <c r="C41" s="701"/>
      <c r="D41" s="316" t="s">
        <v>838</v>
      </c>
      <c r="E41" s="479"/>
      <c r="F41" s="700"/>
      <c r="G41" s="691"/>
      <c r="H41" s="700"/>
      <c r="I41" s="690"/>
      <c r="J41" s="759"/>
      <c r="K41" s="704"/>
      <c r="L41" s="479"/>
      <c r="M41" s="479"/>
      <c r="N41" s="479"/>
      <c r="O41" s="479"/>
      <c r="P41" s="479"/>
      <c r="Q41" s="479"/>
      <c r="R41" s="479"/>
      <c r="S41" s="479"/>
      <c r="T41" s="479" t="s">
        <v>922</v>
      </c>
      <c r="U41" s="699"/>
      <c r="V41" s="479"/>
      <c r="W41" s="479"/>
      <c r="X41" s="479"/>
      <c r="Y41" s="479"/>
      <c r="Z41" s="479"/>
      <c r="AA41" s="699"/>
      <c r="AB41" s="690"/>
      <c r="AC41" s="700"/>
      <c r="AD41" s="691"/>
      <c r="AE41" s="700"/>
      <c r="AF41" s="690"/>
      <c r="AG41" s="758"/>
      <c r="AH41" s="479"/>
      <c r="AI41" s="479"/>
      <c r="AJ41" s="479"/>
      <c r="AK41" s="479"/>
      <c r="AL41" s="479"/>
      <c r="AM41" s="479"/>
      <c r="AN41" s="495"/>
    </row>
    <row r="42" spans="1:40" s="186" customFormat="1" ht="51" customHeight="1" x14ac:dyDescent="0.25">
      <c r="A42" s="723" t="s">
        <v>310</v>
      </c>
      <c r="B42" s="754" t="s">
        <v>839</v>
      </c>
      <c r="C42" s="701" t="s">
        <v>840</v>
      </c>
      <c r="D42" s="488" t="s">
        <v>841</v>
      </c>
      <c r="E42" s="479" t="s">
        <v>224</v>
      </c>
      <c r="F42" s="700">
        <v>2</v>
      </c>
      <c r="G42" s="691" t="s">
        <v>239</v>
      </c>
      <c r="H42" s="700">
        <v>4</v>
      </c>
      <c r="I42" s="690" t="s">
        <v>5</v>
      </c>
      <c r="J42" s="753" t="s">
        <v>5</v>
      </c>
      <c r="K42" s="703" t="s">
        <v>1018</v>
      </c>
      <c r="L42" s="752" t="s">
        <v>13</v>
      </c>
      <c r="M42" s="752">
        <v>15</v>
      </c>
      <c r="N42" s="752">
        <v>15</v>
      </c>
      <c r="O42" s="752">
        <v>15</v>
      </c>
      <c r="P42" s="752">
        <v>15</v>
      </c>
      <c r="Q42" s="752">
        <v>15</v>
      </c>
      <c r="R42" s="752">
        <v>15</v>
      </c>
      <c r="S42" s="752">
        <v>10</v>
      </c>
      <c r="T42" s="752">
        <v>100</v>
      </c>
      <c r="U42" s="699">
        <v>100</v>
      </c>
      <c r="V42" s="752" t="s">
        <v>221</v>
      </c>
      <c r="W42" s="752" t="s">
        <v>241</v>
      </c>
      <c r="X42" s="752" t="s">
        <v>240</v>
      </c>
      <c r="Y42" s="752">
        <v>100</v>
      </c>
      <c r="Z42" s="752" t="s">
        <v>357</v>
      </c>
      <c r="AA42" s="699">
        <v>100</v>
      </c>
      <c r="AB42" s="690" t="s">
        <v>242</v>
      </c>
      <c r="AC42" s="700">
        <v>1</v>
      </c>
      <c r="AD42" s="691" t="s">
        <v>243</v>
      </c>
      <c r="AE42" s="700">
        <v>4</v>
      </c>
      <c r="AF42" s="690" t="s">
        <v>6</v>
      </c>
      <c r="AG42" s="755" t="s">
        <v>5</v>
      </c>
      <c r="AH42" s="479" t="s">
        <v>26</v>
      </c>
      <c r="AI42" s="690" t="s">
        <v>842</v>
      </c>
      <c r="AJ42" s="690" t="s">
        <v>622</v>
      </c>
      <c r="AK42" s="480">
        <v>44926</v>
      </c>
      <c r="AL42" s="690" t="s">
        <v>843</v>
      </c>
      <c r="AM42" s="479" t="s">
        <v>844</v>
      </c>
      <c r="AN42" s="495" t="s">
        <v>622</v>
      </c>
    </row>
    <row r="43" spans="1:40" s="186" customFormat="1" ht="51" customHeight="1" x14ac:dyDescent="0.25">
      <c r="A43" s="723"/>
      <c r="B43" s="754"/>
      <c r="C43" s="701"/>
      <c r="D43" s="488"/>
      <c r="E43" s="479"/>
      <c r="F43" s="700"/>
      <c r="G43" s="691"/>
      <c r="H43" s="700"/>
      <c r="I43" s="690"/>
      <c r="J43" s="753"/>
      <c r="K43" s="703"/>
      <c r="L43" s="752"/>
      <c r="M43" s="752"/>
      <c r="N43" s="752"/>
      <c r="O43" s="752"/>
      <c r="P43" s="752"/>
      <c r="Q43" s="752"/>
      <c r="R43" s="752"/>
      <c r="S43" s="752"/>
      <c r="T43" s="752" t="s">
        <v>922</v>
      </c>
      <c r="U43" s="699"/>
      <c r="V43" s="752"/>
      <c r="W43" s="752"/>
      <c r="X43" s="752"/>
      <c r="Y43" s="752"/>
      <c r="Z43" s="752"/>
      <c r="AA43" s="699"/>
      <c r="AB43" s="690"/>
      <c r="AC43" s="700"/>
      <c r="AD43" s="691"/>
      <c r="AE43" s="700"/>
      <c r="AF43" s="690"/>
      <c r="AG43" s="755"/>
      <c r="AH43" s="479"/>
      <c r="AI43" s="690"/>
      <c r="AJ43" s="690"/>
      <c r="AK43" s="480"/>
      <c r="AL43" s="690"/>
      <c r="AM43" s="479"/>
      <c r="AN43" s="495"/>
    </row>
    <row r="44" spans="1:40" s="186" customFormat="1" ht="51" customHeight="1" x14ac:dyDescent="0.25">
      <c r="A44" s="723"/>
      <c r="B44" s="754"/>
      <c r="C44" s="701"/>
      <c r="D44" s="488"/>
      <c r="E44" s="479"/>
      <c r="F44" s="700"/>
      <c r="G44" s="691"/>
      <c r="H44" s="700"/>
      <c r="I44" s="690"/>
      <c r="J44" s="753"/>
      <c r="K44" s="703"/>
      <c r="L44" s="752"/>
      <c r="M44" s="752"/>
      <c r="N44" s="752"/>
      <c r="O44" s="752"/>
      <c r="P44" s="752"/>
      <c r="Q44" s="752"/>
      <c r="R44" s="752"/>
      <c r="S44" s="752"/>
      <c r="T44" s="752" t="s">
        <v>922</v>
      </c>
      <c r="U44" s="699"/>
      <c r="V44" s="752"/>
      <c r="W44" s="752"/>
      <c r="X44" s="752"/>
      <c r="Y44" s="752"/>
      <c r="Z44" s="752"/>
      <c r="AA44" s="699"/>
      <c r="AB44" s="690"/>
      <c r="AC44" s="700"/>
      <c r="AD44" s="691"/>
      <c r="AE44" s="700"/>
      <c r="AF44" s="690"/>
      <c r="AG44" s="755"/>
      <c r="AH44" s="479"/>
      <c r="AI44" s="690"/>
      <c r="AJ44" s="690"/>
      <c r="AK44" s="480"/>
      <c r="AL44" s="690"/>
      <c r="AM44" s="479"/>
      <c r="AN44" s="495"/>
    </row>
    <row r="45" spans="1:40" s="186" customFormat="1" ht="51" customHeight="1" x14ac:dyDescent="0.25">
      <c r="A45" s="723"/>
      <c r="B45" s="754"/>
      <c r="C45" s="701"/>
      <c r="D45" s="488"/>
      <c r="E45" s="479"/>
      <c r="F45" s="700"/>
      <c r="G45" s="691"/>
      <c r="H45" s="700"/>
      <c r="I45" s="690"/>
      <c r="J45" s="753"/>
      <c r="K45" s="703"/>
      <c r="L45" s="752"/>
      <c r="M45" s="752"/>
      <c r="N45" s="752"/>
      <c r="O45" s="752"/>
      <c r="P45" s="752"/>
      <c r="Q45" s="752"/>
      <c r="R45" s="752"/>
      <c r="S45" s="752"/>
      <c r="T45" s="752"/>
      <c r="U45" s="699"/>
      <c r="V45" s="752"/>
      <c r="W45" s="752"/>
      <c r="X45" s="752"/>
      <c r="Y45" s="752"/>
      <c r="Z45" s="752"/>
      <c r="AA45" s="699"/>
      <c r="AB45" s="690"/>
      <c r="AC45" s="700"/>
      <c r="AD45" s="691"/>
      <c r="AE45" s="700"/>
      <c r="AF45" s="690"/>
      <c r="AG45" s="755"/>
      <c r="AH45" s="479"/>
      <c r="AI45" s="690"/>
      <c r="AJ45" s="690"/>
      <c r="AK45" s="480"/>
      <c r="AL45" s="690"/>
      <c r="AM45" s="479"/>
      <c r="AN45" s="495"/>
    </row>
    <row r="46" spans="1:40" s="186" customFormat="1" ht="51" customHeight="1" x14ac:dyDescent="0.25">
      <c r="A46" s="723"/>
      <c r="B46" s="754"/>
      <c r="C46" s="701"/>
      <c r="D46" s="488"/>
      <c r="E46" s="479"/>
      <c r="F46" s="700"/>
      <c r="G46" s="691"/>
      <c r="H46" s="700"/>
      <c r="I46" s="690"/>
      <c r="J46" s="753"/>
      <c r="K46" s="703"/>
      <c r="L46" s="752"/>
      <c r="M46" s="752"/>
      <c r="N46" s="752"/>
      <c r="O46" s="752"/>
      <c r="P46" s="752"/>
      <c r="Q46" s="752"/>
      <c r="R46" s="752"/>
      <c r="S46" s="752"/>
      <c r="T46" s="752" t="s">
        <v>922</v>
      </c>
      <c r="U46" s="699"/>
      <c r="V46" s="752"/>
      <c r="W46" s="752"/>
      <c r="X46" s="752"/>
      <c r="Y46" s="752"/>
      <c r="Z46" s="752"/>
      <c r="AA46" s="699"/>
      <c r="AB46" s="690"/>
      <c r="AC46" s="700"/>
      <c r="AD46" s="691"/>
      <c r="AE46" s="700"/>
      <c r="AF46" s="690"/>
      <c r="AG46" s="755"/>
      <c r="AH46" s="479"/>
      <c r="AI46" s="690"/>
      <c r="AJ46" s="690"/>
      <c r="AK46" s="480"/>
      <c r="AL46" s="690"/>
      <c r="AM46" s="479"/>
      <c r="AN46" s="495"/>
    </row>
    <row r="47" spans="1:40" ht="144" customHeight="1" x14ac:dyDescent="0.25">
      <c r="A47" s="723" t="s">
        <v>309</v>
      </c>
      <c r="B47" s="330" t="s">
        <v>1001</v>
      </c>
      <c r="C47" s="701" t="s">
        <v>514</v>
      </c>
      <c r="D47" s="316" t="s">
        <v>477</v>
      </c>
      <c r="E47" s="479" t="s">
        <v>224</v>
      </c>
      <c r="F47" s="700">
        <v>4</v>
      </c>
      <c r="G47" s="691" t="s">
        <v>230</v>
      </c>
      <c r="H47" s="700">
        <v>4</v>
      </c>
      <c r="I47" s="690" t="s">
        <v>6</v>
      </c>
      <c r="J47" s="702" t="s">
        <v>929</v>
      </c>
      <c r="K47" s="325" t="s">
        <v>518</v>
      </c>
      <c r="L47" s="314" t="s">
        <v>13</v>
      </c>
      <c r="M47" s="314">
        <v>15</v>
      </c>
      <c r="N47" s="314">
        <v>15</v>
      </c>
      <c r="O47" s="314">
        <v>15</v>
      </c>
      <c r="P47" s="314">
        <v>10</v>
      </c>
      <c r="Q47" s="314">
        <v>15</v>
      </c>
      <c r="R47" s="314">
        <v>15</v>
      </c>
      <c r="S47" s="314">
        <v>10</v>
      </c>
      <c r="T47" s="321">
        <v>95</v>
      </c>
      <c r="U47" s="699">
        <v>98</v>
      </c>
      <c r="V47" s="322" t="s">
        <v>221</v>
      </c>
      <c r="W47" s="322" t="s">
        <v>241</v>
      </c>
      <c r="X47" s="322" t="s">
        <v>240</v>
      </c>
      <c r="Y47" s="322">
        <v>100</v>
      </c>
      <c r="Z47" s="322" t="s">
        <v>358</v>
      </c>
      <c r="AA47" s="699">
        <v>100</v>
      </c>
      <c r="AB47" s="690" t="s">
        <v>242</v>
      </c>
      <c r="AC47" s="700">
        <v>2</v>
      </c>
      <c r="AD47" s="691" t="s">
        <v>239</v>
      </c>
      <c r="AE47" s="700">
        <v>2</v>
      </c>
      <c r="AF47" s="690" t="s">
        <v>71</v>
      </c>
      <c r="AG47" s="478" t="s">
        <v>40</v>
      </c>
      <c r="AH47" s="691" t="s">
        <v>28</v>
      </c>
      <c r="AI47" s="479"/>
      <c r="AJ47" s="479"/>
      <c r="AK47" s="480"/>
      <c r="AL47" s="479"/>
      <c r="AM47" s="479" t="s">
        <v>1002</v>
      </c>
      <c r="AN47" s="495" t="s">
        <v>519</v>
      </c>
    </row>
    <row r="48" spans="1:40" ht="127.5" customHeight="1" x14ac:dyDescent="0.25">
      <c r="A48" s="723"/>
      <c r="B48" s="330" t="s">
        <v>513</v>
      </c>
      <c r="C48" s="701"/>
      <c r="D48" s="316" t="s">
        <v>515</v>
      </c>
      <c r="E48" s="479"/>
      <c r="F48" s="700"/>
      <c r="G48" s="691"/>
      <c r="H48" s="700"/>
      <c r="I48" s="690"/>
      <c r="J48" s="702"/>
      <c r="K48" s="704" t="s">
        <v>1017</v>
      </c>
      <c r="L48" s="479" t="s">
        <v>13</v>
      </c>
      <c r="M48" s="479">
        <v>15</v>
      </c>
      <c r="N48" s="479">
        <v>15</v>
      </c>
      <c r="O48" s="479">
        <v>15</v>
      </c>
      <c r="P48" s="479">
        <v>15</v>
      </c>
      <c r="Q48" s="479">
        <v>15</v>
      </c>
      <c r="R48" s="479">
        <v>15</v>
      </c>
      <c r="S48" s="479">
        <v>10</v>
      </c>
      <c r="T48" s="689">
        <v>100</v>
      </c>
      <c r="U48" s="699"/>
      <c r="V48" s="690" t="s">
        <v>221</v>
      </c>
      <c r="W48" s="690" t="s">
        <v>241</v>
      </c>
      <c r="X48" s="690" t="s">
        <v>240</v>
      </c>
      <c r="Y48" s="690">
        <v>100</v>
      </c>
      <c r="Z48" s="690" t="s">
        <v>358</v>
      </c>
      <c r="AA48" s="699"/>
      <c r="AB48" s="690"/>
      <c r="AC48" s="700"/>
      <c r="AD48" s="691"/>
      <c r="AE48" s="700"/>
      <c r="AF48" s="690"/>
      <c r="AG48" s="478"/>
      <c r="AH48" s="691"/>
      <c r="AI48" s="479"/>
      <c r="AJ48" s="479"/>
      <c r="AK48" s="480"/>
      <c r="AL48" s="479"/>
      <c r="AM48" s="479"/>
      <c r="AN48" s="495"/>
    </row>
    <row r="49" spans="1:40" ht="51" customHeight="1" x14ac:dyDescent="0.25">
      <c r="A49" s="723"/>
      <c r="B49" s="330" t="s">
        <v>1003</v>
      </c>
      <c r="C49" s="701"/>
      <c r="D49" s="316" t="s">
        <v>516</v>
      </c>
      <c r="E49" s="479"/>
      <c r="F49" s="700"/>
      <c r="G49" s="691"/>
      <c r="H49" s="700"/>
      <c r="I49" s="690"/>
      <c r="J49" s="702"/>
      <c r="K49" s="704"/>
      <c r="L49" s="479"/>
      <c r="M49" s="479"/>
      <c r="N49" s="479"/>
      <c r="O49" s="479"/>
      <c r="P49" s="479"/>
      <c r="Q49" s="479"/>
      <c r="R49" s="479"/>
      <c r="S49" s="479"/>
      <c r="T49" s="689"/>
      <c r="U49" s="699"/>
      <c r="V49" s="690"/>
      <c r="W49" s="690"/>
      <c r="X49" s="690"/>
      <c r="Y49" s="690"/>
      <c r="Z49" s="690"/>
      <c r="AA49" s="699"/>
      <c r="AB49" s="690"/>
      <c r="AC49" s="700"/>
      <c r="AD49" s="691"/>
      <c r="AE49" s="700"/>
      <c r="AF49" s="690"/>
      <c r="AG49" s="478"/>
      <c r="AH49" s="691"/>
      <c r="AI49" s="479"/>
      <c r="AJ49" s="479"/>
      <c r="AK49" s="480"/>
      <c r="AL49" s="479"/>
      <c r="AM49" s="479"/>
      <c r="AN49" s="495"/>
    </row>
    <row r="50" spans="1:40" ht="59.25" customHeight="1" x14ac:dyDescent="0.25">
      <c r="A50" s="723"/>
      <c r="B50" s="330"/>
      <c r="C50" s="701"/>
      <c r="D50" s="316" t="s">
        <v>517</v>
      </c>
      <c r="E50" s="479"/>
      <c r="F50" s="700"/>
      <c r="G50" s="691"/>
      <c r="H50" s="700"/>
      <c r="I50" s="690"/>
      <c r="J50" s="702"/>
      <c r="K50" s="704"/>
      <c r="L50" s="479"/>
      <c r="M50" s="479"/>
      <c r="N50" s="479"/>
      <c r="O50" s="479"/>
      <c r="P50" s="479"/>
      <c r="Q50" s="479"/>
      <c r="R50" s="479"/>
      <c r="S50" s="479"/>
      <c r="T50" s="689"/>
      <c r="U50" s="699"/>
      <c r="V50" s="690"/>
      <c r="W50" s="690"/>
      <c r="X50" s="690"/>
      <c r="Y50" s="690"/>
      <c r="Z50" s="690"/>
      <c r="AA50" s="699"/>
      <c r="AB50" s="690"/>
      <c r="AC50" s="700"/>
      <c r="AD50" s="691"/>
      <c r="AE50" s="700"/>
      <c r="AF50" s="690"/>
      <c r="AG50" s="478"/>
      <c r="AH50" s="691"/>
      <c r="AI50" s="479"/>
      <c r="AJ50" s="479"/>
      <c r="AK50" s="480"/>
      <c r="AL50" s="479"/>
      <c r="AM50" s="479"/>
      <c r="AN50" s="495"/>
    </row>
    <row r="51" spans="1:40" ht="255" customHeight="1" x14ac:dyDescent="0.25">
      <c r="A51" s="728" t="s">
        <v>312</v>
      </c>
      <c r="B51" s="330" t="s">
        <v>497</v>
      </c>
      <c r="C51" s="701" t="s">
        <v>500</v>
      </c>
      <c r="D51" s="316" t="s">
        <v>501</v>
      </c>
      <c r="E51" s="479" t="s">
        <v>224</v>
      </c>
      <c r="F51" s="700">
        <v>4</v>
      </c>
      <c r="G51" s="691" t="s">
        <v>230</v>
      </c>
      <c r="H51" s="700">
        <v>5</v>
      </c>
      <c r="I51" s="690" t="s">
        <v>928</v>
      </c>
      <c r="J51" s="702" t="s">
        <v>929</v>
      </c>
      <c r="K51" s="703" t="s">
        <v>503</v>
      </c>
      <c r="L51" s="479" t="s">
        <v>13</v>
      </c>
      <c r="M51" s="479">
        <v>15</v>
      </c>
      <c r="N51" s="479">
        <v>15</v>
      </c>
      <c r="O51" s="479">
        <v>15</v>
      </c>
      <c r="P51" s="479">
        <v>10</v>
      </c>
      <c r="Q51" s="479">
        <v>0</v>
      </c>
      <c r="R51" s="479">
        <v>15</v>
      </c>
      <c r="S51" s="479">
        <v>10</v>
      </c>
      <c r="T51" s="689">
        <v>80</v>
      </c>
      <c r="U51" s="699">
        <v>80</v>
      </c>
      <c r="V51" s="690" t="s">
        <v>221</v>
      </c>
      <c r="W51" s="690" t="s">
        <v>241</v>
      </c>
      <c r="X51" s="690" t="s">
        <v>240</v>
      </c>
      <c r="Y51" s="690">
        <v>100</v>
      </c>
      <c r="Z51" s="690" t="s">
        <v>357</v>
      </c>
      <c r="AA51" s="699">
        <v>100</v>
      </c>
      <c r="AB51" s="690" t="s">
        <v>242</v>
      </c>
      <c r="AC51" s="700">
        <v>3</v>
      </c>
      <c r="AD51" s="691" t="s">
        <v>235</v>
      </c>
      <c r="AE51" s="700">
        <v>4</v>
      </c>
      <c r="AF51" s="690" t="s">
        <v>6</v>
      </c>
      <c r="AG51" s="691" t="s">
        <v>66</v>
      </c>
      <c r="AH51" s="479" t="s">
        <v>28</v>
      </c>
      <c r="AI51" s="479" t="s">
        <v>504</v>
      </c>
      <c r="AJ51" s="479" t="s">
        <v>505</v>
      </c>
      <c r="AK51" s="480">
        <v>44925</v>
      </c>
      <c r="AL51" s="479"/>
      <c r="AM51" s="479" t="s">
        <v>482</v>
      </c>
      <c r="AN51" s="495" t="s">
        <v>505</v>
      </c>
    </row>
    <row r="52" spans="1:40" ht="39" customHeight="1" x14ac:dyDescent="0.25">
      <c r="A52" s="728"/>
      <c r="B52" s="330" t="s">
        <v>498</v>
      </c>
      <c r="C52" s="701"/>
      <c r="D52" s="316" t="s">
        <v>502</v>
      </c>
      <c r="E52" s="479"/>
      <c r="F52" s="700"/>
      <c r="G52" s="691"/>
      <c r="H52" s="700"/>
      <c r="I52" s="690"/>
      <c r="J52" s="702"/>
      <c r="K52" s="703"/>
      <c r="L52" s="479"/>
      <c r="M52" s="479"/>
      <c r="N52" s="479"/>
      <c r="O52" s="479"/>
      <c r="P52" s="479"/>
      <c r="Q52" s="479"/>
      <c r="R52" s="479"/>
      <c r="S52" s="479"/>
      <c r="T52" s="689"/>
      <c r="U52" s="699"/>
      <c r="V52" s="690"/>
      <c r="W52" s="690"/>
      <c r="X52" s="690"/>
      <c r="Y52" s="690"/>
      <c r="Z52" s="690"/>
      <c r="AA52" s="699"/>
      <c r="AB52" s="690"/>
      <c r="AC52" s="700"/>
      <c r="AD52" s="691"/>
      <c r="AE52" s="700"/>
      <c r="AF52" s="690"/>
      <c r="AG52" s="691"/>
      <c r="AH52" s="479"/>
      <c r="AI52" s="479"/>
      <c r="AJ52" s="479"/>
      <c r="AK52" s="480"/>
      <c r="AL52" s="479"/>
      <c r="AM52" s="479"/>
      <c r="AN52" s="495"/>
    </row>
    <row r="53" spans="1:40" ht="53.25" customHeight="1" x14ac:dyDescent="0.25">
      <c r="A53" s="728"/>
      <c r="B53" s="330" t="s">
        <v>499</v>
      </c>
      <c r="C53" s="701"/>
      <c r="D53" s="316" t="s">
        <v>1021</v>
      </c>
      <c r="E53" s="479"/>
      <c r="F53" s="700"/>
      <c r="G53" s="691"/>
      <c r="H53" s="700"/>
      <c r="I53" s="690"/>
      <c r="J53" s="702"/>
      <c r="K53" s="703"/>
      <c r="L53" s="479"/>
      <c r="M53" s="479"/>
      <c r="N53" s="479"/>
      <c r="O53" s="479"/>
      <c r="P53" s="479"/>
      <c r="Q53" s="479"/>
      <c r="R53" s="479"/>
      <c r="S53" s="479"/>
      <c r="T53" s="689"/>
      <c r="U53" s="699"/>
      <c r="V53" s="690"/>
      <c r="W53" s="690"/>
      <c r="X53" s="690"/>
      <c r="Y53" s="690"/>
      <c r="Z53" s="690"/>
      <c r="AA53" s="699"/>
      <c r="AB53" s="690"/>
      <c r="AC53" s="700"/>
      <c r="AD53" s="691"/>
      <c r="AE53" s="700"/>
      <c r="AF53" s="690"/>
      <c r="AG53" s="691"/>
      <c r="AH53" s="479"/>
      <c r="AI53" s="479"/>
      <c r="AJ53" s="479"/>
      <c r="AK53" s="480"/>
      <c r="AL53" s="479"/>
      <c r="AM53" s="479"/>
      <c r="AN53" s="495"/>
    </row>
    <row r="54" spans="1:40" ht="38.25" x14ac:dyDescent="0.25">
      <c r="A54" s="728"/>
      <c r="B54" s="330" t="s">
        <v>496</v>
      </c>
      <c r="C54" s="701"/>
      <c r="D54" s="316"/>
      <c r="E54" s="479"/>
      <c r="F54" s="700"/>
      <c r="G54" s="691"/>
      <c r="H54" s="700"/>
      <c r="I54" s="690"/>
      <c r="J54" s="702"/>
      <c r="K54" s="703"/>
      <c r="L54" s="479"/>
      <c r="M54" s="479"/>
      <c r="N54" s="479"/>
      <c r="O54" s="479"/>
      <c r="P54" s="479"/>
      <c r="Q54" s="479"/>
      <c r="R54" s="479"/>
      <c r="S54" s="479"/>
      <c r="T54" s="689"/>
      <c r="U54" s="699"/>
      <c r="V54" s="690"/>
      <c r="W54" s="690"/>
      <c r="X54" s="690"/>
      <c r="Y54" s="690"/>
      <c r="Z54" s="690"/>
      <c r="AA54" s="699"/>
      <c r="AB54" s="690"/>
      <c r="AC54" s="700"/>
      <c r="AD54" s="691"/>
      <c r="AE54" s="700"/>
      <c r="AF54" s="690"/>
      <c r="AG54" s="691"/>
      <c r="AH54" s="479"/>
      <c r="AI54" s="479"/>
      <c r="AJ54" s="479"/>
      <c r="AK54" s="480"/>
      <c r="AL54" s="479"/>
      <c r="AM54" s="479"/>
      <c r="AN54" s="495"/>
    </row>
    <row r="55" spans="1:40" ht="287.25" customHeight="1" x14ac:dyDescent="0.25">
      <c r="A55" s="728" t="s">
        <v>317</v>
      </c>
      <c r="B55" s="330" t="s">
        <v>472</v>
      </c>
      <c r="C55" s="701" t="s">
        <v>476</v>
      </c>
      <c r="D55" s="316" t="s">
        <v>477</v>
      </c>
      <c r="E55" s="479" t="s">
        <v>224</v>
      </c>
      <c r="F55" s="700">
        <v>1</v>
      </c>
      <c r="G55" s="691" t="s">
        <v>243</v>
      </c>
      <c r="H55" s="700">
        <v>5</v>
      </c>
      <c r="I55" s="690" t="s">
        <v>928</v>
      </c>
      <c r="J55" s="702" t="s">
        <v>929</v>
      </c>
      <c r="K55" s="703" t="s">
        <v>481</v>
      </c>
      <c r="L55" s="479" t="s">
        <v>13</v>
      </c>
      <c r="M55" s="479">
        <v>0</v>
      </c>
      <c r="N55" s="479">
        <v>0</v>
      </c>
      <c r="O55" s="479">
        <v>15</v>
      </c>
      <c r="P55" s="479">
        <v>15</v>
      </c>
      <c r="Q55" s="479">
        <v>15</v>
      </c>
      <c r="R55" s="479">
        <v>15</v>
      </c>
      <c r="S55" s="479">
        <v>10</v>
      </c>
      <c r="T55" s="689">
        <v>70</v>
      </c>
      <c r="U55" s="699">
        <v>70</v>
      </c>
      <c r="V55" s="690" t="s">
        <v>221</v>
      </c>
      <c r="W55" s="690" t="s">
        <v>241</v>
      </c>
      <c r="X55" s="690" t="s">
        <v>240</v>
      </c>
      <c r="Y55" s="690">
        <v>100</v>
      </c>
      <c r="Z55" s="690" t="s">
        <v>357</v>
      </c>
      <c r="AA55" s="699">
        <v>100</v>
      </c>
      <c r="AB55" s="690" t="s">
        <v>242</v>
      </c>
      <c r="AC55" s="700">
        <v>1</v>
      </c>
      <c r="AD55" s="691" t="s">
        <v>243</v>
      </c>
      <c r="AE55" s="700">
        <v>5</v>
      </c>
      <c r="AF55" s="690" t="s">
        <v>928</v>
      </c>
      <c r="AG55" s="691" t="s">
        <v>66</v>
      </c>
      <c r="AH55" s="479" t="s">
        <v>28</v>
      </c>
      <c r="AI55" s="479" t="s">
        <v>470</v>
      </c>
      <c r="AJ55" s="479" t="s">
        <v>465</v>
      </c>
      <c r="AK55" s="480">
        <v>44925</v>
      </c>
      <c r="AL55" s="479"/>
      <c r="AM55" s="479" t="s">
        <v>482</v>
      </c>
      <c r="AN55" s="495" t="s">
        <v>465</v>
      </c>
    </row>
    <row r="56" spans="1:40" ht="36" customHeight="1" x14ac:dyDescent="0.25">
      <c r="A56" s="728"/>
      <c r="B56" s="331" t="s">
        <v>473</v>
      </c>
      <c r="C56" s="701"/>
      <c r="D56" s="316" t="s">
        <v>478</v>
      </c>
      <c r="E56" s="479"/>
      <c r="F56" s="700"/>
      <c r="G56" s="691"/>
      <c r="H56" s="700"/>
      <c r="I56" s="690"/>
      <c r="J56" s="702"/>
      <c r="K56" s="703"/>
      <c r="L56" s="479"/>
      <c r="M56" s="479"/>
      <c r="N56" s="479"/>
      <c r="O56" s="479"/>
      <c r="P56" s="479"/>
      <c r="Q56" s="479"/>
      <c r="R56" s="479"/>
      <c r="S56" s="479"/>
      <c r="T56" s="689"/>
      <c r="U56" s="699"/>
      <c r="V56" s="690"/>
      <c r="W56" s="690"/>
      <c r="X56" s="690"/>
      <c r="Y56" s="690"/>
      <c r="Z56" s="690"/>
      <c r="AA56" s="699"/>
      <c r="AB56" s="690"/>
      <c r="AC56" s="700"/>
      <c r="AD56" s="691"/>
      <c r="AE56" s="700"/>
      <c r="AF56" s="690"/>
      <c r="AG56" s="691"/>
      <c r="AH56" s="479"/>
      <c r="AI56" s="479"/>
      <c r="AJ56" s="479"/>
      <c r="AK56" s="480"/>
      <c r="AL56" s="479"/>
      <c r="AM56" s="479"/>
      <c r="AN56" s="495"/>
    </row>
    <row r="57" spans="1:40" ht="51.75" customHeight="1" x14ac:dyDescent="0.25">
      <c r="A57" s="728"/>
      <c r="B57" s="330" t="s">
        <v>474</v>
      </c>
      <c r="C57" s="701"/>
      <c r="D57" s="316" t="s">
        <v>479</v>
      </c>
      <c r="E57" s="479"/>
      <c r="F57" s="700"/>
      <c r="G57" s="691"/>
      <c r="H57" s="700"/>
      <c r="I57" s="690"/>
      <c r="J57" s="702"/>
      <c r="K57" s="703"/>
      <c r="L57" s="479"/>
      <c r="M57" s="479"/>
      <c r="N57" s="479"/>
      <c r="O57" s="479"/>
      <c r="P57" s="479"/>
      <c r="Q57" s="479"/>
      <c r="R57" s="479"/>
      <c r="S57" s="479"/>
      <c r="T57" s="689"/>
      <c r="U57" s="699"/>
      <c r="V57" s="690"/>
      <c r="W57" s="690"/>
      <c r="X57" s="690"/>
      <c r="Y57" s="690"/>
      <c r="Z57" s="690"/>
      <c r="AA57" s="699"/>
      <c r="AB57" s="690"/>
      <c r="AC57" s="700"/>
      <c r="AD57" s="691"/>
      <c r="AE57" s="700"/>
      <c r="AF57" s="690"/>
      <c r="AG57" s="691"/>
      <c r="AH57" s="479"/>
      <c r="AI57" s="479"/>
      <c r="AJ57" s="479"/>
      <c r="AK57" s="480"/>
      <c r="AL57" s="479"/>
      <c r="AM57" s="479"/>
      <c r="AN57" s="495"/>
    </row>
    <row r="58" spans="1:40" ht="63.75" x14ac:dyDescent="0.25">
      <c r="A58" s="728"/>
      <c r="B58" s="330" t="s">
        <v>475</v>
      </c>
      <c r="C58" s="701"/>
      <c r="D58" s="316" t="s">
        <v>480</v>
      </c>
      <c r="E58" s="479"/>
      <c r="F58" s="700"/>
      <c r="G58" s="691"/>
      <c r="H58" s="700"/>
      <c r="I58" s="690"/>
      <c r="J58" s="702"/>
      <c r="K58" s="703"/>
      <c r="L58" s="479"/>
      <c r="M58" s="479"/>
      <c r="N58" s="479"/>
      <c r="O58" s="479"/>
      <c r="P58" s="479"/>
      <c r="Q58" s="479"/>
      <c r="R58" s="479"/>
      <c r="S58" s="479"/>
      <c r="T58" s="689"/>
      <c r="U58" s="699"/>
      <c r="V58" s="690"/>
      <c r="W58" s="690"/>
      <c r="X58" s="690"/>
      <c r="Y58" s="690"/>
      <c r="Z58" s="690"/>
      <c r="AA58" s="699"/>
      <c r="AB58" s="690"/>
      <c r="AC58" s="700"/>
      <c r="AD58" s="691"/>
      <c r="AE58" s="700"/>
      <c r="AF58" s="690"/>
      <c r="AG58" s="691"/>
      <c r="AH58" s="479"/>
      <c r="AI58" s="479"/>
      <c r="AJ58" s="479"/>
      <c r="AK58" s="480"/>
      <c r="AL58" s="479"/>
      <c r="AM58" s="479"/>
      <c r="AN58" s="495"/>
    </row>
    <row r="59" spans="1:40" s="186" customFormat="1" ht="207" customHeight="1" x14ac:dyDescent="0.25">
      <c r="A59" s="723"/>
      <c r="B59" s="332" t="s">
        <v>845</v>
      </c>
      <c r="C59" s="724" t="s">
        <v>846</v>
      </c>
      <c r="D59" s="332" t="s">
        <v>847</v>
      </c>
      <c r="E59" s="632" t="s">
        <v>224</v>
      </c>
      <c r="F59" s="694">
        <v>2</v>
      </c>
      <c r="G59" s="696" t="s">
        <v>239</v>
      </c>
      <c r="H59" s="694">
        <v>5</v>
      </c>
      <c r="I59" s="632" t="s">
        <v>928</v>
      </c>
      <c r="J59" s="726" t="s">
        <v>929</v>
      </c>
      <c r="K59" s="255" t="s">
        <v>848</v>
      </c>
      <c r="L59" s="317" t="s">
        <v>13</v>
      </c>
      <c r="M59" s="317">
        <v>15</v>
      </c>
      <c r="N59" s="317">
        <v>15</v>
      </c>
      <c r="O59" s="317">
        <v>15</v>
      </c>
      <c r="P59" s="317">
        <v>15</v>
      </c>
      <c r="Q59" s="317">
        <v>15</v>
      </c>
      <c r="R59" s="317">
        <v>15</v>
      </c>
      <c r="S59" s="317">
        <v>10</v>
      </c>
      <c r="T59" s="232">
        <v>100</v>
      </c>
      <c r="U59" s="692">
        <v>100</v>
      </c>
      <c r="V59" s="317" t="s">
        <v>221</v>
      </c>
      <c r="W59" s="317"/>
      <c r="X59" s="317"/>
      <c r="Y59" s="317"/>
      <c r="Z59" s="317"/>
      <c r="AA59" s="692" t="e">
        <v>#DIV/0!</v>
      </c>
      <c r="AB59" s="632"/>
      <c r="AC59" s="694">
        <v>1</v>
      </c>
      <c r="AD59" s="696" t="s">
        <v>243</v>
      </c>
      <c r="AE59" s="694">
        <v>3</v>
      </c>
      <c r="AF59" s="632" t="s">
        <v>68</v>
      </c>
      <c r="AG59" s="697" t="s">
        <v>930</v>
      </c>
      <c r="AH59" s="632" t="s">
        <v>28</v>
      </c>
      <c r="AI59" s="317" t="s">
        <v>849</v>
      </c>
      <c r="AJ59" s="317" t="s">
        <v>850</v>
      </c>
      <c r="AK59" s="317" t="s">
        <v>851</v>
      </c>
      <c r="AL59" s="317" t="s">
        <v>1004</v>
      </c>
      <c r="AM59" s="761" t="s">
        <v>852</v>
      </c>
      <c r="AN59" s="634" t="s">
        <v>918</v>
      </c>
    </row>
    <row r="60" spans="1:40" s="186" customFormat="1" ht="177" customHeight="1" x14ac:dyDescent="0.25">
      <c r="A60" s="693"/>
      <c r="B60" s="332" t="s">
        <v>853</v>
      </c>
      <c r="C60" s="725"/>
      <c r="D60" s="332" t="s">
        <v>847</v>
      </c>
      <c r="E60" s="693"/>
      <c r="F60" s="695"/>
      <c r="G60" s="695"/>
      <c r="H60" s="695"/>
      <c r="I60" s="693"/>
      <c r="J60" s="727"/>
      <c r="K60" s="255" t="s">
        <v>854</v>
      </c>
      <c r="L60" s="317" t="s">
        <v>13</v>
      </c>
      <c r="M60" s="317">
        <v>15</v>
      </c>
      <c r="N60" s="317">
        <v>15</v>
      </c>
      <c r="O60" s="317">
        <v>15</v>
      </c>
      <c r="P60" s="317">
        <v>15</v>
      </c>
      <c r="Q60" s="317">
        <v>15</v>
      </c>
      <c r="R60" s="317">
        <v>15</v>
      </c>
      <c r="S60" s="317">
        <v>10</v>
      </c>
      <c r="T60" s="232">
        <v>100</v>
      </c>
      <c r="U60" s="693"/>
      <c r="V60" s="317" t="s">
        <v>221</v>
      </c>
      <c r="W60" s="317"/>
      <c r="X60" s="317"/>
      <c r="Y60" s="317"/>
      <c r="Z60" s="317"/>
      <c r="AA60" s="693"/>
      <c r="AB60" s="693"/>
      <c r="AC60" s="695"/>
      <c r="AD60" s="695"/>
      <c r="AE60" s="695"/>
      <c r="AF60" s="693"/>
      <c r="AG60" s="698"/>
      <c r="AH60" s="693"/>
      <c r="AI60" s="317" t="s">
        <v>854</v>
      </c>
      <c r="AJ60" s="317" t="s">
        <v>850</v>
      </c>
      <c r="AK60" s="317" t="s">
        <v>851</v>
      </c>
      <c r="AL60" s="317" t="s">
        <v>855</v>
      </c>
      <c r="AM60" s="693"/>
      <c r="AN60" s="762"/>
    </row>
    <row r="61" spans="1:40" ht="141" customHeight="1" x14ac:dyDescent="0.25">
      <c r="A61" s="723" t="s">
        <v>315</v>
      </c>
      <c r="B61" s="330" t="s">
        <v>1005</v>
      </c>
      <c r="C61" s="701" t="s">
        <v>856</v>
      </c>
      <c r="D61" s="316" t="s">
        <v>1006</v>
      </c>
      <c r="E61" s="479" t="s">
        <v>224</v>
      </c>
      <c r="F61" s="700">
        <v>3</v>
      </c>
      <c r="G61" s="691" t="s">
        <v>235</v>
      </c>
      <c r="H61" s="700">
        <v>3</v>
      </c>
      <c r="I61" s="690" t="s">
        <v>68</v>
      </c>
      <c r="J61" s="753" t="s">
        <v>5</v>
      </c>
      <c r="K61" s="703" t="s">
        <v>857</v>
      </c>
      <c r="L61" s="752" t="s">
        <v>13</v>
      </c>
      <c r="M61" s="752">
        <v>15</v>
      </c>
      <c r="N61" s="752">
        <v>15</v>
      </c>
      <c r="O61" s="752">
        <v>15</v>
      </c>
      <c r="P61" s="752">
        <v>15</v>
      </c>
      <c r="Q61" s="752">
        <v>15</v>
      </c>
      <c r="R61" s="752">
        <v>15</v>
      </c>
      <c r="S61" s="752">
        <v>10</v>
      </c>
      <c r="T61" s="752">
        <v>100</v>
      </c>
      <c r="U61" s="699">
        <v>100</v>
      </c>
      <c r="V61" s="690" t="s">
        <v>221</v>
      </c>
      <c r="W61" s="690" t="s">
        <v>241</v>
      </c>
      <c r="X61" s="690" t="s">
        <v>240</v>
      </c>
      <c r="Y61" s="690">
        <v>100</v>
      </c>
      <c r="Z61" s="690" t="s">
        <v>358</v>
      </c>
      <c r="AA61" s="699">
        <v>100</v>
      </c>
      <c r="AB61" s="690" t="s">
        <v>242</v>
      </c>
      <c r="AC61" s="700">
        <v>1</v>
      </c>
      <c r="AD61" s="691" t="s">
        <v>243</v>
      </c>
      <c r="AE61" s="700">
        <v>3</v>
      </c>
      <c r="AF61" s="690" t="s">
        <v>68</v>
      </c>
      <c r="AG61" s="763" t="s">
        <v>930</v>
      </c>
      <c r="AH61" s="479" t="s">
        <v>26</v>
      </c>
      <c r="AI61" s="479"/>
      <c r="AJ61" s="479"/>
      <c r="AK61" s="479"/>
      <c r="AL61" s="479"/>
      <c r="AM61" s="479" t="s">
        <v>858</v>
      </c>
      <c r="AN61" s="495" t="s">
        <v>919</v>
      </c>
    </row>
    <row r="62" spans="1:40" ht="78.75" customHeight="1" x14ac:dyDescent="0.25">
      <c r="A62" s="723"/>
      <c r="B62" s="331" t="s">
        <v>859</v>
      </c>
      <c r="C62" s="701"/>
      <c r="D62" s="316" t="s">
        <v>1022</v>
      </c>
      <c r="E62" s="479"/>
      <c r="F62" s="700"/>
      <c r="G62" s="691"/>
      <c r="H62" s="700"/>
      <c r="I62" s="690"/>
      <c r="J62" s="753"/>
      <c r="K62" s="703"/>
      <c r="L62" s="752"/>
      <c r="M62" s="752"/>
      <c r="N62" s="752"/>
      <c r="O62" s="752"/>
      <c r="P62" s="752"/>
      <c r="Q62" s="752"/>
      <c r="R62" s="752"/>
      <c r="S62" s="752"/>
      <c r="T62" s="752" t="s">
        <v>922</v>
      </c>
      <c r="U62" s="699"/>
      <c r="V62" s="690"/>
      <c r="W62" s="690"/>
      <c r="X62" s="690"/>
      <c r="Y62" s="690"/>
      <c r="Z62" s="690"/>
      <c r="AA62" s="699"/>
      <c r="AB62" s="690"/>
      <c r="AC62" s="700"/>
      <c r="AD62" s="691"/>
      <c r="AE62" s="700"/>
      <c r="AF62" s="690"/>
      <c r="AG62" s="763"/>
      <c r="AH62" s="479"/>
      <c r="AI62" s="479"/>
      <c r="AJ62" s="479"/>
      <c r="AK62" s="479"/>
      <c r="AL62" s="479"/>
      <c r="AM62" s="479"/>
      <c r="AN62" s="495"/>
    </row>
    <row r="63" spans="1:40" ht="56.25" customHeight="1" x14ac:dyDescent="0.25">
      <c r="A63" s="723"/>
      <c r="B63" s="754" t="s">
        <v>860</v>
      </c>
      <c r="C63" s="701"/>
      <c r="D63" s="316" t="s">
        <v>861</v>
      </c>
      <c r="E63" s="479"/>
      <c r="F63" s="700"/>
      <c r="G63" s="691"/>
      <c r="H63" s="700"/>
      <c r="I63" s="690"/>
      <c r="J63" s="753"/>
      <c r="K63" s="703"/>
      <c r="L63" s="752"/>
      <c r="M63" s="752"/>
      <c r="N63" s="752"/>
      <c r="O63" s="752"/>
      <c r="P63" s="752"/>
      <c r="Q63" s="752"/>
      <c r="R63" s="752"/>
      <c r="S63" s="752"/>
      <c r="T63" s="752" t="s">
        <v>922</v>
      </c>
      <c r="U63" s="699"/>
      <c r="V63" s="690"/>
      <c r="W63" s="690"/>
      <c r="X63" s="690"/>
      <c r="Y63" s="690"/>
      <c r="Z63" s="690"/>
      <c r="AA63" s="699"/>
      <c r="AB63" s="690"/>
      <c r="AC63" s="700"/>
      <c r="AD63" s="691"/>
      <c r="AE63" s="700"/>
      <c r="AF63" s="690"/>
      <c r="AG63" s="763"/>
      <c r="AH63" s="479"/>
      <c r="AI63" s="479"/>
      <c r="AJ63" s="479"/>
      <c r="AK63" s="479"/>
      <c r="AL63" s="479"/>
      <c r="AM63" s="479"/>
      <c r="AN63" s="495"/>
    </row>
    <row r="64" spans="1:40" ht="15" customHeight="1" x14ac:dyDescent="0.25">
      <c r="A64" s="723"/>
      <c r="B64" s="754"/>
      <c r="C64" s="701"/>
      <c r="D64" s="488" t="s">
        <v>862</v>
      </c>
      <c r="E64" s="479"/>
      <c r="F64" s="700"/>
      <c r="G64" s="691"/>
      <c r="H64" s="700"/>
      <c r="I64" s="690"/>
      <c r="J64" s="753"/>
      <c r="K64" s="703"/>
      <c r="L64" s="752"/>
      <c r="M64" s="752"/>
      <c r="N64" s="752"/>
      <c r="O64" s="752"/>
      <c r="P64" s="752"/>
      <c r="Q64" s="752"/>
      <c r="R64" s="752"/>
      <c r="S64" s="752"/>
      <c r="T64" s="752"/>
      <c r="U64" s="699"/>
      <c r="V64" s="690"/>
      <c r="W64" s="690"/>
      <c r="X64" s="690"/>
      <c r="Y64" s="690"/>
      <c r="Z64" s="690"/>
      <c r="AA64" s="699"/>
      <c r="AB64" s="690"/>
      <c r="AC64" s="700"/>
      <c r="AD64" s="691"/>
      <c r="AE64" s="700"/>
      <c r="AF64" s="690"/>
      <c r="AG64" s="763"/>
      <c r="AH64" s="479"/>
      <c r="AI64" s="479"/>
      <c r="AJ64" s="479"/>
      <c r="AK64" s="479"/>
      <c r="AL64" s="479"/>
      <c r="AM64" s="479"/>
      <c r="AN64" s="495"/>
    </row>
    <row r="65" spans="1:40" ht="30.75" customHeight="1" x14ac:dyDescent="0.25">
      <c r="A65" s="723"/>
      <c r="B65" s="754"/>
      <c r="C65" s="701"/>
      <c r="D65" s="488"/>
      <c r="E65" s="479"/>
      <c r="F65" s="700"/>
      <c r="G65" s="691"/>
      <c r="H65" s="700"/>
      <c r="I65" s="690"/>
      <c r="J65" s="753"/>
      <c r="K65" s="703"/>
      <c r="L65" s="752"/>
      <c r="M65" s="752"/>
      <c r="N65" s="752"/>
      <c r="O65" s="752"/>
      <c r="P65" s="752"/>
      <c r="Q65" s="752"/>
      <c r="R65" s="752"/>
      <c r="S65" s="752"/>
      <c r="T65" s="752" t="s">
        <v>922</v>
      </c>
      <c r="U65" s="699"/>
      <c r="V65" s="690"/>
      <c r="W65" s="690"/>
      <c r="X65" s="690"/>
      <c r="Y65" s="690"/>
      <c r="Z65" s="690"/>
      <c r="AA65" s="699"/>
      <c r="AB65" s="690"/>
      <c r="AC65" s="700"/>
      <c r="AD65" s="691"/>
      <c r="AE65" s="700"/>
      <c r="AF65" s="690"/>
      <c r="AG65" s="763"/>
      <c r="AH65" s="479"/>
      <c r="AI65" s="479"/>
      <c r="AJ65" s="479"/>
      <c r="AK65" s="479"/>
      <c r="AL65" s="479"/>
      <c r="AM65" s="479"/>
      <c r="AN65" s="495"/>
    </row>
    <row r="66" spans="1:40" ht="293.25" customHeight="1" x14ac:dyDescent="0.25">
      <c r="A66" s="723" t="s">
        <v>313</v>
      </c>
      <c r="B66" s="330" t="s">
        <v>863</v>
      </c>
      <c r="C66" s="701" t="s">
        <v>864</v>
      </c>
      <c r="D66" s="488" t="s">
        <v>865</v>
      </c>
      <c r="E66" s="479" t="s">
        <v>224</v>
      </c>
      <c r="F66" s="700">
        <v>2</v>
      </c>
      <c r="G66" s="691" t="s">
        <v>239</v>
      </c>
      <c r="H66" s="700">
        <v>4</v>
      </c>
      <c r="I66" s="690" t="s">
        <v>6</v>
      </c>
      <c r="J66" s="753" t="s">
        <v>5</v>
      </c>
      <c r="K66" s="324" t="s">
        <v>1007</v>
      </c>
      <c r="L66" s="314" t="s">
        <v>13</v>
      </c>
      <c r="M66" s="314">
        <v>15</v>
      </c>
      <c r="N66" s="314">
        <v>15</v>
      </c>
      <c r="O66" s="314">
        <v>15</v>
      </c>
      <c r="P66" s="314">
        <v>15</v>
      </c>
      <c r="Q66" s="314">
        <v>15</v>
      </c>
      <c r="R66" s="314">
        <v>15</v>
      </c>
      <c r="S66" s="314">
        <v>10</v>
      </c>
      <c r="T66" s="321">
        <v>100</v>
      </c>
      <c r="U66" s="699">
        <v>100</v>
      </c>
      <c r="V66" s="322" t="s">
        <v>221</v>
      </c>
      <c r="W66" s="322" t="s">
        <v>241</v>
      </c>
      <c r="X66" s="322" t="s">
        <v>240</v>
      </c>
      <c r="Y66" s="322">
        <v>100</v>
      </c>
      <c r="Z66" s="322" t="s">
        <v>358</v>
      </c>
      <c r="AA66" s="699">
        <v>100</v>
      </c>
      <c r="AB66" s="690" t="s">
        <v>242</v>
      </c>
      <c r="AC66" s="700">
        <v>1</v>
      </c>
      <c r="AD66" s="691" t="s">
        <v>243</v>
      </c>
      <c r="AE66" s="700">
        <v>4</v>
      </c>
      <c r="AF66" s="690" t="s">
        <v>6</v>
      </c>
      <c r="AG66" s="755" t="s">
        <v>5</v>
      </c>
      <c r="AH66" s="479" t="s">
        <v>26</v>
      </c>
      <c r="AI66" s="479" t="s">
        <v>866</v>
      </c>
      <c r="AJ66" s="479" t="s">
        <v>678</v>
      </c>
      <c r="AK66" s="479" t="s">
        <v>851</v>
      </c>
      <c r="AL66" s="479" t="s">
        <v>1008</v>
      </c>
      <c r="AM66" s="479" t="s">
        <v>867</v>
      </c>
      <c r="AN66" s="495" t="s">
        <v>678</v>
      </c>
    </row>
    <row r="67" spans="1:40" ht="172.5" customHeight="1" x14ac:dyDescent="0.25">
      <c r="A67" s="723"/>
      <c r="B67" s="764" t="s">
        <v>868</v>
      </c>
      <c r="C67" s="701"/>
      <c r="D67" s="488"/>
      <c r="E67" s="479"/>
      <c r="F67" s="700"/>
      <c r="G67" s="691"/>
      <c r="H67" s="700"/>
      <c r="I67" s="690"/>
      <c r="J67" s="753"/>
      <c r="K67" s="704" t="s">
        <v>869</v>
      </c>
      <c r="L67" s="479" t="s">
        <v>14</v>
      </c>
      <c r="M67" s="479">
        <v>15</v>
      </c>
      <c r="N67" s="479">
        <v>15</v>
      </c>
      <c r="O67" s="479">
        <v>15</v>
      </c>
      <c r="P67" s="479">
        <v>15</v>
      </c>
      <c r="Q67" s="479">
        <v>15</v>
      </c>
      <c r="R67" s="479">
        <v>15</v>
      </c>
      <c r="S67" s="479">
        <v>10</v>
      </c>
      <c r="T67" s="479">
        <v>100</v>
      </c>
      <c r="U67" s="699"/>
      <c r="V67" s="690" t="s">
        <v>221</v>
      </c>
      <c r="W67" s="690" t="s">
        <v>241</v>
      </c>
      <c r="X67" s="690" t="s">
        <v>240</v>
      </c>
      <c r="Y67" s="690">
        <v>100</v>
      </c>
      <c r="Z67" s="690" t="s">
        <v>358</v>
      </c>
      <c r="AA67" s="699"/>
      <c r="AB67" s="690"/>
      <c r="AC67" s="700"/>
      <c r="AD67" s="691"/>
      <c r="AE67" s="700"/>
      <c r="AF67" s="690"/>
      <c r="AG67" s="755"/>
      <c r="AH67" s="479"/>
      <c r="AI67" s="479"/>
      <c r="AJ67" s="479"/>
      <c r="AK67" s="479"/>
      <c r="AL67" s="479"/>
      <c r="AM67" s="479"/>
      <c r="AN67" s="495"/>
    </row>
    <row r="68" spans="1:40" x14ac:dyDescent="0.25">
      <c r="A68" s="723"/>
      <c r="B68" s="764"/>
      <c r="C68" s="701"/>
      <c r="D68" s="488"/>
      <c r="E68" s="479"/>
      <c r="F68" s="700"/>
      <c r="G68" s="691"/>
      <c r="H68" s="700"/>
      <c r="I68" s="690"/>
      <c r="J68" s="753"/>
      <c r="K68" s="704"/>
      <c r="L68" s="479"/>
      <c r="M68" s="479"/>
      <c r="N68" s="479"/>
      <c r="O68" s="479"/>
      <c r="P68" s="479"/>
      <c r="Q68" s="479"/>
      <c r="R68" s="479"/>
      <c r="S68" s="479"/>
      <c r="T68" s="479" t="s">
        <v>922</v>
      </c>
      <c r="U68" s="699"/>
      <c r="V68" s="690"/>
      <c r="W68" s="690"/>
      <c r="X68" s="690"/>
      <c r="Y68" s="690"/>
      <c r="Z68" s="690"/>
      <c r="AA68" s="699"/>
      <c r="AB68" s="690"/>
      <c r="AC68" s="700"/>
      <c r="AD68" s="691"/>
      <c r="AE68" s="700"/>
      <c r="AF68" s="690"/>
      <c r="AG68" s="755"/>
      <c r="AH68" s="479"/>
      <c r="AI68" s="479"/>
      <c r="AJ68" s="479"/>
      <c r="AK68" s="479"/>
      <c r="AL68" s="479"/>
      <c r="AM68" s="479"/>
      <c r="AN68" s="495"/>
    </row>
    <row r="69" spans="1:40" ht="34.5" customHeight="1" x14ac:dyDescent="0.25">
      <c r="A69" s="723"/>
      <c r="B69" s="764"/>
      <c r="C69" s="701"/>
      <c r="D69" s="488"/>
      <c r="E69" s="479"/>
      <c r="F69" s="700"/>
      <c r="G69" s="691"/>
      <c r="H69" s="700"/>
      <c r="I69" s="690"/>
      <c r="J69" s="753"/>
      <c r="K69" s="704"/>
      <c r="L69" s="479"/>
      <c r="M69" s="479"/>
      <c r="N69" s="479"/>
      <c r="O69" s="479"/>
      <c r="P69" s="479"/>
      <c r="Q69" s="479"/>
      <c r="R69" s="479"/>
      <c r="S69" s="479"/>
      <c r="T69" s="479"/>
      <c r="U69" s="699"/>
      <c r="V69" s="690"/>
      <c r="W69" s="690"/>
      <c r="X69" s="690"/>
      <c r="Y69" s="690"/>
      <c r="Z69" s="690"/>
      <c r="AA69" s="699"/>
      <c r="AB69" s="690"/>
      <c r="AC69" s="700"/>
      <c r="AD69" s="691"/>
      <c r="AE69" s="700"/>
      <c r="AF69" s="690"/>
      <c r="AG69" s="755"/>
      <c r="AH69" s="479"/>
      <c r="AI69" s="479"/>
      <c r="AJ69" s="479"/>
      <c r="AK69" s="479"/>
      <c r="AL69" s="479"/>
      <c r="AM69" s="479"/>
      <c r="AN69" s="495"/>
    </row>
    <row r="70" spans="1:40" ht="51" customHeight="1" x14ac:dyDescent="0.25">
      <c r="A70" s="723"/>
      <c r="B70" s="764"/>
      <c r="C70" s="701"/>
      <c r="D70" s="488"/>
      <c r="E70" s="479"/>
      <c r="F70" s="700"/>
      <c r="G70" s="691"/>
      <c r="H70" s="700"/>
      <c r="I70" s="690"/>
      <c r="J70" s="753"/>
      <c r="K70" s="704"/>
      <c r="L70" s="479"/>
      <c r="M70" s="479"/>
      <c r="N70" s="479"/>
      <c r="O70" s="479"/>
      <c r="P70" s="479"/>
      <c r="Q70" s="479"/>
      <c r="R70" s="479"/>
      <c r="S70" s="479"/>
      <c r="T70" s="479" t="s">
        <v>922</v>
      </c>
      <c r="U70" s="699"/>
      <c r="V70" s="690"/>
      <c r="W70" s="690"/>
      <c r="X70" s="690"/>
      <c r="Y70" s="690"/>
      <c r="Z70" s="690"/>
      <c r="AA70" s="699"/>
      <c r="AB70" s="690"/>
      <c r="AC70" s="700"/>
      <c r="AD70" s="691"/>
      <c r="AE70" s="700"/>
      <c r="AF70" s="690"/>
      <c r="AG70" s="755"/>
      <c r="AH70" s="479"/>
      <c r="AI70" s="479"/>
      <c r="AJ70" s="479"/>
      <c r="AK70" s="479"/>
      <c r="AL70" s="479"/>
      <c r="AM70" s="479"/>
      <c r="AN70" s="495"/>
    </row>
    <row r="71" spans="1:40" ht="89.25" customHeight="1" x14ac:dyDescent="0.25">
      <c r="A71" s="723" t="s">
        <v>314</v>
      </c>
      <c r="B71" s="330" t="s">
        <v>1009</v>
      </c>
      <c r="C71" s="701" t="s">
        <v>1010</v>
      </c>
      <c r="D71" s="316" t="s">
        <v>536</v>
      </c>
      <c r="E71" s="479" t="s">
        <v>224</v>
      </c>
      <c r="F71" s="700">
        <v>1</v>
      </c>
      <c r="G71" s="691" t="s">
        <v>243</v>
      </c>
      <c r="H71" s="700">
        <v>4</v>
      </c>
      <c r="I71" s="690" t="s">
        <v>6</v>
      </c>
      <c r="J71" s="702" t="s">
        <v>5</v>
      </c>
      <c r="K71" s="703" t="s">
        <v>1011</v>
      </c>
      <c r="L71" s="479" t="s">
        <v>13</v>
      </c>
      <c r="M71" s="479">
        <v>15</v>
      </c>
      <c r="N71" s="479">
        <v>15</v>
      </c>
      <c r="O71" s="479">
        <v>15</v>
      </c>
      <c r="P71" s="479">
        <v>15</v>
      </c>
      <c r="Q71" s="479">
        <v>15</v>
      </c>
      <c r="R71" s="479">
        <v>15</v>
      </c>
      <c r="S71" s="479">
        <v>10</v>
      </c>
      <c r="T71" s="689">
        <v>100</v>
      </c>
      <c r="U71" s="699">
        <v>100</v>
      </c>
      <c r="V71" s="690" t="s">
        <v>221</v>
      </c>
      <c r="W71" s="690" t="s">
        <v>241</v>
      </c>
      <c r="X71" s="690" t="s">
        <v>240</v>
      </c>
      <c r="Y71" s="690">
        <v>100</v>
      </c>
      <c r="Z71" s="690" t="s">
        <v>358</v>
      </c>
      <c r="AA71" s="699">
        <v>100</v>
      </c>
      <c r="AB71" s="690" t="s">
        <v>242</v>
      </c>
      <c r="AC71" s="700">
        <v>1</v>
      </c>
      <c r="AD71" s="691" t="s">
        <v>243</v>
      </c>
      <c r="AE71" s="700">
        <v>2</v>
      </c>
      <c r="AF71" s="690" t="s">
        <v>71</v>
      </c>
      <c r="AG71" s="691" t="s">
        <v>40</v>
      </c>
      <c r="AH71" s="479" t="s">
        <v>27</v>
      </c>
      <c r="AI71" s="479"/>
      <c r="AJ71" s="479"/>
      <c r="AK71" s="480"/>
      <c r="AL71" s="479"/>
      <c r="AM71" s="479" t="s">
        <v>482</v>
      </c>
      <c r="AN71" s="495" t="s">
        <v>519</v>
      </c>
    </row>
    <row r="72" spans="1:40" ht="63" customHeight="1" x14ac:dyDescent="0.25">
      <c r="A72" s="723"/>
      <c r="B72" s="330" t="s">
        <v>1023</v>
      </c>
      <c r="C72" s="701"/>
      <c r="D72" s="316" t="s">
        <v>537</v>
      </c>
      <c r="E72" s="479"/>
      <c r="F72" s="700"/>
      <c r="G72" s="691"/>
      <c r="H72" s="700"/>
      <c r="I72" s="690"/>
      <c r="J72" s="702"/>
      <c r="K72" s="703"/>
      <c r="L72" s="479"/>
      <c r="M72" s="479"/>
      <c r="N72" s="479"/>
      <c r="O72" s="479"/>
      <c r="P72" s="479"/>
      <c r="Q72" s="479"/>
      <c r="R72" s="479"/>
      <c r="S72" s="479"/>
      <c r="T72" s="689"/>
      <c r="U72" s="699"/>
      <c r="V72" s="690"/>
      <c r="W72" s="690"/>
      <c r="X72" s="690"/>
      <c r="Y72" s="690"/>
      <c r="Z72" s="690"/>
      <c r="AA72" s="699"/>
      <c r="AB72" s="690"/>
      <c r="AC72" s="700"/>
      <c r="AD72" s="691"/>
      <c r="AE72" s="700"/>
      <c r="AF72" s="690"/>
      <c r="AG72" s="691"/>
      <c r="AH72" s="479"/>
      <c r="AI72" s="479"/>
      <c r="AJ72" s="479"/>
      <c r="AK72" s="480"/>
      <c r="AL72" s="479"/>
      <c r="AM72" s="479"/>
      <c r="AN72" s="495"/>
    </row>
    <row r="73" spans="1:40" ht="65.25" customHeight="1" x14ac:dyDescent="0.25">
      <c r="A73" s="723"/>
      <c r="B73" s="330" t="s">
        <v>1012</v>
      </c>
      <c r="C73" s="701"/>
      <c r="D73" s="316" t="s">
        <v>538</v>
      </c>
      <c r="E73" s="479"/>
      <c r="F73" s="700"/>
      <c r="G73" s="691"/>
      <c r="H73" s="700"/>
      <c r="I73" s="690"/>
      <c r="J73" s="702"/>
      <c r="K73" s="703"/>
      <c r="L73" s="479"/>
      <c r="M73" s="479"/>
      <c r="N73" s="479"/>
      <c r="O73" s="479"/>
      <c r="P73" s="479"/>
      <c r="Q73" s="479"/>
      <c r="R73" s="479"/>
      <c r="S73" s="479"/>
      <c r="T73" s="689"/>
      <c r="U73" s="699"/>
      <c r="V73" s="690"/>
      <c r="W73" s="690"/>
      <c r="X73" s="690"/>
      <c r="Y73" s="690"/>
      <c r="Z73" s="690"/>
      <c r="AA73" s="699"/>
      <c r="AB73" s="690"/>
      <c r="AC73" s="700"/>
      <c r="AD73" s="691"/>
      <c r="AE73" s="700"/>
      <c r="AF73" s="690"/>
      <c r="AG73" s="691"/>
      <c r="AH73" s="479"/>
      <c r="AI73" s="479"/>
      <c r="AJ73" s="479"/>
      <c r="AK73" s="480"/>
      <c r="AL73" s="479"/>
      <c r="AM73" s="479"/>
      <c r="AN73" s="495"/>
    </row>
    <row r="74" spans="1:40" ht="30" customHeight="1" x14ac:dyDescent="0.25">
      <c r="A74" s="723"/>
      <c r="B74" s="754" t="s">
        <v>1013</v>
      </c>
      <c r="C74" s="701"/>
      <c r="D74" s="488" t="s">
        <v>539</v>
      </c>
      <c r="E74" s="479"/>
      <c r="F74" s="700"/>
      <c r="G74" s="691"/>
      <c r="H74" s="700"/>
      <c r="I74" s="690"/>
      <c r="J74" s="702"/>
      <c r="K74" s="703"/>
      <c r="L74" s="479"/>
      <c r="M74" s="479"/>
      <c r="N74" s="479"/>
      <c r="O74" s="479"/>
      <c r="P74" s="479"/>
      <c r="Q74" s="479"/>
      <c r="R74" s="479"/>
      <c r="S74" s="479"/>
      <c r="T74" s="689"/>
      <c r="U74" s="699"/>
      <c r="V74" s="690"/>
      <c r="W74" s="690"/>
      <c r="X74" s="690"/>
      <c r="Y74" s="690"/>
      <c r="Z74" s="690"/>
      <c r="AA74" s="699"/>
      <c r="AB74" s="690"/>
      <c r="AC74" s="700"/>
      <c r="AD74" s="691"/>
      <c r="AE74" s="700"/>
      <c r="AF74" s="690"/>
      <c r="AG74" s="691"/>
      <c r="AH74" s="479"/>
      <c r="AI74" s="479"/>
      <c r="AJ74" s="479"/>
      <c r="AK74" s="480"/>
      <c r="AL74" s="479"/>
      <c r="AM74" s="479"/>
      <c r="AN74" s="495"/>
    </row>
    <row r="75" spans="1:40" ht="146.25" customHeight="1" x14ac:dyDescent="0.25">
      <c r="A75" s="723"/>
      <c r="B75" s="754"/>
      <c r="C75" s="701"/>
      <c r="D75" s="488"/>
      <c r="E75" s="479"/>
      <c r="F75" s="700"/>
      <c r="G75" s="691"/>
      <c r="H75" s="700"/>
      <c r="I75" s="690"/>
      <c r="J75" s="702"/>
      <c r="K75" s="703"/>
      <c r="L75" s="479"/>
      <c r="M75" s="479"/>
      <c r="N75" s="479"/>
      <c r="O75" s="479"/>
      <c r="P75" s="479"/>
      <c r="Q75" s="479"/>
      <c r="R75" s="479"/>
      <c r="S75" s="479"/>
      <c r="T75" s="689"/>
      <c r="U75" s="699"/>
      <c r="V75" s="690"/>
      <c r="W75" s="690"/>
      <c r="X75" s="690"/>
      <c r="Y75" s="690"/>
      <c r="Z75" s="690"/>
      <c r="AA75" s="699"/>
      <c r="AB75" s="690"/>
      <c r="AC75" s="700"/>
      <c r="AD75" s="691"/>
      <c r="AE75" s="700"/>
      <c r="AF75" s="690"/>
      <c r="AG75" s="691"/>
      <c r="AH75" s="479"/>
      <c r="AI75" s="479"/>
      <c r="AJ75" s="479"/>
      <c r="AK75" s="480"/>
      <c r="AL75" s="479"/>
      <c r="AM75" s="479"/>
      <c r="AN75" s="495"/>
    </row>
    <row r="76" spans="1:40" s="229" customFormat="1" ht="51" customHeight="1" x14ac:dyDescent="0.25">
      <c r="A76" s="728" t="s">
        <v>318</v>
      </c>
      <c r="B76" s="323" t="s">
        <v>870</v>
      </c>
      <c r="C76" s="701" t="s">
        <v>871</v>
      </c>
      <c r="D76" s="318" t="s">
        <v>1014</v>
      </c>
      <c r="E76" s="700" t="s">
        <v>224</v>
      </c>
      <c r="F76" s="700">
        <v>5</v>
      </c>
      <c r="G76" s="691" t="s">
        <v>927</v>
      </c>
      <c r="H76" s="700">
        <v>3</v>
      </c>
      <c r="I76" s="691" t="s">
        <v>68</v>
      </c>
      <c r="J76" s="751" t="s">
        <v>929</v>
      </c>
      <c r="K76" s="765" t="s">
        <v>872</v>
      </c>
      <c r="L76" s="700" t="s">
        <v>14</v>
      </c>
      <c r="M76" s="700">
        <v>15</v>
      </c>
      <c r="N76" s="700">
        <v>15</v>
      </c>
      <c r="O76" s="479">
        <v>15</v>
      </c>
      <c r="P76" s="479">
        <v>15</v>
      </c>
      <c r="Q76" s="479">
        <v>15</v>
      </c>
      <c r="R76" s="479">
        <v>15</v>
      </c>
      <c r="S76" s="479">
        <v>10</v>
      </c>
      <c r="T76" s="691">
        <v>100</v>
      </c>
      <c r="U76" s="699">
        <v>100</v>
      </c>
      <c r="V76" s="690" t="s">
        <v>221</v>
      </c>
      <c r="W76" s="690" t="s">
        <v>241</v>
      </c>
      <c r="X76" s="690" t="s">
        <v>240</v>
      </c>
      <c r="Y76" s="690">
        <v>100</v>
      </c>
      <c r="Z76" s="690" t="s">
        <v>358</v>
      </c>
      <c r="AA76" s="699">
        <v>100</v>
      </c>
      <c r="AB76" s="691" t="s">
        <v>242</v>
      </c>
      <c r="AC76" s="700">
        <v>3</v>
      </c>
      <c r="AD76" s="691" t="s">
        <v>235</v>
      </c>
      <c r="AE76" s="700">
        <v>3</v>
      </c>
      <c r="AF76" s="691" t="s">
        <v>68</v>
      </c>
      <c r="AG76" s="755" t="s">
        <v>5</v>
      </c>
      <c r="AH76" s="700" t="s">
        <v>26</v>
      </c>
      <c r="AI76" s="479" t="s">
        <v>873</v>
      </c>
      <c r="AJ76" s="479" t="s">
        <v>873</v>
      </c>
      <c r="AK76" s="480" t="s">
        <v>873</v>
      </c>
      <c r="AL76" s="479" t="s">
        <v>873</v>
      </c>
      <c r="AM76" s="479" t="s">
        <v>874</v>
      </c>
      <c r="AN76" s="495" t="s">
        <v>702</v>
      </c>
    </row>
    <row r="77" spans="1:40" s="229" customFormat="1" ht="51" customHeight="1" x14ac:dyDescent="0.25">
      <c r="A77" s="728"/>
      <c r="B77" s="323" t="s">
        <v>875</v>
      </c>
      <c r="C77" s="701"/>
      <c r="D77" s="318" t="s">
        <v>876</v>
      </c>
      <c r="E77" s="700"/>
      <c r="F77" s="700"/>
      <c r="G77" s="691"/>
      <c r="H77" s="700"/>
      <c r="I77" s="691"/>
      <c r="J77" s="751"/>
      <c r="K77" s="765"/>
      <c r="L77" s="700"/>
      <c r="M77" s="700"/>
      <c r="N77" s="700"/>
      <c r="O77" s="479"/>
      <c r="P77" s="479"/>
      <c r="Q77" s="479"/>
      <c r="R77" s="479"/>
      <c r="S77" s="479"/>
      <c r="T77" s="691"/>
      <c r="U77" s="699"/>
      <c r="V77" s="690"/>
      <c r="W77" s="690"/>
      <c r="X77" s="690"/>
      <c r="Y77" s="690"/>
      <c r="Z77" s="690"/>
      <c r="AA77" s="699"/>
      <c r="AB77" s="691"/>
      <c r="AC77" s="700"/>
      <c r="AD77" s="691"/>
      <c r="AE77" s="700"/>
      <c r="AF77" s="691"/>
      <c r="AG77" s="755"/>
      <c r="AH77" s="700"/>
      <c r="AI77" s="479"/>
      <c r="AJ77" s="479"/>
      <c r="AK77" s="480"/>
      <c r="AL77" s="479"/>
      <c r="AM77" s="479"/>
      <c r="AN77" s="495"/>
    </row>
    <row r="78" spans="1:40" s="229" customFormat="1" ht="51" customHeight="1" x14ac:dyDescent="0.25">
      <c r="A78" s="728"/>
      <c r="B78" s="323" t="s">
        <v>877</v>
      </c>
      <c r="C78" s="701"/>
      <c r="D78" s="318" t="s">
        <v>878</v>
      </c>
      <c r="E78" s="700"/>
      <c r="F78" s="700"/>
      <c r="G78" s="691"/>
      <c r="H78" s="700"/>
      <c r="I78" s="691"/>
      <c r="J78" s="751"/>
      <c r="K78" s="765"/>
      <c r="L78" s="700"/>
      <c r="M78" s="700"/>
      <c r="N78" s="700"/>
      <c r="O78" s="479"/>
      <c r="P78" s="479"/>
      <c r="Q78" s="479"/>
      <c r="R78" s="479"/>
      <c r="S78" s="479"/>
      <c r="T78" s="691"/>
      <c r="U78" s="699"/>
      <c r="V78" s="690"/>
      <c r="W78" s="690"/>
      <c r="X78" s="690"/>
      <c r="Y78" s="690"/>
      <c r="Z78" s="690"/>
      <c r="AA78" s="699"/>
      <c r="AB78" s="691"/>
      <c r="AC78" s="700"/>
      <c r="AD78" s="691"/>
      <c r="AE78" s="700"/>
      <c r="AF78" s="691"/>
      <c r="AG78" s="755"/>
      <c r="AH78" s="700"/>
      <c r="AI78" s="479"/>
      <c r="AJ78" s="479"/>
      <c r="AK78" s="480"/>
      <c r="AL78" s="479"/>
      <c r="AM78" s="479"/>
      <c r="AN78" s="495"/>
    </row>
    <row r="79" spans="1:40" s="229" customFormat="1" ht="51" customHeight="1" x14ac:dyDescent="0.25">
      <c r="A79" s="728"/>
      <c r="B79" s="323" t="s">
        <v>879</v>
      </c>
      <c r="C79" s="701"/>
      <c r="D79" s="318"/>
      <c r="E79" s="700"/>
      <c r="F79" s="700"/>
      <c r="G79" s="691"/>
      <c r="H79" s="700"/>
      <c r="I79" s="691"/>
      <c r="J79" s="751"/>
      <c r="K79" s="765"/>
      <c r="L79" s="700"/>
      <c r="M79" s="700"/>
      <c r="N79" s="700"/>
      <c r="O79" s="479"/>
      <c r="P79" s="479"/>
      <c r="Q79" s="479"/>
      <c r="R79" s="479"/>
      <c r="S79" s="479"/>
      <c r="T79" s="691"/>
      <c r="U79" s="699"/>
      <c r="V79" s="690"/>
      <c r="W79" s="690"/>
      <c r="X79" s="690"/>
      <c r="Y79" s="690"/>
      <c r="Z79" s="690"/>
      <c r="AA79" s="699"/>
      <c r="AB79" s="691"/>
      <c r="AC79" s="700"/>
      <c r="AD79" s="691"/>
      <c r="AE79" s="700"/>
      <c r="AF79" s="691"/>
      <c r="AG79" s="755"/>
      <c r="AH79" s="700"/>
      <c r="AI79" s="479"/>
      <c r="AJ79" s="479"/>
      <c r="AK79" s="480"/>
      <c r="AL79" s="479"/>
      <c r="AM79" s="479"/>
      <c r="AN79" s="495"/>
    </row>
    <row r="80" spans="1:40" s="229" customFormat="1" ht="319.5" customHeight="1" x14ac:dyDescent="0.25">
      <c r="A80" s="728"/>
      <c r="B80" s="323" t="s">
        <v>880</v>
      </c>
      <c r="C80" s="701"/>
      <c r="D80" s="318"/>
      <c r="E80" s="700"/>
      <c r="F80" s="700"/>
      <c r="G80" s="691"/>
      <c r="H80" s="700"/>
      <c r="I80" s="691"/>
      <c r="J80" s="751"/>
      <c r="K80" s="765"/>
      <c r="L80" s="700"/>
      <c r="M80" s="700"/>
      <c r="N80" s="700"/>
      <c r="O80" s="479"/>
      <c r="P80" s="479"/>
      <c r="Q80" s="479"/>
      <c r="R80" s="479"/>
      <c r="S80" s="479"/>
      <c r="T80" s="691"/>
      <c r="U80" s="699"/>
      <c r="V80" s="690"/>
      <c r="W80" s="690"/>
      <c r="X80" s="690"/>
      <c r="Y80" s="690"/>
      <c r="Z80" s="690"/>
      <c r="AA80" s="699"/>
      <c r="AB80" s="691"/>
      <c r="AC80" s="700"/>
      <c r="AD80" s="691"/>
      <c r="AE80" s="700"/>
      <c r="AF80" s="691"/>
      <c r="AG80" s="755"/>
      <c r="AH80" s="700"/>
      <c r="AI80" s="479"/>
      <c r="AJ80" s="479"/>
      <c r="AK80" s="480"/>
      <c r="AL80" s="479"/>
      <c r="AM80" s="479"/>
      <c r="AN80" s="495"/>
    </row>
    <row r="81" spans="1:40" ht="191.25" customHeight="1" x14ac:dyDescent="0.25">
      <c r="A81" s="723" t="s">
        <v>319</v>
      </c>
      <c r="B81" s="330" t="s">
        <v>881</v>
      </c>
      <c r="C81" s="701" t="s">
        <v>882</v>
      </c>
      <c r="D81" s="316" t="s">
        <v>883</v>
      </c>
      <c r="E81" s="479" t="s">
        <v>224</v>
      </c>
      <c r="F81" s="700">
        <v>2</v>
      </c>
      <c r="G81" s="691" t="s">
        <v>239</v>
      </c>
      <c r="H81" s="700">
        <v>4</v>
      </c>
      <c r="I81" s="690" t="s">
        <v>6</v>
      </c>
      <c r="J81" s="753" t="s">
        <v>5</v>
      </c>
      <c r="K81" s="324" t="s">
        <v>884</v>
      </c>
      <c r="L81" s="314" t="s">
        <v>13</v>
      </c>
      <c r="M81" s="314">
        <v>15</v>
      </c>
      <c r="N81" s="314">
        <v>15</v>
      </c>
      <c r="O81" s="233">
        <v>15</v>
      </c>
      <c r="P81" s="314">
        <v>15</v>
      </c>
      <c r="Q81" s="314">
        <v>15</v>
      </c>
      <c r="R81" s="314">
        <v>15</v>
      </c>
      <c r="S81" s="314">
        <v>10</v>
      </c>
      <c r="T81" s="321">
        <v>100</v>
      </c>
      <c r="U81" s="699">
        <v>100</v>
      </c>
      <c r="V81" s="322" t="s">
        <v>221</v>
      </c>
      <c r="W81" s="322" t="s">
        <v>241</v>
      </c>
      <c r="X81" s="322" t="s">
        <v>240</v>
      </c>
      <c r="Y81" s="322">
        <v>100</v>
      </c>
      <c r="Z81" s="322" t="s">
        <v>358</v>
      </c>
      <c r="AA81" s="699">
        <v>100</v>
      </c>
      <c r="AB81" s="690" t="s">
        <v>242</v>
      </c>
      <c r="AC81" s="700">
        <v>1</v>
      </c>
      <c r="AD81" s="691" t="s">
        <v>243</v>
      </c>
      <c r="AE81" s="700">
        <v>3</v>
      </c>
      <c r="AF81" s="690" t="s">
        <v>68</v>
      </c>
      <c r="AG81" s="763" t="s">
        <v>930</v>
      </c>
      <c r="AH81" s="479"/>
      <c r="AI81" s="314" t="s">
        <v>715</v>
      </c>
      <c r="AJ81" s="314" t="s">
        <v>720</v>
      </c>
      <c r="AK81" s="315">
        <v>44926</v>
      </c>
      <c r="AL81" s="314" t="s">
        <v>718</v>
      </c>
      <c r="AM81" s="623" t="s">
        <v>885</v>
      </c>
      <c r="AN81" s="495" t="s">
        <v>886</v>
      </c>
    </row>
    <row r="82" spans="1:40" ht="138" customHeight="1" x14ac:dyDescent="0.25">
      <c r="A82" s="723"/>
      <c r="B82" s="331" t="s">
        <v>887</v>
      </c>
      <c r="C82" s="701"/>
      <c r="D82" s="316" t="s">
        <v>888</v>
      </c>
      <c r="E82" s="479"/>
      <c r="F82" s="700"/>
      <c r="G82" s="691"/>
      <c r="H82" s="700"/>
      <c r="I82" s="690"/>
      <c r="J82" s="753"/>
      <c r="K82" s="325" t="s">
        <v>889</v>
      </c>
      <c r="L82" s="314" t="s">
        <v>14</v>
      </c>
      <c r="M82" s="314">
        <v>15</v>
      </c>
      <c r="N82" s="314">
        <v>15</v>
      </c>
      <c r="O82" s="314">
        <v>15</v>
      </c>
      <c r="P82" s="314">
        <v>15</v>
      </c>
      <c r="Q82" s="314">
        <v>15</v>
      </c>
      <c r="R82" s="314">
        <v>15</v>
      </c>
      <c r="S82" s="314">
        <v>10</v>
      </c>
      <c r="T82" s="321">
        <v>100</v>
      </c>
      <c r="U82" s="699"/>
      <c r="V82" s="322" t="s">
        <v>221</v>
      </c>
      <c r="W82" s="322" t="s">
        <v>241</v>
      </c>
      <c r="X82" s="322" t="s">
        <v>240</v>
      </c>
      <c r="Y82" s="322">
        <v>100</v>
      </c>
      <c r="Z82" s="322" t="s">
        <v>358</v>
      </c>
      <c r="AA82" s="699"/>
      <c r="AB82" s="690"/>
      <c r="AC82" s="700"/>
      <c r="AD82" s="691"/>
      <c r="AE82" s="700"/>
      <c r="AF82" s="690"/>
      <c r="AG82" s="763"/>
      <c r="AH82" s="479"/>
      <c r="AI82" s="314" t="s">
        <v>890</v>
      </c>
      <c r="AJ82" s="314" t="s">
        <v>720</v>
      </c>
      <c r="AK82" s="315">
        <v>44926</v>
      </c>
      <c r="AL82" s="314" t="s">
        <v>891</v>
      </c>
      <c r="AM82" s="623"/>
      <c r="AN82" s="495"/>
    </row>
    <row r="83" spans="1:40" ht="249.75" customHeight="1" thickBot="1" x14ac:dyDescent="0.3">
      <c r="A83" s="723"/>
      <c r="B83" s="330" t="s">
        <v>892</v>
      </c>
      <c r="C83" s="701"/>
      <c r="D83" s="316" t="s">
        <v>1015</v>
      </c>
      <c r="E83" s="479"/>
      <c r="F83" s="700"/>
      <c r="G83" s="691"/>
      <c r="H83" s="700"/>
      <c r="I83" s="690"/>
      <c r="J83" s="753"/>
      <c r="K83" s="256" t="s">
        <v>893</v>
      </c>
      <c r="L83" s="320" t="s">
        <v>13</v>
      </c>
      <c r="M83" s="320">
        <v>15</v>
      </c>
      <c r="N83" s="320">
        <v>15</v>
      </c>
      <c r="O83" s="320">
        <v>15</v>
      </c>
      <c r="P83" s="320">
        <v>15</v>
      </c>
      <c r="Q83" s="320">
        <v>15</v>
      </c>
      <c r="R83" s="320">
        <v>15</v>
      </c>
      <c r="S83" s="320">
        <v>10</v>
      </c>
      <c r="T83" s="228">
        <v>100</v>
      </c>
      <c r="U83" s="766"/>
      <c r="V83" s="333" t="s">
        <v>221</v>
      </c>
      <c r="W83" s="333" t="s">
        <v>241</v>
      </c>
      <c r="X83" s="333" t="s">
        <v>240</v>
      </c>
      <c r="Y83" s="333">
        <v>100</v>
      </c>
      <c r="Z83" s="333" t="s">
        <v>358</v>
      </c>
      <c r="AA83" s="766"/>
      <c r="AB83" s="768"/>
      <c r="AC83" s="769"/>
      <c r="AD83" s="770"/>
      <c r="AE83" s="769"/>
      <c r="AF83" s="768"/>
      <c r="AG83" s="771"/>
      <c r="AH83" s="651"/>
      <c r="AI83" s="320"/>
      <c r="AJ83" s="320"/>
      <c r="AK83" s="319"/>
      <c r="AL83" s="320"/>
      <c r="AM83" s="772"/>
      <c r="AN83" s="767"/>
    </row>
    <row r="84" spans="1:40" x14ac:dyDescent="0.25">
      <c r="A84" s="230"/>
      <c r="B84" s="254"/>
      <c r="C84" s="254"/>
      <c r="D84" s="254"/>
      <c r="E84" s="230"/>
      <c r="F84" s="230"/>
      <c r="G84" s="230"/>
      <c r="H84" s="230"/>
      <c r="I84" s="230"/>
      <c r="J84" s="230"/>
      <c r="K84" s="254"/>
      <c r="L84" s="231"/>
      <c r="M84" s="230"/>
      <c r="N84" s="230"/>
      <c r="O84" s="230"/>
      <c r="P84" s="230"/>
      <c r="Q84" s="230"/>
      <c r="R84" s="230"/>
      <c r="S84" s="230"/>
      <c r="T84" s="230"/>
      <c r="U84" s="230"/>
      <c r="V84" s="231"/>
      <c r="W84" s="230"/>
      <c r="X84" s="230"/>
      <c r="Y84" s="230"/>
      <c r="Z84" s="230"/>
      <c r="AA84" s="230"/>
      <c r="AB84" s="230"/>
      <c r="AC84" s="230"/>
      <c r="AD84" s="230"/>
      <c r="AE84" s="230"/>
      <c r="AF84" s="230"/>
      <c r="AG84" s="230"/>
      <c r="AH84" s="230"/>
      <c r="AI84" s="230"/>
      <c r="AJ84" s="230"/>
      <c r="AK84" s="230"/>
      <c r="AL84" s="230"/>
      <c r="AM84" s="230"/>
      <c r="AN84" s="230"/>
    </row>
    <row r="85" spans="1:40" s="942" customFormat="1" x14ac:dyDescent="0.2">
      <c r="A85" s="944"/>
      <c r="B85" s="949" t="s">
        <v>350</v>
      </c>
      <c r="C85" s="950" t="s">
        <v>351</v>
      </c>
      <c r="D85" s="950"/>
      <c r="E85" s="950"/>
      <c r="F85" s="950"/>
      <c r="G85" s="950"/>
      <c r="H85" s="951" t="s">
        <v>352</v>
      </c>
      <c r="I85" s="951"/>
      <c r="J85" s="951"/>
      <c r="K85" s="244"/>
      <c r="M85" s="943"/>
      <c r="O85" s="943"/>
      <c r="Q85" s="244"/>
      <c r="AF85" s="244"/>
      <c r="AJ85" s="244"/>
    </row>
    <row r="86" spans="1:40" s="942" customFormat="1" ht="57.75" customHeight="1" x14ac:dyDescent="0.2">
      <c r="A86" s="944"/>
      <c r="B86" s="952">
        <v>4</v>
      </c>
      <c r="C86" s="953" t="s">
        <v>353</v>
      </c>
      <c r="D86" s="953"/>
      <c r="E86" s="953"/>
      <c r="F86" s="953"/>
      <c r="G86" s="953"/>
      <c r="H86" s="954" t="s">
        <v>354</v>
      </c>
      <c r="I86" s="954"/>
      <c r="J86" s="954"/>
      <c r="K86" s="244"/>
      <c r="M86" s="943"/>
      <c r="O86" s="943"/>
      <c r="Q86" s="244"/>
      <c r="AF86" s="244"/>
      <c r="AJ86" s="244"/>
    </row>
    <row r="87" spans="1:40" s="942" customFormat="1" ht="66" customHeight="1" x14ac:dyDescent="0.2">
      <c r="A87" s="944"/>
      <c r="B87" s="952">
        <v>5</v>
      </c>
      <c r="C87" s="953" t="s">
        <v>438</v>
      </c>
      <c r="D87" s="953"/>
      <c r="E87" s="953"/>
      <c r="F87" s="953"/>
      <c r="G87" s="953"/>
      <c r="H87" s="954" t="s">
        <v>1024</v>
      </c>
      <c r="I87" s="954"/>
      <c r="J87" s="954"/>
      <c r="K87" s="244"/>
      <c r="M87" s="943"/>
      <c r="O87" s="943"/>
      <c r="Q87" s="244"/>
      <c r="AF87" s="244"/>
      <c r="AJ87" s="244"/>
    </row>
  </sheetData>
  <mergeCells count="691">
    <mergeCell ref="C85:G85"/>
    <mergeCell ref="C86:G86"/>
    <mergeCell ref="C87:G87"/>
    <mergeCell ref="H85:J85"/>
    <mergeCell ref="H86:J86"/>
    <mergeCell ref="H87:J87"/>
    <mergeCell ref="AN81:AN83"/>
    <mergeCell ref="AA81:AA83"/>
    <mergeCell ref="AB81:AB83"/>
    <mergeCell ref="AC81:AC83"/>
    <mergeCell ref="AD81:AD83"/>
    <mergeCell ref="AE81:AE83"/>
    <mergeCell ref="AF81:AF83"/>
    <mergeCell ref="AG81:AG83"/>
    <mergeCell ref="AH81:AH83"/>
    <mergeCell ref="AM81:AM83"/>
    <mergeCell ref="A81:A83"/>
    <mergeCell ref="C81:C83"/>
    <mergeCell ref="E81:E83"/>
    <mergeCell ref="F81:F83"/>
    <mergeCell ref="G81:G83"/>
    <mergeCell ref="H81:H83"/>
    <mergeCell ref="I81:I83"/>
    <mergeCell ref="J81:J83"/>
    <mergeCell ref="U81:U83"/>
    <mergeCell ref="X30:X33"/>
    <mergeCell ref="Y30:Y33"/>
    <mergeCell ref="Z30:Z33"/>
    <mergeCell ref="AI30:AI33"/>
    <mergeCell ref="AJ30:AJ33"/>
    <mergeCell ref="AK30:AK33"/>
    <mergeCell ref="AL30:AL33"/>
    <mergeCell ref="B32:B33"/>
    <mergeCell ref="D32:D33"/>
    <mergeCell ref="N30:N33"/>
    <mergeCell ref="O30:O33"/>
    <mergeCell ref="P30:P33"/>
    <mergeCell ref="Q30:Q33"/>
    <mergeCell ref="R30:R33"/>
    <mergeCell ref="S30:S33"/>
    <mergeCell ref="T30:T33"/>
    <mergeCell ref="V30:V33"/>
    <mergeCell ref="W30:W33"/>
    <mergeCell ref="K30:K33"/>
    <mergeCell ref="L30:L33"/>
    <mergeCell ref="M30:M33"/>
    <mergeCell ref="AK76:AK80"/>
    <mergeCell ref="AL76:AL80"/>
    <mergeCell ref="AM76:AM80"/>
    <mergeCell ref="AN76:AN80"/>
    <mergeCell ref="A29:A33"/>
    <mergeCell ref="C29:C33"/>
    <mergeCell ref="E29:E33"/>
    <mergeCell ref="F29:F33"/>
    <mergeCell ref="G29:G33"/>
    <mergeCell ref="H29:H33"/>
    <mergeCell ref="I29:I33"/>
    <mergeCell ref="J29:J33"/>
    <mergeCell ref="U29:U33"/>
    <mergeCell ref="AA29:AA33"/>
    <mergeCell ref="AB29:AB33"/>
    <mergeCell ref="AC29:AC33"/>
    <mergeCell ref="AD29:AD33"/>
    <mergeCell ref="AE29:AE33"/>
    <mergeCell ref="AF29:AF33"/>
    <mergeCell ref="AG29:AG33"/>
    <mergeCell ref="AH29:AH33"/>
    <mergeCell ref="AM29:AM33"/>
    <mergeCell ref="AN29:AN33"/>
    <mergeCell ref="AB76:AB80"/>
    <mergeCell ref="AC76:AC80"/>
    <mergeCell ref="AD76:AD80"/>
    <mergeCell ref="AE76:AE80"/>
    <mergeCell ref="AF76:AF80"/>
    <mergeCell ref="AG76:AG80"/>
    <mergeCell ref="AH76:AH80"/>
    <mergeCell ref="AI76:AI80"/>
    <mergeCell ref="AJ76:AJ80"/>
    <mergeCell ref="S76:S80"/>
    <mergeCell ref="T76:T80"/>
    <mergeCell ref="U76:U80"/>
    <mergeCell ref="V76:V80"/>
    <mergeCell ref="W76:W80"/>
    <mergeCell ref="X76:X80"/>
    <mergeCell ref="Y76:Y80"/>
    <mergeCell ref="Z76:Z80"/>
    <mergeCell ref="AA76:AA80"/>
    <mergeCell ref="J76:J80"/>
    <mergeCell ref="K76:K80"/>
    <mergeCell ref="L76:L80"/>
    <mergeCell ref="M76:M80"/>
    <mergeCell ref="N76:N80"/>
    <mergeCell ref="O76:O80"/>
    <mergeCell ref="P76:P80"/>
    <mergeCell ref="Q76:Q80"/>
    <mergeCell ref="R76:R80"/>
    <mergeCell ref="B74:B75"/>
    <mergeCell ref="D74:D75"/>
    <mergeCell ref="A76:A80"/>
    <mergeCell ref="C76:C80"/>
    <mergeCell ref="E76:E80"/>
    <mergeCell ref="F76:F80"/>
    <mergeCell ref="G76:G80"/>
    <mergeCell ref="H76:H80"/>
    <mergeCell ref="I76:I80"/>
    <mergeCell ref="G71:G75"/>
    <mergeCell ref="H71:H75"/>
    <mergeCell ref="I71:I75"/>
    <mergeCell ref="AM66:AM70"/>
    <mergeCell ref="AN66:AN70"/>
    <mergeCell ref="B67:B70"/>
    <mergeCell ref="D66:D70"/>
    <mergeCell ref="K67:K70"/>
    <mergeCell ref="L67:L70"/>
    <mergeCell ref="M67:M70"/>
    <mergeCell ref="N67:N70"/>
    <mergeCell ref="O67:O70"/>
    <mergeCell ref="P67:P70"/>
    <mergeCell ref="Q67:Q70"/>
    <mergeCell ref="R67:R70"/>
    <mergeCell ref="S67:S70"/>
    <mergeCell ref="T67:T70"/>
    <mergeCell ref="U66:U70"/>
    <mergeCell ref="V67:V70"/>
    <mergeCell ref="W67:W70"/>
    <mergeCell ref="X67:X70"/>
    <mergeCell ref="Y67:Y70"/>
    <mergeCell ref="Z67:Z70"/>
    <mergeCell ref="AI66:AI70"/>
    <mergeCell ref="AJ66:AJ70"/>
    <mergeCell ref="AK66:AK70"/>
    <mergeCell ref="AL66:AL70"/>
    <mergeCell ref="AB66:AB70"/>
    <mergeCell ref="AC66:AC70"/>
    <mergeCell ref="AD66:AD70"/>
    <mergeCell ref="AE66:AE70"/>
    <mergeCell ref="AF66:AF70"/>
    <mergeCell ref="AG66:AG70"/>
    <mergeCell ref="AH66:AH70"/>
    <mergeCell ref="B63:B65"/>
    <mergeCell ref="D64:D65"/>
    <mergeCell ref="K61:K65"/>
    <mergeCell ref="L61:L65"/>
    <mergeCell ref="M61:M65"/>
    <mergeCell ref="N61:N65"/>
    <mergeCell ref="O61:O65"/>
    <mergeCell ref="Q61:Q65"/>
    <mergeCell ref="R61:R65"/>
    <mergeCell ref="S61:S65"/>
    <mergeCell ref="T61:T65"/>
    <mergeCell ref="V61:V65"/>
    <mergeCell ref="W61:W65"/>
    <mergeCell ref="X61:X65"/>
    <mergeCell ref="Y61:Y65"/>
    <mergeCell ref="P61:P65"/>
    <mergeCell ref="A66:A70"/>
    <mergeCell ref="C66:C70"/>
    <mergeCell ref="E66:E70"/>
    <mergeCell ref="F66:F70"/>
    <mergeCell ref="G66:G70"/>
    <mergeCell ref="H66:H70"/>
    <mergeCell ref="I66:I70"/>
    <mergeCell ref="J66:J70"/>
    <mergeCell ref="AA66:AA70"/>
    <mergeCell ref="AL61:AL65"/>
    <mergeCell ref="Z61:Z65"/>
    <mergeCell ref="AM59:AM60"/>
    <mergeCell ref="AN59:AN60"/>
    <mergeCell ref="A61:A65"/>
    <mergeCell ref="C61:C65"/>
    <mergeCell ref="E61:E65"/>
    <mergeCell ref="F61:F65"/>
    <mergeCell ref="G61:G65"/>
    <mergeCell ref="H61:H65"/>
    <mergeCell ref="I61:I65"/>
    <mergeCell ref="J61:J65"/>
    <mergeCell ref="U61:U65"/>
    <mergeCell ref="AA61:AA65"/>
    <mergeCell ref="AB61:AB65"/>
    <mergeCell ref="AC61:AC65"/>
    <mergeCell ref="AD61:AD65"/>
    <mergeCell ref="AE61:AE65"/>
    <mergeCell ref="AF61:AF65"/>
    <mergeCell ref="AG61:AG65"/>
    <mergeCell ref="AH61:AH65"/>
    <mergeCell ref="AM61:AM65"/>
    <mergeCell ref="AN61:AN65"/>
    <mergeCell ref="AI61:AI65"/>
    <mergeCell ref="AH42:AH46"/>
    <mergeCell ref="AI42:AI46"/>
    <mergeCell ref="AM42:AM46"/>
    <mergeCell ref="AN42:AN46"/>
    <mergeCell ref="K42:K46"/>
    <mergeCell ref="L42:L46"/>
    <mergeCell ref="M42:M46"/>
    <mergeCell ref="N42:N46"/>
    <mergeCell ref="O42:O46"/>
    <mergeCell ref="P42:P46"/>
    <mergeCell ref="Q42:Q46"/>
    <mergeCell ref="R42:R46"/>
    <mergeCell ref="S42:S46"/>
    <mergeCell ref="T42:T46"/>
    <mergeCell ref="V42:V46"/>
    <mergeCell ref="W42:W46"/>
    <mergeCell ref="X42:X46"/>
    <mergeCell ref="Y42:Y46"/>
    <mergeCell ref="Z42:Z46"/>
    <mergeCell ref="AJ42:AJ46"/>
    <mergeCell ref="AK42:AK46"/>
    <mergeCell ref="AL42:AL46"/>
    <mergeCell ref="J42:J46"/>
    <mergeCell ref="U42:U46"/>
    <mergeCell ref="AA42:AA46"/>
    <mergeCell ref="AB42:AB46"/>
    <mergeCell ref="AC42:AC46"/>
    <mergeCell ref="AD42:AD46"/>
    <mergeCell ref="AE42:AE46"/>
    <mergeCell ref="AF42:AF46"/>
    <mergeCell ref="AG42:AG46"/>
    <mergeCell ref="A42:A46"/>
    <mergeCell ref="B42:B46"/>
    <mergeCell ref="C42:C46"/>
    <mergeCell ref="D42:D46"/>
    <mergeCell ref="E42:E46"/>
    <mergeCell ref="F42:F46"/>
    <mergeCell ref="G42:G46"/>
    <mergeCell ref="H42:H46"/>
    <mergeCell ref="I42:I46"/>
    <mergeCell ref="AN39:AN41"/>
    <mergeCell ref="B40:B41"/>
    <mergeCell ref="K40:K41"/>
    <mergeCell ref="L40:L41"/>
    <mergeCell ref="M40:M41"/>
    <mergeCell ref="N40:N41"/>
    <mergeCell ref="O40:O41"/>
    <mergeCell ref="P40:P41"/>
    <mergeCell ref="Q40:Q41"/>
    <mergeCell ref="R40:R41"/>
    <mergeCell ref="S40:S41"/>
    <mergeCell ref="T40:T41"/>
    <mergeCell ref="V40:V41"/>
    <mergeCell ref="W40:W41"/>
    <mergeCell ref="X40:X41"/>
    <mergeCell ref="Y40:Y41"/>
    <mergeCell ref="Z40:Z41"/>
    <mergeCell ref="AI39:AI41"/>
    <mergeCell ref="AJ39:AJ41"/>
    <mergeCell ref="AK39:AK41"/>
    <mergeCell ref="AL39:AL41"/>
    <mergeCell ref="AA39:AA41"/>
    <mergeCell ref="AB39:AB41"/>
    <mergeCell ref="AC39:AC41"/>
    <mergeCell ref="AD39:AD41"/>
    <mergeCell ref="AE39:AE41"/>
    <mergeCell ref="AF39:AF41"/>
    <mergeCell ref="AG39:AG41"/>
    <mergeCell ref="AH39:AH41"/>
    <mergeCell ref="AM39:AM41"/>
    <mergeCell ref="A39:A41"/>
    <mergeCell ref="C39:C41"/>
    <mergeCell ref="E39:E41"/>
    <mergeCell ref="F39:F41"/>
    <mergeCell ref="G39:G41"/>
    <mergeCell ref="H39:H41"/>
    <mergeCell ref="I39:I41"/>
    <mergeCell ref="J39:J41"/>
    <mergeCell ref="U39:U41"/>
    <mergeCell ref="AJ34:AJ38"/>
    <mergeCell ref="AK34:AK38"/>
    <mergeCell ref="AL34:AL38"/>
    <mergeCell ref="AM34:AM38"/>
    <mergeCell ref="AN34:AN38"/>
    <mergeCell ref="B36:B38"/>
    <mergeCell ref="D35:D38"/>
    <mergeCell ref="K34:K38"/>
    <mergeCell ref="L34:L38"/>
    <mergeCell ref="M34:M38"/>
    <mergeCell ref="N34:N38"/>
    <mergeCell ref="O34:O38"/>
    <mergeCell ref="P34:P38"/>
    <mergeCell ref="Q34:Q38"/>
    <mergeCell ref="R34:R38"/>
    <mergeCell ref="S34:S38"/>
    <mergeCell ref="T34:T38"/>
    <mergeCell ref="V34:V38"/>
    <mergeCell ref="W34:W38"/>
    <mergeCell ref="X34:X38"/>
    <mergeCell ref="Y34:Y38"/>
    <mergeCell ref="Z34:Z38"/>
    <mergeCell ref="AA34:AA38"/>
    <mergeCell ref="AB34:AB38"/>
    <mergeCell ref="AC34:AC38"/>
    <mergeCell ref="AD34:AD38"/>
    <mergeCell ref="AE34:AE38"/>
    <mergeCell ref="AF34:AF38"/>
    <mergeCell ref="AG34:AG38"/>
    <mergeCell ref="AH34:AH38"/>
    <mergeCell ref="AI34:AI38"/>
    <mergeCell ref="A34:A38"/>
    <mergeCell ref="C34:C38"/>
    <mergeCell ref="E34:E38"/>
    <mergeCell ref="F34:F38"/>
    <mergeCell ref="G34:G38"/>
    <mergeCell ref="H34:H38"/>
    <mergeCell ref="I34:I38"/>
    <mergeCell ref="J34:J38"/>
    <mergeCell ref="U34:U38"/>
    <mergeCell ref="AA24:AA28"/>
    <mergeCell ref="AB24:AB28"/>
    <mergeCell ref="AC24:AC28"/>
    <mergeCell ref="AJ24:AJ28"/>
    <mergeCell ref="AK24:AK28"/>
    <mergeCell ref="AL24:AL28"/>
    <mergeCell ref="V24:V26"/>
    <mergeCell ref="W24:W26"/>
    <mergeCell ref="X24:X26"/>
    <mergeCell ref="Y24:Y26"/>
    <mergeCell ref="Z24:Z26"/>
    <mergeCell ref="V27:V28"/>
    <mergeCell ref="W27:W28"/>
    <mergeCell ref="X27:X28"/>
    <mergeCell ref="Y27:Y28"/>
    <mergeCell ref="Z27:Z28"/>
    <mergeCell ref="AD24:AD28"/>
    <mergeCell ref="AE24:AE28"/>
    <mergeCell ref="AF24:AF28"/>
    <mergeCell ref="AG24:AG28"/>
    <mergeCell ref="AH24:AH28"/>
    <mergeCell ref="AI24:AI28"/>
    <mergeCell ref="B19:B23"/>
    <mergeCell ref="D19:D23"/>
    <mergeCell ref="K19:K23"/>
    <mergeCell ref="L19:L23"/>
    <mergeCell ref="AM24:AM28"/>
    <mergeCell ref="AN24:AN28"/>
    <mergeCell ref="B27:B28"/>
    <mergeCell ref="B24:B26"/>
    <mergeCell ref="D27:D28"/>
    <mergeCell ref="D24:D26"/>
    <mergeCell ref="K24:K26"/>
    <mergeCell ref="K27:K28"/>
    <mergeCell ref="L27:L28"/>
    <mergeCell ref="L24:L26"/>
    <mergeCell ref="M24:M26"/>
    <mergeCell ref="N24:N26"/>
    <mergeCell ref="O24:O26"/>
    <mergeCell ref="P24:P26"/>
    <mergeCell ref="Q24:Q26"/>
    <mergeCell ref="R24:R26"/>
    <mergeCell ref="S24:S26"/>
    <mergeCell ref="T24:T26"/>
    <mergeCell ref="M27:M28"/>
    <mergeCell ref="N27:N28"/>
    <mergeCell ref="A24:A28"/>
    <mergeCell ref="C24:C28"/>
    <mergeCell ref="E24:E28"/>
    <mergeCell ref="F24:F28"/>
    <mergeCell ref="G24:G28"/>
    <mergeCell ref="H24:H28"/>
    <mergeCell ref="I24:I28"/>
    <mergeCell ref="J24:J28"/>
    <mergeCell ref="U24:U28"/>
    <mergeCell ref="P27:P28"/>
    <mergeCell ref="Q27:Q28"/>
    <mergeCell ref="R27:R28"/>
    <mergeCell ref="S27:S28"/>
    <mergeCell ref="T27:T28"/>
    <mergeCell ref="O27:O28"/>
    <mergeCell ref="Q19:Q23"/>
    <mergeCell ref="AB19:AB23"/>
    <mergeCell ref="AC19:AC23"/>
    <mergeCell ref="AD19:AD23"/>
    <mergeCell ref="AE19:AE23"/>
    <mergeCell ref="R19:R23"/>
    <mergeCell ref="S19:S23"/>
    <mergeCell ref="T19:T23"/>
    <mergeCell ref="V19:V23"/>
    <mergeCell ref="W19:W23"/>
    <mergeCell ref="AA19:AA23"/>
    <mergeCell ref="AF19:AF23"/>
    <mergeCell ref="AG19:AG23"/>
    <mergeCell ref="AH19:AH23"/>
    <mergeCell ref="AM19:AM23"/>
    <mergeCell ref="A19:A23"/>
    <mergeCell ref="C19:C23"/>
    <mergeCell ref="E19:E23"/>
    <mergeCell ref="F19:F23"/>
    <mergeCell ref="G19:G23"/>
    <mergeCell ref="H19:H23"/>
    <mergeCell ref="I19:I23"/>
    <mergeCell ref="J19:J23"/>
    <mergeCell ref="U19:U23"/>
    <mergeCell ref="X19:X23"/>
    <mergeCell ref="Y19:Y23"/>
    <mergeCell ref="Z19:Z23"/>
    <mergeCell ref="AI19:AI23"/>
    <mergeCell ref="AJ19:AJ23"/>
    <mergeCell ref="AK19:AK23"/>
    <mergeCell ref="AL19:AL23"/>
    <mergeCell ref="M19:M23"/>
    <mergeCell ref="N19:N23"/>
    <mergeCell ref="O19:O23"/>
    <mergeCell ref="P19:P23"/>
    <mergeCell ref="V14:V18"/>
    <mergeCell ref="W14:W18"/>
    <mergeCell ref="X14:X18"/>
    <mergeCell ref="Y14:Y18"/>
    <mergeCell ref="Z14:Z18"/>
    <mergeCell ref="AI14:AI18"/>
    <mergeCell ref="AJ14:AJ18"/>
    <mergeCell ref="AK14:AK18"/>
    <mergeCell ref="AA14:AA18"/>
    <mergeCell ref="AB14:AB18"/>
    <mergeCell ref="AC14:AC18"/>
    <mergeCell ref="AD14:AD18"/>
    <mergeCell ref="AE14:AE18"/>
    <mergeCell ref="AF14:AF18"/>
    <mergeCell ref="AG14:AG18"/>
    <mergeCell ref="AH14:AH18"/>
    <mergeCell ref="A14:A18"/>
    <mergeCell ref="C14:C18"/>
    <mergeCell ref="E14:E18"/>
    <mergeCell ref="F14:F18"/>
    <mergeCell ref="G14:G18"/>
    <mergeCell ref="H14:H18"/>
    <mergeCell ref="I14:I18"/>
    <mergeCell ref="J14:J18"/>
    <mergeCell ref="K14:K18"/>
    <mergeCell ref="B15:B18"/>
    <mergeCell ref="D15:D18"/>
    <mergeCell ref="L14:L18"/>
    <mergeCell ref="M14:M18"/>
    <mergeCell ref="N14:N18"/>
    <mergeCell ref="O14:O18"/>
    <mergeCell ref="P14:P18"/>
    <mergeCell ref="Q14:Q18"/>
    <mergeCell ref="R14:R18"/>
    <mergeCell ref="S14:S18"/>
    <mergeCell ref="U14:U18"/>
    <mergeCell ref="T14:T18"/>
    <mergeCell ref="D11:D13"/>
    <mergeCell ref="AF9:AF13"/>
    <mergeCell ref="AG9:AG13"/>
    <mergeCell ref="AH9:AH13"/>
    <mergeCell ref="AI9:AI13"/>
    <mergeCell ref="AJ9:AJ13"/>
    <mergeCell ref="AK9:AK13"/>
    <mergeCell ref="AL9:AL13"/>
    <mergeCell ref="AM9:AM13"/>
    <mergeCell ref="N9:N13"/>
    <mergeCell ref="O9:O13"/>
    <mergeCell ref="P9:P13"/>
    <mergeCell ref="Q9:Q13"/>
    <mergeCell ref="R9:R13"/>
    <mergeCell ref="S9:S13"/>
    <mergeCell ref="T9:T13"/>
    <mergeCell ref="U9:U13"/>
    <mergeCell ref="V9:V13"/>
    <mergeCell ref="E9:E13"/>
    <mergeCell ref="F9:F13"/>
    <mergeCell ref="G9:G13"/>
    <mergeCell ref="H9:H13"/>
    <mergeCell ref="I9:I13"/>
    <mergeCell ref="J9:J13"/>
    <mergeCell ref="AN9:AN13"/>
    <mergeCell ref="W9:W13"/>
    <mergeCell ref="X9:X13"/>
    <mergeCell ref="Y9:Y13"/>
    <mergeCell ref="Z9:Z13"/>
    <mergeCell ref="AA9:AA13"/>
    <mergeCell ref="AB9:AB13"/>
    <mergeCell ref="AC9:AC13"/>
    <mergeCell ref="AD9:AD13"/>
    <mergeCell ref="AE9:AE13"/>
    <mergeCell ref="K9:K13"/>
    <mergeCell ref="L9:L13"/>
    <mergeCell ref="M9:M13"/>
    <mergeCell ref="AM6:AM8"/>
    <mergeCell ref="AN6:AN8"/>
    <mergeCell ref="AH51:AH54"/>
    <mergeCell ref="AM47:AM50"/>
    <mergeCell ref="AN47:AN50"/>
    <mergeCell ref="AM4:AN5"/>
    <mergeCell ref="AM51:AM54"/>
    <mergeCell ref="AN51:AN54"/>
    <mergeCell ref="AL6:AL7"/>
    <mergeCell ref="AI4:AL5"/>
    <mergeCell ref="AM14:AM18"/>
    <mergeCell ref="AN14:AN18"/>
    <mergeCell ref="AL14:AL18"/>
    <mergeCell ref="AN19:AN23"/>
    <mergeCell ref="X7:AB7"/>
    <mergeCell ref="Q48:Q50"/>
    <mergeCell ref="R48:R50"/>
    <mergeCell ref="S48:S50"/>
    <mergeCell ref="T48:T50"/>
    <mergeCell ref="V48:V50"/>
    <mergeCell ref="W48:W50"/>
    <mergeCell ref="AH55:AH58"/>
    <mergeCell ref="AI55:AI58"/>
    <mergeCell ref="AJ55:AJ58"/>
    <mergeCell ref="AK55:AK58"/>
    <mergeCell ref="AM55:AM58"/>
    <mergeCell ref="AN55:AN58"/>
    <mergeCell ref="AL55:AL58"/>
    <mergeCell ref="AL51:AL54"/>
    <mergeCell ref="AK51:AK54"/>
    <mergeCell ref="AJ51:AJ54"/>
    <mergeCell ref="AM71:AM75"/>
    <mergeCell ref="AN71:AN75"/>
    <mergeCell ref="D5:D7"/>
    <mergeCell ref="E5:E8"/>
    <mergeCell ref="F5:I5"/>
    <mergeCell ref="AC5:AF5"/>
    <mergeCell ref="AG6:AG8"/>
    <mergeCell ref="AI6:AI8"/>
    <mergeCell ref="AJ6:AJ8"/>
    <mergeCell ref="AK6:AK8"/>
    <mergeCell ref="AH71:AH75"/>
    <mergeCell ref="AG51:AG54"/>
    <mergeCell ref="AB51:AB54"/>
    <mergeCell ref="AH4:AH8"/>
    <mergeCell ref="T8:U8"/>
    <mergeCell ref="X8:Y8"/>
    <mergeCell ref="AA8:AB8"/>
    <mergeCell ref="J6:J8"/>
    <mergeCell ref="K6:AB6"/>
    <mergeCell ref="F6:G7"/>
    <mergeCell ref="H6:I7"/>
    <mergeCell ref="AC6:AD7"/>
    <mergeCell ref="AE6:AF7"/>
    <mergeCell ref="K4:AB5"/>
    <mergeCell ref="A55:A58"/>
    <mergeCell ref="C55:C58"/>
    <mergeCell ref="AC51:AC54"/>
    <mergeCell ref="AD51:AD54"/>
    <mergeCell ref="AE51:AE54"/>
    <mergeCell ref="AF51:AF54"/>
    <mergeCell ref="U51:U54"/>
    <mergeCell ref="AA51:AA54"/>
    <mergeCell ref="A4:A8"/>
    <mergeCell ref="B4:E4"/>
    <mergeCell ref="F4:J4"/>
    <mergeCell ref="AC4:AG4"/>
    <mergeCell ref="B5:B7"/>
    <mergeCell ref="C5:C7"/>
    <mergeCell ref="K7:K8"/>
    <mergeCell ref="L7:L8"/>
    <mergeCell ref="M7:V7"/>
    <mergeCell ref="A51:A54"/>
    <mergeCell ref="E55:E58"/>
    <mergeCell ref="F55:F58"/>
    <mergeCell ref="A9:A13"/>
    <mergeCell ref="C9:C13"/>
    <mergeCell ref="D9:D10"/>
    <mergeCell ref="C51:C54"/>
    <mergeCell ref="E51:E54"/>
    <mergeCell ref="F51:F54"/>
    <mergeCell ref="G51:G54"/>
    <mergeCell ref="H51:H54"/>
    <mergeCell ref="I51:I54"/>
    <mergeCell ref="J51:J54"/>
    <mergeCell ref="Q51:Q54"/>
    <mergeCell ref="P51:P54"/>
    <mergeCell ref="O51:O54"/>
    <mergeCell ref="N51:N54"/>
    <mergeCell ref="M51:M54"/>
    <mergeCell ref="L51:L54"/>
    <mergeCell ref="P71:P75"/>
    <mergeCell ref="Q71:Q75"/>
    <mergeCell ref="R71:R75"/>
    <mergeCell ref="S71:S75"/>
    <mergeCell ref="T71:T75"/>
    <mergeCell ref="Y71:Y75"/>
    <mergeCell ref="A47:A50"/>
    <mergeCell ref="A71:A75"/>
    <mergeCell ref="AA47:AA50"/>
    <mergeCell ref="C47:C50"/>
    <mergeCell ref="E47:E50"/>
    <mergeCell ref="F47:F50"/>
    <mergeCell ref="G47:G50"/>
    <mergeCell ref="H47:H50"/>
    <mergeCell ref="I47:I50"/>
    <mergeCell ref="A59:A60"/>
    <mergeCell ref="C59:C60"/>
    <mergeCell ref="E59:E60"/>
    <mergeCell ref="F59:F60"/>
    <mergeCell ref="G59:G60"/>
    <mergeCell ref="H59:H60"/>
    <mergeCell ref="I59:I60"/>
    <mergeCell ref="J59:J60"/>
    <mergeCell ref="U59:U60"/>
    <mergeCell ref="J71:J75"/>
    <mergeCell ref="K71:K75"/>
    <mergeCell ref="L71:L75"/>
    <mergeCell ref="M71:M75"/>
    <mergeCell ref="N71:N75"/>
    <mergeCell ref="O71:O75"/>
    <mergeCell ref="K1:AN1"/>
    <mergeCell ref="K2:AN2"/>
    <mergeCell ref="K3:AB3"/>
    <mergeCell ref="AC3:AN3"/>
    <mergeCell ref="A1:J3"/>
    <mergeCell ref="AG71:AG75"/>
    <mergeCell ref="AG47:AG50"/>
    <mergeCell ref="AB71:AB75"/>
    <mergeCell ref="AC71:AC75"/>
    <mergeCell ref="AD71:AD75"/>
    <mergeCell ref="AE71:AE75"/>
    <mergeCell ref="AF71:AF75"/>
    <mergeCell ref="AB47:AB50"/>
    <mergeCell ref="AC47:AC50"/>
    <mergeCell ref="AD47:AD50"/>
    <mergeCell ref="AE47:AE50"/>
    <mergeCell ref="AF47:AF50"/>
    <mergeCell ref="U71:U75"/>
    <mergeCell ref="AA71:AA75"/>
    <mergeCell ref="U47:U50"/>
    <mergeCell ref="C71:C75"/>
    <mergeCell ref="E71:E75"/>
    <mergeCell ref="F71:F75"/>
    <mergeCell ref="J47:J50"/>
    <mergeCell ref="G55:G58"/>
    <mergeCell ref="H55:H58"/>
    <mergeCell ref="I55:I58"/>
    <mergeCell ref="J55:J58"/>
    <mergeCell ref="K55:K58"/>
    <mergeCell ref="L55:L58"/>
    <mergeCell ref="M55:M58"/>
    <mergeCell ref="N55:N58"/>
    <mergeCell ref="O55:O58"/>
    <mergeCell ref="S51:S54"/>
    <mergeCell ref="R51:R54"/>
    <mergeCell ref="K51:K54"/>
    <mergeCell ref="K48:K50"/>
    <mergeCell ref="L48:L50"/>
    <mergeCell ref="M48:M50"/>
    <mergeCell ref="N48:N50"/>
    <mergeCell ref="O48:O50"/>
    <mergeCell ref="P48:P50"/>
    <mergeCell ref="AF55:AF58"/>
    <mergeCell ref="AG55:AG58"/>
    <mergeCell ref="P55:P58"/>
    <mergeCell ref="Q55:Q58"/>
    <mergeCell ref="R55:R58"/>
    <mergeCell ref="S55:S58"/>
    <mergeCell ref="T55:T58"/>
    <mergeCell ref="U55:U58"/>
    <mergeCell ref="V55:V58"/>
    <mergeCell ref="W55:W58"/>
    <mergeCell ref="X55:X58"/>
    <mergeCell ref="Y55:Y58"/>
    <mergeCell ref="Z55:Z58"/>
    <mergeCell ref="AA55:AA58"/>
    <mergeCell ref="AB55:AB58"/>
    <mergeCell ref="AC55:AC58"/>
    <mergeCell ref="AD55:AD58"/>
    <mergeCell ref="AE55:AE58"/>
    <mergeCell ref="X48:X50"/>
    <mergeCell ref="Y48:Y50"/>
    <mergeCell ref="Z48:Z50"/>
    <mergeCell ref="AI51:AI54"/>
    <mergeCell ref="Z51:Z54"/>
    <mergeCell ref="Y51:Y54"/>
    <mergeCell ref="X51:X54"/>
    <mergeCell ref="W51:W54"/>
    <mergeCell ref="V51:V54"/>
    <mergeCell ref="T51:T54"/>
    <mergeCell ref="X71:X75"/>
    <mergeCell ref="W71:W75"/>
    <mergeCell ref="V71:V75"/>
    <mergeCell ref="AL47:AL50"/>
    <mergeCell ref="AK47:AK50"/>
    <mergeCell ref="AJ47:AJ50"/>
    <mergeCell ref="AI47:AI50"/>
    <mergeCell ref="AI71:AI75"/>
    <mergeCell ref="AJ71:AJ75"/>
    <mergeCell ref="AK71:AK75"/>
    <mergeCell ref="AL71:AL75"/>
    <mergeCell ref="Z71:Z75"/>
    <mergeCell ref="AH47:AH50"/>
    <mergeCell ref="AA59:AA60"/>
    <mergeCell ref="AB59:AB60"/>
    <mergeCell ref="AC59:AC60"/>
    <mergeCell ref="AD59:AD60"/>
    <mergeCell ref="AE59:AE60"/>
    <mergeCell ref="AF59:AF60"/>
    <mergeCell ref="AG59:AG60"/>
    <mergeCell ref="AH59:AH60"/>
    <mergeCell ref="AJ61:AJ65"/>
    <mergeCell ref="AK61:AK65"/>
  </mergeCells>
  <conditionalFormatting sqref="J51">
    <cfRule type="containsText" dxfId="282" priority="264" operator="containsText" text="EXTREMO">
      <formula>NOT(ISERROR(SEARCH("EXTREMO",J51)))</formula>
    </cfRule>
    <cfRule type="containsText" dxfId="281" priority="265" operator="containsText" text="ALTO">
      <formula>NOT(ISERROR(SEARCH("ALTO",J51)))</formula>
    </cfRule>
    <cfRule type="containsText" dxfId="280" priority="266" operator="containsText" text="MEDIO">
      <formula>NOT(ISERROR(SEARCH("MEDIO",J51)))</formula>
    </cfRule>
    <cfRule type="containsText" dxfId="279" priority="267" operator="containsText" text="BAJO">
      <formula>NOT(ISERROR(SEARCH("BAJO",J51)))</formula>
    </cfRule>
  </conditionalFormatting>
  <conditionalFormatting sqref="AG51">
    <cfRule type="containsText" dxfId="278" priority="256" operator="containsText" text="EXTREMO">
      <formula>NOT(ISERROR(SEARCH("EXTREMO",AG51)))</formula>
    </cfRule>
    <cfRule type="containsText" dxfId="277" priority="257" operator="containsText" text="ALTO">
      <formula>NOT(ISERROR(SEARCH("ALTO",AG51)))</formula>
    </cfRule>
    <cfRule type="containsText" dxfId="276" priority="258" operator="containsText" text="MEDIO">
      <formula>NOT(ISERROR(SEARCH("MEDIO",AG51)))</formula>
    </cfRule>
    <cfRule type="containsText" dxfId="275" priority="259" operator="containsText" text="BAJO">
      <formula>NOT(ISERROR(SEARCH("BAJO",AG51)))</formula>
    </cfRule>
  </conditionalFormatting>
  <conditionalFormatting sqref="J55">
    <cfRule type="containsText" dxfId="274" priority="280" operator="containsText" text="EXTREMO">
      <formula>NOT(ISERROR(SEARCH("EXTREMO",J55)))</formula>
    </cfRule>
    <cfRule type="containsText" dxfId="273" priority="281" operator="containsText" text="ALTO">
      <formula>NOT(ISERROR(SEARCH("ALTO",J55)))</formula>
    </cfRule>
    <cfRule type="containsText" dxfId="272" priority="282" operator="containsText" text="MEDIO">
      <formula>NOT(ISERROR(SEARCH("MEDIO",J55)))</formula>
    </cfRule>
    <cfRule type="containsText" dxfId="271" priority="283" operator="containsText" text="BAJO">
      <formula>NOT(ISERROR(SEARCH("BAJO",J55)))</formula>
    </cfRule>
  </conditionalFormatting>
  <conditionalFormatting sqref="AG55">
    <cfRule type="containsText" dxfId="270" priority="272" operator="containsText" text="EXTREMO">
      <formula>NOT(ISERROR(SEARCH("EXTREMO",AG55)))</formula>
    </cfRule>
    <cfRule type="containsText" dxfId="269" priority="273" operator="containsText" text="ALTO">
      <formula>NOT(ISERROR(SEARCH("ALTO",AG55)))</formula>
    </cfRule>
    <cfRule type="containsText" dxfId="268" priority="274" operator="containsText" text="MEDIO">
      <formula>NOT(ISERROR(SEARCH("MEDIO",AG55)))</formula>
    </cfRule>
    <cfRule type="containsText" dxfId="267" priority="275" operator="containsText" text="BAJO">
      <formula>NOT(ISERROR(SEARCH("BAJO",AG55)))</formula>
    </cfRule>
  </conditionalFormatting>
  <conditionalFormatting sqref="J71">
    <cfRule type="containsText" dxfId="266" priority="248" operator="containsText" text="EXTREMO">
      <formula>NOT(ISERROR(SEARCH("EXTREMO",J71)))</formula>
    </cfRule>
    <cfRule type="containsText" dxfId="265" priority="249" operator="containsText" text="ALTO">
      <formula>NOT(ISERROR(SEARCH("ALTO",J71)))</formula>
    </cfRule>
    <cfRule type="containsText" dxfId="264" priority="250" operator="containsText" text="MEDIO">
      <formula>NOT(ISERROR(SEARCH("MEDIO",J71)))</formula>
    </cfRule>
    <cfRule type="containsText" dxfId="263" priority="251" operator="containsText" text="BAJO">
      <formula>NOT(ISERROR(SEARCH("BAJO",J71)))</formula>
    </cfRule>
  </conditionalFormatting>
  <conditionalFormatting sqref="AG71">
    <cfRule type="containsText" dxfId="262" priority="240" operator="containsText" text="EXTREMO">
      <formula>NOT(ISERROR(SEARCH("EXTREMO",AG71)))</formula>
    </cfRule>
    <cfRule type="containsText" dxfId="261" priority="241" operator="containsText" text="ALTO">
      <formula>NOT(ISERROR(SEARCH("ALTO",AG71)))</formula>
    </cfRule>
    <cfRule type="containsText" dxfId="260" priority="242" operator="containsText" text="MEDIO">
      <formula>NOT(ISERROR(SEARCH("MEDIO",AG71)))</formula>
    </cfRule>
    <cfRule type="containsText" dxfId="259" priority="243" operator="containsText" text="BAJO">
      <formula>NOT(ISERROR(SEARCH("BAJO",AG71)))</formula>
    </cfRule>
  </conditionalFormatting>
  <conditionalFormatting sqref="J47">
    <cfRule type="containsText" dxfId="258" priority="232" operator="containsText" text="EXTREMO">
      <formula>NOT(ISERROR(SEARCH("EXTREMO",J47)))</formula>
    </cfRule>
    <cfRule type="containsText" dxfId="257" priority="233" operator="containsText" text="ALTO">
      <formula>NOT(ISERROR(SEARCH("ALTO",J47)))</formula>
    </cfRule>
    <cfRule type="containsText" dxfId="256" priority="234" operator="containsText" text="MEDIO">
      <formula>NOT(ISERROR(SEARCH("MEDIO",J47)))</formula>
    </cfRule>
    <cfRule type="containsText" dxfId="255" priority="235" operator="containsText" text="BAJO">
      <formula>NOT(ISERROR(SEARCH("BAJO",J47)))</formula>
    </cfRule>
  </conditionalFormatting>
  <conditionalFormatting sqref="AH47">
    <cfRule type="containsText" dxfId="254" priority="224" operator="containsText" text="EXTREMO">
      <formula>NOT(ISERROR(SEARCH("EXTREMO",AH47)))</formula>
    </cfRule>
    <cfRule type="containsText" dxfId="253" priority="225" operator="containsText" text="ALTO">
      <formula>NOT(ISERROR(SEARCH("ALTO",AH47)))</formula>
    </cfRule>
    <cfRule type="containsText" dxfId="252" priority="226" operator="containsText" text="MEDIO">
      <formula>NOT(ISERROR(SEARCH("MEDIO",AH47)))</formula>
    </cfRule>
    <cfRule type="containsText" dxfId="251" priority="227" operator="containsText" text="BAJO">
      <formula>NOT(ISERROR(SEARCH("BAJO",AH47)))</formula>
    </cfRule>
  </conditionalFormatting>
  <conditionalFormatting sqref="AG47">
    <cfRule type="cellIs" dxfId="250" priority="219" operator="equal">
      <formula>"Muy Alta"</formula>
    </cfRule>
    <cfRule type="cellIs" dxfId="249" priority="220" operator="equal">
      <formula>"Alta"</formula>
    </cfRule>
    <cfRule type="cellIs" dxfId="248" priority="221" operator="equal">
      <formula>"Media"</formula>
    </cfRule>
    <cfRule type="cellIs" dxfId="247" priority="222" operator="equal">
      <formula>"Baja"</formula>
    </cfRule>
    <cfRule type="cellIs" dxfId="246" priority="223" operator="equal">
      <formula>"Muy Baja"</formula>
    </cfRule>
  </conditionalFormatting>
  <conditionalFormatting sqref="J9">
    <cfRule type="containsText" dxfId="245" priority="215" operator="containsText" text="EXTREMO">
      <formula>NOT(ISERROR(SEARCH("EXTREMO",J9)))</formula>
    </cfRule>
    <cfRule type="containsText" dxfId="244" priority="216" operator="containsText" text="ALTO">
      <formula>NOT(ISERROR(SEARCH("ALTO",J9)))</formula>
    </cfRule>
    <cfRule type="containsText" dxfId="243" priority="217" operator="containsText" text="MEDIO">
      <formula>NOT(ISERROR(SEARCH("MEDIO",J9)))</formula>
    </cfRule>
    <cfRule type="containsText" dxfId="242" priority="218" operator="containsText" text="BAJO">
      <formula>NOT(ISERROR(SEARCH("BAJO",J9)))</formula>
    </cfRule>
  </conditionalFormatting>
  <conditionalFormatting sqref="AG9">
    <cfRule type="containsText" dxfId="241" priority="207" operator="containsText" text="EXTREMO">
      <formula>NOT(ISERROR(SEARCH("EXTREMO",AG9)))</formula>
    </cfRule>
    <cfRule type="containsText" dxfId="240" priority="208" operator="containsText" text="ALTO">
      <formula>NOT(ISERROR(SEARCH("ALTO",AG9)))</formula>
    </cfRule>
    <cfRule type="containsText" dxfId="239" priority="209" operator="containsText" text="MEDIO">
      <formula>NOT(ISERROR(SEARCH("MEDIO",AG9)))</formula>
    </cfRule>
    <cfRule type="containsText" dxfId="238" priority="210" operator="containsText" text="BAJO">
      <formula>NOT(ISERROR(SEARCH("BAJO",AG9)))</formula>
    </cfRule>
  </conditionalFormatting>
  <conditionalFormatting sqref="J14">
    <cfRule type="containsText" dxfId="237" priority="199" operator="containsText" text="EXTREMO">
      <formula>NOT(ISERROR(SEARCH("EXTREMO",J14)))</formula>
    </cfRule>
    <cfRule type="containsText" dxfId="236" priority="200" operator="containsText" text="ALTO">
      <formula>NOT(ISERROR(SEARCH("ALTO",J14)))</formula>
    </cfRule>
    <cfRule type="containsText" dxfId="235" priority="201" operator="containsText" text="MEDIO">
      <formula>NOT(ISERROR(SEARCH("MEDIO",J14)))</formula>
    </cfRule>
    <cfRule type="containsText" dxfId="234" priority="202" operator="containsText" text="BAJO">
      <formula>NOT(ISERROR(SEARCH("BAJO",J14)))</formula>
    </cfRule>
  </conditionalFormatting>
  <conditionalFormatting sqref="AG14">
    <cfRule type="containsText" dxfId="233" priority="173" operator="containsText" text="EXTREMO">
      <formula>NOT(ISERROR(SEARCH("EXTREMO",AG14)))</formula>
    </cfRule>
    <cfRule type="containsText" dxfId="232" priority="174" operator="containsText" text="ALTO">
      <formula>NOT(ISERROR(SEARCH("ALTO",AG14)))</formula>
    </cfRule>
    <cfRule type="containsText" dxfId="231" priority="175" operator="containsText" text="MEDIO">
      <formula>NOT(ISERROR(SEARCH("MEDIO",AG14)))</formula>
    </cfRule>
    <cfRule type="containsText" dxfId="230" priority="176" operator="containsText" text="BAJO">
      <formula>NOT(ISERROR(SEARCH("BAJO",AG14)))</formula>
    </cfRule>
  </conditionalFormatting>
  <conditionalFormatting sqref="AG19">
    <cfRule type="containsText" dxfId="229" priority="157" operator="containsText" text="EXTREMO">
      <formula>NOT(ISERROR(SEARCH("EXTREMO",AG19)))</formula>
    </cfRule>
    <cfRule type="containsText" dxfId="228" priority="158" operator="containsText" text="ALTO">
      <formula>NOT(ISERROR(SEARCH("ALTO",AG19)))</formula>
    </cfRule>
    <cfRule type="containsText" dxfId="227" priority="159" operator="containsText" text="MEDIO">
      <formula>NOT(ISERROR(SEARCH("MEDIO",AG19)))</formula>
    </cfRule>
    <cfRule type="containsText" dxfId="226" priority="160" operator="containsText" text="BAJO">
      <formula>NOT(ISERROR(SEARCH("BAJO",AG19)))</formula>
    </cfRule>
  </conditionalFormatting>
  <conditionalFormatting sqref="J19">
    <cfRule type="containsText" dxfId="225" priority="165" operator="containsText" text="EXTREMO">
      <formula>NOT(ISERROR(SEARCH("EXTREMO",J19)))</formula>
    </cfRule>
    <cfRule type="containsText" dxfId="224" priority="166" operator="containsText" text="ALTO">
      <formula>NOT(ISERROR(SEARCH("ALTO",J19)))</formula>
    </cfRule>
    <cfRule type="containsText" dxfId="223" priority="167" operator="containsText" text="MEDIO">
      <formula>NOT(ISERROR(SEARCH("MEDIO",J19)))</formula>
    </cfRule>
    <cfRule type="containsText" dxfId="222" priority="168" operator="containsText" text="BAJO">
      <formula>NOT(ISERROR(SEARCH("BAJO",J19)))</formula>
    </cfRule>
  </conditionalFormatting>
  <conditionalFormatting sqref="AG24">
    <cfRule type="containsText" dxfId="221" priority="141" operator="containsText" text="EXTREMO">
      <formula>NOT(ISERROR(SEARCH("EXTREMO",AG24)))</formula>
    </cfRule>
    <cfRule type="containsText" dxfId="220" priority="142" operator="containsText" text="ALTO">
      <formula>NOT(ISERROR(SEARCH("ALTO",AG24)))</formula>
    </cfRule>
    <cfRule type="containsText" dxfId="219" priority="143" operator="containsText" text="MEDIO">
      <formula>NOT(ISERROR(SEARCH("MEDIO",AG24)))</formula>
    </cfRule>
    <cfRule type="containsText" dxfId="218" priority="144" operator="containsText" text="BAJO">
      <formula>NOT(ISERROR(SEARCH("BAJO",AG24)))</formula>
    </cfRule>
  </conditionalFormatting>
  <conditionalFormatting sqref="J24">
    <cfRule type="containsText" dxfId="217" priority="149" operator="containsText" text="EXTREMO">
      <formula>NOT(ISERROR(SEARCH("EXTREMO",J24)))</formula>
    </cfRule>
    <cfRule type="containsText" dxfId="216" priority="150" operator="containsText" text="ALTO">
      <formula>NOT(ISERROR(SEARCH("ALTO",J24)))</formula>
    </cfRule>
    <cfRule type="containsText" dxfId="215" priority="151" operator="containsText" text="MEDIO">
      <formula>NOT(ISERROR(SEARCH("MEDIO",J24)))</formula>
    </cfRule>
    <cfRule type="containsText" dxfId="214" priority="152" operator="containsText" text="BAJO">
      <formula>NOT(ISERROR(SEARCH("BAJO",J24)))</formula>
    </cfRule>
  </conditionalFormatting>
  <conditionalFormatting sqref="J39">
    <cfRule type="containsText" dxfId="213" priority="133" operator="containsText" text="EXTREMO">
      <formula>NOT(ISERROR(SEARCH("EXTREMO",J39)))</formula>
    </cfRule>
    <cfRule type="containsText" dxfId="212" priority="134" operator="containsText" text="ALTO">
      <formula>NOT(ISERROR(SEARCH("ALTO",J39)))</formula>
    </cfRule>
    <cfRule type="containsText" dxfId="211" priority="135" operator="containsText" text="MEDIO">
      <formula>NOT(ISERROR(SEARCH("MEDIO",J39)))</formula>
    </cfRule>
    <cfRule type="containsText" dxfId="210" priority="136" operator="containsText" text="BAJO">
      <formula>NOT(ISERROR(SEARCH("BAJO",J39)))</formula>
    </cfRule>
  </conditionalFormatting>
  <conditionalFormatting sqref="AG39">
    <cfRule type="containsText" dxfId="209" priority="125" operator="containsText" text="EXTREMO">
      <formula>NOT(ISERROR(SEARCH("EXTREMO",AG39)))</formula>
    </cfRule>
    <cfRule type="containsText" dxfId="208" priority="126" operator="containsText" text="ALTO">
      <formula>NOT(ISERROR(SEARCH("ALTO",AG39)))</formula>
    </cfRule>
    <cfRule type="containsText" dxfId="207" priority="127" operator="containsText" text="MEDIO">
      <formula>NOT(ISERROR(SEARCH("MEDIO",AG39)))</formula>
    </cfRule>
    <cfRule type="containsText" dxfId="206" priority="128" operator="containsText" text="BAJO">
      <formula>NOT(ISERROR(SEARCH("BAJO",AG39)))</formula>
    </cfRule>
  </conditionalFormatting>
  <conditionalFormatting sqref="J42">
    <cfRule type="containsText" dxfId="205" priority="117" operator="containsText" text="EXTREMO">
      <formula>NOT(ISERROR(SEARCH("EXTREMO",J42)))</formula>
    </cfRule>
    <cfRule type="containsText" dxfId="204" priority="118" operator="containsText" text="ALTO">
      <formula>NOT(ISERROR(SEARCH("ALTO",J42)))</formula>
    </cfRule>
    <cfRule type="containsText" dxfId="203" priority="119" operator="containsText" text="MEDIO">
      <formula>NOT(ISERROR(SEARCH("MEDIO",J42)))</formula>
    </cfRule>
    <cfRule type="containsText" dxfId="202" priority="120" operator="containsText" text="BAJO">
      <formula>NOT(ISERROR(SEARCH("BAJO",J42)))</formula>
    </cfRule>
  </conditionalFormatting>
  <conditionalFormatting sqref="AG42">
    <cfRule type="containsText" dxfId="201" priority="109" operator="containsText" text="EXTREMO">
      <formula>NOT(ISERROR(SEARCH("EXTREMO",AG42)))</formula>
    </cfRule>
    <cfRule type="containsText" dxfId="200" priority="110" operator="containsText" text="ALTO">
      <formula>NOT(ISERROR(SEARCH("ALTO",AG42)))</formula>
    </cfRule>
    <cfRule type="containsText" dxfId="199" priority="111" operator="containsText" text="MEDIO">
      <formula>NOT(ISERROR(SEARCH("MEDIO",AG42)))</formula>
    </cfRule>
    <cfRule type="containsText" dxfId="198" priority="112" operator="containsText" text="BAJO">
      <formula>NOT(ISERROR(SEARCH("BAJO",AG42)))</formula>
    </cfRule>
  </conditionalFormatting>
  <conditionalFormatting sqref="J59">
    <cfRule type="containsText" dxfId="197" priority="97" operator="containsText" text="EXTREMO">
      <formula>NOT(ISERROR(SEARCH(("EXTREMO"),(J59))))</formula>
    </cfRule>
  </conditionalFormatting>
  <conditionalFormatting sqref="J59">
    <cfRule type="containsText" dxfId="196" priority="98" operator="containsText" text="ALTO">
      <formula>NOT(ISERROR(SEARCH(("ALTO"),(J59))))</formula>
    </cfRule>
  </conditionalFormatting>
  <conditionalFormatting sqref="J59">
    <cfRule type="containsText" dxfId="195" priority="99" operator="containsText" text="MEDIO">
      <formula>NOT(ISERROR(SEARCH(("MEDIO"),(J59))))</formula>
    </cfRule>
  </conditionalFormatting>
  <conditionalFormatting sqref="J59">
    <cfRule type="containsText" dxfId="194" priority="100" operator="containsText" text="BAJO">
      <formula>NOT(ISERROR(SEARCH(("BAJO"),(J59))))</formula>
    </cfRule>
  </conditionalFormatting>
  <conditionalFormatting sqref="AG59">
    <cfRule type="containsText" dxfId="193" priority="101" operator="containsText" text="EXTREMO">
      <formula>NOT(ISERROR(SEARCH(("EXTREMO"),(AG59))))</formula>
    </cfRule>
  </conditionalFormatting>
  <conditionalFormatting sqref="AG59">
    <cfRule type="containsText" dxfId="192" priority="102" operator="containsText" text="ALTO">
      <formula>NOT(ISERROR(SEARCH(("ALTO"),(AG59))))</formula>
    </cfRule>
  </conditionalFormatting>
  <conditionalFormatting sqref="AG59">
    <cfRule type="containsText" dxfId="191" priority="103" operator="containsText" text="MEDIO">
      <formula>NOT(ISERROR(SEARCH(("MEDIO"),(AG59))))</formula>
    </cfRule>
  </conditionalFormatting>
  <conditionalFormatting sqref="AG59">
    <cfRule type="containsText" dxfId="190" priority="104" operator="containsText" text="BAJO">
      <formula>NOT(ISERROR(SEARCH(("BAJO"),(AG59))))</formula>
    </cfRule>
  </conditionalFormatting>
  <conditionalFormatting sqref="J61">
    <cfRule type="containsText" dxfId="189" priority="93" operator="containsText" text="EXTREMO">
      <formula>NOT(ISERROR(SEARCH("EXTREMO",J61)))</formula>
    </cfRule>
    <cfRule type="containsText" dxfId="188" priority="94" operator="containsText" text="ALTO">
      <formula>NOT(ISERROR(SEARCH("ALTO",J61)))</formula>
    </cfRule>
    <cfRule type="containsText" dxfId="187" priority="95" operator="containsText" text="MEDIO">
      <formula>NOT(ISERROR(SEARCH("MEDIO",J61)))</formula>
    </cfRule>
    <cfRule type="containsText" dxfId="186" priority="96" operator="containsText" text="BAJO">
      <formula>NOT(ISERROR(SEARCH("BAJO",J61)))</formula>
    </cfRule>
  </conditionalFormatting>
  <conditionalFormatting sqref="AG61">
    <cfRule type="containsText" dxfId="185" priority="85" operator="containsText" text="EXTREMO">
      <formula>NOT(ISERROR(SEARCH("EXTREMO",AG61)))</formula>
    </cfRule>
    <cfRule type="containsText" dxfId="184" priority="86" operator="containsText" text="ALTO">
      <formula>NOT(ISERROR(SEARCH("ALTO",AG61)))</formula>
    </cfRule>
    <cfRule type="containsText" dxfId="183" priority="87" operator="containsText" text="MEDIO">
      <formula>NOT(ISERROR(SEARCH("MEDIO",AG61)))</formula>
    </cfRule>
    <cfRule type="containsText" dxfId="182" priority="88" operator="containsText" text="BAJO">
      <formula>NOT(ISERROR(SEARCH("BAJO",AG61)))</formula>
    </cfRule>
  </conditionalFormatting>
  <conditionalFormatting sqref="AG66">
    <cfRule type="containsText" dxfId="181" priority="77" operator="containsText" text="EXTREMO">
      <formula>NOT(ISERROR(SEARCH("EXTREMO",AG66)))</formula>
    </cfRule>
    <cfRule type="containsText" dxfId="180" priority="78" operator="containsText" text="ALTO">
      <formula>NOT(ISERROR(SEARCH("ALTO",AG66)))</formula>
    </cfRule>
    <cfRule type="containsText" dxfId="179" priority="79" operator="containsText" text="MEDIO">
      <formula>NOT(ISERROR(SEARCH("MEDIO",AG66)))</formula>
    </cfRule>
    <cfRule type="containsText" dxfId="178" priority="80" operator="containsText" text="BAJO">
      <formula>NOT(ISERROR(SEARCH("BAJO",AG66)))</formula>
    </cfRule>
  </conditionalFormatting>
  <conditionalFormatting sqref="J66">
    <cfRule type="containsText" dxfId="177" priority="69" operator="containsText" text="EXTREMO">
      <formula>NOT(ISERROR(SEARCH("EXTREMO",J66)))</formula>
    </cfRule>
    <cfRule type="containsText" dxfId="176" priority="70" operator="containsText" text="ALTO">
      <formula>NOT(ISERROR(SEARCH("ALTO",J66)))</formula>
    </cfRule>
    <cfRule type="containsText" dxfId="175" priority="71" operator="containsText" text="MEDIO">
      <formula>NOT(ISERROR(SEARCH("MEDIO",J66)))</formula>
    </cfRule>
    <cfRule type="containsText" dxfId="174" priority="72" operator="containsText" text="BAJO">
      <formula>NOT(ISERROR(SEARCH("BAJO",J66)))</formula>
    </cfRule>
  </conditionalFormatting>
  <conditionalFormatting sqref="AG34">
    <cfRule type="containsText" dxfId="173" priority="45" operator="containsText" text="EXTREMO">
      <formula>NOT(ISERROR(SEARCH("EXTREMO",AG34)))</formula>
    </cfRule>
    <cfRule type="containsText" dxfId="172" priority="46" operator="containsText" text="ALTO">
      <formula>NOT(ISERROR(SEARCH("ALTO",AG34)))</formula>
    </cfRule>
    <cfRule type="containsText" dxfId="171" priority="47" operator="containsText" text="MEDIO">
      <formula>NOT(ISERROR(SEARCH("MEDIO",AG34)))</formula>
    </cfRule>
    <cfRule type="containsText" dxfId="170" priority="48" operator="containsText" text="BAJO">
      <formula>NOT(ISERROR(SEARCH("BAJO",AG34)))</formula>
    </cfRule>
  </conditionalFormatting>
  <conditionalFormatting sqref="J34">
    <cfRule type="containsText" dxfId="169" priority="37" operator="containsText" text="EXTREMO">
      <formula>NOT(ISERROR(SEARCH("EXTREMO",J34)))</formula>
    </cfRule>
    <cfRule type="containsText" dxfId="168" priority="38" operator="containsText" text="ALTO">
      <formula>NOT(ISERROR(SEARCH("ALTO",J34)))</formula>
    </cfRule>
    <cfRule type="containsText" dxfId="167" priority="39" operator="containsText" text="MEDIO">
      <formula>NOT(ISERROR(SEARCH("MEDIO",J34)))</formula>
    </cfRule>
    <cfRule type="containsText" dxfId="166" priority="40" operator="containsText" text="BAJO">
      <formula>NOT(ISERROR(SEARCH("BAJO",J34)))</formula>
    </cfRule>
  </conditionalFormatting>
  <conditionalFormatting sqref="J76">
    <cfRule type="containsText" dxfId="165" priority="61" operator="containsText" text="EXTREMO">
      <formula>NOT(ISERROR(SEARCH("EXTREMO",J76)))</formula>
    </cfRule>
    <cfRule type="containsText" dxfId="164" priority="62" operator="containsText" text="ALTO">
      <formula>NOT(ISERROR(SEARCH("ALTO",J76)))</formula>
    </cfRule>
    <cfRule type="containsText" dxfId="163" priority="63" operator="containsText" text="MEDIO">
      <formula>NOT(ISERROR(SEARCH("MEDIO",J76)))</formula>
    </cfRule>
    <cfRule type="containsText" dxfId="162" priority="64" operator="containsText" text="BAJO">
      <formula>NOT(ISERROR(SEARCH("BAJO",J76)))</formula>
    </cfRule>
  </conditionalFormatting>
  <conditionalFormatting sqref="AG76">
    <cfRule type="containsText" dxfId="161" priority="53" operator="containsText" text="EXTREMO">
      <formula>NOT(ISERROR(SEARCH("EXTREMO",AG76)))</formula>
    </cfRule>
    <cfRule type="containsText" dxfId="160" priority="54" operator="containsText" text="ALTO">
      <formula>NOT(ISERROR(SEARCH("ALTO",AG76)))</formula>
    </cfRule>
    <cfRule type="containsText" dxfId="159" priority="55" operator="containsText" text="MEDIO">
      <formula>NOT(ISERROR(SEARCH("MEDIO",AG76)))</formula>
    </cfRule>
    <cfRule type="containsText" dxfId="158" priority="56" operator="containsText" text="BAJO">
      <formula>NOT(ISERROR(SEARCH("BAJO",AG76)))</formula>
    </cfRule>
  </conditionalFormatting>
  <conditionalFormatting sqref="J29">
    <cfRule type="containsText" dxfId="157" priority="29" operator="containsText" text="EXTREMO">
      <formula>NOT(ISERROR(SEARCH("EXTREMO",J29)))</formula>
    </cfRule>
    <cfRule type="containsText" dxfId="156" priority="30" operator="containsText" text="ALTO">
      <formula>NOT(ISERROR(SEARCH("ALTO",J29)))</formula>
    </cfRule>
    <cfRule type="containsText" dxfId="155" priority="31" operator="containsText" text="MEDIO">
      <formula>NOT(ISERROR(SEARCH("MEDIO",J29)))</formula>
    </cfRule>
    <cfRule type="containsText" dxfId="154" priority="32" operator="containsText" text="BAJO">
      <formula>NOT(ISERROR(SEARCH("BAJO",J29)))</formula>
    </cfRule>
  </conditionalFormatting>
  <conditionalFormatting sqref="AG29">
    <cfRule type="containsText" dxfId="153" priority="21" operator="containsText" text="EXTREMO">
      <formula>NOT(ISERROR(SEARCH("EXTREMO",AG29)))</formula>
    </cfRule>
    <cfRule type="containsText" dxfId="152" priority="22" operator="containsText" text="ALTO">
      <formula>NOT(ISERROR(SEARCH("ALTO",AG29)))</formula>
    </cfRule>
    <cfRule type="containsText" dxfId="151" priority="23" operator="containsText" text="MEDIO">
      <formula>NOT(ISERROR(SEARCH("MEDIO",AG29)))</formula>
    </cfRule>
    <cfRule type="containsText" dxfId="150" priority="24" operator="containsText" text="BAJO">
      <formula>NOT(ISERROR(SEARCH("BAJO",AG29)))</formula>
    </cfRule>
  </conditionalFormatting>
  <conditionalFormatting sqref="AG34">
    <cfRule type="cellIs" dxfId="149" priority="41" operator="equal">
      <formula>#REF!</formula>
    </cfRule>
    <cfRule type="cellIs" dxfId="148" priority="42" operator="equal">
      <formula>#REF!</formula>
    </cfRule>
    <cfRule type="cellIs" dxfId="147" priority="43" operator="equal">
      <formula>#REF!</formula>
    </cfRule>
  </conditionalFormatting>
  <conditionalFormatting sqref="AG34">
    <cfRule type="cellIs" dxfId="146" priority="44" operator="equal">
      <formula>#REF!</formula>
    </cfRule>
  </conditionalFormatting>
  <conditionalFormatting sqref="J34">
    <cfRule type="cellIs" dxfId="145" priority="33" operator="equal">
      <formula>#REF!</formula>
    </cfRule>
    <cfRule type="cellIs" dxfId="144" priority="34" operator="equal">
      <formula>#REF!</formula>
    </cfRule>
    <cfRule type="cellIs" dxfId="143" priority="35" operator="equal">
      <formula>#REF!</formula>
    </cfRule>
  </conditionalFormatting>
  <conditionalFormatting sqref="J34">
    <cfRule type="cellIs" dxfId="142" priority="36" operator="equal">
      <formula>#REF!</formula>
    </cfRule>
  </conditionalFormatting>
  <conditionalFormatting sqref="J81">
    <cfRule type="containsText" dxfId="141" priority="13" operator="containsText" text="EXTREMO">
      <formula>NOT(ISERROR(SEARCH("EXTREMO",J81)))</formula>
    </cfRule>
    <cfRule type="containsText" dxfId="140" priority="14" operator="containsText" text="ALTO">
      <formula>NOT(ISERROR(SEARCH("ALTO",J81)))</formula>
    </cfRule>
    <cfRule type="containsText" dxfId="139" priority="15" operator="containsText" text="MEDIO">
      <formula>NOT(ISERROR(SEARCH("MEDIO",J81)))</formula>
    </cfRule>
    <cfRule type="containsText" dxfId="138" priority="16" operator="containsText" text="BAJO">
      <formula>NOT(ISERROR(SEARCH("BAJO",J81)))</formula>
    </cfRule>
  </conditionalFormatting>
  <conditionalFormatting sqref="AG81">
    <cfRule type="containsText" dxfId="137" priority="5" operator="containsText" text="EXTREMO">
      <formula>NOT(ISERROR(SEARCH("EXTREMO",AG81)))</formula>
    </cfRule>
    <cfRule type="containsText" dxfId="136" priority="6" operator="containsText" text="ALTO">
      <formula>NOT(ISERROR(SEARCH("ALTO",AG81)))</formula>
    </cfRule>
    <cfRule type="containsText" dxfId="135" priority="7" operator="containsText" text="MEDIO">
      <formula>NOT(ISERROR(SEARCH("MEDIO",AG81)))</formula>
    </cfRule>
    <cfRule type="containsText" dxfId="134" priority="8" operator="containsText" text="BAJO">
      <formula>NOT(ISERROR(SEARCH("BAJO",AG81)))</formula>
    </cfRule>
  </conditionalFormatting>
  <dataValidations disablePrompts="1" count="57">
    <dataValidation allowBlank="1" showInputMessage="1" showErrorMessage="1" promptTitle="Nivel de Documentación" prompt="Los controles deben estar debidamente documentados para facilitar su comprensión y aplicación. Así mismo, deben definir los responsables de su implementación y seguimiento." sqref="FN65429:FN65430 PJ65429:PJ65430 ZF65429:ZF65430 AJB65429:AJB65430 ASX65429:ASX65430 BCT65429:BCT65430 BMP65429:BMP65430 BWL65429:BWL65430 CGH65429:CGH65430 CQD65429:CQD65430 CZZ65429:CZZ65430 DJV65429:DJV65430 DTR65429:DTR65430 EDN65429:EDN65430 ENJ65429:ENJ65430 EXF65429:EXF65430 FHB65429:FHB65430 FQX65429:FQX65430 GAT65429:GAT65430 GKP65429:GKP65430 GUL65429:GUL65430 HEH65429:HEH65430 HOD65429:HOD65430 HXZ65429:HXZ65430 IHV65429:IHV65430 IRR65429:IRR65430 JBN65429:JBN65430 JLJ65429:JLJ65430 JVF65429:JVF65430 KFB65429:KFB65430 KOX65429:KOX65430 KYT65429:KYT65430 LIP65429:LIP65430 LSL65429:LSL65430 MCH65429:MCH65430 MMD65429:MMD65430 MVZ65429:MVZ65430 NFV65429:NFV65430 NPR65429:NPR65430 NZN65429:NZN65430 OJJ65429:OJJ65430 OTF65429:OTF65430 PDB65429:PDB65430 PMX65429:PMX65430 PWT65429:PWT65430 QGP65429:QGP65430 QQL65429:QQL65430 RAH65429:RAH65430 RKD65429:RKD65430 RTZ65429:RTZ65430 SDV65429:SDV65430 SNR65429:SNR65430 SXN65429:SXN65430 THJ65429:THJ65430 TRF65429:TRF65430 UBB65429:UBB65430 UKX65429:UKX65430 UUT65429:UUT65430 VEP65429:VEP65430 VOL65429:VOL65430 VYH65429:VYH65430 WID65429:WID65430 WRZ65429:WRZ65430 FN130965:FN130966 PJ130965:PJ130966 ZF130965:ZF130966 AJB130965:AJB130966 ASX130965:ASX130966 BCT130965:BCT130966 BMP130965:BMP130966 BWL130965:BWL130966 CGH130965:CGH130966 CQD130965:CQD130966 CZZ130965:CZZ130966 DJV130965:DJV130966 DTR130965:DTR130966 EDN130965:EDN130966 ENJ130965:ENJ130966 EXF130965:EXF130966 FHB130965:FHB130966 FQX130965:FQX130966 GAT130965:GAT130966 GKP130965:GKP130966 GUL130965:GUL130966 HEH130965:HEH130966 HOD130965:HOD130966 HXZ130965:HXZ130966 IHV130965:IHV130966 IRR130965:IRR130966 JBN130965:JBN130966 JLJ130965:JLJ130966 JVF130965:JVF130966 KFB130965:KFB130966 KOX130965:KOX130966 KYT130965:KYT130966 LIP130965:LIP130966 LSL130965:LSL130966 MCH130965:MCH130966 MMD130965:MMD130966 MVZ130965:MVZ130966 NFV130965:NFV130966 NPR130965:NPR130966 NZN130965:NZN130966 OJJ130965:OJJ130966 OTF130965:OTF130966 PDB130965:PDB130966 PMX130965:PMX130966 PWT130965:PWT130966 QGP130965:QGP130966 QQL130965:QQL130966 RAH130965:RAH130966 RKD130965:RKD130966 RTZ130965:RTZ130966 SDV130965:SDV130966 SNR130965:SNR130966 SXN130965:SXN130966 THJ130965:THJ130966 TRF130965:TRF130966 UBB130965:UBB130966 UKX130965:UKX130966 UUT130965:UUT130966 VEP130965:VEP130966 VOL130965:VOL130966 VYH130965:VYH130966 WID130965:WID130966 WRZ130965:WRZ130966 FN196501:FN196502 PJ196501:PJ196502 ZF196501:ZF196502 AJB196501:AJB196502 ASX196501:ASX196502 BCT196501:BCT196502 BMP196501:BMP196502 BWL196501:BWL196502 CGH196501:CGH196502 CQD196501:CQD196502 CZZ196501:CZZ196502 DJV196501:DJV196502 DTR196501:DTR196502 EDN196501:EDN196502 ENJ196501:ENJ196502 EXF196501:EXF196502 FHB196501:FHB196502 FQX196501:FQX196502 GAT196501:GAT196502 GKP196501:GKP196502 GUL196501:GUL196502 HEH196501:HEH196502 HOD196501:HOD196502 HXZ196501:HXZ196502 IHV196501:IHV196502 IRR196501:IRR196502 JBN196501:JBN196502 JLJ196501:JLJ196502 JVF196501:JVF196502 KFB196501:KFB196502 KOX196501:KOX196502 KYT196501:KYT196502 LIP196501:LIP196502 LSL196501:LSL196502 MCH196501:MCH196502 MMD196501:MMD196502 MVZ196501:MVZ196502 NFV196501:NFV196502 NPR196501:NPR196502 NZN196501:NZN196502 OJJ196501:OJJ196502 OTF196501:OTF196502 PDB196501:PDB196502 PMX196501:PMX196502 PWT196501:PWT196502 QGP196501:QGP196502 QQL196501:QQL196502 RAH196501:RAH196502 RKD196501:RKD196502 RTZ196501:RTZ196502 SDV196501:SDV196502 SNR196501:SNR196502 SXN196501:SXN196502 THJ196501:THJ196502 TRF196501:TRF196502 UBB196501:UBB196502 UKX196501:UKX196502 UUT196501:UUT196502 VEP196501:VEP196502 VOL196501:VOL196502 VYH196501:VYH196502 WID196501:WID196502 WRZ196501:WRZ196502 FN262037:FN262038 PJ262037:PJ262038 ZF262037:ZF262038 AJB262037:AJB262038 ASX262037:ASX262038 BCT262037:BCT262038 BMP262037:BMP262038 BWL262037:BWL262038 CGH262037:CGH262038 CQD262037:CQD262038 CZZ262037:CZZ262038 DJV262037:DJV262038 DTR262037:DTR262038 EDN262037:EDN262038 ENJ262037:ENJ262038 EXF262037:EXF262038 FHB262037:FHB262038 FQX262037:FQX262038 GAT262037:GAT262038 GKP262037:GKP262038 GUL262037:GUL262038 HEH262037:HEH262038 HOD262037:HOD262038 HXZ262037:HXZ262038 IHV262037:IHV262038 IRR262037:IRR262038 JBN262037:JBN262038 JLJ262037:JLJ262038 JVF262037:JVF262038 KFB262037:KFB262038 KOX262037:KOX262038 KYT262037:KYT262038 LIP262037:LIP262038 LSL262037:LSL262038 MCH262037:MCH262038 MMD262037:MMD262038 MVZ262037:MVZ262038 NFV262037:NFV262038 NPR262037:NPR262038 NZN262037:NZN262038 OJJ262037:OJJ262038 OTF262037:OTF262038 PDB262037:PDB262038 PMX262037:PMX262038 PWT262037:PWT262038 QGP262037:QGP262038 QQL262037:QQL262038 RAH262037:RAH262038 RKD262037:RKD262038 RTZ262037:RTZ262038 SDV262037:SDV262038 SNR262037:SNR262038 SXN262037:SXN262038 THJ262037:THJ262038 TRF262037:TRF262038 UBB262037:UBB262038 UKX262037:UKX262038 UUT262037:UUT262038 VEP262037:VEP262038 VOL262037:VOL262038 VYH262037:VYH262038 WID262037:WID262038 WRZ262037:WRZ262038 FN327573:FN327574 PJ327573:PJ327574 ZF327573:ZF327574 AJB327573:AJB327574 ASX327573:ASX327574 BCT327573:BCT327574 BMP327573:BMP327574 BWL327573:BWL327574 CGH327573:CGH327574 CQD327573:CQD327574 CZZ327573:CZZ327574 DJV327573:DJV327574 DTR327573:DTR327574 EDN327573:EDN327574 ENJ327573:ENJ327574 EXF327573:EXF327574 FHB327573:FHB327574 FQX327573:FQX327574 GAT327573:GAT327574 GKP327573:GKP327574 GUL327573:GUL327574 HEH327573:HEH327574 HOD327573:HOD327574 HXZ327573:HXZ327574 IHV327573:IHV327574 IRR327573:IRR327574 JBN327573:JBN327574 JLJ327573:JLJ327574 JVF327573:JVF327574 KFB327573:KFB327574 KOX327573:KOX327574 KYT327573:KYT327574 LIP327573:LIP327574 LSL327573:LSL327574 MCH327573:MCH327574 MMD327573:MMD327574 MVZ327573:MVZ327574 NFV327573:NFV327574 NPR327573:NPR327574 NZN327573:NZN327574 OJJ327573:OJJ327574 OTF327573:OTF327574 PDB327573:PDB327574 PMX327573:PMX327574 PWT327573:PWT327574 QGP327573:QGP327574 QQL327573:QQL327574 RAH327573:RAH327574 RKD327573:RKD327574 RTZ327573:RTZ327574 SDV327573:SDV327574 SNR327573:SNR327574 SXN327573:SXN327574 THJ327573:THJ327574 TRF327573:TRF327574 UBB327573:UBB327574 UKX327573:UKX327574 UUT327573:UUT327574 VEP327573:VEP327574 VOL327573:VOL327574 VYH327573:VYH327574 WID327573:WID327574 WRZ327573:WRZ327574 FN393109:FN393110 PJ393109:PJ393110 ZF393109:ZF393110 AJB393109:AJB393110 ASX393109:ASX393110 BCT393109:BCT393110 BMP393109:BMP393110 BWL393109:BWL393110 CGH393109:CGH393110 CQD393109:CQD393110 CZZ393109:CZZ393110 DJV393109:DJV393110 DTR393109:DTR393110 EDN393109:EDN393110 ENJ393109:ENJ393110 EXF393109:EXF393110 FHB393109:FHB393110 FQX393109:FQX393110 GAT393109:GAT393110 GKP393109:GKP393110 GUL393109:GUL393110 HEH393109:HEH393110 HOD393109:HOD393110 HXZ393109:HXZ393110 IHV393109:IHV393110 IRR393109:IRR393110 JBN393109:JBN393110 JLJ393109:JLJ393110 JVF393109:JVF393110 KFB393109:KFB393110 KOX393109:KOX393110 KYT393109:KYT393110 LIP393109:LIP393110 LSL393109:LSL393110 MCH393109:MCH393110 MMD393109:MMD393110 MVZ393109:MVZ393110 NFV393109:NFV393110 NPR393109:NPR393110 NZN393109:NZN393110 OJJ393109:OJJ393110 OTF393109:OTF393110 PDB393109:PDB393110 PMX393109:PMX393110 PWT393109:PWT393110 QGP393109:QGP393110 QQL393109:QQL393110 RAH393109:RAH393110 RKD393109:RKD393110 RTZ393109:RTZ393110 SDV393109:SDV393110 SNR393109:SNR393110 SXN393109:SXN393110 THJ393109:THJ393110 TRF393109:TRF393110 UBB393109:UBB393110 UKX393109:UKX393110 UUT393109:UUT393110 VEP393109:VEP393110 VOL393109:VOL393110 VYH393109:VYH393110 WID393109:WID393110 WRZ393109:WRZ393110 FN458645:FN458646 PJ458645:PJ458646 ZF458645:ZF458646 AJB458645:AJB458646 ASX458645:ASX458646 BCT458645:BCT458646 BMP458645:BMP458646 BWL458645:BWL458646 CGH458645:CGH458646 CQD458645:CQD458646 CZZ458645:CZZ458646 DJV458645:DJV458646 DTR458645:DTR458646 EDN458645:EDN458646 ENJ458645:ENJ458646 EXF458645:EXF458646 FHB458645:FHB458646 FQX458645:FQX458646 GAT458645:GAT458646 GKP458645:GKP458646 GUL458645:GUL458646 HEH458645:HEH458646 HOD458645:HOD458646 HXZ458645:HXZ458646 IHV458645:IHV458646 IRR458645:IRR458646 JBN458645:JBN458646 JLJ458645:JLJ458646 JVF458645:JVF458646 KFB458645:KFB458646 KOX458645:KOX458646 KYT458645:KYT458646 LIP458645:LIP458646 LSL458645:LSL458646 MCH458645:MCH458646 MMD458645:MMD458646 MVZ458645:MVZ458646 NFV458645:NFV458646 NPR458645:NPR458646 NZN458645:NZN458646 OJJ458645:OJJ458646 OTF458645:OTF458646 PDB458645:PDB458646 PMX458645:PMX458646 PWT458645:PWT458646 QGP458645:QGP458646 QQL458645:QQL458646 RAH458645:RAH458646 RKD458645:RKD458646 RTZ458645:RTZ458646 SDV458645:SDV458646 SNR458645:SNR458646 SXN458645:SXN458646 THJ458645:THJ458646 TRF458645:TRF458646 UBB458645:UBB458646 UKX458645:UKX458646 UUT458645:UUT458646 VEP458645:VEP458646 VOL458645:VOL458646 VYH458645:VYH458646 WID458645:WID458646 WRZ458645:WRZ458646 FN524181:FN524182 PJ524181:PJ524182 ZF524181:ZF524182 AJB524181:AJB524182 ASX524181:ASX524182 BCT524181:BCT524182 BMP524181:BMP524182 BWL524181:BWL524182 CGH524181:CGH524182 CQD524181:CQD524182 CZZ524181:CZZ524182 DJV524181:DJV524182 DTR524181:DTR524182 EDN524181:EDN524182 ENJ524181:ENJ524182 EXF524181:EXF524182 FHB524181:FHB524182 FQX524181:FQX524182 GAT524181:GAT524182 GKP524181:GKP524182 GUL524181:GUL524182 HEH524181:HEH524182 HOD524181:HOD524182 HXZ524181:HXZ524182 IHV524181:IHV524182 IRR524181:IRR524182 JBN524181:JBN524182 JLJ524181:JLJ524182 JVF524181:JVF524182 KFB524181:KFB524182 KOX524181:KOX524182 KYT524181:KYT524182 LIP524181:LIP524182 LSL524181:LSL524182 MCH524181:MCH524182 MMD524181:MMD524182 MVZ524181:MVZ524182 NFV524181:NFV524182 NPR524181:NPR524182 NZN524181:NZN524182 OJJ524181:OJJ524182 OTF524181:OTF524182 PDB524181:PDB524182 PMX524181:PMX524182 PWT524181:PWT524182 QGP524181:QGP524182 QQL524181:QQL524182 RAH524181:RAH524182 RKD524181:RKD524182 RTZ524181:RTZ524182 SDV524181:SDV524182 SNR524181:SNR524182 SXN524181:SXN524182 THJ524181:THJ524182 TRF524181:TRF524182 UBB524181:UBB524182 UKX524181:UKX524182 UUT524181:UUT524182 VEP524181:VEP524182 VOL524181:VOL524182 VYH524181:VYH524182 WID524181:WID524182 WRZ524181:WRZ524182 FN589717:FN589718 PJ589717:PJ589718 ZF589717:ZF589718 AJB589717:AJB589718 ASX589717:ASX589718 BCT589717:BCT589718 BMP589717:BMP589718 BWL589717:BWL589718 CGH589717:CGH589718 CQD589717:CQD589718 CZZ589717:CZZ589718 DJV589717:DJV589718 DTR589717:DTR589718 EDN589717:EDN589718 ENJ589717:ENJ589718 EXF589717:EXF589718 FHB589717:FHB589718 FQX589717:FQX589718 GAT589717:GAT589718 GKP589717:GKP589718 GUL589717:GUL589718 HEH589717:HEH589718 HOD589717:HOD589718 HXZ589717:HXZ589718 IHV589717:IHV589718 IRR589717:IRR589718 JBN589717:JBN589718 JLJ589717:JLJ589718 JVF589717:JVF589718 KFB589717:KFB589718 KOX589717:KOX589718 KYT589717:KYT589718 LIP589717:LIP589718 LSL589717:LSL589718 MCH589717:MCH589718 MMD589717:MMD589718 MVZ589717:MVZ589718 NFV589717:NFV589718 NPR589717:NPR589718 NZN589717:NZN589718 OJJ589717:OJJ589718 OTF589717:OTF589718 PDB589717:PDB589718 PMX589717:PMX589718 PWT589717:PWT589718 QGP589717:QGP589718 QQL589717:QQL589718 RAH589717:RAH589718 RKD589717:RKD589718 RTZ589717:RTZ589718 SDV589717:SDV589718 SNR589717:SNR589718 SXN589717:SXN589718 THJ589717:THJ589718 TRF589717:TRF589718 UBB589717:UBB589718 UKX589717:UKX589718 UUT589717:UUT589718 VEP589717:VEP589718 VOL589717:VOL589718 VYH589717:VYH589718 WID589717:WID589718 WRZ589717:WRZ589718 FN655253:FN655254 PJ655253:PJ655254 ZF655253:ZF655254 AJB655253:AJB655254 ASX655253:ASX655254 BCT655253:BCT655254 BMP655253:BMP655254 BWL655253:BWL655254 CGH655253:CGH655254 CQD655253:CQD655254 CZZ655253:CZZ655254 DJV655253:DJV655254 DTR655253:DTR655254 EDN655253:EDN655254 ENJ655253:ENJ655254 EXF655253:EXF655254 FHB655253:FHB655254 FQX655253:FQX655254 GAT655253:GAT655254 GKP655253:GKP655254 GUL655253:GUL655254 HEH655253:HEH655254 HOD655253:HOD655254 HXZ655253:HXZ655254 IHV655253:IHV655254 IRR655253:IRR655254 JBN655253:JBN655254 JLJ655253:JLJ655254 JVF655253:JVF655254 KFB655253:KFB655254 KOX655253:KOX655254 KYT655253:KYT655254 LIP655253:LIP655254 LSL655253:LSL655254 MCH655253:MCH655254 MMD655253:MMD655254 MVZ655253:MVZ655254 NFV655253:NFV655254 NPR655253:NPR655254 NZN655253:NZN655254 OJJ655253:OJJ655254 OTF655253:OTF655254 PDB655253:PDB655254 PMX655253:PMX655254 PWT655253:PWT655254 QGP655253:QGP655254 QQL655253:QQL655254 RAH655253:RAH655254 RKD655253:RKD655254 RTZ655253:RTZ655254 SDV655253:SDV655254 SNR655253:SNR655254 SXN655253:SXN655254 THJ655253:THJ655254 TRF655253:TRF655254 UBB655253:UBB655254 UKX655253:UKX655254 UUT655253:UUT655254 VEP655253:VEP655254 VOL655253:VOL655254 VYH655253:VYH655254 WID655253:WID655254 WRZ655253:WRZ655254 FN720789:FN720790 PJ720789:PJ720790 ZF720789:ZF720790 AJB720789:AJB720790 ASX720789:ASX720790 BCT720789:BCT720790 BMP720789:BMP720790 BWL720789:BWL720790 CGH720789:CGH720790 CQD720789:CQD720790 CZZ720789:CZZ720790 DJV720789:DJV720790 DTR720789:DTR720790 EDN720789:EDN720790 ENJ720789:ENJ720790 EXF720789:EXF720790 FHB720789:FHB720790 FQX720789:FQX720790 GAT720789:GAT720790 GKP720789:GKP720790 GUL720789:GUL720790 HEH720789:HEH720790 HOD720789:HOD720790 HXZ720789:HXZ720790 IHV720789:IHV720790 IRR720789:IRR720790 JBN720789:JBN720790 JLJ720789:JLJ720790 JVF720789:JVF720790 KFB720789:KFB720790 KOX720789:KOX720790 KYT720789:KYT720790 LIP720789:LIP720790 LSL720789:LSL720790 MCH720789:MCH720790 MMD720789:MMD720790 MVZ720789:MVZ720790 NFV720789:NFV720790 NPR720789:NPR720790 NZN720789:NZN720790 OJJ720789:OJJ720790 OTF720789:OTF720790 PDB720789:PDB720790 PMX720789:PMX720790 PWT720789:PWT720790 QGP720789:QGP720790 QQL720789:QQL720790 RAH720789:RAH720790 RKD720789:RKD720790 RTZ720789:RTZ720790 SDV720789:SDV720790 SNR720789:SNR720790 SXN720789:SXN720790 THJ720789:THJ720790 TRF720789:TRF720790 UBB720789:UBB720790 UKX720789:UKX720790 UUT720789:UUT720790 VEP720789:VEP720790 VOL720789:VOL720790 VYH720789:VYH720790 WID720789:WID720790 WRZ720789:WRZ720790 FN786325:FN786326 PJ786325:PJ786326 ZF786325:ZF786326 AJB786325:AJB786326 ASX786325:ASX786326 BCT786325:BCT786326 BMP786325:BMP786326 BWL786325:BWL786326 CGH786325:CGH786326 CQD786325:CQD786326 CZZ786325:CZZ786326 DJV786325:DJV786326 DTR786325:DTR786326 EDN786325:EDN786326 ENJ786325:ENJ786326 EXF786325:EXF786326 FHB786325:FHB786326 FQX786325:FQX786326 GAT786325:GAT786326 GKP786325:GKP786326 GUL786325:GUL786326 HEH786325:HEH786326 HOD786325:HOD786326 HXZ786325:HXZ786326 IHV786325:IHV786326 IRR786325:IRR786326 JBN786325:JBN786326 JLJ786325:JLJ786326 JVF786325:JVF786326 KFB786325:KFB786326 KOX786325:KOX786326 KYT786325:KYT786326 LIP786325:LIP786326 LSL786325:LSL786326 MCH786325:MCH786326 MMD786325:MMD786326 MVZ786325:MVZ786326 NFV786325:NFV786326 NPR786325:NPR786326 NZN786325:NZN786326 OJJ786325:OJJ786326 OTF786325:OTF786326 PDB786325:PDB786326 PMX786325:PMX786326 PWT786325:PWT786326 QGP786325:QGP786326 QQL786325:QQL786326 RAH786325:RAH786326 RKD786325:RKD786326 RTZ786325:RTZ786326 SDV786325:SDV786326 SNR786325:SNR786326 SXN786325:SXN786326 THJ786325:THJ786326 TRF786325:TRF786326 UBB786325:UBB786326 UKX786325:UKX786326 UUT786325:UUT786326 VEP786325:VEP786326 VOL786325:VOL786326 VYH786325:VYH786326 WID786325:WID786326 WRZ786325:WRZ786326 FN851861:FN851862 PJ851861:PJ851862 ZF851861:ZF851862 AJB851861:AJB851862 ASX851861:ASX851862 BCT851861:BCT851862 BMP851861:BMP851862 BWL851861:BWL851862 CGH851861:CGH851862 CQD851861:CQD851862 CZZ851861:CZZ851862 DJV851861:DJV851862 DTR851861:DTR851862 EDN851861:EDN851862 ENJ851861:ENJ851862 EXF851861:EXF851862 FHB851861:FHB851862 FQX851861:FQX851862 GAT851861:GAT851862 GKP851861:GKP851862 GUL851861:GUL851862 HEH851861:HEH851862 HOD851861:HOD851862 HXZ851861:HXZ851862 IHV851861:IHV851862 IRR851861:IRR851862 JBN851861:JBN851862 JLJ851861:JLJ851862 JVF851861:JVF851862 KFB851861:KFB851862 KOX851861:KOX851862 KYT851861:KYT851862 LIP851861:LIP851862 LSL851861:LSL851862 MCH851861:MCH851862 MMD851861:MMD851862 MVZ851861:MVZ851862 NFV851861:NFV851862 NPR851861:NPR851862 NZN851861:NZN851862 OJJ851861:OJJ851862 OTF851861:OTF851862 PDB851861:PDB851862 PMX851861:PMX851862 PWT851861:PWT851862 QGP851861:QGP851862 QQL851861:QQL851862 RAH851861:RAH851862 RKD851861:RKD851862 RTZ851861:RTZ851862 SDV851861:SDV851862 SNR851861:SNR851862 SXN851861:SXN851862 THJ851861:THJ851862 TRF851861:TRF851862 UBB851861:UBB851862 UKX851861:UKX851862 UUT851861:UUT851862 VEP851861:VEP851862 VOL851861:VOL851862 VYH851861:VYH851862 WID851861:WID851862 WRZ851861:WRZ851862 FN917397:FN917398 PJ917397:PJ917398 ZF917397:ZF917398 AJB917397:AJB917398 ASX917397:ASX917398 BCT917397:BCT917398 BMP917397:BMP917398 BWL917397:BWL917398 CGH917397:CGH917398 CQD917397:CQD917398 CZZ917397:CZZ917398 DJV917397:DJV917398 DTR917397:DTR917398 EDN917397:EDN917398 ENJ917397:ENJ917398 EXF917397:EXF917398 FHB917397:FHB917398 FQX917397:FQX917398 GAT917397:GAT917398 GKP917397:GKP917398 GUL917397:GUL917398 HEH917397:HEH917398 HOD917397:HOD917398 HXZ917397:HXZ917398 IHV917397:IHV917398 IRR917397:IRR917398 JBN917397:JBN917398 JLJ917397:JLJ917398 JVF917397:JVF917398 KFB917397:KFB917398 KOX917397:KOX917398 KYT917397:KYT917398 LIP917397:LIP917398 LSL917397:LSL917398 MCH917397:MCH917398 MMD917397:MMD917398 MVZ917397:MVZ917398 NFV917397:NFV917398 NPR917397:NPR917398 NZN917397:NZN917398 OJJ917397:OJJ917398 OTF917397:OTF917398 PDB917397:PDB917398 PMX917397:PMX917398 PWT917397:PWT917398 QGP917397:QGP917398 QQL917397:QQL917398 RAH917397:RAH917398 RKD917397:RKD917398 RTZ917397:RTZ917398 SDV917397:SDV917398 SNR917397:SNR917398 SXN917397:SXN917398 THJ917397:THJ917398 TRF917397:TRF917398 UBB917397:UBB917398 UKX917397:UKX917398 UUT917397:UUT917398 VEP917397:VEP917398 VOL917397:VOL917398 VYH917397:VYH917398 WID917397:WID917398 WRZ917397:WRZ917398 FN982933:FN982934 PJ982933:PJ982934 ZF982933:ZF982934 AJB982933:AJB982934 ASX982933:ASX982934 BCT982933:BCT982934 BMP982933:BMP982934 BWL982933:BWL982934 CGH982933:CGH982934 CQD982933:CQD982934 CZZ982933:CZZ982934 DJV982933:DJV982934 DTR982933:DTR982934 EDN982933:EDN982934 ENJ982933:ENJ982934 EXF982933:EXF982934 FHB982933:FHB982934 FQX982933:FQX982934 GAT982933:GAT982934 GKP982933:GKP982934 GUL982933:GUL982934 HEH982933:HEH982934 HOD982933:HOD982934 HXZ982933:HXZ982934 IHV982933:IHV982934 IRR982933:IRR982934 JBN982933:JBN982934 JLJ982933:JLJ982934 JVF982933:JVF982934 KFB982933:KFB982934 KOX982933:KOX982934 KYT982933:KYT982934 LIP982933:LIP982934 LSL982933:LSL982934 MCH982933:MCH982934 MMD982933:MMD982934 MVZ982933:MVZ982934 NFV982933:NFV982934 NPR982933:NPR982934 NZN982933:NZN982934 OJJ982933:OJJ982934 OTF982933:OTF982934 PDB982933:PDB982934 PMX982933:PMX982934 PWT982933:PWT982934 QGP982933:QGP982934 QQL982933:QQL982934 RAH982933:RAH982934 RKD982933:RKD982934 RTZ982933:RTZ982934 SDV982933:SDV982934 SNR982933:SNR982934 SXN982933:SXN982934 THJ982933:THJ982934 TRF982933:TRF982934 UBB982933:UBB982934 UKX982933:UKX982934 UUT982933:UUT982934 VEP982933:VEP982934 VOL982933:VOL982934 VYH982933:VYH982934 WID982933:WID982934 WRZ982933:WRZ982934 FN65432:FN65433 PJ65432:PJ65433 ZF65432:ZF65433 AJB65432:AJB65433 ASX65432:ASX65433 BCT65432:BCT65433 BMP65432:BMP65433 BWL65432:BWL65433 CGH65432:CGH65433 CQD65432:CQD65433 CZZ65432:CZZ65433 DJV65432:DJV65433 DTR65432:DTR65433 EDN65432:EDN65433 ENJ65432:ENJ65433 EXF65432:EXF65433 FHB65432:FHB65433 FQX65432:FQX65433 GAT65432:GAT65433 GKP65432:GKP65433 GUL65432:GUL65433 HEH65432:HEH65433 HOD65432:HOD65433 HXZ65432:HXZ65433 IHV65432:IHV65433 IRR65432:IRR65433 JBN65432:JBN65433 JLJ65432:JLJ65433 JVF65432:JVF65433 KFB65432:KFB65433 KOX65432:KOX65433 KYT65432:KYT65433 LIP65432:LIP65433 LSL65432:LSL65433 MCH65432:MCH65433 MMD65432:MMD65433 MVZ65432:MVZ65433 NFV65432:NFV65433 NPR65432:NPR65433 NZN65432:NZN65433 OJJ65432:OJJ65433 OTF65432:OTF65433 PDB65432:PDB65433 PMX65432:PMX65433 PWT65432:PWT65433 QGP65432:QGP65433 QQL65432:QQL65433 RAH65432:RAH65433 RKD65432:RKD65433 RTZ65432:RTZ65433 SDV65432:SDV65433 SNR65432:SNR65433 SXN65432:SXN65433 THJ65432:THJ65433 TRF65432:TRF65433 UBB65432:UBB65433 UKX65432:UKX65433 UUT65432:UUT65433 VEP65432:VEP65433 VOL65432:VOL65433 VYH65432:VYH65433 WID65432:WID65433 WRZ65432:WRZ65433 FN130968:FN130969 PJ130968:PJ130969 ZF130968:ZF130969 AJB130968:AJB130969 ASX130968:ASX130969 BCT130968:BCT130969 BMP130968:BMP130969 BWL130968:BWL130969 CGH130968:CGH130969 CQD130968:CQD130969 CZZ130968:CZZ130969 DJV130968:DJV130969 DTR130968:DTR130969 EDN130968:EDN130969 ENJ130968:ENJ130969 EXF130968:EXF130969 FHB130968:FHB130969 FQX130968:FQX130969 GAT130968:GAT130969 GKP130968:GKP130969 GUL130968:GUL130969 HEH130968:HEH130969 HOD130968:HOD130969 HXZ130968:HXZ130969 IHV130968:IHV130969 IRR130968:IRR130969 JBN130968:JBN130969 JLJ130968:JLJ130969 JVF130968:JVF130969 KFB130968:KFB130969 KOX130968:KOX130969 KYT130968:KYT130969 LIP130968:LIP130969 LSL130968:LSL130969 MCH130968:MCH130969 MMD130968:MMD130969 MVZ130968:MVZ130969 NFV130968:NFV130969 NPR130968:NPR130969 NZN130968:NZN130969 OJJ130968:OJJ130969 OTF130968:OTF130969 PDB130968:PDB130969 PMX130968:PMX130969 PWT130968:PWT130969 QGP130968:QGP130969 QQL130968:QQL130969 RAH130968:RAH130969 RKD130968:RKD130969 RTZ130968:RTZ130969 SDV130968:SDV130969 SNR130968:SNR130969 SXN130968:SXN130969 THJ130968:THJ130969 TRF130968:TRF130969 UBB130968:UBB130969 UKX130968:UKX130969 UUT130968:UUT130969 VEP130968:VEP130969 VOL130968:VOL130969 VYH130968:VYH130969 WID130968:WID130969 WRZ130968:WRZ130969 FN196504:FN196505 PJ196504:PJ196505 ZF196504:ZF196505 AJB196504:AJB196505 ASX196504:ASX196505 BCT196504:BCT196505 BMP196504:BMP196505 BWL196504:BWL196505 CGH196504:CGH196505 CQD196504:CQD196505 CZZ196504:CZZ196505 DJV196504:DJV196505 DTR196504:DTR196505 EDN196504:EDN196505 ENJ196504:ENJ196505 EXF196504:EXF196505 FHB196504:FHB196505 FQX196504:FQX196505 GAT196504:GAT196505 GKP196504:GKP196505 GUL196504:GUL196505 HEH196504:HEH196505 HOD196504:HOD196505 HXZ196504:HXZ196505 IHV196504:IHV196505 IRR196504:IRR196505 JBN196504:JBN196505 JLJ196504:JLJ196505 JVF196504:JVF196505 KFB196504:KFB196505 KOX196504:KOX196505 KYT196504:KYT196505 LIP196504:LIP196505 LSL196504:LSL196505 MCH196504:MCH196505 MMD196504:MMD196505 MVZ196504:MVZ196505 NFV196504:NFV196505 NPR196504:NPR196505 NZN196504:NZN196505 OJJ196504:OJJ196505 OTF196504:OTF196505 PDB196504:PDB196505 PMX196504:PMX196505 PWT196504:PWT196505 QGP196504:QGP196505 QQL196504:QQL196505 RAH196504:RAH196505 RKD196504:RKD196505 RTZ196504:RTZ196505 SDV196504:SDV196505 SNR196504:SNR196505 SXN196504:SXN196505 THJ196504:THJ196505 TRF196504:TRF196505 UBB196504:UBB196505 UKX196504:UKX196505 UUT196504:UUT196505 VEP196504:VEP196505 VOL196504:VOL196505 VYH196504:VYH196505 WID196504:WID196505 WRZ196504:WRZ196505 FN262040:FN262041 PJ262040:PJ262041 ZF262040:ZF262041 AJB262040:AJB262041 ASX262040:ASX262041 BCT262040:BCT262041 BMP262040:BMP262041 BWL262040:BWL262041 CGH262040:CGH262041 CQD262040:CQD262041 CZZ262040:CZZ262041 DJV262040:DJV262041 DTR262040:DTR262041 EDN262040:EDN262041 ENJ262040:ENJ262041 EXF262040:EXF262041 FHB262040:FHB262041 FQX262040:FQX262041 GAT262040:GAT262041 GKP262040:GKP262041 GUL262040:GUL262041 HEH262040:HEH262041 HOD262040:HOD262041 HXZ262040:HXZ262041 IHV262040:IHV262041 IRR262040:IRR262041 JBN262040:JBN262041 JLJ262040:JLJ262041 JVF262040:JVF262041 KFB262040:KFB262041 KOX262040:KOX262041 KYT262040:KYT262041 LIP262040:LIP262041 LSL262040:LSL262041 MCH262040:MCH262041 MMD262040:MMD262041 MVZ262040:MVZ262041 NFV262040:NFV262041 NPR262040:NPR262041 NZN262040:NZN262041 OJJ262040:OJJ262041 OTF262040:OTF262041 PDB262040:PDB262041 PMX262040:PMX262041 PWT262040:PWT262041 QGP262040:QGP262041 QQL262040:QQL262041 RAH262040:RAH262041 RKD262040:RKD262041 RTZ262040:RTZ262041 SDV262040:SDV262041 SNR262040:SNR262041 SXN262040:SXN262041 THJ262040:THJ262041 TRF262040:TRF262041 UBB262040:UBB262041 UKX262040:UKX262041 UUT262040:UUT262041 VEP262040:VEP262041 VOL262040:VOL262041 VYH262040:VYH262041 WID262040:WID262041 WRZ262040:WRZ262041 FN327576:FN327577 PJ327576:PJ327577 ZF327576:ZF327577 AJB327576:AJB327577 ASX327576:ASX327577 BCT327576:BCT327577 BMP327576:BMP327577 BWL327576:BWL327577 CGH327576:CGH327577 CQD327576:CQD327577 CZZ327576:CZZ327577 DJV327576:DJV327577 DTR327576:DTR327577 EDN327576:EDN327577 ENJ327576:ENJ327577 EXF327576:EXF327577 FHB327576:FHB327577 FQX327576:FQX327577 GAT327576:GAT327577 GKP327576:GKP327577 GUL327576:GUL327577 HEH327576:HEH327577 HOD327576:HOD327577 HXZ327576:HXZ327577 IHV327576:IHV327577 IRR327576:IRR327577 JBN327576:JBN327577 JLJ327576:JLJ327577 JVF327576:JVF327577 KFB327576:KFB327577 KOX327576:KOX327577 KYT327576:KYT327577 LIP327576:LIP327577 LSL327576:LSL327577 MCH327576:MCH327577 MMD327576:MMD327577 MVZ327576:MVZ327577 NFV327576:NFV327577 NPR327576:NPR327577 NZN327576:NZN327577 OJJ327576:OJJ327577 OTF327576:OTF327577 PDB327576:PDB327577 PMX327576:PMX327577 PWT327576:PWT327577 QGP327576:QGP327577 QQL327576:QQL327577 RAH327576:RAH327577 RKD327576:RKD327577 RTZ327576:RTZ327577 SDV327576:SDV327577 SNR327576:SNR327577 SXN327576:SXN327577 THJ327576:THJ327577 TRF327576:TRF327577 UBB327576:UBB327577 UKX327576:UKX327577 UUT327576:UUT327577 VEP327576:VEP327577 VOL327576:VOL327577 VYH327576:VYH327577 WID327576:WID327577 WRZ327576:WRZ327577 FN393112:FN393113 PJ393112:PJ393113 ZF393112:ZF393113 AJB393112:AJB393113 ASX393112:ASX393113 BCT393112:BCT393113 BMP393112:BMP393113 BWL393112:BWL393113 CGH393112:CGH393113 CQD393112:CQD393113 CZZ393112:CZZ393113 DJV393112:DJV393113 DTR393112:DTR393113 EDN393112:EDN393113 ENJ393112:ENJ393113 EXF393112:EXF393113 FHB393112:FHB393113 FQX393112:FQX393113 GAT393112:GAT393113 GKP393112:GKP393113 GUL393112:GUL393113 HEH393112:HEH393113 HOD393112:HOD393113 HXZ393112:HXZ393113 IHV393112:IHV393113 IRR393112:IRR393113 JBN393112:JBN393113 JLJ393112:JLJ393113 JVF393112:JVF393113 KFB393112:KFB393113 KOX393112:KOX393113 KYT393112:KYT393113 LIP393112:LIP393113 LSL393112:LSL393113 MCH393112:MCH393113 MMD393112:MMD393113 MVZ393112:MVZ393113 NFV393112:NFV393113 NPR393112:NPR393113 NZN393112:NZN393113 OJJ393112:OJJ393113 OTF393112:OTF393113 PDB393112:PDB393113 PMX393112:PMX393113 PWT393112:PWT393113 QGP393112:QGP393113 QQL393112:QQL393113 RAH393112:RAH393113 RKD393112:RKD393113 RTZ393112:RTZ393113 SDV393112:SDV393113 SNR393112:SNR393113 SXN393112:SXN393113 THJ393112:THJ393113 TRF393112:TRF393113 UBB393112:UBB393113 UKX393112:UKX393113 UUT393112:UUT393113 VEP393112:VEP393113 VOL393112:VOL393113 VYH393112:VYH393113 WID393112:WID393113 WRZ393112:WRZ393113 FN458648:FN458649 PJ458648:PJ458649 ZF458648:ZF458649 AJB458648:AJB458649 ASX458648:ASX458649 BCT458648:BCT458649 BMP458648:BMP458649 BWL458648:BWL458649 CGH458648:CGH458649 CQD458648:CQD458649 CZZ458648:CZZ458649 DJV458648:DJV458649 DTR458648:DTR458649 EDN458648:EDN458649 ENJ458648:ENJ458649 EXF458648:EXF458649 FHB458648:FHB458649 FQX458648:FQX458649 GAT458648:GAT458649 GKP458648:GKP458649 GUL458648:GUL458649 HEH458648:HEH458649 HOD458648:HOD458649 HXZ458648:HXZ458649 IHV458648:IHV458649 IRR458648:IRR458649 JBN458648:JBN458649 JLJ458648:JLJ458649 JVF458648:JVF458649 KFB458648:KFB458649 KOX458648:KOX458649 KYT458648:KYT458649 LIP458648:LIP458649 LSL458648:LSL458649 MCH458648:MCH458649 MMD458648:MMD458649 MVZ458648:MVZ458649 NFV458648:NFV458649 NPR458648:NPR458649 NZN458648:NZN458649 OJJ458648:OJJ458649 OTF458648:OTF458649 PDB458648:PDB458649 PMX458648:PMX458649 PWT458648:PWT458649 QGP458648:QGP458649 QQL458648:QQL458649 RAH458648:RAH458649 RKD458648:RKD458649 RTZ458648:RTZ458649 SDV458648:SDV458649 SNR458648:SNR458649 SXN458648:SXN458649 THJ458648:THJ458649 TRF458648:TRF458649 UBB458648:UBB458649 UKX458648:UKX458649 UUT458648:UUT458649 VEP458648:VEP458649 VOL458648:VOL458649 VYH458648:VYH458649 WID458648:WID458649 WRZ458648:WRZ458649 FN524184:FN524185 PJ524184:PJ524185 ZF524184:ZF524185 AJB524184:AJB524185 ASX524184:ASX524185 BCT524184:BCT524185 BMP524184:BMP524185 BWL524184:BWL524185 CGH524184:CGH524185 CQD524184:CQD524185 CZZ524184:CZZ524185 DJV524184:DJV524185 DTR524184:DTR524185 EDN524184:EDN524185 ENJ524184:ENJ524185 EXF524184:EXF524185 FHB524184:FHB524185 FQX524184:FQX524185 GAT524184:GAT524185 GKP524184:GKP524185 GUL524184:GUL524185 HEH524184:HEH524185 HOD524184:HOD524185 HXZ524184:HXZ524185 IHV524184:IHV524185 IRR524184:IRR524185 JBN524184:JBN524185 JLJ524184:JLJ524185 JVF524184:JVF524185 KFB524184:KFB524185 KOX524184:KOX524185 KYT524184:KYT524185 LIP524184:LIP524185 LSL524184:LSL524185 MCH524184:MCH524185 MMD524184:MMD524185 MVZ524184:MVZ524185 NFV524184:NFV524185 NPR524184:NPR524185 NZN524184:NZN524185 OJJ524184:OJJ524185 OTF524184:OTF524185 PDB524184:PDB524185 PMX524184:PMX524185 PWT524184:PWT524185 QGP524184:QGP524185 QQL524184:QQL524185 RAH524184:RAH524185 RKD524184:RKD524185 RTZ524184:RTZ524185 SDV524184:SDV524185 SNR524184:SNR524185 SXN524184:SXN524185 THJ524184:THJ524185 TRF524184:TRF524185 UBB524184:UBB524185 UKX524184:UKX524185 UUT524184:UUT524185 VEP524184:VEP524185 VOL524184:VOL524185 VYH524184:VYH524185 WID524184:WID524185 WRZ524184:WRZ524185 FN589720:FN589721 PJ589720:PJ589721 ZF589720:ZF589721 AJB589720:AJB589721 ASX589720:ASX589721 BCT589720:BCT589721 BMP589720:BMP589721 BWL589720:BWL589721 CGH589720:CGH589721 CQD589720:CQD589721 CZZ589720:CZZ589721 DJV589720:DJV589721 DTR589720:DTR589721 EDN589720:EDN589721 ENJ589720:ENJ589721 EXF589720:EXF589721 FHB589720:FHB589721 FQX589720:FQX589721 GAT589720:GAT589721 GKP589720:GKP589721 GUL589720:GUL589721 HEH589720:HEH589721 HOD589720:HOD589721 HXZ589720:HXZ589721 IHV589720:IHV589721 IRR589720:IRR589721 JBN589720:JBN589721 JLJ589720:JLJ589721 JVF589720:JVF589721 KFB589720:KFB589721 KOX589720:KOX589721 KYT589720:KYT589721 LIP589720:LIP589721 LSL589720:LSL589721 MCH589720:MCH589721 MMD589720:MMD589721 MVZ589720:MVZ589721 NFV589720:NFV589721 NPR589720:NPR589721 NZN589720:NZN589721 OJJ589720:OJJ589721 OTF589720:OTF589721 PDB589720:PDB589721 PMX589720:PMX589721 PWT589720:PWT589721 QGP589720:QGP589721 QQL589720:QQL589721 RAH589720:RAH589721 RKD589720:RKD589721 RTZ589720:RTZ589721 SDV589720:SDV589721 SNR589720:SNR589721 SXN589720:SXN589721 THJ589720:THJ589721 TRF589720:TRF589721 UBB589720:UBB589721 UKX589720:UKX589721 UUT589720:UUT589721 VEP589720:VEP589721 VOL589720:VOL589721 VYH589720:VYH589721 WID589720:WID589721 WRZ589720:WRZ589721 FN655256:FN655257 PJ655256:PJ655257 ZF655256:ZF655257 AJB655256:AJB655257 ASX655256:ASX655257 BCT655256:BCT655257 BMP655256:BMP655257 BWL655256:BWL655257 CGH655256:CGH655257 CQD655256:CQD655257 CZZ655256:CZZ655257 DJV655256:DJV655257 DTR655256:DTR655257 EDN655256:EDN655257 ENJ655256:ENJ655257 EXF655256:EXF655257 FHB655256:FHB655257 FQX655256:FQX655257 GAT655256:GAT655257 GKP655256:GKP655257 GUL655256:GUL655257 HEH655256:HEH655257 HOD655256:HOD655257 HXZ655256:HXZ655257 IHV655256:IHV655257 IRR655256:IRR655257 JBN655256:JBN655257 JLJ655256:JLJ655257 JVF655256:JVF655257 KFB655256:KFB655257 KOX655256:KOX655257 KYT655256:KYT655257 LIP655256:LIP655257 LSL655256:LSL655257 MCH655256:MCH655257 MMD655256:MMD655257 MVZ655256:MVZ655257 NFV655256:NFV655257 NPR655256:NPR655257 NZN655256:NZN655257 OJJ655256:OJJ655257 OTF655256:OTF655257 PDB655256:PDB655257 PMX655256:PMX655257 PWT655256:PWT655257 QGP655256:QGP655257 QQL655256:QQL655257 RAH655256:RAH655257 RKD655256:RKD655257 RTZ655256:RTZ655257 SDV655256:SDV655257 SNR655256:SNR655257 SXN655256:SXN655257 THJ655256:THJ655257 TRF655256:TRF655257 UBB655256:UBB655257 UKX655256:UKX655257 UUT655256:UUT655257 VEP655256:VEP655257 VOL655256:VOL655257 VYH655256:VYH655257 WID655256:WID655257 WRZ655256:WRZ655257 FN720792:FN720793 PJ720792:PJ720793 ZF720792:ZF720793 AJB720792:AJB720793 ASX720792:ASX720793 BCT720792:BCT720793 BMP720792:BMP720793 BWL720792:BWL720793 CGH720792:CGH720793 CQD720792:CQD720793 CZZ720792:CZZ720793 DJV720792:DJV720793 DTR720792:DTR720793 EDN720792:EDN720793 ENJ720792:ENJ720793 EXF720792:EXF720793 FHB720792:FHB720793 FQX720792:FQX720793 GAT720792:GAT720793 GKP720792:GKP720793 GUL720792:GUL720793 HEH720792:HEH720793 HOD720792:HOD720793 HXZ720792:HXZ720793 IHV720792:IHV720793 IRR720792:IRR720793 JBN720792:JBN720793 JLJ720792:JLJ720793 JVF720792:JVF720793 KFB720792:KFB720793 KOX720792:KOX720793 KYT720792:KYT720793 LIP720792:LIP720793 LSL720792:LSL720793 MCH720792:MCH720793 MMD720792:MMD720793 MVZ720792:MVZ720793 NFV720792:NFV720793 NPR720792:NPR720793 NZN720792:NZN720793 OJJ720792:OJJ720793 OTF720792:OTF720793 PDB720792:PDB720793 PMX720792:PMX720793 PWT720792:PWT720793 QGP720792:QGP720793 QQL720792:QQL720793 RAH720792:RAH720793 RKD720792:RKD720793 RTZ720792:RTZ720793 SDV720792:SDV720793 SNR720792:SNR720793 SXN720792:SXN720793 THJ720792:THJ720793 TRF720792:TRF720793 UBB720792:UBB720793 UKX720792:UKX720793 UUT720792:UUT720793 VEP720792:VEP720793 VOL720792:VOL720793 VYH720792:VYH720793 WID720792:WID720793 WRZ720792:WRZ720793 FN786328:FN786329 PJ786328:PJ786329 ZF786328:ZF786329 AJB786328:AJB786329 ASX786328:ASX786329 BCT786328:BCT786329 BMP786328:BMP786329 BWL786328:BWL786329 CGH786328:CGH786329 CQD786328:CQD786329 CZZ786328:CZZ786329 DJV786328:DJV786329 DTR786328:DTR786329 EDN786328:EDN786329 ENJ786328:ENJ786329 EXF786328:EXF786329 FHB786328:FHB786329 FQX786328:FQX786329 GAT786328:GAT786329 GKP786328:GKP786329 GUL786328:GUL786329 HEH786328:HEH786329 HOD786328:HOD786329 HXZ786328:HXZ786329 IHV786328:IHV786329 IRR786328:IRR786329 JBN786328:JBN786329 JLJ786328:JLJ786329 JVF786328:JVF786329 KFB786328:KFB786329 KOX786328:KOX786329 KYT786328:KYT786329 LIP786328:LIP786329 LSL786328:LSL786329 MCH786328:MCH786329 MMD786328:MMD786329 MVZ786328:MVZ786329 NFV786328:NFV786329 NPR786328:NPR786329 NZN786328:NZN786329 OJJ786328:OJJ786329 OTF786328:OTF786329 PDB786328:PDB786329 PMX786328:PMX786329 PWT786328:PWT786329 QGP786328:QGP786329 QQL786328:QQL786329 RAH786328:RAH786329 RKD786328:RKD786329 RTZ786328:RTZ786329 SDV786328:SDV786329 SNR786328:SNR786329 SXN786328:SXN786329 THJ786328:THJ786329 TRF786328:TRF786329 UBB786328:UBB786329 UKX786328:UKX786329 UUT786328:UUT786329 VEP786328:VEP786329 VOL786328:VOL786329 VYH786328:VYH786329 WID786328:WID786329 WRZ786328:WRZ786329 FN851864:FN851865 PJ851864:PJ851865 ZF851864:ZF851865 AJB851864:AJB851865 ASX851864:ASX851865 BCT851864:BCT851865 BMP851864:BMP851865 BWL851864:BWL851865 CGH851864:CGH851865 CQD851864:CQD851865 CZZ851864:CZZ851865 DJV851864:DJV851865 DTR851864:DTR851865 EDN851864:EDN851865 ENJ851864:ENJ851865 EXF851864:EXF851865 FHB851864:FHB851865 FQX851864:FQX851865 GAT851864:GAT851865 GKP851864:GKP851865 GUL851864:GUL851865 HEH851864:HEH851865 HOD851864:HOD851865 HXZ851864:HXZ851865 IHV851864:IHV851865 IRR851864:IRR851865 JBN851864:JBN851865 JLJ851864:JLJ851865 JVF851864:JVF851865 KFB851864:KFB851865 KOX851864:KOX851865 KYT851864:KYT851865 LIP851864:LIP851865 LSL851864:LSL851865 MCH851864:MCH851865 MMD851864:MMD851865 MVZ851864:MVZ851865 NFV851864:NFV851865 NPR851864:NPR851865 NZN851864:NZN851865 OJJ851864:OJJ851865 OTF851864:OTF851865 PDB851864:PDB851865 PMX851864:PMX851865 PWT851864:PWT851865 QGP851864:QGP851865 QQL851864:QQL851865 RAH851864:RAH851865 RKD851864:RKD851865 RTZ851864:RTZ851865 SDV851864:SDV851865 SNR851864:SNR851865 SXN851864:SXN851865 THJ851864:THJ851865 TRF851864:TRF851865 UBB851864:UBB851865 UKX851864:UKX851865 UUT851864:UUT851865 VEP851864:VEP851865 VOL851864:VOL851865 VYH851864:VYH851865 WID851864:WID851865 WRZ851864:WRZ851865 FN917400:FN917401 PJ917400:PJ917401 ZF917400:ZF917401 AJB917400:AJB917401 ASX917400:ASX917401 BCT917400:BCT917401 BMP917400:BMP917401 BWL917400:BWL917401 CGH917400:CGH917401 CQD917400:CQD917401 CZZ917400:CZZ917401 DJV917400:DJV917401 DTR917400:DTR917401 EDN917400:EDN917401 ENJ917400:ENJ917401 EXF917400:EXF917401 FHB917400:FHB917401 FQX917400:FQX917401 GAT917400:GAT917401 GKP917400:GKP917401 GUL917400:GUL917401 HEH917400:HEH917401 HOD917400:HOD917401 HXZ917400:HXZ917401 IHV917400:IHV917401 IRR917400:IRR917401 JBN917400:JBN917401 JLJ917400:JLJ917401 JVF917400:JVF917401 KFB917400:KFB917401 KOX917400:KOX917401 KYT917400:KYT917401 LIP917400:LIP917401 LSL917400:LSL917401 MCH917400:MCH917401 MMD917400:MMD917401 MVZ917400:MVZ917401 NFV917400:NFV917401 NPR917400:NPR917401 NZN917400:NZN917401 OJJ917400:OJJ917401 OTF917400:OTF917401 PDB917400:PDB917401 PMX917400:PMX917401 PWT917400:PWT917401 QGP917400:QGP917401 QQL917400:QQL917401 RAH917400:RAH917401 RKD917400:RKD917401 RTZ917400:RTZ917401 SDV917400:SDV917401 SNR917400:SNR917401 SXN917400:SXN917401 THJ917400:THJ917401 TRF917400:TRF917401 UBB917400:UBB917401 UKX917400:UKX917401 UUT917400:UUT917401 VEP917400:VEP917401 VOL917400:VOL917401 VYH917400:VYH917401 WID917400:WID917401 WRZ917400:WRZ917401 FN982936:FN982937 PJ982936:PJ982937 ZF982936:ZF982937 AJB982936:AJB982937 ASX982936:ASX982937 BCT982936:BCT982937 BMP982936:BMP982937 BWL982936:BWL982937 CGH982936:CGH982937 CQD982936:CQD982937 CZZ982936:CZZ982937 DJV982936:DJV982937 DTR982936:DTR982937 EDN982936:EDN982937 ENJ982936:ENJ982937 EXF982936:EXF982937 FHB982936:FHB982937 FQX982936:FQX982937 GAT982936:GAT982937 GKP982936:GKP982937 GUL982936:GUL982937 HEH982936:HEH982937 HOD982936:HOD982937 HXZ982936:HXZ982937 IHV982936:IHV982937 IRR982936:IRR982937 JBN982936:JBN982937 JLJ982936:JLJ982937 JVF982936:JVF982937 KFB982936:KFB982937 KOX982936:KOX982937 KYT982936:KYT982937 LIP982936:LIP982937 LSL982936:LSL982937 MCH982936:MCH982937 MMD982936:MMD982937 MVZ982936:MVZ982937 NFV982936:NFV982937 NPR982936:NPR982937 NZN982936:NZN982937 OJJ982936:OJJ982937 OTF982936:OTF982937 PDB982936:PDB982937 PMX982936:PMX982937 PWT982936:PWT982937 QGP982936:QGP982937 QQL982936:QQL982937 RAH982936:RAH982937 RKD982936:RKD982937 RTZ982936:RTZ982937 SDV982936:SDV982937 SNR982936:SNR982937 SXN982936:SXN982937 THJ982936:THJ982937 TRF982936:TRF982937 UBB982936:UBB982937 UKX982936:UKX982937 UUT982936:UUT982937 VEP982936:VEP982937 VOL982936:VOL982937 VYH982936:VYH982937 WID982936:WID982937 WRZ982936:WRZ982937 FN65496:FN65504 PJ65496:PJ65504 ZF65496:ZF65504 AJB65496:AJB65504 ASX65496:ASX65504 BCT65496:BCT65504 BMP65496:BMP65504 BWL65496:BWL65504 CGH65496:CGH65504 CQD65496:CQD65504 CZZ65496:CZZ65504 DJV65496:DJV65504 DTR65496:DTR65504 EDN65496:EDN65504 ENJ65496:ENJ65504 EXF65496:EXF65504 FHB65496:FHB65504 FQX65496:FQX65504 GAT65496:GAT65504 GKP65496:GKP65504 GUL65496:GUL65504 HEH65496:HEH65504 HOD65496:HOD65504 HXZ65496:HXZ65504 IHV65496:IHV65504 IRR65496:IRR65504 JBN65496:JBN65504 JLJ65496:JLJ65504 JVF65496:JVF65504 KFB65496:KFB65504 KOX65496:KOX65504 KYT65496:KYT65504 LIP65496:LIP65504 LSL65496:LSL65504 MCH65496:MCH65504 MMD65496:MMD65504 MVZ65496:MVZ65504 NFV65496:NFV65504 NPR65496:NPR65504 NZN65496:NZN65504 OJJ65496:OJJ65504 OTF65496:OTF65504 PDB65496:PDB65504 PMX65496:PMX65504 PWT65496:PWT65504 QGP65496:QGP65504 QQL65496:QQL65504 RAH65496:RAH65504 RKD65496:RKD65504 RTZ65496:RTZ65504 SDV65496:SDV65504 SNR65496:SNR65504 SXN65496:SXN65504 THJ65496:THJ65504 TRF65496:TRF65504 UBB65496:UBB65504 UKX65496:UKX65504 UUT65496:UUT65504 VEP65496:VEP65504 VOL65496:VOL65504 VYH65496:VYH65504 WID65496:WID65504 WRZ65496:WRZ65504 FN131032:FN131040 PJ131032:PJ131040 ZF131032:ZF131040 AJB131032:AJB131040 ASX131032:ASX131040 BCT131032:BCT131040 BMP131032:BMP131040 BWL131032:BWL131040 CGH131032:CGH131040 CQD131032:CQD131040 CZZ131032:CZZ131040 DJV131032:DJV131040 DTR131032:DTR131040 EDN131032:EDN131040 ENJ131032:ENJ131040 EXF131032:EXF131040 FHB131032:FHB131040 FQX131032:FQX131040 GAT131032:GAT131040 GKP131032:GKP131040 GUL131032:GUL131040 HEH131032:HEH131040 HOD131032:HOD131040 HXZ131032:HXZ131040 IHV131032:IHV131040 IRR131032:IRR131040 JBN131032:JBN131040 JLJ131032:JLJ131040 JVF131032:JVF131040 KFB131032:KFB131040 KOX131032:KOX131040 KYT131032:KYT131040 LIP131032:LIP131040 LSL131032:LSL131040 MCH131032:MCH131040 MMD131032:MMD131040 MVZ131032:MVZ131040 NFV131032:NFV131040 NPR131032:NPR131040 NZN131032:NZN131040 OJJ131032:OJJ131040 OTF131032:OTF131040 PDB131032:PDB131040 PMX131032:PMX131040 PWT131032:PWT131040 QGP131032:QGP131040 QQL131032:QQL131040 RAH131032:RAH131040 RKD131032:RKD131040 RTZ131032:RTZ131040 SDV131032:SDV131040 SNR131032:SNR131040 SXN131032:SXN131040 THJ131032:THJ131040 TRF131032:TRF131040 UBB131032:UBB131040 UKX131032:UKX131040 UUT131032:UUT131040 VEP131032:VEP131040 VOL131032:VOL131040 VYH131032:VYH131040 WID131032:WID131040 WRZ131032:WRZ131040 FN196568:FN196576 PJ196568:PJ196576 ZF196568:ZF196576 AJB196568:AJB196576 ASX196568:ASX196576 BCT196568:BCT196576 BMP196568:BMP196576 BWL196568:BWL196576 CGH196568:CGH196576 CQD196568:CQD196576 CZZ196568:CZZ196576 DJV196568:DJV196576 DTR196568:DTR196576 EDN196568:EDN196576 ENJ196568:ENJ196576 EXF196568:EXF196576 FHB196568:FHB196576 FQX196568:FQX196576 GAT196568:GAT196576 GKP196568:GKP196576 GUL196568:GUL196576 HEH196568:HEH196576 HOD196568:HOD196576 HXZ196568:HXZ196576 IHV196568:IHV196576 IRR196568:IRR196576 JBN196568:JBN196576 JLJ196568:JLJ196576 JVF196568:JVF196576 KFB196568:KFB196576 KOX196568:KOX196576 KYT196568:KYT196576 LIP196568:LIP196576 LSL196568:LSL196576 MCH196568:MCH196576 MMD196568:MMD196576 MVZ196568:MVZ196576 NFV196568:NFV196576 NPR196568:NPR196576 NZN196568:NZN196576 OJJ196568:OJJ196576 OTF196568:OTF196576 PDB196568:PDB196576 PMX196568:PMX196576 PWT196568:PWT196576 QGP196568:QGP196576 QQL196568:QQL196576 RAH196568:RAH196576 RKD196568:RKD196576 RTZ196568:RTZ196576 SDV196568:SDV196576 SNR196568:SNR196576 SXN196568:SXN196576 THJ196568:THJ196576 TRF196568:TRF196576 UBB196568:UBB196576 UKX196568:UKX196576 UUT196568:UUT196576 VEP196568:VEP196576 VOL196568:VOL196576 VYH196568:VYH196576 WID196568:WID196576 WRZ196568:WRZ196576 FN262104:FN262112 PJ262104:PJ262112 ZF262104:ZF262112 AJB262104:AJB262112 ASX262104:ASX262112 BCT262104:BCT262112 BMP262104:BMP262112 BWL262104:BWL262112 CGH262104:CGH262112 CQD262104:CQD262112 CZZ262104:CZZ262112 DJV262104:DJV262112 DTR262104:DTR262112 EDN262104:EDN262112 ENJ262104:ENJ262112 EXF262104:EXF262112 FHB262104:FHB262112 FQX262104:FQX262112 GAT262104:GAT262112 GKP262104:GKP262112 GUL262104:GUL262112 HEH262104:HEH262112 HOD262104:HOD262112 HXZ262104:HXZ262112 IHV262104:IHV262112 IRR262104:IRR262112 JBN262104:JBN262112 JLJ262104:JLJ262112 JVF262104:JVF262112 KFB262104:KFB262112 KOX262104:KOX262112 KYT262104:KYT262112 LIP262104:LIP262112 LSL262104:LSL262112 MCH262104:MCH262112 MMD262104:MMD262112 MVZ262104:MVZ262112 NFV262104:NFV262112 NPR262104:NPR262112 NZN262104:NZN262112 OJJ262104:OJJ262112 OTF262104:OTF262112 PDB262104:PDB262112 PMX262104:PMX262112 PWT262104:PWT262112 QGP262104:QGP262112 QQL262104:QQL262112 RAH262104:RAH262112 RKD262104:RKD262112 RTZ262104:RTZ262112 SDV262104:SDV262112 SNR262104:SNR262112 SXN262104:SXN262112 THJ262104:THJ262112 TRF262104:TRF262112 UBB262104:UBB262112 UKX262104:UKX262112 UUT262104:UUT262112 VEP262104:VEP262112 VOL262104:VOL262112 VYH262104:VYH262112 WID262104:WID262112 WRZ262104:WRZ262112 FN327640:FN327648 PJ327640:PJ327648 ZF327640:ZF327648 AJB327640:AJB327648 ASX327640:ASX327648 BCT327640:BCT327648 BMP327640:BMP327648 BWL327640:BWL327648 CGH327640:CGH327648 CQD327640:CQD327648 CZZ327640:CZZ327648 DJV327640:DJV327648 DTR327640:DTR327648 EDN327640:EDN327648 ENJ327640:ENJ327648 EXF327640:EXF327648 FHB327640:FHB327648 FQX327640:FQX327648 GAT327640:GAT327648 GKP327640:GKP327648 GUL327640:GUL327648 HEH327640:HEH327648 HOD327640:HOD327648 HXZ327640:HXZ327648 IHV327640:IHV327648 IRR327640:IRR327648 JBN327640:JBN327648 JLJ327640:JLJ327648 JVF327640:JVF327648 KFB327640:KFB327648 KOX327640:KOX327648 KYT327640:KYT327648 LIP327640:LIP327648 LSL327640:LSL327648 MCH327640:MCH327648 MMD327640:MMD327648 MVZ327640:MVZ327648 NFV327640:NFV327648 NPR327640:NPR327648 NZN327640:NZN327648 OJJ327640:OJJ327648 OTF327640:OTF327648 PDB327640:PDB327648 PMX327640:PMX327648 PWT327640:PWT327648 QGP327640:QGP327648 QQL327640:QQL327648 RAH327640:RAH327648 RKD327640:RKD327648 RTZ327640:RTZ327648 SDV327640:SDV327648 SNR327640:SNR327648 SXN327640:SXN327648 THJ327640:THJ327648 TRF327640:TRF327648 UBB327640:UBB327648 UKX327640:UKX327648 UUT327640:UUT327648 VEP327640:VEP327648 VOL327640:VOL327648 VYH327640:VYH327648 WID327640:WID327648 WRZ327640:WRZ327648 FN393176:FN393184 PJ393176:PJ393184 ZF393176:ZF393184 AJB393176:AJB393184 ASX393176:ASX393184 BCT393176:BCT393184 BMP393176:BMP393184 BWL393176:BWL393184 CGH393176:CGH393184 CQD393176:CQD393184 CZZ393176:CZZ393184 DJV393176:DJV393184 DTR393176:DTR393184 EDN393176:EDN393184 ENJ393176:ENJ393184 EXF393176:EXF393184 FHB393176:FHB393184 FQX393176:FQX393184 GAT393176:GAT393184 GKP393176:GKP393184 GUL393176:GUL393184 HEH393176:HEH393184 HOD393176:HOD393184 HXZ393176:HXZ393184 IHV393176:IHV393184 IRR393176:IRR393184 JBN393176:JBN393184 JLJ393176:JLJ393184 JVF393176:JVF393184 KFB393176:KFB393184 KOX393176:KOX393184 KYT393176:KYT393184 LIP393176:LIP393184 LSL393176:LSL393184 MCH393176:MCH393184 MMD393176:MMD393184 MVZ393176:MVZ393184 NFV393176:NFV393184 NPR393176:NPR393184 NZN393176:NZN393184 OJJ393176:OJJ393184 OTF393176:OTF393184 PDB393176:PDB393184 PMX393176:PMX393184 PWT393176:PWT393184 QGP393176:QGP393184 QQL393176:QQL393184 RAH393176:RAH393184 RKD393176:RKD393184 RTZ393176:RTZ393184 SDV393176:SDV393184 SNR393176:SNR393184 SXN393176:SXN393184 THJ393176:THJ393184 TRF393176:TRF393184 UBB393176:UBB393184 UKX393176:UKX393184 UUT393176:UUT393184 VEP393176:VEP393184 VOL393176:VOL393184 VYH393176:VYH393184 WID393176:WID393184 WRZ393176:WRZ393184 FN458712:FN458720 PJ458712:PJ458720 ZF458712:ZF458720 AJB458712:AJB458720 ASX458712:ASX458720 BCT458712:BCT458720 BMP458712:BMP458720 BWL458712:BWL458720 CGH458712:CGH458720 CQD458712:CQD458720 CZZ458712:CZZ458720 DJV458712:DJV458720 DTR458712:DTR458720 EDN458712:EDN458720 ENJ458712:ENJ458720 EXF458712:EXF458720 FHB458712:FHB458720 FQX458712:FQX458720 GAT458712:GAT458720 GKP458712:GKP458720 GUL458712:GUL458720 HEH458712:HEH458720 HOD458712:HOD458720 HXZ458712:HXZ458720 IHV458712:IHV458720 IRR458712:IRR458720 JBN458712:JBN458720 JLJ458712:JLJ458720 JVF458712:JVF458720 KFB458712:KFB458720 KOX458712:KOX458720 KYT458712:KYT458720 LIP458712:LIP458720 LSL458712:LSL458720 MCH458712:MCH458720 MMD458712:MMD458720 MVZ458712:MVZ458720 NFV458712:NFV458720 NPR458712:NPR458720 NZN458712:NZN458720 OJJ458712:OJJ458720 OTF458712:OTF458720 PDB458712:PDB458720 PMX458712:PMX458720 PWT458712:PWT458720 QGP458712:QGP458720 QQL458712:QQL458720 RAH458712:RAH458720 RKD458712:RKD458720 RTZ458712:RTZ458720 SDV458712:SDV458720 SNR458712:SNR458720 SXN458712:SXN458720 THJ458712:THJ458720 TRF458712:TRF458720 UBB458712:UBB458720 UKX458712:UKX458720 UUT458712:UUT458720 VEP458712:VEP458720 VOL458712:VOL458720 VYH458712:VYH458720 WID458712:WID458720 WRZ458712:WRZ458720 FN524248:FN524256 PJ524248:PJ524256 ZF524248:ZF524256 AJB524248:AJB524256 ASX524248:ASX524256 BCT524248:BCT524256 BMP524248:BMP524256 BWL524248:BWL524256 CGH524248:CGH524256 CQD524248:CQD524256 CZZ524248:CZZ524256 DJV524248:DJV524256 DTR524248:DTR524256 EDN524248:EDN524256 ENJ524248:ENJ524256 EXF524248:EXF524256 FHB524248:FHB524256 FQX524248:FQX524256 GAT524248:GAT524256 GKP524248:GKP524256 GUL524248:GUL524256 HEH524248:HEH524256 HOD524248:HOD524256 HXZ524248:HXZ524256 IHV524248:IHV524256 IRR524248:IRR524256 JBN524248:JBN524256 JLJ524248:JLJ524256 JVF524248:JVF524256 KFB524248:KFB524256 KOX524248:KOX524256 KYT524248:KYT524256 LIP524248:LIP524256 LSL524248:LSL524256 MCH524248:MCH524256 MMD524248:MMD524256 MVZ524248:MVZ524256 NFV524248:NFV524256 NPR524248:NPR524256 NZN524248:NZN524256 OJJ524248:OJJ524256 OTF524248:OTF524256 PDB524248:PDB524256 PMX524248:PMX524256 PWT524248:PWT524256 QGP524248:QGP524256 QQL524248:QQL524256 RAH524248:RAH524256 RKD524248:RKD524256 RTZ524248:RTZ524256 SDV524248:SDV524256 SNR524248:SNR524256 SXN524248:SXN524256 THJ524248:THJ524256 TRF524248:TRF524256 UBB524248:UBB524256 UKX524248:UKX524256 UUT524248:UUT524256 VEP524248:VEP524256 VOL524248:VOL524256 VYH524248:VYH524256 WID524248:WID524256 WRZ524248:WRZ524256 FN589784:FN589792 PJ589784:PJ589792 ZF589784:ZF589792 AJB589784:AJB589792 ASX589784:ASX589792 BCT589784:BCT589792 BMP589784:BMP589792 BWL589784:BWL589792 CGH589784:CGH589792 CQD589784:CQD589792 CZZ589784:CZZ589792 DJV589784:DJV589792 DTR589784:DTR589792 EDN589784:EDN589792 ENJ589784:ENJ589792 EXF589784:EXF589792 FHB589784:FHB589792 FQX589784:FQX589792 GAT589784:GAT589792 GKP589784:GKP589792 GUL589784:GUL589792 HEH589784:HEH589792 HOD589784:HOD589792 HXZ589784:HXZ589792 IHV589784:IHV589792 IRR589784:IRR589792 JBN589784:JBN589792 JLJ589784:JLJ589792 JVF589784:JVF589792 KFB589784:KFB589792 KOX589784:KOX589792 KYT589784:KYT589792 LIP589784:LIP589792 LSL589784:LSL589792 MCH589784:MCH589792 MMD589784:MMD589792 MVZ589784:MVZ589792 NFV589784:NFV589792 NPR589784:NPR589792 NZN589784:NZN589792 OJJ589784:OJJ589792 OTF589784:OTF589792 PDB589784:PDB589792 PMX589784:PMX589792 PWT589784:PWT589792 QGP589784:QGP589792 QQL589784:QQL589792 RAH589784:RAH589792 RKD589784:RKD589792 RTZ589784:RTZ589792 SDV589784:SDV589792 SNR589784:SNR589792 SXN589784:SXN589792 THJ589784:THJ589792 TRF589784:TRF589792 UBB589784:UBB589792 UKX589784:UKX589792 UUT589784:UUT589792 VEP589784:VEP589792 VOL589784:VOL589792 VYH589784:VYH589792 WID589784:WID589792 WRZ589784:WRZ589792 FN655320:FN655328 PJ655320:PJ655328 ZF655320:ZF655328 AJB655320:AJB655328 ASX655320:ASX655328 BCT655320:BCT655328 BMP655320:BMP655328 BWL655320:BWL655328 CGH655320:CGH655328 CQD655320:CQD655328 CZZ655320:CZZ655328 DJV655320:DJV655328 DTR655320:DTR655328 EDN655320:EDN655328 ENJ655320:ENJ655328 EXF655320:EXF655328 FHB655320:FHB655328 FQX655320:FQX655328 GAT655320:GAT655328 GKP655320:GKP655328 GUL655320:GUL655328 HEH655320:HEH655328 HOD655320:HOD655328 HXZ655320:HXZ655328 IHV655320:IHV655328 IRR655320:IRR655328 JBN655320:JBN655328 JLJ655320:JLJ655328 JVF655320:JVF655328 KFB655320:KFB655328 KOX655320:KOX655328 KYT655320:KYT655328 LIP655320:LIP655328 LSL655320:LSL655328 MCH655320:MCH655328 MMD655320:MMD655328 MVZ655320:MVZ655328 NFV655320:NFV655328 NPR655320:NPR655328 NZN655320:NZN655328 OJJ655320:OJJ655328 OTF655320:OTF655328 PDB655320:PDB655328 PMX655320:PMX655328 PWT655320:PWT655328 QGP655320:QGP655328 QQL655320:QQL655328 RAH655320:RAH655328 RKD655320:RKD655328 RTZ655320:RTZ655328 SDV655320:SDV655328 SNR655320:SNR655328 SXN655320:SXN655328 THJ655320:THJ655328 TRF655320:TRF655328 UBB655320:UBB655328 UKX655320:UKX655328 UUT655320:UUT655328 VEP655320:VEP655328 VOL655320:VOL655328 VYH655320:VYH655328 WID655320:WID655328 WRZ655320:WRZ655328 FN720856:FN720864 PJ720856:PJ720864 ZF720856:ZF720864 AJB720856:AJB720864 ASX720856:ASX720864 BCT720856:BCT720864 BMP720856:BMP720864 BWL720856:BWL720864 CGH720856:CGH720864 CQD720856:CQD720864 CZZ720856:CZZ720864 DJV720856:DJV720864 DTR720856:DTR720864 EDN720856:EDN720864 ENJ720856:ENJ720864 EXF720856:EXF720864 FHB720856:FHB720864 FQX720856:FQX720864 GAT720856:GAT720864 GKP720856:GKP720864 GUL720856:GUL720864 HEH720856:HEH720864 HOD720856:HOD720864 HXZ720856:HXZ720864 IHV720856:IHV720864 IRR720856:IRR720864 JBN720856:JBN720864 JLJ720856:JLJ720864 JVF720856:JVF720864 KFB720856:KFB720864 KOX720856:KOX720864 KYT720856:KYT720864 LIP720856:LIP720864 LSL720856:LSL720864 MCH720856:MCH720864 MMD720856:MMD720864 MVZ720856:MVZ720864 NFV720856:NFV720864 NPR720856:NPR720864 NZN720856:NZN720864 OJJ720856:OJJ720864 OTF720856:OTF720864 PDB720856:PDB720864 PMX720856:PMX720864 PWT720856:PWT720864 QGP720856:QGP720864 QQL720856:QQL720864 RAH720856:RAH720864 RKD720856:RKD720864 RTZ720856:RTZ720864 SDV720856:SDV720864 SNR720856:SNR720864 SXN720856:SXN720864 THJ720856:THJ720864 TRF720856:TRF720864 UBB720856:UBB720864 UKX720856:UKX720864 UUT720856:UUT720864 VEP720856:VEP720864 VOL720856:VOL720864 VYH720856:VYH720864 WID720856:WID720864 WRZ720856:WRZ720864 FN786392:FN786400 PJ786392:PJ786400 ZF786392:ZF786400 AJB786392:AJB786400 ASX786392:ASX786400 BCT786392:BCT786400 BMP786392:BMP786400 BWL786392:BWL786400 CGH786392:CGH786400 CQD786392:CQD786400 CZZ786392:CZZ786400 DJV786392:DJV786400 DTR786392:DTR786400 EDN786392:EDN786400 ENJ786392:ENJ786400 EXF786392:EXF786400 FHB786392:FHB786400 FQX786392:FQX786400 GAT786392:GAT786400 GKP786392:GKP786400 GUL786392:GUL786400 HEH786392:HEH786400 HOD786392:HOD786400 HXZ786392:HXZ786400 IHV786392:IHV786400 IRR786392:IRR786400 JBN786392:JBN786400 JLJ786392:JLJ786400 JVF786392:JVF786400 KFB786392:KFB786400 KOX786392:KOX786400 KYT786392:KYT786400 LIP786392:LIP786400 LSL786392:LSL786400 MCH786392:MCH786400 MMD786392:MMD786400 MVZ786392:MVZ786400 NFV786392:NFV786400 NPR786392:NPR786400 NZN786392:NZN786400 OJJ786392:OJJ786400 OTF786392:OTF786400 PDB786392:PDB786400 PMX786392:PMX786400 PWT786392:PWT786400 QGP786392:QGP786400 QQL786392:QQL786400 RAH786392:RAH786400 RKD786392:RKD786400 RTZ786392:RTZ786400 SDV786392:SDV786400 SNR786392:SNR786400 SXN786392:SXN786400 THJ786392:THJ786400 TRF786392:TRF786400 UBB786392:UBB786400 UKX786392:UKX786400 UUT786392:UUT786400 VEP786392:VEP786400 VOL786392:VOL786400 VYH786392:VYH786400 WID786392:WID786400 WRZ786392:WRZ786400 FN851928:FN851936 PJ851928:PJ851936 ZF851928:ZF851936 AJB851928:AJB851936 ASX851928:ASX851936 BCT851928:BCT851936 BMP851928:BMP851936 BWL851928:BWL851936 CGH851928:CGH851936 CQD851928:CQD851936 CZZ851928:CZZ851936 DJV851928:DJV851936 DTR851928:DTR851936 EDN851928:EDN851936 ENJ851928:ENJ851936 EXF851928:EXF851936 FHB851928:FHB851936 FQX851928:FQX851936 GAT851928:GAT851936 GKP851928:GKP851936 GUL851928:GUL851936 HEH851928:HEH851936 HOD851928:HOD851936 HXZ851928:HXZ851936 IHV851928:IHV851936 IRR851928:IRR851936 JBN851928:JBN851936 JLJ851928:JLJ851936 JVF851928:JVF851936 KFB851928:KFB851936 KOX851928:KOX851936 KYT851928:KYT851936 LIP851928:LIP851936 LSL851928:LSL851936 MCH851928:MCH851936 MMD851928:MMD851936 MVZ851928:MVZ851936 NFV851928:NFV851936 NPR851928:NPR851936 NZN851928:NZN851936 OJJ851928:OJJ851936 OTF851928:OTF851936 PDB851928:PDB851936 PMX851928:PMX851936 PWT851928:PWT851936 QGP851928:QGP851936 QQL851928:QQL851936 RAH851928:RAH851936 RKD851928:RKD851936 RTZ851928:RTZ851936 SDV851928:SDV851936 SNR851928:SNR851936 SXN851928:SXN851936 THJ851928:THJ851936 TRF851928:TRF851936 UBB851928:UBB851936 UKX851928:UKX851936 UUT851928:UUT851936 VEP851928:VEP851936 VOL851928:VOL851936 VYH851928:VYH851936 WID851928:WID851936 WRZ851928:WRZ851936 FN917464:FN917472 PJ917464:PJ917472 ZF917464:ZF917472 AJB917464:AJB917472 ASX917464:ASX917472 BCT917464:BCT917472 BMP917464:BMP917472 BWL917464:BWL917472 CGH917464:CGH917472 CQD917464:CQD917472 CZZ917464:CZZ917472 DJV917464:DJV917472 DTR917464:DTR917472 EDN917464:EDN917472 ENJ917464:ENJ917472 EXF917464:EXF917472 FHB917464:FHB917472 FQX917464:FQX917472 GAT917464:GAT917472 GKP917464:GKP917472 GUL917464:GUL917472 HEH917464:HEH917472 HOD917464:HOD917472 HXZ917464:HXZ917472 IHV917464:IHV917472 IRR917464:IRR917472 JBN917464:JBN917472 JLJ917464:JLJ917472 JVF917464:JVF917472 KFB917464:KFB917472 KOX917464:KOX917472 KYT917464:KYT917472 LIP917464:LIP917472 LSL917464:LSL917472 MCH917464:MCH917472 MMD917464:MMD917472 MVZ917464:MVZ917472 NFV917464:NFV917472 NPR917464:NPR917472 NZN917464:NZN917472 OJJ917464:OJJ917472 OTF917464:OTF917472 PDB917464:PDB917472 PMX917464:PMX917472 PWT917464:PWT917472 QGP917464:QGP917472 QQL917464:QQL917472 RAH917464:RAH917472 RKD917464:RKD917472 RTZ917464:RTZ917472 SDV917464:SDV917472 SNR917464:SNR917472 SXN917464:SXN917472 THJ917464:THJ917472 TRF917464:TRF917472 UBB917464:UBB917472 UKX917464:UKX917472 UUT917464:UUT917472 VEP917464:VEP917472 VOL917464:VOL917472 VYH917464:VYH917472 WID917464:WID917472 WRZ917464:WRZ917472 FN983000:FN983008 PJ983000:PJ983008 ZF983000:ZF983008 AJB983000:AJB983008 ASX983000:ASX983008 BCT983000:BCT983008 BMP983000:BMP983008 BWL983000:BWL983008 CGH983000:CGH983008 CQD983000:CQD983008 CZZ983000:CZZ983008 DJV983000:DJV983008 DTR983000:DTR983008 EDN983000:EDN983008 ENJ983000:ENJ983008 EXF983000:EXF983008 FHB983000:FHB983008 FQX983000:FQX983008 GAT983000:GAT983008 GKP983000:GKP983008 GUL983000:GUL983008 HEH983000:HEH983008 HOD983000:HOD983008 HXZ983000:HXZ983008 IHV983000:IHV983008 IRR983000:IRR983008 JBN983000:JBN983008 JLJ983000:JLJ983008 JVF983000:JVF983008 KFB983000:KFB983008 KOX983000:KOX983008 KYT983000:KYT983008 LIP983000:LIP983008 LSL983000:LSL983008 MCH983000:MCH983008 MMD983000:MMD983008 MVZ983000:MVZ983008 NFV983000:NFV983008 NPR983000:NPR983008 NZN983000:NZN983008 OJJ983000:OJJ983008 OTF983000:OTF983008 PDB983000:PDB983008 PMX983000:PMX983008 PWT983000:PWT983008 QGP983000:QGP983008 QQL983000:QQL983008 RAH983000:RAH983008 RKD983000:RKD983008 RTZ983000:RTZ983008 SDV983000:SDV983008 SNR983000:SNR983008 SXN983000:SXN983008 THJ983000:THJ983008 TRF983000:TRF983008 UBB983000:UBB983008 UKX983000:UKX983008 UUT983000:UUT983008 VEP983000:VEP983008 VOL983000:VOL983008 VYH983000:VYH983008 WID983000:WID983008 WRZ983000:WRZ983008 FN65479:FN65485 PJ65479:PJ65485 ZF65479:ZF65485 AJB65479:AJB65485 ASX65479:ASX65485 BCT65479:BCT65485 BMP65479:BMP65485 BWL65479:BWL65485 CGH65479:CGH65485 CQD65479:CQD65485 CZZ65479:CZZ65485 DJV65479:DJV65485 DTR65479:DTR65485 EDN65479:EDN65485 ENJ65479:ENJ65485 EXF65479:EXF65485 FHB65479:FHB65485 FQX65479:FQX65485 GAT65479:GAT65485 GKP65479:GKP65485 GUL65479:GUL65485 HEH65479:HEH65485 HOD65479:HOD65485 HXZ65479:HXZ65485 IHV65479:IHV65485 IRR65479:IRR65485 JBN65479:JBN65485 JLJ65479:JLJ65485 JVF65479:JVF65485 KFB65479:KFB65485 KOX65479:KOX65485 KYT65479:KYT65485 LIP65479:LIP65485 LSL65479:LSL65485 MCH65479:MCH65485 MMD65479:MMD65485 MVZ65479:MVZ65485 NFV65479:NFV65485 NPR65479:NPR65485 NZN65479:NZN65485 OJJ65479:OJJ65485 OTF65479:OTF65485 PDB65479:PDB65485 PMX65479:PMX65485 PWT65479:PWT65485 QGP65479:QGP65485 QQL65479:QQL65485 RAH65479:RAH65485 RKD65479:RKD65485 RTZ65479:RTZ65485 SDV65479:SDV65485 SNR65479:SNR65485 SXN65479:SXN65485 THJ65479:THJ65485 TRF65479:TRF65485 UBB65479:UBB65485 UKX65479:UKX65485 UUT65479:UUT65485 VEP65479:VEP65485 VOL65479:VOL65485 VYH65479:VYH65485 WID65479:WID65485 WRZ65479:WRZ65485 FN131015:FN131021 PJ131015:PJ131021 ZF131015:ZF131021 AJB131015:AJB131021 ASX131015:ASX131021 BCT131015:BCT131021 BMP131015:BMP131021 BWL131015:BWL131021 CGH131015:CGH131021 CQD131015:CQD131021 CZZ131015:CZZ131021 DJV131015:DJV131021 DTR131015:DTR131021 EDN131015:EDN131021 ENJ131015:ENJ131021 EXF131015:EXF131021 FHB131015:FHB131021 FQX131015:FQX131021 GAT131015:GAT131021 GKP131015:GKP131021 GUL131015:GUL131021 HEH131015:HEH131021 HOD131015:HOD131021 HXZ131015:HXZ131021 IHV131015:IHV131021 IRR131015:IRR131021 JBN131015:JBN131021 JLJ131015:JLJ131021 JVF131015:JVF131021 KFB131015:KFB131021 KOX131015:KOX131021 KYT131015:KYT131021 LIP131015:LIP131021 LSL131015:LSL131021 MCH131015:MCH131021 MMD131015:MMD131021 MVZ131015:MVZ131021 NFV131015:NFV131021 NPR131015:NPR131021 NZN131015:NZN131021 OJJ131015:OJJ131021 OTF131015:OTF131021 PDB131015:PDB131021 PMX131015:PMX131021 PWT131015:PWT131021 QGP131015:QGP131021 QQL131015:QQL131021 RAH131015:RAH131021 RKD131015:RKD131021 RTZ131015:RTZ131021 SDV131015:SDV131021 SNR131015:SNR131021 SXN131015:SXN131021 THJ131015:THJ131021 TRF131015:TRF131021 UBB131015:UBB131021 UKX131015:UKX131021 UUT131015:UUT131021 VEP131015:VEP131021 VOL131015:VOL131021 VYH131015:VYH131021 WID131015:WID131021 WRZ131015:WRZ131021 FN196551:FN196557 PJ196551:PJ196557 ZF196551:ZF196557 AJB196551:AJB196557 ASX196551:ASX196557 BCT196551:BCT196557 BMP196551:BMP196557 BWL196551:BWL196557 CGH196551:CGH196557 CQD196551:CQD196557 CZZ196551:CZZ196557 DJV196551:DJV196557 DTR196551:DTR196557 EDN196551:EDN196557 ENJ196551:ENJ196557 EXF196551:EXF196557 FHB196551:FHB196557 FQX196551:FQX196557 GAT196551:GAT196557 GKP196551:GKP196557 GUL196551:GUL196557 HEH196551:HEH196557 HOD196551:HOD196557 HXZ196551:HXZ196557 IHV196551:IHV196557 IRR196551:IRR196557 JBN196551:JBN196557 JLJ196551:JLJ196557 JVF196551:JVF196557 KFB196551:KFB196557 KOX196551:KOX196557 KYT196551:KYT196557 LIP196551:LIP196557 LSL196551:LSL196557 MCH196551:MCH196557 MMD196551:MMD196557 MVZ196551:MVZ196557 NFV196551:NFV196557 NPR196551:NPR196557 NZN196551:NZN196557 OJJ196551:OJJ196557 OTF196551:OTF196557 PDB196551:PDB196557 PMX196551:PMX196557 PWT196551:PWT196557 QGP196551:QGP196557 QQL196551:QQL196557 RAH196551:RAH196557 RKD196551:RKD196557 RTZ196551:RTZ196557 SDV196551:SDV196557 SNR196551:SNR196557 SXN196551:SXN196557 THJ196551:THJ196557 TRF196551:TRF196557 UBB196551:UBB196557 UKX196551:UKX196557 UUT196551:UUT196557 VEP196551:VEP196557 VOL196551:VOL196557 VYH196551:VYH196557 WID196551:WID196557 WRZ196551:WRZ196557 FN262087:FN262093 PJ262087:PJ262093 ZF262087:ZF262093 AJB262087:AJB262093 ASX262087:ASX262093 BCT262087:BCT262093 BMP262087:BMP262093 BWL262087:BWL262093 CGH262087:CGH262093 CQD262087:CQD262093 CZZ262087:CZZ262093 DJV262087:DJV262093 DTR262087:DTR262093 EDN262087:EDN262093 ENJ262087:ENJ262093 EXF262087:EXF262093 FHB262087:FHB262093 FQX262087:FQX262093 GAT262087:GAT262093 GKP262087:GKP262093 GUL262087:GUL262093 HEH262087:HEH262093 HOD262087:HOD262093 HXZ262087:HXZ262093 IHV262087:IHV262093 IRR262087:IRR262093 JBN262087:JBN262093 JLJ262087:JLJ262093 JVF262087:JVF262093 KFB262087:KFB262093 KOX262087:KOX262093 KYT262087:KYT262093 LIP262087:LIP262093 LSL262087:LSL262093 MCH262087:MCH262093 MMD262087:MMD262093 MVZ262087:MVZ262093 NFV262087:NFV262093 NPR262087:NPR262093 NZN262087:NZN262093 OJJ262087:OJJ262093 OTF262087:OTF262093 PDB262087:PDB262093 PMX262087:PMX262093 PWT262087:PWT262093 QGP262087:QGP262093 QQL262087:QQL262093 RAH262087:RAH262093 RKD262087:RKD262093 RTZ262087:RTZ262093 SDV262087:SDV262093 SNR262087:SNR262093 SXN262087:SXN262093 THJ262087:THJ262093 TRF262087:TRF262093 UBB262087:UBB262093 UKX262087:UKX262093 UUT262087:UUT262093 VEP262087:VEP262093 VOL262087:VOL262093 VYH262087:VYH262093 WID262087:WID262093 WRZ262087:WRZ262093 FN327623:FN327629 PJ327623:PJ327629 ZF327623:ZF327629 AJB327623:AJB327629 ASX327623:ASX327629 BCT327623:BCT327629 BMP327623:BMP327629 BWL327623:BWL327629 CGH327623:CGH327629 CQD327623:CQD327629 CZZ327623:CZZ327629 DJV327623:DJV327629 DTR327623:DTR327629 EDN327623:EDN327629 ENJ327623:ENJ327629 EXF327623:EXF327629 FHB327623:FHB327629 FQX327623:FQX327629 GAT327623:GAT327629 GKP327623:GKP327629 GUL327623:GUL327629 HEH327623:HEH327629 HOD327623:HOD327629 HXZ327623:HXZ327629 IHV327623:IHV327629 IRR327623:IRR327629 JBN327623:JBN327629 JLJ327623:JLJ327629 JVF327623:JVF327629 KFB327623:KFB327629 KOX327623:KOX327629 KYT327623:KYT327629 LIP327623:LIP327629 LSL327623:LSL327629 MCH327623:MCH327629 MMD327623:MMD327629 MVZ327623:MVZ327629 NFV327623:NFV327629 NPR327623:NPR327629 NZN327623:NZN327629 OJJ327623:OJJ327629 OTF327623:OTF327629 PDB327623:PDB327629 PMX327623:PMX327629 PWT327623:PWT327629 QGP327623:QGP327629 QQL327623:QQL327629 RAH327623:RAH327629 RKD327623:RKD327629 RTZ327623:RTZ327629 SDV327623:SDV327629 SNR327623:SNR327629 SXN327623:SXN327629 THJ327623:THJ327629 TRF327623:TRF327629 UBB327623:UBB327629 UKX327623:UKX327629 UUT327623:UUT327629 VEP327623:VEP327629 VOL327623:VOL327629 VYH327623:VYH327629 WID327623:WID327629 WRZ327623:WRZ327629 FN393159:FN393165 PJ393159:PJ393165 ZF393159:ZF393165 AJB393159:AJB393165 ASX393159:ASX393165 BCT393159:BCT393165 BMP393159:BMP393165 BWL393159:BWL393165 CGH393159:CGH393165 CQD393159:CQD393165 CZZ393159:CZZ393165 DJV393159:DJV393165 DTR393159:DTR393165 EDN393159:EDN393165 ENJ393159:ENJ393165 EXF393159:EXF393165 FHB393159:FHB393165 FQX393159:FQX393165 GAT393159:GAT393165 GKP393159:GKP393165 GUL393159:GUL393165 HEH393159:HEH393165 HOD393159:HOD393165 HXZ393159:HXZ393165 IHV393159:IHV393165 IRR393159:IRR393165 JBN393159:JBN393165 JLJ393159:JLJ393165 JVF393159:JVF393165 KFB393159:KFB393165 KOX393159:KOX393165 KYT393159:KYT393165 LIP393159:LIP393165 LSL393159:LSL393165 MCH393159:MCH393165 MMD393159:MMD393165 MVZ393159:MVZ393165 NFV393159:NFV393165 NPR393159:NPR393165 NZN393159:NZN393165 OJJ393159:OJJ393165 OTF393159:OTF393165 PDB393159:PDB393165 PMX393159:PMX393165 PWT393159:PWT393165 QGP393159:QGP393165 QQL393159:QQL393165 RAH393159:RAH393165 RKD393159:RKD393165 RTZ393159:RTZ393165 SDV393159:SDV393165 SNR393159:SNR393165 SXN393159:SXN393165 THJ393159:THJ393165 TRF393159:TRF393165 UBB393159:UBB393165 UKX393159:UKX393165 UUT393159:UUT393165 VEP393159:VEP393165 VOL393159:VOL393165 VYH393159:VYH393165 WID393159:WID393165 WRZ393159:WRZ393165 FN458695:FN458701 PJ458695:PJ458701 ZF458695:ZF458701 AJB458695:AJB458701 ASX458695:ASX458701 BCT458695:BCT458701 BMP458695:BMP458701 BWL458695:BWL458701 CGH458695:CGH458701 CQD458695:CQD458701 CZZ458695:CZZ458701 DJV458695:DJV458701 DTR458695:DTR458701 EDN458695:EDN458701 ENJ458695:ENJ458701 EXF458695:EXF458701 FHB458695:FHB458701 FQX458695:FQX458701 GAT458695:GAT458701 GKP458695:GKP458701 GUL458695:GUL458701 HEH458695:HEH458701 HOD458695:HOD458701 HXZ458695:HXZ458701 IHV458695:IHV458701 IRR458695:IRR458701 JBN458695:JBN458701 JLJ458695:JLJ458701 JVF458695:JVF458701 KFB458695:KFB458701 KOX458695:KOX458701 KYT458695:KYT458701 LIP458695:LIP458701 LSL458695:LSL458701 MCH458695:MCH458701 MMD458695:MMD458701 MVZ458695:MVZ458701 NFV458695:NFV458701 NPR458695:NPR458701 NZN458695:NZN458701 OJJ458695:OJJ458701 OTF458695:OTF458701 PDB458695:PDB458701 PMX458695:PMX458701 PWT458695:PWT458701 QGP458695:QGP458701 QQL458695:QQL458701 RAH458695:RAH458701 RKD458695:RKD458701 RTZ458695:RTZ458701 SDV458695:SDV458701 SNR458695:SNR458701 SXN458695:SXN458701 THJ458695:THJ458701 TRF458695:TRF458701 UBB458695:UBB458701 UKX458695:UKX458701 UUT458695:UUT458701 VEP458695:VEP458701 VOL458695:VOL458701 VYH458695:VYH458701 WID458695:WID458701 WRZ458695:WRZ458701 FN524231:FN524237 PJ524231:PJ524237 ZF524231:ZF524237 AJB524231:AJB524237 ASX524231:ASX524237 BCT524231:BCT524237 BMP524231:BMP524237 BWL524231:BWL524237 CGH524231:CGH524237 CQD524231:CQD524237 CZZ524231:CZZ524237 DJV524231:DJV524237 DTR524231:DTR524237 EDN524231:EDN524237 ENJ524231:ENJ524237 EXF524231:EXF524237 FHB524231:FHB524237 FQX524231:FQX524237 GAT524231:GAT524237 GKP524231:GKP524237 GUL524231:GUL524237 HEH524231:HEH524237 HOD524231:HOD524237 HXZ524231:HXZ524237 IHV524231:IHV524237 IRR524231:IRR524237 JBN524231:JBN524237 JLJ524231:JLJ524237 JVF524231:JVF524237 KFB524231:KFB524237 KOX524231:KOX524237 KYT524231:KYT524237 LIP524231:LIP524237 LSL524231:LSL524237 MCH524231:MCH524237 MMD524231:MMD524237 MVZ524231:MVZ524237 NFV524231:NFV524237 NPR524231:NPR524237 NZN524231:NZN524237 OJJ524231:OJJ524237 OTF524231:OTF524237 PDB524231:PDB524237 PMX524231:PMX524237 PWT524231:PWT524237 QGP524231:QGP524237 QQL524231:QQL524237 RAH524231:RAH524237 RKD524231:RKD524237 RTZ524231:RTZ524237 SDV524231:SDV524237 SNR524231:SNR524237 SXN524231:SXN524237 THJ524231:THJ524237 TRF524231:TRF524237 UBB524231:UBB524237 UKX524231:UKX524237 UUT524231:UUT524237 VEP524231:VEP524237 VOL524231:VOL524237 VYH524231:VYH524237 WID524231:WID524237 WRZ524231:WRZ524237 FN589767:FN589773 PJ589767:PJ589773 ZF589767:ZF589773 AJB589767:AJB589773 ASX589767:ASX589773 BCT589767:BCT589773 BMP589767:BMP589773 BWL589767:BWL589773 CGH589767:CGH589773 CQD589767:CQD589773 CZZ589767:CZZ589773 DJV589767:DJV589773 DTR589767:DTR589773 EDN589767:EDN589773 ENJ589767:ENJ589773 EXF589767:EXF589773 FHB589767:FHB589773 FQX589767:FQX589773 GAT589767:GAT589773 GKP589767:GKP589773 GUL589767:GUL589773 HEH589767:HEH589773 HOD589767:HOD589773 HXZ589767:HXZ589773 IHV589767:IHV589773 IRR589767:IRR589773 JBN589767:JBN589773 JLJ589767:JLJ589773 JVF589767:JVF589773 KFB589767:KFB589773 KOX589767:KOX589773 KYT589767:KYT589773 LIP589767:LIP589773 LSL589767:LSL589773 MCH589767:MCH589773 MMD589767:MMD589773 MVZ589767:MVZ589773 NFV589767:NFV589773 NPR589767:NPR589773 NZN589767:NZN589773 OJJ589767:OJJ589773 OTF589767:OTF589773 PDB589767:PDB589773 PMX589767:PMX589773 PWT589767:PWT589773 QGP589767:QGP589773 QQL589767:QQL589773 RAH589767:RAH589773 RKD589767:RKD589773 RTZ589767:RTZ589773 SDV589767:SDV589773 SNR589767:SNR589773 SXN589767:SXN589773 THJ589767:THJ589773 TRF589767:TRF589773 UBB589767:UBB589773 UKX589767:UKX589773 UUT589767:UUT589773 VEP589767:VEP589773 VOL589767:VOL589773 VYH589767:VYH589773 WID589767:WID589773 WRZ589767:WRZ589773 FN655303:FN655309 PJ655303:PJ655309 ZF655303:ZF655309 AJB655303:AJB655309 ASX655303:ASX655309 BCT655303:BCT655309 BMP655303:BMP655309 BWL655303:BWL655309 CGH655303:CGH655309 CQD655303:CQD655309 CZZ655303:CZZ655309 DJV655303:DJV655309 DTR655303:DTR655309 EDN655303:EDN655309 ENJ655303:ENJ655309 EXF655303:EXF655309 FHB655303:FHB655309 FQX655303:FQX655309 GAT655303:GAT655309 GKP655303:GKP655309 GUL655303:GUL655309 HEH655303:HEH655309 HOD655303:HOD655309 HXZ655303:HXZ655309 IHV655303:IHV655309 IRR655303:IRR655309 JBN655303:JBN655309 JLJ655303:JLJ655309 JVF655303:JVF655309 KFB655303:KFB655309 KOX655303:KOX655309 KYT655303:KYT655309 LIP655303:LIP655309 LSL655303:LSL655309 MCH655303:MCH655309 MMD655303:MMD655309 MVZ655303:MVZ655309 NFV655303:NFV655309 NPR655303:NPR655309 NZN655303:NZN655309 OJJ655303:OJJ655309 OTF655303:OTF655309 PDB655303:PDB655309 PMX655303:PMX655309 PWT655303:PWT655309 QGP655303:QGP655309 QQL655303:QQL655309 RAH655303:RAH655309 RKD655303:RKD655309 RTZ655303:RTZ655309 SDV655303:SDV655309 SNR655303:SNR655309 SXN655303:SXN655309 THJ655303:THJ655309 TRF655303:TRF655309 UBB655303:UBB655309 UKX655303:UKX655309 UUT655303:UUT655309 VEP655303:VEP655309 VOL655303:VOL655309 VYH655303:VYH655309 WID655303:WID655309 WRZ655303:WRZ655309 FN720839:FN720845 PJ720839:PJ720845 ZF720839:ZF720845 AJB720839:AJB720845 ASX720839:ASX720845 BCT720839:BCT720845 BMP720839:BMP720845 BWL720839:BWL720845 CGH720839:CGH720845 CQD720839:CQD720845 CZZ720839:CZZ720845 DJV720839:DJV720845 DTR720839:DTR720845 EDN720839:EDN720845 ENJ720839:ENJ720845 EXF720839:EXF720845 FHB720839:FHB720845 FQX720839:FQX720845 GAT720839:GAT720845 GKP720839:GKP720845 GUL720839:GUL720845 HEH720839:HEH720845 HOD720839:HOD720845 HXZ720839:HXZ720845 IHV720839:IHV720845 IRR720839:IRR720845 JBN720839:JBN720845 JLJ720839:JLJ720845 JVF720839:JVF720845 KFB720839:KFB720845 KOX720839:KOX720845 KYT720839:KYT720845 LIP720839:LIP720845 LSL720839:LSL720845 MCH720839:MCH720845 MMD720839:MMD720845 MVZ720839:MVZ720845 NFV720839:NFV720845 NPR720839:NPR720845 NZN720839:NZN720845 OJJ720839:OJJ720845 OTF720839:OTF720845 PDB720839:PDB720845 PMX720839:PMX720845 PWT720839:PWT720845 QGP720839:QGP720845 QQL720839:QQL720845 RAH720839:RAH720845 RKD720839:RKD720845 RTZ720839:RTZ720845 SDV720839:SDV720845 SNR720839:SNR720845 SXN720839:SXN720845 THJ720839:THJ720845 TRF720839:TRF720845 UBB720839:UBB720845 UKX720839:UKX720845 UUT720839:UUT720845 VEP720839:VEP720845 VOL720839:VOL720845 VYH720839:VYH720845 WID720839:WID720845 WRZ720839:WRZ720845 FN786375:FN786381 PJ786375:PJ786381 ZF786375:ZF786381 AJB786375:AJB786381 ASX786375:ASX786381 BCT786375:BCT786381 BMP786375:BMP786381 BWL786375:BWL786381 CGH786375:CGH786381 CQD786375:CQD786381 CZZ786375:CZZ786381 DJV786375:DJV786381 DTR786375:DTR786381 EDN786375:EDN786381 ENJ786375:ENJ786381 EXF786375:EXF786381 FHB786375:FHB786381 FQX786375:FQX786381 GAT786375:GAT786381 GKP786375:GKP786381 GUL786375:GUL786381 HEH786375:HEH786381 HOD786375:HOD786381 HXZ786375:HXZ786381 IHV786375:IHV786381 IRR786375:IRR786381 JBN786375:JBN786381 JLJ786375:JLJ786381 JVF786375:JVF786381 KFB786375:KFB786381 KOX786375:KOX786381 KYT786375:KYT786381 LIP786375:LIP786381 LSL786375:LSL786381 MCH786375:MCH786381 MMD786375:MMD786381 MVZ786375:MVZ786381 NFV786375:NFV786381 NPR786375:NPR786381 NZN786375:NZN786381 OJJ786375:OJJ786381 OTF786375:OTF786381 PDB786375:PDB786381 PMX786375:PMX786381 PWT786375:PWT786381 QGP786375:QGP786381 QQL786375:QQL786381 RAH786375:RAH786381 RKD786375:RKD786381 RTZ786375:RTZ786381 SDV786375:SDV786381 SNR786375:SNR786381 SXN786375:SXN786381 THJ786375:THJ786381 TRF786375:TRF786381 UBB786375:UBB786381 UKX786375:UKX786381 UUT786375:UUT786381 VEP786375:VEP786381 VOL786375:VOL786381 VYH786375:VYH786381 WID786375:WID786381 WRZ786375:WRZ786381 FN851911:FN851917 PJ851911:PJ851917 ZF851911:ZF851917 AJB851911:AJB851917 ASX851911:ASX851917 BCT851911:BCT851917 BMP851911:BMP851917 BWL851911:BWL851917 CGH851911:CGH851917 CQD851911:CQD851917 CZZ851911:CZZ851917 DJV851911:DJV851917 DTR851911:DTR851917 EDN851911:EDN851917 ENJ851911:ENJ851917 EXF851911:EXF851917 FHB851911:FHB851917 FQX851911:FQX851917 GAT851911:GAT851917 GKP851911:GKP851917 GUL851911:GUL851917 HEH851911:HEH851917 HOD851911:HOD851917 HXZ851911:HXZ851917 IHV851911:IHV851917 IRR851911:IRR851917 JBN851911:JBN851917 JLJ851911:JLJ851917 JVF851911:JVF851917 KFB851911:KFB851917 KOX851911:KOX851917 KYT851911:KYT851917 LIP851911:LIP851917 LSL851911:LSL851917 MCH851911:MCH851917 MMD851911:MMD851917 MVZ851911:MVZ851917 NFV851911:NFV851917 NPR851911:NPR851917 NZN851911:NZN851917 OJJ851911:OJJ851917 OTF851911:OTF851917 PDB851911:PDB851917 PMX851911:PMX851917 PWT851911:PWT851917 QGP851911:QGP851917 QQL851911:QQL851917 RAH851911:RAH851917 RKD851911:RKD851917 RTZ851911:RTZ851917 SDV851911:SDV851917 SNR851911:SNR851917 SXN851911:SXN851917 THJ851911:THJ851917 TRF851911:TRF851917 UBB851911:UBB851917 UKX851911:UKX851917 UUT851911:UUT851917 VEP851911:VEP851917 VOL851911:VOL851917 VYH851911:VYH851917 WID851911:WID851917 WRZ851911:WRZ851917 FN917447:FN917453 PJ917447:PJ917453 ZF917447:ZF917453 AJB917447:AJB917453 ASX917447:ASX917453 BCT917447:BCT917453 BMP917447:BMP917453 BWL917447:BWL917453 CGH917447:CGH917453 CQD917447:CQD917453 CZZ917447:CZZ917453 DJV917447:DJV917453 DTR917447:DTR917453 EDN917447:EDN917453 ENJ917447:ENJ917453 EXF917447:EXF917453 FHB917447:FHB917453 FQX917447:FQX917453 GAT917447:GAT917453 GKP917447:GKP917453 GUL917447:GUL917453 HEH917447:HEH917453 HOD917447:HOD917453 HXZ917447:HXZ917453 IHV917447:IHV917453 IRR917447:IRR917453 JBN917447:JBN917453 JLJ917447:JLJ917453 JVF917447:JVF917453 KFB917447:KFB917453 KOX917447:KOX917453 KYT917447:KYT917453 LIP917447:LIP917453 LSL917447:LSL917453 MCH917447:MCH917453 MMD917447:MMD917453 MVZ917447:MVZ917453 NFV917447:NFV917453 NPR917447:NPR917453 NZN917447:NZN917453 OJJ917447:OJJ917453 OTF917447:OTF917453 PDB917447:PDB917453 PMX917447:PMX917453 PWT917447:PWT917453 QGP917447:QGP917453 QQL917447:QQL917453 RAH917447:RAH917453 RKD917447:RKD917453 RTZ917447:RTZ917453 SDV917447:SDV917453 SNR917447:SNR917453 SXN917447:SXN917453 THJ917447:THJ917453 TRF917447:TRF917453 UBB917447:UBB917453 UKX917447:UKX917453 UUT917447:UUT917453 VEP917447:VEP917453 VOL917447:VOL917453 VYH917447:VYH917453 WID917447:WID917453 WRZ917447:WRZ917453 FN982983:FN982989 PJ982983:PJ982989 ZF982983:ZF982989 AJB982983:AJB982989 ASX982983:ASX982989 BCT982983:BCT982989 BMP982983:BMP982989 BWL982983:BWL982989 CGH982983:CGH982989 CQD982983:CQD982989 CZZ982983:CZZ982989 DJV982983:DJV982989 DTR982983:DTR982989 EDN982983:EDN982989 ENJ982983:ENJ982989 EXF982983:EXF982989 FHB982983:FHB982989 FQX982983:FQX982989 GAT982983:GAT982989 GKP982983:GKP982989 GUL982983:GUL982989 HEH982983:HEH982989 HOD982983:HOD982989 HXZ982983:HXZ982989 IHV982983:IHV982989 IRR982983:IRR982989 JBN982983:JBN982989 JLJ982983:JLJ982989 JVF982983:JVF982989 KFB982983:KFB982989 KOX982983:KOX982989 KYT982983:KYT982989 LIP982983:LIP982989 LSL982983:LSL982989 MCH982983:MCH982989 MMD982983:MMD982989 MVZ982983:MVZ982989 NFV982983:NFV982989 NPR982983:NPR982989 NZN982983:NZN982989 OJJ982983:OJJ982989 OTF982983:OTF982989 PDB982983:PDB982989 PMX982983:PMX982989 PWT982983:PWT982989 QGP982983:QGP982989 QQL982983:QQL982989 RAH982983:RAH982989 RKD982983:RKD982989 RTZ982983:RTZ982989 SDV982983:SDV982989 SNR982983:SNR982989 SXN982983:SXN982989 THJ982983:THJ982989 TRF982983:TRF982989 UBB982983:UBB982989 UKX982983:UKX982989 UUT982983:UUT982989 VEP982983:VEP982989 VOL982983:VOL982989 VYH982983:VYH982989 WID982983:WID982989 WRZ982983:WRZ982989"/>
    <dataValidation type="list" allowBlank="1" showInputMessage="1" showErrorMessage="1" sqref="E34 L34 V34:Y34 AB34 AH34 A34">
      <formula1>#REF!</formula1>
    </dataValidation>
    <dataValidation type="list" allowBlank="1" showInputMessage="1" showErrorMessage="1" sqref="M81:O83 Q81:R83">
      <formula1>$BS$7:$BS$8</formula1>
    </dataValidation>
    <dataValidation type="list" allowBlank="1" showInputMessage="1" showErrorMessage="1" sqref="S81:S83">
      <formula1>$BU$7:$BU$8</formula1>
    </dataValidation>
    <dataValidation type="list" allowBlank="1" showInputMessage="1" showErrorMessage="1" sqref="P81:P83">
      <formula1>$BT$7:$BT$8</formula1>
    </dataValidation>
    <dataValidation type="list" allowBlank="1" showInputMessage="1" showErrorMessage="1" sqref="P9">
      <formula1>$BB$8:$BB$53</formula1>
    </dataValidation>
    <dataValidation type="list" allowBlank="1" showInputMessage="1" showErrorMessage="1" sqref="S9">
      <formula1>$BC$8:$BC$53</formula1>
    </dataValidation>
    <dataValidation type="list" allowBlank="1" showInputMessage="1" showErrorMessage="1" sqref="Q9:R9 M9:O9">
      <formula1>$BA$8:$BA$51</formula1>
    </dataValidation>
    <dataValidation type="list" allowBlank="1" showInputMessage="1" showErrorMessage="1" sqref="M29:O30 Q29:R30">
      <formula1>$BS$8:$BS$9</formula1>
    </dataValidation>
    <dataValidation type="list" allowBlank="1" showInputMessage="1" showErrorMessage="1" sqref="P29:P30">
      <formula1>$BT$8:$BT$11</formula1>
    </dataValidation>
    <dataValidation type="list" allowBlank="1" showInputMessage="1" showErrorMessage="1" sqref="S29:S30">
      <formula1>$BU$8:$BU$11</formula1>
    </dataValidation>
    <dataValidation type="list" allowBlank="1" showInputMessage="1" showErrorMessage="1" sqref="S34">
      <formula1>$BL$8:$BL$9</formula1>
    </dataValidation>
    <dataValidation type="list" allowBlank="1" showInputMessage="1" showErrorMessage="1" sqref="P34">
      <formula1>$BK$8:$BK$9</formula1>
    </dataValidation>
    <dataValidation type="custom" allowBlank="1" showInputMessage="1" showErrorMessage="1" error="Recuerde que las acciones se generan bajo la medida de mitigar el riesgo" sqref="AN34">
      <formula1>IF(OR(AB34=#REF!,AB34=#REF!,AB34=#REF!),ISBLANK(AB34),ISTEXT(AB34))</formula1>
    </dataValidation>
    <dataValidation type="list" allowBlank="1" showInputMessage="1" showErrorMessage="1" sqref="Q76:R76 M76:O76">
      <formula1>$BJ$72:$BJ$73</formula1>
    </dataValidation>
    <dataValidation type="list" allowBlank="1" showInputMessage="1" showErrorMessage="1" sqref="S76">
      <formula1>$BL$72:$BL$82</formula1>
    </dataValidation>
    <dataValidation type="list" allowBlank="1" showInputMessage="1" showErrorMessage="1" sqref="P76">
      <formula1>$BK$72:$BK$82</formula1>
    </dataValidation>
    <dataValidation type="list" allowBlank="1" showInputMessage="1" showErrorMessage="1" sqref="P66:P70">
      <formula1>$BT$8:$BT$22</formula1>
    </dataValidation>
    <dataValidation type="list" allowBlank="1" showInputMessage="1" showErrorMessage="1" sqref="S66:S70">
      <formula1>$BU$8:$BU$22</formula1>
    </dataValidation>
    <dataValidation type="list" allowBlank="1" showInputMessage="1" showErrorMessage="1" sqref="Q66:R70 M66:O70">
      <formula1>$BS$8:$BS$20</formula1>
    </dataValidation>
    <dataValidation type="list" allowBlank="1" showInputMessage="1" showErrorMessage="1" sqref="S61:S65">
      <formula1>$BL$8:$BL$11</formula1>
    </dataValidation>
    <dataValidation type="list" allowBlank="1" showInputMessage="1" showErrorMessage="1" sqref="P61:P65">
      <formula1>$BK$8:$BK$11</formula1>
    </dataValidation>
    <dataValidation type="list" allowBlank="1" showInputMessage="1" showErrorMessage="1" sqref="M61:O65 Q61:R65 M34:O34 Q34:R34">
      <formula1>$BJ$8:$BJ$9</formula1>
    </dataValidation>
    <dataValidation type="list" allowBlank="1" showErrorMessage="1" sqref="P59:P60">
      <formula1>$BK$8</formula1>
    </dataValidation>
    <dataValidation type="list" allowBlank="1" showErrorMessage="1" sqref="Z59:Z60">
      <formula1>"SI,NO"</formula1>
    </dataValidation>
    <dataValidation type="list" allowBlank="1" showErrorMessage="1" sqref="H59">
      <formula1>"3.0,4.0,5.0"</formula1>
    </dataValidation>
    <dataValidation type="list" allowBlank="1" showErrorMessage="1" sqref="M59:O60 Q59:R60">
      <formula1>$BJ$8</formula1>
    </dataValidation>
    <dataValidation type="list" allowBlank="1" showErrorMessage="1" sqref="F59 AC59 AE59">
      <formula1>"1.0,2.0,3.0,4.0,5.0"</formula1>
    </dataValidation>
    <dataValidation type="list" allowBlank="1" showErrorMessage="1" sqref="S59:S60">
      <formula1>$BL$8</formula1>
    </dataValidation>
    <dataValidation type="list" allowBlank="1" showInputMessage="1" showErrorMessage="1" sqref="S42:S46">
      <formula1>$BC$8:$BC$11</formula1>
    </dataValidation>
    <dataValidation type="list" allowBlank="1" showInputMessage="1" showErrorMessage="1" sqref="P42:P46">
      <formula1>$BB$8:$BB$11</formula1>
    </dataValidation>
    <dataValidation type="list" allowBlank="1" showInputMessage="1" showErrorMessage="1" sqref="M42:O46 Q42:R46">
      <formula1>$BA$8:$BA$9</formula1>
    </dataValidation>
    <dataValidation type="list" allowBlank="1" showInputMessage="1" showErrorMessage="1" sqref="P39:P41">
      <formula1>$BB$21:$BB$22</formula1>
    </dataValidation>
    <dataValidation type="list" allowBlank="1" showInputMessage="1" showErrorMessage="1" sqref="S39:S41">
      <formula1>$BC$21:$BC$22</formula1>
    </dataValidation>
    <dataValidation type="list" allowBlank="1" showInputMessage="1" showErrorMessage="1" sqref="P24 P37:P38 P26:P28">
      <formula1>$BK$8:$BK$22</formula1>
    </dataValidation>
    <dataValidation type="list" allowBlank="1" showInputMessage="1" showErrorMessage="1" sqref="S24 S37:S38 S26:S28">
      <formula1>$BL$8:$BL$22</formula1>
    </dataValidation>
    <dataValidation type="list" allowBlank="1" showInputMessage="1" showErrorMessage="1" sqref="Q24:R24 Q37:R38 M27 M24:O24 M37:O38 Q26:R28 N26:O28">
      <formula1>$BJ$8:$BJ$20</formula1>
    </dataValidation>
    <dataValidation type="list" allowBlank="1" showInputMessage="1" showErrorMessage="1" sqref="S19:S23">
      <formula1>$BC$21:$BC$23</formula1>
    </dataValidation>
    <dataValidation type="list" allowBlank="1" showInputMessage="1" showErrorMessage="1" sqref="P19:P23">
      <formula1>$BB$21:$BB$23</formula1>
    </dataValidation>
    <dataValidation type="list" allowBlank="1" showInputMessage="1" showErrorMessage="1" sqref="M19:O23 Q39:R41 M39:O41 Q19:R23">
      <formula1>$BA$21:$BA$22</formula1>
    </dataValidation>
    <dataValidation type="list" allowBlank="1" showInputMessage="1" showErrorMessage="1" sqref="S14:S18">
      <formula1>$BC$7:$BC$10</formula1>
    </dataValidation>
    <dataValidation type="list" allowBlank="1" showInputMessage="1" showErrorMessage="1" sqref="P14:P18">
      <formula1>$BB$7:$BB$10</formula1>
    </dataValidation>
    <dataValidation type="list" allowBlank="1" showInputMessage="1" showErrorMessage="1" sqref="M14:O18 Q14:R18">
      <formula1>$BA$7:$BA$8</formula1>
    </dataValidation>
    <dataValidation type="list" allowBlank="1" showInputMessage="1" showErrorMessage="1" sqref="Z55 Z51 Z9 Z14:Z24 Z76 Z61:Z71 Z37:Z48 Z26:Z30 Z34 Z81:Z83">
      <formula1>"SI,NO"</formula1>
    </dataValidation>
    <dataValidation type="list" allowBlank="1" showInputMessage="1" showErrorMessage="1" sqref="H61:H83 H37:H55 H9:H34">
      <formula1>"3,4,5"</formula1>
    </dataValidation>
    <dataValidation type="list" allowBlank="1" showInputMessage="1" showErrorMessage="1" sqref="P55">
      <formula1>$AS$56:$AS$58</formula1>
    </dataValidation>
    <dataValidation type="list" allowBlank="1" showInputMessage="1" showErrorMessage="1" sqref="S55">
      <formula1>$AT$56:$AT$58</formula1>
    </dataValidation>
    <dataValidation type="list" allowBlank="1" showInputMessage="1" showErrorMessage="1" sqref="Q47:R48 M47:O48">
      <formula1>$AR$47:$AR$48</formula1>
    </dataValidation>
    <dataValidation type="list" allowBlank="1" showInputMessage="1" showErrorMessage="1" sqref="P47:P48">
      <formula1>$AS$47:$AS$50</formula1>
    </dataValidation>
    <dataValidation type="list" allowBlank="1" showInputMessage="1" showErrorMessage="1" sqref="S47:S48">
      <formula1>$AT$47:$AT$50</formula1>
    </dataValidation>
    <dataValidation type="list" allowBlank="1" showInputMessage="1" showErrorMessage="1" sqref="M55:O55 Q55:R55">
      <formula1>$AR$56:$AR$57</formula1>
    </dataValidation>
    <dataValidation type="list" allowBlank="1" showInputMessage="1" showErrorMessage="1" sqref="Q51:R51 M51:O51">
      <formula1>$AR$52:$AR$53</formula1>
    </dataValidation>
    <dataValidation type="list" allowBlank="1" showInputMessage="1" showErrorMessage="1" sqref="P51">
      <formula1>$AS$52:$AS$54</formula1>
    </dataValidation>
    <dataValidation type="list" allowBlank="1" showInputMessage="1" showErrorMessage="1" sqref="S51">
      <formula1>$AT$52:$AT$54</formula1>
    </dataValidation>
    <dataValidation type="list" allowBlank="1" showInputMessage="1" showErrorMessage="1" sqref="Q71:R71 M71:O71">
      <formula1>$AR$72:$AR$73</formula1>
    </dataValidation>
    <dataValidation type="list" allowBlank="1" showInputMessage="1" showErrorMessage="1" sqref="P71">
      <formula1>$AS$72:$AS$74</formula1>
    </dataValidation>
    <dataValidation type="list" allowBlank="1" showInputMessage="1" showErrorMessage="1" sqref="S71">
      <formula1>$AT$72:$AT$74</formula1>
    </dataValidation>
  </dataValidations>
  <pageMargins left="0.7" right="0.7" top="0.75" bottom="0.75" header="0.3" footer="0.3"/>
  <pageSetup scale="95" orientation="portrait" r:id="rId1"/>
  <customProperties>
    <customPr name="EpmWorksheetKeyString_GUID" r:id="rId2"/>
  </customProperties>
  <drawing r:id="rId3"/>
  <legacyDrawing r:id="rId4"/>
  <extLst>
    <ext xmlns:x14="http://schemas.microsoft.com/office/spreadsheetml/2009/9/main" uri="{78C0D931-6437-407d-A8EE-F0AAD7539E65}">
      <x14:conditionalFormattings>
        <x14:conditionalFormatting xmlns:xm="http://schemas.microsoft.com/office/excel/2006/main">
          <x14:cfRule type="cellIs" priority="260" operator="equal" id="{F4743E26-D85A-4DDA-9E72-4D794534A10F}">
            <xm:f>'C:\Users\TELETRABAJO OCI\Downloads\[Copia de 3) Mapa de Riesgos SDA Consolidado 2022 Versión 1 con comentarios (3).xlsx]Listas'!#REF!</xm:f>
            <x14:dxf>
              <fill>
                <patternFill>
                  <bgColor rgb="FFFF0000"/>
                </patternFill>
              </fill>
            </x14:dxf>
          </x14:cfRule>
          <x14:cfRule type="cellIs" priority="261" operator="equal" id="{313DC702-6969-4E61-A978-746E6A06E287}">
            <xm:f>'C:\Users\TELETRABAJO OCI\Downloads\[Copia de 3) Mapa de Riesgos SDA Consolidado 2022 Versión 1 con comentarios (3).xlsx]Listas'!#REF!</xm:f>
            <x14:dxf>
              <fill>
                <patternFill>
                  <bgColor rgb="FFFF6600"/>
                </patternFill>
              </fill>
            </x14:dxf>
          </x14:cfRule>
          <x14:cfRule type="cellIs" priority="262" operator="equal" id="{0422AD44-B48F-45D0-AFC1-D3B04BF3E47B}">
            <xm:f>'C:\Users\TELETRABAJO OCI\Downloads\[Copia de 3) Mapa de Riesgos SDA Consolidado 2022 Versión 1 con comentarios (3).xlsx]Listas'!#REF!</xm:f>
            <x14:dxf>
              <fill>
                <patternFill>
                  <bgColor rgb="FFFFFF00"/>
                </patternFill>
              </fill>
            </x14:dxf>
          </x14:cfRule>
          <xm:sqref>J51</xm:sqref>
        </x14:conditionalFormatting>
        <x14:conditionalFormatting xmlns:xm="http://schemas.microsoft.com/office/excel/2006/main">
          <x14:cfRule type="cellIs" priority="263" operator="equal" id="{5B5C2342-4479-4F63-A181-53AA63F5943B}">
            <xm:f>'C:\Users\TELETRABAJO OCI\Downloads\[Copia de 3) Mapa de Riesgos SDA Consolidado 2022 Versión 1 con comentarios (3).xlsx]Listas'!#REF!</xm:f>
            <x14:dxf>
              <fill>
                <patternFill>
                  <bgColor rgb="FF33CC33"/>
                </patternFill>
              </fill>
            </x14:dxf>
          </x14:cfRule>
          <xm:sqref>J51</xm:sqref>
        </x14:conditionalFormatting>
        <x14:conditionalFormatting xmlns:xm="http://schemas.microsoft.com/office/excel/2006/main">
          <x14:cfRule type="cellIs" priority="252" operator="equal" id="{6D1F2CF2-1A9D-4286-8D3B-A7CCD5685623}">
            <xm:f>'C:\Users\TELETRABAJO OCI\Downloads\[Copia de 3) Mapa de Riesgos SDA Consolidado 2022 Versión 1 con comentarios (3).xlsx]Listas'!#REF!</xm:f>
            <x14:dxf>
              <fill>
                <patternFill>
                  <bgColor rgb="FFFF0000"/>
                </patternFill>
              </fill>
            </x14:dxf>
          </x14:cfRule>
          <x14:cfRule type="cellIs" priority="253" operator="equal" id="{BA80902D-3938-408E-91AB-A34579C479E5}">
            <xm:f>'C:\Users\TELETRABAJO OCI\Downloads\[Copia de 3) Mapa de Riesgos SDA Consolidado 2022 Versión 1 con comentarios (3).xlsx]Listas'!#REF!</xm:f>
            <x14:dxf>
              <fill>
                <patternFill>
                  <bgColor rgb="FFFF6600"/>
                </patternFill>
              </fill>
            </x14:dxf>
          </x14:cfRule>
          <x14:cfRule type="cellIs" priority="254" operator="equal" id="{37F15D55-E730-4842-9F60-4C2054A04EA7}">
            <xm:f>'C:\Users\TELETRABAJO OCI\Downloads\[Copia de 3) Mapa de Riesgos SDA Consolidado 2022 Versión 1 con comentarios (3).xlsx]Listas'!#REF!</xm:f>
            <x14:dxf>
              <fill>
                <patternFill>
                  <bgColor rgb="FFFFFF00"/>
                </patternFill>
              </fill>
            </x14:dxf>
          </x14:cfRule>
          <xm:sqref>AG51</xm:sqref>
        </x14:conditionalFormatting>
        <x14:conditionalFormatting xmlns:xm="http://schemas.microsoft.com/office/excel/2006/main">
          <x14:cfRule type="cellIs" priority="255" operator="equal" id="{1008BA67-E18B-4278-BBAD-6F599261490C}">
            <xm:f>'C:\Users\TELETRABAJO OCI\Downloads\[Copia de 3) Mapa de Riesgos SDA Consolidado 2022 Versión 1 con comentarios (3).xlsx]Listas'!#REF!</xm:f>
            <x14:dxf>
              <fill>
                <patternFill>
                  <bgColor rgb="FF33CC33"/>
                </patternFill>
              </fill>
            </x14:dxf>
          </x14:cfRule>
          <xm:sqref>AG51</xm:sqref>
        </x14:conditionalFormatting>
        <x14:conditionalFormatting xmlns:xm="http://schemas.microsoft.com/office/excel/2006/main">
          <x14:cfRule type="cellIs" priority="276" operator="equal" id="{FFAE629C-CAF9-4156-B66C-782D6FA87198}">
            <xm:f>'C:\Users\TELETRABAJO OCI\Downloads\[Copia de 3) Mapa de Riesgos SDA Consolidado 2022 Versión 1 con comentarios (3).xlsx]Listas'!#REF!</xm:f>
            <x14:dxf>
              <fill>
                <patternFill>
                  <bgColor rgb="FFFF0000"/>
                </patternFill>
              </fill>
            </x14:dxf>
          </x14:cfRule>
          <x14:cfRule type="cellIs" priority="277" operator="equal" id="{657AF54D-6F55-4C83-8120-712F1F991BA1}">
            <xm:f>'C:\Users\TELETRABAJO OCI\Downloads\[Copia de 3) Mapa de Riesgos SDA Consolidado 2022 Versión 1 con comentarios (3).xlsx]Listas'!#REF!</xm:f>
            <x14:dxf>
              <fill>
                <patternFill>
                  <bgColor rgb="FFFF6600"/>
                </patternFill>
              </fill>
            </x14:dxf>
          </x14:cfRule>
          <x14:cfRule type="cellIs" priority="278" operator="equal" id="{62C471DB-CFD1-4013-8129-7E5BE7D55F58}">
            <xm:f>'C:\Users\TELETRABAJO OCI\Downloads\[Copia de 3) Mapa de Riesgos SDA Consolidado 2022 Versión 1 con comentarios (3).xlsx]Listas'!#REF!</xm:f>
            <x14:dxf>
              <fill>
                <patternFill>
                  <bgColor rgb="FFFFFF00"/>
                </patternFill>
              </fill>
            </x14:dxf>
          </x14:cfRule>
          <xm:sqref>J55</xm:sqref>
        </x14:conditionalFormatting>
        <x14:conditionalFormatting xmlns:xm="http://schemas.microsoft.com/office/excel/2006/main">
          <x14:cfRule type="cellIs" priority="279" operator="equal" id="{FA59468B-4273-4431-B141-E96D3B92D8D9}">
            <xm:f>'C:\Users\TELETRABAJO OCI\Downloads\[Copia de 3) Mapa de Riesgos SDA Consolidado 2022 Versión 1 con comentarios (3).xlsx]Listas'!#REF!</xm:f>
            <x14:dxf>
              <fill>
                <patternFill>
                  <bgColor rgb="FF33CC33"/>
                </patternFill>
              </fill>
            </x14:dxf>
          </x14:cfRule>
          <xm:sqref>J55</xm:sqref>
        </x14:conditionalFormatting>
        <x14:conditionalFormatting xmlns:xm="http://schemas.microsoft.com/office/excel/2006/main">
          <x14:cfRule type="cellIs" priority="268" operator="equal" id="{61EF101F-6018-4B3E-9178-464E38E326EB}">
            <xm:f>'C:\Users\TELETRABAJO OCI\Downloads\[Copia de 3) Mapa de Riesgos SDA Consolidado 2022 Versión 1 con comentarios (3).xlsx]Listas'!#REF!</xm:f>
            <x14:dxf>
              <fill>
                <patternFill>
                  <bgColor rgb="FFFF0000"/>
                </patternFill>
              </fill>
            </x14:dxf>
          </x14:cfRule>
          <x14:cfRule type="cellIs" priority="269" operator="equal" id="{9D3C9A3B-8F15-4565-9929-22EAA305D512}">
            <xm:f>'C:\Users\TELETRABAJO OCI\Downloads\[Copia de 3) Mapa de Riesgos SDA Consolidado 2022 Versión 1 con comentarios (3).xlsx]Listas'!#REF!</xm:f>
            <x14:dxf>
              <fill>
                <patternFill>
                  <bgColor rgb="FFFF6600"/>
                </patternFill>
              </fill>
            </x14:dxf>
          </x14:cfRule>
          <x14:cfRule type="cellIs" priority="270" operator="equal" id="{C350238A-5EFF-487B-AC81-E521BA3E9C47}">
            <xm:f>'C:\Users\TELETRABAJO OCI\Downloads\[Copia de 3) Mapa de Riesgos SDA Consolidado 2022 Versión 1 con comentarios (3).xlsx]Listas'!#REF!</xm:f>
            <x14:dxf>
              <fill>
                <patternFill>
                  <bgColor rgb="FFFFFF00"/>
                </patternFill>
              </fill>
            </x14:dxf>
          </x14:cfRule>
          <xm:sqref>AG55</xm:sqref>
        </x14:conditionalFormatting>
        <x14:conditionalFormatting xmlns:xm="http://schemas.microsoft.com/office/excel/2006/main">
          <x14:cfRule type="cellIs" priority="271" operator="equal" id="{F159D116-14AB-47F4-961C-9F027AD62ECB}">
            <xm:f>'C:\Users\TELETRABAJO OCI\Downloads\[Copia de 3) Mapa de Riesgos SDA Consolidado 2022 Versión 1 con comentarios (3).xlsx]Listas'!#REF!</xm:f>
            <x14:dxf>
              <fill>
                <patternFill>
                  <bgColor rgb="FF33CC33"/>
                </patternFill>
              </fill>
            </x14:dxf>
          </x14:cfRule>
          <xm:sqref>AG55</xm:sqref>
        </x14:conditionalFormatting>
        <x14:conditionalFormatting xmlns:xm="http://schemas.microsoft.com/office/excel/2006/main">
          <x14:cfRule type="cellIs" priority="244" operator="equal" id="{0A9EA905-FA82-4872-B566-6BA55AC27DB2}">
            <xm:f>'C:\Users\TELETRABAJO OCI\Downloads\[Copia de 3) Mapa de Riesgos SDA Consolidado 2022 Versión 1 con comentarios (3).xlsx]Listas'!#REF!</xm:f>
            <x14:dxf>
              <fill>
                <patternFill>
                  <bgColor rgb="FFFF0000"/>
                </patternFill>
              </fill>
            </x14:dxf>
          </x14:cfRule>
          <x14:cfRule type="cellIs" priority="245" operator="equal" id="{A55EB6E1-1A77-456A-A4E1-1E3788E26DF9}">
            <xm:f>'C:\Users\TELETRABAJO OCI\Downloads\[Copia de 3) Mapa de Riesgos SDA Consolidado 2022 Versión 1 con comentarios (3).xlsx]Listas'!#REF!</xm:f>
            <x14:dxf>
              <fill>
                <patternFill>
                  <bgColor rgb="FFFF6600"/>
                </patternFill>
              </fill>
            </x14:dxf>
          </x14:cfRule>
          <x14:cfRule type="cellIs" priority="246" operator="equal" id="{FD579AAC-9B53-466B-ABD0-03101D0B93CE}">
            <xm:f>'C:\Users\TELETRABAJO OCI\Downloads\[Copia de 3) Mapa de Riesgos SDA Consolidado 2022 Versión 1 con comentarios (3).xlsx]Listas'!#REF!</xm:f>
            <x14:dxf>
              <fill>
                <patternFill>
                  <bgColor rgb="FFFFFF00"/>
                </patternFill>
              </fill>
            </x14:dxf>
          </x14:cfRule>
          <xm:sqref>J71</xm:sqref>
        </x14:conditionalFormatting>
        <x14:conditionalFormatting xmlns:xm="http://schemas.microsoft.com/office/excel/2006/main">
          <x14:cfRule type="cellIs" priority="247" operator="equal" id="{3D12FD3D-4DA9-4818-8D9C-85D8B8AD180B}">
            <xm:f>'C:\Users\TELETRABAJO OCI\Downloads\[Copia de 3) Mapa de Riesgos SDA Consolidado 2022 Versión 1 con comentarios (3).xlsx]Listas'!#REF!</xm:f>
            <x14:dxf>
              <fill>
                <patternFill>
                  <bgColor rgb="FF33CC33"/>
                </patternFill>
              </fill>
            </x14:dxf>
          </x14:cfRule>
          <xm:sqref>J71</xm:sqref>
        </x14:conditionalFormatting>
        <x14:conditionalFormatting xmlns:xm="http://schemas.microsoft.com/office/excel/2006/main">
          <x14:cfRule type="cellIs" priority="236" operator="equal" id="{638FA80F-9F90-49E4-8DB0-4B390C80C5A9}">
            <xm:f>'C:\Users\TELETRABAJO OCI\Downloads\[Copia de 3) Mapa de Riesgos SDA Consolidado 2022 Versión 1 con comentarios (3).xlsx]Listas'!#REF!</xm:f>
            <x14:dxf>
              <fill>
                <patternFill>
                  <bgColor rgb="FFFF0000"/>
                </patternFill>
              </fill>
            </x14:dxf>
          </x14:cfRule>
          <x14:cfRule type="cellIs" priority="237" operator="equal" id="{86A7F09B-79CE-42BB-BFA3-307BA621A557}">
            <xm:f>'C:\Users\TELETRABAJO OCI\Downloads\[Copia de 3) Mapa de Riesgos SDA Consolidado 2022 Versión 1 con comentarios (3).xlsx]Listas'!#REF!</xm:f>
            <x14:dxf>
              <fill>
                <patternFill>
                  <bgColor rgb="FFFF6600"/>
                </patternFill>
              </fill>
            </x14:dxf>
          </x14:cfRule>
          <x14:cfRule type="cellIs" priority="238" operator="equal" id="{CC5294D9-A854-43E1-8D6B-CE72A0AC1695}">
            <xm:f>'C:\Users\TELETRABAJO OCI\Downloads\[Copia de 3) Mapa de Riesgos SDA Consolidado 2022 Versión 1 con comentarios (3).xlsx]Listas'!#REF!</xm:f>
            <x14:dxf>
              <fill>
                <patternFill>
                  <bgColor rgb="FFFFFF00"/>
                </patternFill>
              </fill>
            </x14:dxf>
          </x14:cfRule>
          <xm:sqref>AG71</xm:sqref>
        </x14:conditionalFormatting>
        <x14:conditionalFormatting xmlns:xm="http://schemas.microsoft.com/office/excel/2006/main">
          <x14:cfRule type="cellIs" priority="239" operator="equal" id="{81CC63E6-43A9-4B09-AE9C-DC61BB8C7F41}">
            <xm:f>'C:\Users\TELETRABAJO OCI\Downloads\[Copia de 3) Mapa de Riesgos SDA Consolidado 2022 Versión 1 con comentarios (3).xlsx]Listas'!#REF!</xm:f>
            <x14:dxf>
              <fill>
                <patternFill>
                  <bgColor rgb="FF33CC33"/>
                </patternFill>
              </fill>
            </x14:dxf>
          </x14:cfRule>
          <xm:sqref>AG71</xm:sqref>
        </x14:conditionalFormatting>
        <x14:conditionalFormatting xmlns:xm="http://schemas.microsoft.com/office/excel/2006/main">
          <x14:cfRule type="cellIs" priority="228" operator="equal" id="{A74A6991-3A20-4133-B52E-3C48C5CDD3B2}">
            <xm:f>'C:\Users\TELETRABAJO OCI\Downloads\[Copia de 3) Mapa de Riesgos SDA Consolidado 2022 Versión 1 con comentarios (3).xlsx]Listas'!#REF!</xm:f>
            <x14:dxf>
              <fill>
                <patternFill>
                  <bgColor rgb="FFFF0000"/>
                </patternFill>
              </fill>
            </x14:dxf>
          </x14:cfRule>
          <x14:cfRule type="cellIs" priority="229" operator="equal" id="{30208010-CB2C-4ED6-86AC-137B75436CE3}">
            <xm:f>'C:\Users\TELETRABAJO OCI\Downloads\[Copia de 3) Mapa de Riesgos SDA Consolidado 2022 Versión 1 con comentarios (3).xlsx]Listas'!#REF!</xm:f>
            <x14:dxf>
              <fill>
                <patternFill>
                  <bgColor rgb="FFFF6600"/>
                </patternFill>
              </fill>
            </x14:dxf>
          </x14:cfRule>
          <x14:cfRule type="cellIs" priority="230" operator="equal" id="{1B175FB3-09D5-45D7-9A30-1282BA8302E0}">
            <xm:f>'C:\Users\TELETRABAJO OCI\Downloads\[Copia de 3) Mapa de Riesgos SDA Consolidado 2022 Versión 1 con comentarios (3).xlsx]Listas'!#REF!</xm:f>
            <x14:dxf>
              <fill>
                <patternFill>
                  <bgColor rgb="FFFFFF00"/>
                </patternFill>
              </fill>
            </x14:dxf>
          </x14:cfRule>
          <xm:sqref>J47</xm:sqref>
        </x14:conditionalFormatting>
        <x14:conditionalFormatting xmlns:xm="http://schemas.microsoft.com/office/excel/2006/main">
          <x14:cfRule type="cellIs" priority="231" operator="equal" id="{B9759B28-4B7A-4FAD-8363-61712A8E529F}">
            <xm:f>'C:\Users\TELETRABAJO OCI\Downloads\[Copia de 3) Mapa de Riesgos SDA Consolidado 2022 Versión 1 con comentarios (3).xlsx]Listas'!#REF!</xm:f>
            <x14:dxf>
              <fill>
                <patternFill>
                  <bgColor rgb="FF33CC33"/>
                </patternFill>
              </fill>
            </x14:dxf>
          </x14:cfRule>
          <xm:sqref>J47</xm:sqref>
        </x14:conditionalFormatting>
        <x14:conditionalFormatting xmlns:xm="http://schemas.microsoft.com/office/excel/2006/main">
          <x14:cfRule type="cellIs" priority="211" operator="equal" id="{55D51F64-D106-4831-A240-9802C7EDAEF9}">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212" operator="equal" id="{65A0B72F-9385-4239-9365-2B71D737BB52}">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213" operator="equal" id="{3A278DE8-8A64-478D-88F9-57C5DA80A9C6}">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J9</xm:sqref>
        </x14:conditionalFormatting>
        <x14:conditionalFormatting xmlns:xm="http://schemas.microsoft.com/office/excel/2006/main">
          <x14:cfRule type="cellIs" priority="214" operator="equal" id="{77A24C09-9CE4-4A3B-9E66-C20C8623C768}">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J9</xm:sqref>
        </x14:conditionalFormatting>
        <x14:conditionalFormatting xmlns:xm="http://schemas.microsoft.com/office/excel/2006/main">
          <x14:cfRule type="cellIs" priority="203" operator="equal" id="{D49EEB15-4EDA-49D7-AD91-B84D59A666B2}">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204" operator="equal" id="{AC2F07B4-0679-4F72-ADC1-1F4E57DF094E}">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205" operator="equal" id="{CF24C462-B3DF-4168-9127-9D2DAEAC622F}">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AG9</xm:sqref>
        </x14:conditionalFormatting>
        <x14:conditionalFormatting xmlns:xm="http://schemas.microsoft.com/office/excel/2006/main">
          <x14:cfRule type="cellIs" priority="206" operator="equal" id="{FFEDBCC8-CF38-4E8E-ADE3-AB209420EC86}">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AG9</xm:sqref>
        </x14:conditionalFormatting>
        <x14:conditionalFormatting xmlns:xm="http://schemas.microsoft.com/office/excel/2006/main">
          <x14:cfRule type="cellIs" priority="177" operator="equal" id="{66963093-B3B8-405A-8180-82C1AA4F4EC2}">
            <xm:f>'C:\Users\usuario\Downloads\[Mapa de riegos comunicaciones 2022 (2).xlsx]Listas Corrupción'!#REF!</xm:f>
            <x14:dxf>
              <fill>
                <patternFill>
                  <bgColor rgb="FFFF0000"/>
                </patternFill>
              </fill>
            </x14:dxf>
          </x14:cfRule>
          <x14:cfRule type="cellIs" priority="178" operator="equal" id="{EFAADE23-8CD1-4431-89AB-D2920BF50841}">
            <xm:f>'C:\Users\usuario\Downloads\[Mapa de riegos comunicaciones 2022 (2).xlsx]Listas Corrupción'!#REF!</xm:f>
            <x14:dxf>
              <fill>
                <patternFill>
                  <bgColor rgb="FFFF6600"/>
                </patternFill>
              </fill>
            </x14:dxf>
          </x14:cfRule>
          <x14:cfRule type="cellIs" priority="179" operator="equal" id="{E976DAA7-2CF2-4C83-9076-FE21F35477FA}">
            <xm:f>'C:\Users\usuario\Downloads\[Mapa de riegos comunicaciones 2022 (2).xlsx]Listas Corrupción'!#REF!</xm:f>
            <x14:dxf>
              <fill>
                <patternFill>
                  <bgColor rgb="FFFFFF00"/>
                </patternFill>
              </fill>
            </x14:dxf>
          </x14:cfRule>
          <xm:sqref>J14</xm:sqref>
        </x14:conditionalFormatting>
        <x14:conditionalFormatting xmlns:xm="http://schemas.microsoft.com/office/excel/2006/main">
          <x14:cfRule type="cellIs" priority="181" operator="equal" id="{EB8BF33B-DB83-49DF-A36E-DAA86F34AB62}">
            <xm:f>'C:\Users\usuario\Downloads\[Mapa de riegos comunicaciones 2022 (2).xlsx]Listas Corrupción'!#REF!</xm:f>
            <x14:dxf>
              <fill>
                <patternFill>
                  <bgColor rgb="FF9633FF"/>
                </patternFill>
              </fill>
            </x14:dxf>
          </x14:cfRule>
          <x14:cfRule type="cellIs" priority="182" operator="equal" id="{7AF973D0-61A7-4DC3-A87F-F5CF26D608BE}">
            <xm:f>'C:\Users\usuario\Downloads\[Mapa de riegos comunicaciones 2022 (2).xlsx]Listas Corrupción'!#REF!</xm:f>
            <x14:dxf>
              <fill>
                <patternFill>
                  <bgColor rgb="FFFF6600"/>
                </patternFill>
              </fill>
            </x14:dxf>
          </x14:cfRule>
          <x14:cfRule type="cellIs" priority="183" operator="equal" id="{58F4A51C-EF31-47F3-961A-C30538873108}">
            <xm:f>'C:\Users\usuario\Downloads\[Mapa de riegos comunicaciones 2022 (2).xlsx]Listas Corrupción'!#REF!</xm:f>
            <x14:dxf>
              <fill>
                <patternFill>
                  <bgColor rgb="FFFF6600"/>
                </patternFill>
              </fill>
            </x14:dxf>
          </x14:cfRule>
          <x14:cfRule type="cellIs" priority="184" operator="equal" id="{7FA2A3C0-BCDF-4BD9-8BF2-CA413408E559}">
            <xm:f>'C:\Users\usuario\Downloads\[Mapa de riegos comunicaciones 2022 (2).xlsx]Listas Corrupción'!#REF!</xm:f>
            <x14:dxf>
              <fill>
                <patternFill>
                  <bgColor rgb="FFFF6600"/>
                </patternFill>
              </fill>
            </x14:dxf>
          </x14:cfRule>
          <x14:cfRule type="cellIs" priority="185" operator="equal" id="{A5C8F7D8-F726-45BF-85C9-5C67AF1A6D24}">
            <xm:f>'C:\Users\usuario\Downloads\[Mapa de riegos comunicaciones 2022 (2).xlsx]Listas Corrupción'!#REF!</xm:f>
            <x14:dxf>
              <fill>
                <patternFill>
                  <bgColor rgb="FFFF6600"/>
                </patternFill>
              </fill>
            </x14:dxf>
          </x14:cfRule>
          <x14:cfRule type="cellIs" priority="186" operator="equal" id="{E1D8E1A2-C275-4DDC-86C2-E3EC9BF28D5F}">
            <xm:f>'C:\Users\usuario\Downloads\[Mapa de riegos comunicaciones 2022 (2).xlsx]Listas Corrupción'!#REF!</xm:f>
            <x14:dxf>
              <fill>
                <patternFill>
                  <bgColor rgb="FFFF6600"/>
                </patternFill>
              </fill>
            </x14:dxf>
          </x14:cfRule>
          <x14:cfRule type="cellIs" priority="187" operator="equal" id="{00805D64-1F92-4682-AA7D-D543931607B5}">
            <xm:f>'C:\Users\usuario\Downloads\[Mapa de riegos comunicaciones 2022 (2).xlsx]Listas Corrupción'!#REF!</xm:f>
            <x14:dxf>
              <fill>
                <patternFill>
                  <bgColor rgb="FFFF6600"/>
                </patternFill>
              </fill>
            </x14:dxf>
          </x14:cfRule>
          <x14:cfRule type="cellIs" priority="188" operator="equal" id="{8F764ED1-296B-4D24-9076-C45E73E7C3A4}">
            <xm:f>'C:\Users\usuario\Downloads\[Mapa de riegos comunicaciones 2022 (2).xlsx]Listas Corrupción'!#REF!</xm:f>
            <x14:dxf>
              <fill>
                <patternFill>
                  <bgColor rgb="FFFF6600"/>
                </patternFill>
              </fill>
            </x14:dxf>
          </x14:cfRule>
          <x14:cfRule type="cellIs" priority="189" operator="equal" id="{B401F07C-5560-426D-A779-B3EE4CF94C36}">
            <xm:f>'C:\Users\usuario\Downloads\[Mapa de riegos comunicaciones 2022 (2).xlsx]Listas Corrupción'!#REF!</xm:f>
            <x14:dxf>
              <fill>
                <patternFill>
                  <bgColor rgb="FFFF6600"/>
                </patternFill>
              </fill>
            </x14:dxf>
          </x14:cfRule>
          <x14:cfRule type="cellIs" priority="190" operator="equal" id="{6FE20FFA-8637-4866-82EF-C0F536E019FA}">
            <xm:f>'C:\Users\usuario\Downloads\[Mapa de riegos comunicaciones 2022 (2).xlsx]Listas Corrupción'!#REF!</xm:f>
            <x14:dxf>
              <fill>
                <patternFill>
                  <bgColor rgb="FFFF6600"/>
                </patternFill>
              </fill>
            </x14:dxf>
          </x14:cfRule>
          <x14:cfRule type="cellIs" priority="191" operator="equal" id="{1F150F1F-183C-4622-B99E-B16177629B99}">
            <xm:f>'C:\Users\usuario\Downloads\[Mapa de riegos comunicaciones 2022 (2).xlsx]Listas Corrupción'!#REF!</xm:f>
            <x14:dxf>
              <fill>
                <patternFill>
                  <bgColor rgb="FF2D9E2C"/>
                </patternFill>
              </fill>
            </x14:dxf>
          </x14:cfRule>
          <x14:cfRule type="cellIs" priority="192" operator="equal" id="{8B19A795-5BF3-4F04-A3C7-F71E006DECF2}">
            <xm:f>'C:\Users\usuario\Downloads\[Mapa de riegos comunicaciones 2022 (2).xlsx]Listas Corrupción'!#REF!</xm:f>
            <x14:dxf>
              <fill>
                <patternFill>
                  <bgColor rgb="FF2D9E2C"/>
                </patternFill>
              </fill>
            </x14:dxf>
          </x14:cfRule>
          <x14:cfRule type="cellIs" priority="193" operator="equal" id="{8180B19B-6348-4A6C-A40B-0502253D49A5}">
            <xm:f>'C:\Users\usuario\Downloads\[Mapa de riegos comunicaciones 2022 (2).xlsx]Listas Corrupción'!#REF!</xm:f>
            <x14:dxf>
              <fill>
                <patternFill>
                  <bgColor rgb="FF2D9E2C"/>
                </patternFill>
              </fill>
            </x14:dxf>
          </x14:cfRule>
          <x14:cfRule type="cellIs" priority="194" operator="equal" id="{EB00909E-0981-4C94-8872-B635D9AE63AC}">
            <xm:f>'C:\Users\usuario\Downloads\[Mapa de riegos comunicaciones 2022 (2).xlsx]Listas Corrupción'!#REF!</xm:f>
            <x14:dxf>
              <fill>
                <patternFill>
                  <bgColor rgb="FF007AFF"/>
                </patternFill>
              </fill>
            </x14:dxf>
          </x14:cfRule>
          <x14:cfRule type="cellIs" priority="195" operator="equal" id="{9E113D5A-5D62-40C7-93BC-8A9585852E37}">
            <xm:f>'C:\Users\usuario\Downloads\[Mapa de riegos comunicaciones 2022 (2).xlsx]Listas Corrupción'!#REF!</xm:f>
            <x14:dxf>
              <fill>
                <patternFill>
                  <bgColor rgb="FF007AFF"/>
                </patternFill>
              </fill>
            </x14:dxf>
          </x14:cfRule>
          <x14:cfRule type="cellIs" priority="196" operator="equal" id="{AF4207A1-7FB9-43D6-92B8-6C81A1C398C6}">
            <xm:f>'C:\Users\usuario\Downloads\[Mapa de riegos comunicaciones 2022 (2).xlsx]Listas Corrupción'!#REF!</xm:f>
            <x14:dxf>
              <fill>
                <patternFill>
                  <bgColor rgb="FF007AFF"/>
                </patternFill>
              </fill>
            </x14:dxf>
          </x14:cfRule>
          <x14:cfRule type="cellIs" priority="197" operator="equal" id="{AD49F474-8E75-481E-BC96-2C3A2018CB8D}">
            <xm:f>'C:\Users\usuario\Downloads\[Mapa de riegos comunicaciones 2022 (2).xlsx]Listas Corrupción'!#REF!</xm:f>
            <x14:dxf>
              <fill>
                <patternFill>
                  <bgColor rgb="FF007AFF"/>
                </patternFill>
              </fill>
            </x14:dxf>
          </x14:cfRule>
          <x14:cfRule type="cellIs" priority="198" operator="equal" id="{E6E98486-ED9F-4863-B65E-61CD45322E5D}">
            <xm:f>'C:\Users\usuario\Downloads\[Mapa de riegos comunicaciones 2022 (2).xlsx]Listas Corrupción'!#REF!</xm:f>
            <x14:dxf>
              <fill>
                <patternFill>
                  <bgColor rgb="FF007AFF"/>
                </patternFill>
              </fill>
            </x14:dxf>
          </x14:cfRule>
          <xm:sqref>A14</xm:sqref>
        </x14:conditionalFormatting>
        <x14:conditionalFormatting xmlns:xm="http://schemas.microsoft.com/office/excel/2006/main">
          <x14:cfRule type="cellIs" priority="180" operator="equal" id="{F655414A-1911-49E1-86B0-CA0DF38CB5ED}">
            <xm:f>'C:\Users\usuario\Downloads\[Mapa de riegos comunicaciones 2022 (2).xlsx]Listas Corrupción'!#REF!</xm:f>
            <x14:dxf>
              <fill>
                <patternFill>
                  <bgColor rgb="FF33CC33"/>
                </patternFill>
              </fill>
            </x14:dxf>
          </x14:cfRule>
          <xm:sqref>J14</xm:sqref>
        </x14:conditionalFormatting>
        <x14:conditionalFormatting xmlns:xm="http://schemas.microsoft.com/office/excel/2006/main">
          <x14:cfRule type="cellIs" priority="169" operator="equal" id="{6B4E1C2D-8B64-4F34-BB2E-1E09D4124096}">
            <xm:f>'C:\Users\usuario\Downloads\[Mapa de riegos comunicaciones 2022 (2).xlsx]Listas Corrupción'!#REF!</xm:f>
            <x14:dxf>
              <fill>
                <patternFill>
                  <bgColor rgb="FFFF0000"/>
                </patternFill>
              </fill>
            </x14:dxf>
          </x14:cfRule>
          <x14:cfRule type="cellIs" priority="170" operator="equal" id="{26BBA833-2A53-4EB1-9D49-FDE44E803878}">
            <xm:f>'C:\Users\usuario\Downloads\[Mapa de riegos comunicaciones 2022 (2).xlsx]Listas Corrupción'!#REF!</xm:f>
            <x14:dxf>
              <fill>
                <patternFill>
                  <bgColor rgb="FFFF6600"/>
                </patternFill>
              </fill>
            </x14:dxf>
          </x14:cfRule>
          <x14:cfRule type="cellIs" priority="171" operator="equal" id="{AE3A6F4E-570B-4885-8BB6-E8BD5C98FA71}">
            <xm:f>'C:\Users\usuario\Downloads\[Mapa de riegos comunicaciones 2022 (2).xlsx]Listas Corrupción'!#REF!</xm:f>
            <x14:dxf>
              <fill>
                <patternFill>
                  <bgColor rgb="FFFFFF00"/>
                </patternFill>
              </fill>
            </x14:dxf>
          </x14:cfRule>
          <xm:sqref>AG14</xm:sqref>
        </x14:conditionalFormatting>
        <x14:conditionalFormatting xmlns:xm="http://schemas.microsoft.com/office/excel/2006/main">
          <x14:cfRule type="cellIs" priority="172" operator="equal" id="{91CF99AB-50A7-478C-82B5-C82AA0C4E333}">
            <xm:f>'C:\Users\usuario\Downloads\[Mapa de riegos comunicaciones 2022 (2).xlsx]Listas Corrupción'!#REF!</xm:f>
            <x14:dxf>
              <fill>
                <patternFill>
                  <bgColor rgb="FF33CC33"/>
                </patternFill>
              </fill>
            </x14:dxf>
          </x14:cfRule>
          <xm:sqref>AG14</xm:sqref>
        </x14:conditionalFormatting>
        <x14:conditionalFormatting xmlns:xm="http://schemas.microsoft.com/office/excel/2006/main">
          <x14:cfRule type="cellIs" priority="161" operator="equal" id="{6EFB0D48-E094-49E6-9667-CDFDB9074597}">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62" operator="equal" id="{977BC447-36DC-4055-9E19-08031A53B073}">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63" operator="equal" id="{3C00A79F-89C8-4AD6-A92D-C8F805354D47}">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J19</xm:sqref>
        </x14:conditionalFormatting>
        <x14:conditionalFormatting xmlns:xm="http://schemas.microsoft.com/office/excel/2006/main">
          <x14:cfRule type="cellIs" priority="164" operator="equal" id="{09DABD27-8C4E-419E-A992-7331594B3362}">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J19</xm:sqref>
        </x14:conditionalFormatting>
        <x14:conditionalFormatting xmlns:xm="http://schemas.microsoft.com/office/excel/2006/main">
          <x14:cfRule type="cellIs" priority="153" operator="equal" id="{DC8A46FD-D4EE-41FC-9CD7-E5084BDFA1B0}">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54" operator="equal" id="{45E4DA8A-B791-4E46-9167-070B0FBFA1F5}">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55" operator="equal" id="{BD0D2F4F-C38F-40B4-88FC-FAF19ACF5989}">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AG19</xm:sqref>
        </x14:conditionalFormatting>
        <x14:conditionalFormatting xmlns:xm="http://schemas.microsoft.com/office/excel/2006/main">
          <x14:cfRule type="cellIs" priority="156" operator="equal" id="{8BBC8087-D961-4988-A9A4-C97D683EA638}">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AG19</xm:sqref>
        </x14:conditionalFormatting>
        <x14:conditionalFormatting xmlns:xm="http://schemas.microsoft.com/office/excel/2006/main">
          <x14:cfRule type="cellIs" priority="145" operator="equal" id="{2FF0FBBA-7479-408D-9405-5DEFA4D9A615}">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46" operator="equal" id="{DFCB7461-0BD2-4404-A6DC-004B6E02BCD6}">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47" operator="equal" id="{462A57D4-CEA3-413C-AA0B-BA49F7CC2312}">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J24</xm:sqref>
        </x14:conditionalFormatting>
        <x14:conditionalFormatting xmlns:xm="http://schemas.microsoft.com/office/excel/2006/main">
          <x14:cfRule type="cellIs" priority="148" operator="equal" id="{3630E73E-5E49-4255-A21C-1C607D5B99B2}">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J24</xm:sqref>
        </x14:conditionalFormatting>
        <x14:conditionalFormatting xmlns:xm="http://schemas.microsoft.com/office/excel/2006/main">
          <x14:cfRule type="cellIs" priority="137" operator="equal" id="{185AB29B-2457-429B-A639-7DBAA1D6DF4D}">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38" operator="equal" id="{A80C5688-24E6-4A58-9282-F719EA4DAEEB}">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39" operator="equal" id="{2E1F4718-E300-4608-BEFD-ECF1DB4389C7}">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AG24</xm:sqref>
        </x14:conditionalFormatting>
        <x14:conditionalFormatting xmlns:xm="http://schemas.microsoft.com/office/excel/2006/main">
          <x14:cfRule type="cellIs" priority="140" operator="equal" id="{3254D8F5-7FB6-42C8-83E5-71FBAA7A3A87}">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AG24</xm:sqref>
        </x14:conditionalFormatting>
        <x14:conditionalFormatting xmlns:xm="http://schemas.microsoft.com/office/excel/2006/main">
          <x14:cfRule type="cellIs" priority="129" operator="equal" id="{168724E6-0A37-4DD6-8DE6-8731FEAE94AF}">
            <xm:f>'[M Riesgos FINANCIERA_ consolidado 2022.xlsx]Listas'!#REF!</xm:f>
            <x14:dxf>
              <fill>
                <patternFill>
                  <bgColor rgb="FFFF0000"/>
                </patternFill>
              </fill>
            </x14:dxf>
          </x14:cfRule>
          <x14:cfRule type="cellIs" priority="130" operator="equal" id="{4E6308DC-7829-475A-8526-C8B54342F27C}">
            <xm:f>'[M Riesgos FINANCIERA_ consolidado 2022.xlsx]Listas'!#REF!</xm:f>
            <x14:dxf>
              <fill>
                <patternFill>
                  <bgColor rgb="FFFF6600"/>
                </patternFill>
              </fill>
            </x14:dxf>
          </x14:cfRule>
          <x14:cfRule type="cellIs" priority="131" operator="equal" id="{F8740925-4807-4044-9AAF-1022233B2BAD}">
            <xm:f>'[M Riesgos FINANCIERA_ consolidado 2022.xlsx]Listas'!#REF!</xm:f>
            <x14:dxf>
              <fill>
                <patternFill>
                  <bgColor rgb="FFFFFF00"/>
                </patternFill>
              </fill>
            </x14:dxf>
          </x14:cfRule>
          <xm:sqref>J39</xm:sqref>
        </x14:conditionalFormatting>
        <x14:conditionalFormatting xmlns:xm="http://schemas.microsoft.com/office/excel/2006/main">
          <x14:cfRule type="cellIs" priority="132" operator="equal" id="{0EA75A05-C967-4F66-A339-6612E6A4FDB0}">
            <xm:f>'[M Riesgos FINANCIERA_ consolidado 2022.xlsx]Listas'!#REF!</xm:f>
            <x14:dxf>
              <fill>
                <patternFill>
                  <bgColor rgb="FF33CC33"/>
                </patternFill>
              </fill>
            </x14:dxf>
          </x14:cfRule>
          <xm:sqref>J39</xm:sqref>
        </x14:conditionalFormatting>
        <x14:conditionalFormatting xmlns:xm="http://schemas.microsoft.com/office/excel/2006/main">
          <x14:cfRule type="cellIs" priority="121" operator="equal" id="{EAA6E3DC-E140-4E5F-87EB-838B784D3817}">
            <xm:f>'[M Riesgos FINANCIERA_ consolidado 2022.xlsx]Listas'!#REF!</xm:f>
            <x14:dxf>
              <fill>
                <patternFill>
                  <bgColor rgb="FFFF0000"/>
                </patternFill>
              </fill>
            </x14:dxf>
          </x14:cfRule>
          <x14:cfRule type="cellIs" priority="122" operator="equal" id="{F7099AE4-8D3C-4DF1-A23F-0ACA66B66B2E}">
            <xm:f>'[M Riesgos FINANCIERA_ consolidado 2022.xlsx]Listas'!#REF!</xm:f>
            <x14:dxf>
              <fill>
                <patternFill>
                  <bgColor rgb="FFFF6600"/>
                </patternFill>
              </fill>
            </x14:dxf>
          </x14:cfRule>
          <x14:cfRule type="cellIs" priority="123" operator="equal" id="{5B81560C-8AB1-49F1-9636-1588F7777186}">
            <xm:f>'[M Riesgos FINANCIERA_ consolidado 2022.xlsx]Listas'!#REF!</xm:f>
            <x14:dxf>
              <fill>
                <patternFill>
                  <bgColor rgb="FFFFFF00"/>
                </patternFill>
              </fill>
            </x14:dxf>
          </x14:cfRule>
          <xm:sqref>AG39</xm:sqref>
        </x14:conditionalFormatting>
        <x14:conditionalFormatting xmlns:xm="http://schemas.microsoft.com/office/excel/2006/main">
          <x14:cfRule type="cellIs" priority="124" operator="equal" id="{E8D02B75-60C7-446D-B296-B51BCCA71ABC}">
            <xm:f>'[M Riesgos FINANCIERA_ consolidado 2022.xlsx]Listas'!#REF!</xm:f>
            <x14:dxf>
              <fill>
                <patternFill>
                  <bgColor rgb="FF33CC33"/>
                </patternFill>
              </fill>
            </x14:dxf>
          </x14:cfRule>
          <xm:sqref>AG39</xm:sqref>
        </x14:conditionalFormatting>
        <x14:conditionalFormatting xmlns:xm="http://schemas.microsoft.com/office/excel/2006/main">
          <x14:cfRule type="cellIs" priority="113" operator="equal" id="{2FEB4F05-60E5-4ED5-AFC8-1C76C2AA9580}">
            <xm:f>'C:\Users\usuario\Downloads\[Mapa de riesgos gestión jurídica 2021_12_30 (2).xlsx]Listas'!#REF!</xm:f>
            <x14:dxf>
              <fill>
                <patternFill>
                  <bgColor rgb="FFFF0000"/>
                </patternFill>
              </fill>
            </x14:dxf>
          </x14:cfRule>
          <x14:cfRule type="cellIs" priority="114" operator="equal" id="{85FBBE57-4A5E-4422-9E80-4D86FABE79A7}">
            <xm:f>'C:\Users\usuario\Downloads\[Mapa de riesgos gestión jurídica 2021_12_30 (2).xlsx]Listas'!#REF!</xm:f>
            <x14:dxf>
              <fill>
                <patternFill>
                  <bgColor rgb="FFFF6600"/>
                </patternFill>
              </fill>
            </x14:dxf>
          </x14:cfRule>
          <x14:cfRule type="cellIs" priority="115" operator="equal" id="{DFF25100-244F-406D-AEF4-721DB9A6C10A}">
            <xm:f>'C:\Users\usuario\Downloads\[Mapa de riesgos gestión jurídica 2021_12_30 (2).xlsx]Listas'!#REF!</xm:f>
            <x14:dxf>
              <fill>
                <patternFill>
                  <bgColor rgb="FFFFFF00"/>
                </patternFill>
              </fill>
            </x14:dxf>
          </x14:cfRule>
          <xm:sqref>J42</xm:sqref>
        </x14:conditionalFormatting>
        <x14:conditionalFormatting xmlns:xm="http://schemas.microsoft.com/office/excel/2006/main">
          <x14:cfRule type="cellIs" priority="116" operator="equal" id="{5A042E1F-A434-4C39-BC8E-A2CA8A9F7879}">
            <xm:f>'C:\Users\usuario\Downloads\[Mapa de riesgos gestión jurídica 2021_12_30 (2).xlsx]Listas'!#REF!</xm:f>
            <x14:dxf>
              <fill>
                <patternFill>
                  <bgColor rgb="FF33CC33"/>
                </patternFill>
              </fill>
            </x14:dxf>
          </x14:cfRule>
          <xm:sqref>J42</xm:sqref>
        </x14:conditionalFormatting>
        <x14:conditionalFormatting xmlns:xm="http://schemas.microsoft.com/office/excel/2006/main">
          <x14:cfRule type="cellIs" priority="105" operator="equal" id="{060B253B-9E15-46F8-A636-D2F0FDBEC9DD}">
            <xm:f>'C:\Users\usuario\Downloads\[Mapa de riesgos gestión jurídica 2021_12_30 (2).xlsx]Listas'!#REF!</xm:f>
            <x14:dxf>
              <fill>
                <patternFill>
                  <bgColor rgb="FFFF0000"/>
                </patternFill>
              </fill>
            </x14:dxf>
          </x14:cfRule>
          <x14:cfRule type="cellIs" priority="106" operator="equal" id="{BADA3F4D-8B5F-46EC-9B87-CBFFB1C2D6BA}">
            <xm:f>'C:\Users\usuario\Downloads\[Mapa de riesgos gestión jurídica 2021_12_30 (2).xlsx]Listas'!#REF!</xm:f>
            <x14:dxf>
              <fill>
                <patternFill>
                  <bgColor rgb="FFFF6600"/>
                </patternFill>
              </fill>
            </x14:dxf>
          </x14:cfRule>
          <x14:cfRule type="cellIs" priority="107" operator="equal" id="{310D7E8B-A4A8-4118-8D27-C01F01FC730E}">
            <xm:f>'C:\Users\usuario\Downloads\[Mapa de riesgos gestión jurídica 2021_12_30 (2).xlsx]Listas'!#REF!</xm:f>
            <x14:dxf>
              <fill>
                <patternFill>
                  <bgColor rgb="FFFFFF00"/>
                </patternFill>
              </fill>
            </x14:dxf>
          </x14:cfRule>
          <xm:sqref>AG42</xm:sqref>
        </x14:conditionalFormatting>
        <x14:conditionalFormatting xmlns:xm="http://schemas.microsoft.com/office/excel/2006/main">
          <x14:cfRule type="cellIs" priority="108" operator="equal" id="{F3EC8934-6D90-4F98-BDFF-0FEA8A415B5C}">
            <xm:f>'C:\Users\usuario\Downloads\[Mapa de riesgos gestión jurídica 2021_12_30 (2).xlsx]Listas'!#REF!</xm:f>
            <x14:dxf>
              <fill>
                <patternFill>
                  <bgColor rgb="FF33CC33"/>
                </patternFill>
              </fill>
            </x14:dxf>
          </x14:cfRule>
          <xm:sqref>AG42</xm:sqref>
        </x14:conditionalFormatting>
        <x14:conditionalFormatting xmlns:xm="http://schemas.microsoft.com/office/excel/2006/main">
          <x14:cfRule type="cellIs" priority="89" operator="equal" id="{5A76CBD3-A705-486D-8D65-DCABB56AE791}">
            <xm:f>'C:\Users\usuario\Downloads\[Mapa riesgos SDA Gestión Disciplinaria v3 (3).xlsx]Listas'!#REF!</xm:f>
            <x14:dxf>
              <fill>
                <patternFill>
                  <bgColor rgb="FFFF0000"/>
                </patternFill>
              </fill>
            </x14:dxf>
          </x14:cfRule>
          <x14:cfRule type="cellIs" priority="90" operator="equal" id="{5372BE55-3412-45DC-842E-A146D8834A24}">
            <xm:f>'C:\Users\usuario\Downloads\[Mapa riesgos SDA Gestión Disciplinaria v3 (3).xlsx]Listas'!#REF!</xm:f>
            <x14:dxf>
              <fill>
                <patternFill>
                  <bgColor rgb="FFFF6600"/>
                </patternFill>
              </fill>
            </x14:dxf>
          </x14:cfRule>
          <x14:cfRule type="cellIs" priority="91" operator="equal" id="{CED083E3-1E44-4D0D-BAB1-C205F00709F4}">
            <xm:f>'C:\Users\usuario\Downloads\[Mapa riesgos SDA Gestión Disciplinaria v3 (3).xlsx]Listas'!#REF!</xm:f>
            <x14:dxf>
              <fill>
                <patternFill>
                  <bgColor rgb="FFFFFF00"/>
                </patternFill>
              </fill>
            </x14:dxf>
          </x14:cfRule>
          <xm:sqref>J61</xm:sqref>
        </x14:conditionalFormatting>
        <x14:conditionalFormatting xmlns:xm="http://schemas.microsoft.com/office/excel/2006/main">
          <x14:cfRule type="cellIs" priority="92" operator="equal" id="{5DF3466B-3EBA-4B59-9C85-5EA401BD5060}">
            <xm:f>'C:\Users\usuario\Downloads\[Mapa riesgos SDA Gestión Disciplinaria v3 (3).xlsx]Listas'!#REF!</xm:f>
            <x14:dxf>
              <fill>
                <patternFill>
                  <bgColor rgb="FF33CC33"/>
                </patternFill>
              </fill>
            </x14:dxf>
          </x14:cfRule>
          <xm:sqref>J61</xm:sqref>
        </x14:conditionalFormatting>
        <x14:conditionalFormatting xmlns:xm="http://schemas.microsoft.com/office/excel/2006/main">
          <x14:cfRule type="cellIs" priority="81" operator="equal" id="{92696220-1DED-4E62-B459-2C98915B20B7}">
            <xm:f>'C:\Users\usuario\Downloads\[Mapa riesgos SDA Gestión Disciplinaria v3 (3).xlsx]Listas'!#REF!</xm:f>
            <x14:dxf>
              <fill>
                <patternFill>
                  <bgColor rgb="FFFF0000"/>
                </patternFill>
              </fill>
            </x14:dxf>
          </x14:cfRule>
          <x14:cfRule type="cellIs" priority="82" operator="equal" id="{F528F38D-3D7F-4EA1-9AB0-8484C9329ECC}">
            <xm:f>'C:\Users\usuario\Downloads\[Mapa riesgos SDA Gestión Disciplinaria v3 (3).xlsx]Listas'!#REF!</xm:f>
            <x14:dxf>
              <fill>
                <patternFill>
                  <bgColor rgb="FFFF6600"/>
                </patternFill>
              </fill>
            </x14:dxf>
          </x14:cfRule>
          <x14:cfRule type="cellIs" priority="83" operator="equal" id="{3D1A7AB1-5243-43DB-91DD-B695D37AE372}">
            <xm:f>'C:\Users\usuario\Downloads\[Mapa riesgos SDA Gestión Disciplinaria v3 (3).xlsx]Listas'!#REF!</xm:f>
            <x14:dxf>
              <fill>
                <patternFill>
                  <bgColor rgb="FFFFFF00"/>
                </patternFill>
              </fill>
            </x14:dxf>
          </x14:cfRule>
          <xm:sqref>AG61</xm:sqref>
        </x14:conditionalFormatting>
        <x14:conditionalFormatting xmlns:xm="http://schemas.microsoft.com/office/excel/2006/main">
          <x14:cfRule type="cellIs" priority="84" operator="equal" id="{6AFC4ACA-4421-44D8-A35B-41723E5B25E8}">
            <xm:f>'C:\Users\usuario\Downloads\[Mapa riesgos SDA Gestión Disciplinaria v3 (3).xlsx]Listas'!#REF!</xm:f>
            <x14:dxf>
              <fill>
                <patternFill>
                  <bgColor rgb="FF33CC33"/>
                </patternFill>
              </fill>
            </x14:dxf>
          </x14:cfRule>
          <xm:sqref>AG61</xm:sqref>
        </x14:conditionalFormatting>
        <x14:conditionalFormatting xmlns:xm="http://schemas.microsoft.com/office/excel/2006/main">
          <x14:cfRule type="cellIs" priority="73" operator="equal" id="{6CCADACB-B124-4D6E-85AF-AEE46382DA50}">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74" operator="equal" id="{8DF6B6BE-AC3E-440A-96EC-B55BC0A28926}">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75" operator="equal" id="{5125827E-497E-4F42-86CE-F49480042245}">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AG66</xm:sqref>
        </x14:conditionalFormatting>
        <x14:conditionalFormatting xmlns:xm="http://schemas.microsoft.com/office/excel/2006/main">
          <x14:cfRule type="cellIs" priority="76" operator="equal" id="{18CFBF60-2E55-4E41-BC2D-11636B626DB9}">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AG66</xm:sqref>
        </x14:conditionalFormatting>
        <x14:conditionalFormatting xmlns:xm="http://schemas.microsoft.com/office/excel/2006/main">
          <x14:cfRule type="cellIs" priority="65" operator="equal" id="{AAE646EB-034F-44F3-B181-694C63EBA324}">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66" operator="equal" id="{12D90B0C-201E-4D32-931D-0AF8FB121E37}">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67" operator="equal" id="{D72DC43C-73B6-4019-AC5E-6136EDCA079A}">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J66</xm:sqref>
        </x14:conditionalFormatting>
        <x14:conditionalFormatting xmlns:xm="http://schemas.microsoft.com/office/excel/2006/main">
          <x14:cfRule type="cellIs" priority="68" operator="equal" id="{BD16BFA7-044B-4D51-8D80-516EB55626B5}">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J66</xm:sqref>
        </x14:conditionalFormatting>
        <x14:conditionalFormatting xmlns:xm="http://schemas.microsoft.com/office/excel/2006/main">
          <x14:cfRule type="cellIs" priority="57" operator="equal" id="{43AAABFC-900A-4BC9-A042-5B1917B3944A}">
            <xm:f>'D:\Users\WILLIAM\Documents\1 WILLIAM SDA Trabajo en Casa\Año 2021\Remisión caracterización y mapa de riesgos 2022\Riesgos consolidados 2022\[M Riesgos SIG, Comunicaciones, Serv. Ciudadania_ consolidado 2022.xlsx]Listas'!#REF!</xm:f>
            <x14:dxf>
              <fill>
                <patternFill>
                  <bgColor rgb="FFFF0000"/>
                </patternFill>
              </fill>
            </x14:dxf>
          </x14:cfRule>
          <x14:cfRule type="cellIs" priority="58" operator="equal" id="{A86AA3AC-7D31-4691-AEB7-679063A40D25}">
            <xm:f>'D:\Users\WILLIAM\Documents\1 WILLIAM SDA Trabajo en Casa\Año 2021\Remisión caracterización y mapa de riesgos 2022\Riesgos consolidados 2022\[M Riesgos SIG, Comunicaciones, Serv. Ciudadania_ consolidado 2022.xlsx]Listas'!#REF!</xm:f>
            <x14:dxf>
              <fill>
                <patternFill>
                  <bgColor rgb="FFFF6600"/>
                </patternFill>
              </fill>
            </x14:dxf>
          </x14:cfRule>
          <x14:cfRule type="cellIs" priority="59" operator="equal" id="{9CCF1A32-FBBF-464E-B543-6714FFCBC8A8}">
            <xm:f>'D:\Users\WILLIAM\Documents\1 WILLIAM SDA Trabajo en Casa\Año 2021\Remisión caracterización y mapa de riesgos 2022\Riesgos consolidados 2022\[M Riesgos SIG, Comunicaciones, Serv. Ciudadania_ consolidado 2022.xlsx]Listas'!#REF!</xm:f>
            <x14:dxf>
              <fill>
                <patternFill>
                  <bgColor rgb="FFFFFF00"/>
                </patternFill>
              </fill>
            </x14:dxf>
          </x14:cfRule>
          <xm:sqref>J76</xm:sqref>
        </x14:conditionalFormatting>
        <x14:conditionalFormatting xmlns:xm="http://schemas.microsoft.com/office/excel/2006/main">
          <x14:cfRule type="cellIs" priority="60" operator="equal" id="{533A8685-639B-4990-90B0-293EC8D9DC6A}">
            <xm:f>'D:\Users\WILLIAM\Documents\1 WILLIAM SDA Trabajo en Casa\Año 2021\Remisión caracterización y mapa de riesgos 2022\Riesgos consolidados 2022\[M Riesgos SIG, Comunicaciones, Serv. Ciudadania_ consolidado 2022.xlsx]Listas'!#REF!</xm:f>
            <x14:dxf>
              <fill>
                <patternFill>
                  <bgColor rgb="FF33CC33"/>
                </patternFill>
              </fill>
            </x14:dxf>
          </x14:cfRule>
          <xm:sqref>J76</xm:sqref>
        </x14:conditionalFormatting>
        <x14:conditionalFormatting xmlns:xm="http://schemas.microsoft.com/office/excel/2006/main">
          <x14:cfRule type="cellIs" priority="49" operator="equal" id="{FF123712-0AE1-4735-B4F4-E22231F27351}">
            <xm:f>'D:\Users\WILLIAM\Documents\1 WILLIAM SDA Trabajo en Casa\Año 2021\Remisión caracterización y mapa de riesgos 2022\Riesgos consolidados 2022\[M Riesgos SIG, Comunicaciones, Serv. Ciudadania_ consolidado 2022.xlsx]Listas'!#REF!</xm:f>
            <x14:dxf>
              <fill>
                <patternFill>
                  <bgColor rgb="FFFF0000"/>
                </patternFill>
              </fill>
            </x14:dxf>
          </x14:cfRule>
          <x14:cfRule type="cellIs" priority="50" operator="equal" id="{C301C4AC-354D-4988-A0EE-6E9F85CF1CAF}">
            <xm:f>'D:\Users\WILLIAM\Documents\1 WILLIAM SDA Trabajo en Casa\Año 2021\Remisión caracterización y mapa de riesgos 2022\Riesgos consolidados 2022\[M Riesgos SIG, Comunicaciones, Serv. Ciudadania_ consolidado 2022.xlsx]Listas'!#REF!</xm:f>
            <x14:dxf>
              <fill>
                <patternFill>
                  <bgColor rgb="FFFF6600"/>
                </patternFill>
              </fill>
            </x14:dxf>
          </x14:cfRule>
          <x14:cfRule type="cellIs" priority="51" operator="equal" id="{46B4973F-E1B2-4426-9AB2-0F913188AB04}">
            <xm:f>'D:\Users\WILLIAM\Documents\1 WILLIAM SDA Trabajo en Casa\Año 2021\Remisión caracterización y mapa de riesgos 2022\Riesgos consolidados 2022\[M Riesgos SIG, Comunicaciones, Serv. Ciudadania_ consolidado 2022.xlsx]Listas'!#REF!</xm:f>
            <x14:dxf>
              <fill>
                <patternFill>
                  <bgColor rgb="FFFFFF00"/>
                </patternFill>
              </fill>
            </x14:dxf>
          </x14:cfRule>
          <xm:sqref>AG76</xm:sqref>
        </x14:conditionalFormatting>
        <x14:conditionalFormatting xmlns:xm="http://schemas.microsoft.com/office/excel/2006/main">
          <x14:cfRule type="cellIs" priority="52" operator="equal" id="{31667361-C1BA-4469-9F21-B893F830C7DE}">
            <xm:f>'D:\Users\WILLIAM\Documents\1 WILLIAM SDA Trabajo en Casa\Año 2021\Remisión caracterización y mapa de riesgos 2022\Riesgos consolidados 2022\[M Riesgos SIG, Comunicaciones, Serv. Ciudadania_ consolidado 2022.xlsx]Listas'!#REF!</xm:f>
            <x14:dxf>
              <fill>
                <patternFill>
                  <bgColor rgb="FF33CC33"/>
                </patternFill>
              </fill>
            </x14:dxf>
          </x14:cfRule>
          <xm:sqref>AG76</xm:sqref>
        </x14:conditionalFormatting>
        <x14:conditionalFormatting xmlns:xm="http://schemas.microsoft.com/office/excel/2006/main">
          <x14:cfRule type="cellIs" priority="25" operator="equal" id="{43E689F2-F16D-4804-A36B-DD54D13E3686}">
            <xm:f>'D:\Users\WILLIAM\Documents\1 WILLIAM SDA Trabajo en Casa\Año 2021\Remisión caracterización y mapa de riesgos 2022\GADR\[Mapa riesgos SDA_ actualización 22122021RevSG.xlsx]Listas'!#REF!</xm:f>
            <x14:dxf>
              <fill>
                <patternFill>
                  <bgColor rgb="FFFF0000"/>
                </patternFill>
              </fill>
            </x14:dxf>
          </x14:cfRule>
          <x14:cfRule type="cellIs" priority="26" operator="equal" id="{E8AFA401-8301-4A46-85C4-69F990452ED1}">
            <xm:f>'D:\Users\WILLIAM\Documents\1 WILLIAM SDA Trabajo en Casa\Año 2021\Remisión caracterización y mapa de riesgos 2022\GADR\[Mapa riesgos SDA_ actualización 22122021RevSG.xlsx]Listas'!#REF!</xm:f>
            <x14:dxf>
              <fill>
                <patternFill>
                  <bgColor rgb="FFFF6600"/>
                </patternFill>
              </fill>
            </x14:dxf>
          </x14:cfRule>
          <x14:cfRule type="cellIs" priority="27" operator="equal" id="{7B1B6C7F-0CE8-4BC1-981F-7F3A1D5316D9}">
            <xm:f>'D:\Users\WILLIAM\Documents\1 WILLIAM SDA Trabajo en Casa\Año 2021\Remisión caracterización y mapa de riesgos 2022\GADR\[Mapa riesgos SDA_ actualización 22122021RevSG.xlsx]Listas'!#REF!</xm:f>
            <x14:dxf>
              <fill>
                <patternFill>
                  <bgColor rgb="FFFFFF00"/>
                </patternFill>
              </fill>
            </x14:dxf>
          </x14:cfRule>
          <xm:sqref>J29</xm:sqref>
        </x14:conditionalFormatting>
        <x14:conditionalFormatting xmlns:xm="http://schemas.microsoft.com/office/excel/2006/main">
          <x14:cfRule type="cellIs" priority="28" operator="equal" id="{C0C1299A-F4BE-4618-8E92-CAEBA3671C28}">
            <xm:f>'D:\Users\WILLIAM\Documents\1 WILLIAM SDA Trabajo en Casa\Año 2021\Remisión caracterización y mapa de riesgos 2022\GADR\[Mapa riesgos SDA_ actualización 22122021RevSG.xlsx]Listas'!#REF!</xm:f>
            <x14:dxf>
              <fill>
                <patternFill>
                  <bgColor rgb="FF33CC33"/>
                </patternFill>
              </fill>
            </x14:dxf>
          </x14:cfRule>
          <xm:sqref>J29</xm:sqref>
        </x14:conditionalFormatting>
        <x14:conditionalFormatting xmlns:xm="http://schemas.microsoft.com/office/excel/2006/main">
          <x14:cfRule type="cellIs" priority="17" operator="equal" id="{CC25BB7C-1C26-497C-B9DD-B1CDF73916BB}">
            <xm:f>'D:\Users\WILLIAM\Documents\1 WILLIAM SDA Trabajo en Casa\Año 2021\Remisión caracterización y mapa de riesgos 2022\GADR\[Mapa riesgos SDA_ actualización 22122021RevSG.xlsx]Listas'!#REF!</xm:f>
            <x14:dxf>
              <fill>
                <patternFill>
                  <bgColor rgb="FFFF0000"/>
                </patternFill>
              </fill>
            </x14:dxf>
          </x14:cfRule>
          <x14:cfRule type="cellIs" priority="18" operator="equal" id="{952B9882-CC11-4ED0-BFD4-7DEE97A619C8}">
            <xm:f>'D:\Users\WILLIAM\Documents\1 WILLIAM SDA Trabajo en Casa\Año 2021\Remisión caracterización y mapa de riesgos 2022\GADR\[Mapa riesgos SDA_ actualización 22122021RevSG.xlsx]Listas'!#REF!</xm:f>
            <x14:dxf>
              <fill>
                <patternFill>
                  <bgColor rgb="FFFF6600"/>
                </patternFill>
              </fill>
            </x14:dxf>
          </x14:cfRule>
          <x14:cfRule type="cellIs" priority="19" operator="equal" id="{80B3951C-3BBC-42A8-9446-2521A8827F56}">
            <xm:f>'D:\Users\WILLIAM\Documents\1 WILLIAM SDA Trabajo en Casa\Año 2021\Remisión caracterización y mapa de riesgos 2022\GADR\[Mapa riesgos SDA_ actualización 22122021RevSG.xlsx]Listas'!#REF!</xm:f>
            <x14:dxf>
              <fill>
                <patternFill>
                  <bgColor rgb="FFFFFF00"/>
                </patternFill>
              </fill>
            </x14:dxf>
          </x14:cfRule>
          <xm:sqref>AG29</xm:sqref>
        </x14:conditionalFormatting>
        <x14:conditionalFormatting xmlns:xm="http://schemas.microsoft.com/office/excel/2006/main">
          <x14:cfRule type="cellIs" priority="20" operator="equal" id="{2D28C182-AFBF-4B99-9DB1-036FCA945FFB}">
            <xm:f>'D:\Users\WILLIAM\Documents\1 WILLIAM SDA Trabajo en Casa\Año 2021\Remisión caracterización y mapa de riesgos 2022\GADR\[Mapa riesgos SDA_ actualización 22122021RevSG.xlsx]Listas'!#REF!</xm:f>
            <x14:dxf>
              <fill>
                <patternFill>
                  <bgColor rgb="FF33CC33"/>
                </patternFill>
              </fill>
            </x14:dxf>
          </x14:cfRule>
          <xm:sqref>AG29</xm:sqref>
        </x14:conditionalFormatting>
        <x14:conditionalFormatting xmlns:xm="http://schemas.microsoft.com/office/excel/2006/main">
          <x14:cfRule type="cellIs" priority="9" operator="equal" id="{5E737F51-54EB-4169-A355-8ED8BC6C97C6}">
            <xm:f>'C:\Users\usuario\Downloads\[Mapa riesgos SDA_ actualización (CONTROL Y MEJORA) kkkk (1).xlsx]Listas'!#REF!</xm:f>
            <x14:dxf>
              <fill>
                <patternFill>
                  <bgColor rgb="FFFF0000"/>
                </patternFill>
              </fill>
            </x14:dxf>
          </x14:cfRule>
          <x14:cfRule type="cellIs" priority="10" operator="equal" id="{698FF21F-BF13-4FCA-B44C-5BA2B3E127DD}">
            <xm:f>'C:\Users\usuario\Downloads\[Mapa riesgos SDA_ actualización (CONTROL Y MEJORA) kkkk (1).xlsx]Listas'!#REF!</xm:f>
            <x14:dxf>
              <fill>
                <patternFill>
                  <bgColor rgb="FFFF6600"/>
                </patternFill>
              </fill>
            </x14:dxf>
          </x14:cfRule>
          <x14:cfRule type="cellIs" priority="11" operator="equal" id="{CD05FAD2-32AC-4FAA-B255-5B4CC24AD0DE}">
            <xm:f>'C:\Users\usuario\Downloads\[Mapa riesgos SDA_ actualización (CONTROL Y MEJORA) kkkk (1).xlsx]Listas'!#REF!</xm:f>
            <x14:dxf>
              <fill>
                <patternFill>
                  <bgColor rgb="FFFFFF00"/>
                </patternFill>
              </fill>
            </x14:dxf>
          </x14:cfRule>
          <xm:sqref>J81</xm:sqref>
        </x14:conditionalFormatting>
        <x14:conditionalFormatting xmlns:xm="http://schemas.microsoft.com/office/excel/2006/main">
          <x14:cfRule type="cellIs" priority="12" operator="equal" id="{0F35139D-72DF-4704-A0C3-6D39E3DF6973}">
            <xm:f>'C:\Users\usuario\Downloads\[Mapa riesgos SDA_ actualización (CONTROL Y MEJORA) kkkk (1).xlsx]Listas'!#REF!</xm:f>
            <x14:dxf>
              <fill>
                <patternFill>
                  <bgColor rgb="FF33CC33"/>
                </patternFill>
              </fill>
            </x14:dxf>
          </x14:cfRule>
          <xm:sqref>J81</xm:sqref>
        </x14:conditionalFormatting>
        <x14:conditionalFormatting xmlns:xm="http://schemas.microsoft.com/office/excel/2006/main">
          <x14:cfRule type="cellIs" priority="1" operator="equal" id="{DC88C902-D360-4CBF-97F7-F09E638285FC}">
            <xm:f>'C:\Users\usuario\Downloads\[Mapa riesgos SDA_ actualización (CONTROL Y MEJORA) kkkk (1).xlsx]Listas'!#REF!</xm:f>
            <x14:dxf>
              <fill>
                <patternFill>
                  <bgColor rgb="FFFF0000"/>
                </patternFill>
              </fill>
            </x14:dxf>
          </x14:cfRule>
          <x14:cfRule type="cellIs" priority="2" operator="equal" id="{4D8991BF-92F5-4E85-A668-548AE8226894}">
            <xm:f>'C:\Users\usuario\Downloads\[Mapa riesgos SDA_ actualización (CONTROL Y MEJORA) kkkk (1).xlsx]Listas'!#REF!</xm:f>
            <x14:dxf>
              <fill>
                <patternFill>
                  <bgColor rgb="FFFF6600"/>
                </patternFill>
              </fill>
            </x14:dxf>
          </x14:cfRule>
          <x14:cfRule type="cellIs" priority="3" operator="equal" id="{67920788-B864-4CC8-83AD-647353E87535}">
            <xm:f>'C:\Users\usuario\Downloads\[Mapa riesgos SDA_ actualización (CONTROL Y MEJORA) kkkk (1).xlsx]Listas'!#REF!</xm:f>
            <x14:dxf>
              <fill>
                <patternFill>
                  <bgColor rgb="FFFFFF00"/>
                </patternFill>
              </fill>
            </x14:dxf>
          </x14:cfRule>
          <xm:sqref>AG81</xm:sqref>
        </x14:conditionalFormatting>
        <x14:conditionalFormatting xmlns:xm="http://schemas.microsoft.com/office/excel/2006/main">
          <x14:cfRule type="cellIs" priority="4" operator="equal" id="{8E063E8A-41EC-4A26-8F71-22A89AA09CC9}">
            <xm:f>'C:\Users\usuario\Downloads\[Mapa riesgos SDA_ actualización (CONTROL Y MEJORA) kkkk (1).xlsx]Listas'!#REF!</xm:f>
            <x14:dxf>
              <fill>
                <patternFill>
                  <bgColor rgb="FF33CC33"/>
                </patternFill>
              </fill>
            </x14:dxf>
          </x14:cfRule>
          <xm:sqref>AG81</xm:sqref>
        </x14:conditionalFormatting>
      </x14:conditionalFormattings>
    </ext>
    <ext xmlns:x14="http://schemas.microsoft.com/office/spreadsheetml/2009/9/main" uri="{CCE6A557-97BC-4b89-ADB6-D9C93CAAB3DF}">
      <x14:dataValidations xmlns:xm="http://schemas.microsoft.com/office/excel/2006/main" disablePrompts="1" count="21">
        <x14:dataValidation type="list" allowBlank="1" showInputMessage="1" showErrorMessage="1">
          <x14:formula1>
            <xm:f>#REF!</xm:f>
          </x14:formula1>
          <xm:sqref>FK14 PG14 ZC14 AIY14 ASU14 BCQ14 BMM14 BWI14 CGE14 CQA14 CZW14 DJS14 DTO14 EDK14 ENG14 EXC14 FGY14 FQU14 GAQ14 GKM14 GUI14 HEE14 HOA14 HXW14 IHS14 IRO14 JBK14 JLG14 JVC14 KEY14 KOU14 KYQ14 LIM14 LSI14 MCE14 MMA14 MVW14 NFS14 NPO14 NZK14 OJG14 OTC14 PCY14 PMU14 PWQ14 QGM14 QQI14 RAE14 RKA14 RTW14 SDS14 SNO14 SXK14 THG14 TRC14 UAY14 UKU14 UUQ14 VEM14 VOI14 VYE14 WIA14 WRW14 FV14 PR14 ZN14 AJJ14 ATF14 BDB14 BMX14 BWT14 CGP14 CQL14 DAH14 DKD14 DTZ14 EDV14 ENR14 EXN14 FHJ14 FRF14 GBB14 GKX14 GUT14 HEP14 HOL14 HYH14 IID14 IRZ14 JBV14 JLR14 JVN14 KFJ14 KPF14 KZB14 LIX14 LST14 MCP14 MML14 MWH14 NGD14 NPZ14 NZV14 OJR14 OTN14 PDJ14 PNF14 PXB14 QGX14 QQT14 RAP14 RKL14 RUH14 SED14 SNZ14 SXV14 THR14 TRN14 UBJ14 ULF14 UVB14 VEX14 VOT14 VYP14 WIL14 WSH14 GD14 PZ14 ZV14 AJR14 ATN14 BDJ14 BNF14 BXB14 CGX14 CQT14 DAP14 DKL14 DUH14 EED14 ENZ14 EXV14 FHR14 FRN14 GBJ14 GLF14 GVB14 HEX14 HOT14 HYP14 IIL14 ISH14 JCD14 JLZ14 JVV14 KFR14 KPN14 KZJ14 LJF14 LTB14 MCX14 MMT14 MWP14 NGL14 NQH14 OAD14 OJZ14 OTV14 PDR14 PNN14 PXJ14 QHF14 QRB14 RAX14 RKT14 RUP14 SEL14 SOH14 SYD14 THZ14 TRV14 UBR14 ULN14 UVJ14 VFF14 VPB14 VYX14 WIT14 WSP14 FO14 PK14 ZG14 AJC14 ASY14 BCU14 BMQ14 BWM14 CGI14 CQE14 DAA14 DJW14 DTS14 EDO14 ENK14 EXG14 FHC14 FQY14 GAU14 GKQ14 GUM14 HEI14 HOE14 HYA14 IHW14 IRS14 JBO14 JLK14 JVG14 KFC14 KOY14 KYU14 LIQ14 LSM14 MCI14 MME14 MWA14 NFW14 NPS14 NZO14 OJK14 OTG14 PDC14 PMY14 PWU14 QGQ14 QQM14 RAI14 RKE14 RUA14 SDW14 SNS14 SXO14 THK14 TRG14 UBC14 UKY14 UUU14 VEQ14 VOM14 VYI14 WIE14 WSA14 WRN982936:WRN982937 FB65496:FB65504 OX65496:OX65504 YT65496:YT65504 AIP65496:AIP65504 ASL65496:ASL65504 BCH65496:BCH65504 BMD65496:BMD65504 BVZ65496:BVZ65504 CFV65496:CFV65504 CPR65496:CPR65504 CZN65496:CZN65504 DJJ65496:DJJ65504 DTF65496:DTF65504 EDB65496:EDB65504 EMX65496:EMX65504 EWT65496:EWT65504 FGP65496:FGP65504 FQL65496:FQL65504 GAH65496:GAH65504 GKD65496:GKD65504 GTZ65496:GTZ65504 HDV65496:HDV65504 HNR65496:HNR65504 HXN65496:HXN65504 IHJ65496:IHJ65504 IRF65496:IRF65504 JBB65496:JBB65504 JKX65496:JKX65504 JUT65496:JUT65504 KEP65496:KEP65504 KOL65496:KOL65504 KYH65496:KYH65504 LID65496:LID65504 LRZ65496:LRZ65504 MBV65496:MBV65504 MLR65496:MLR65504 MVN65496:MVN65504 NFJ65496:NFJ65504 NPF65496:NPF65504 NZB65496:NZB65504 OIX65496:OIX65504 OST65496:OST65504 PCP65496:PCP65504 PML65496:PML65504 PWH65496:PWH65504 QGD65496:QGD65504 QPZ65496:QPZ65504 QZV65496:QZV65504 RJR65496:RJR65504 RTN65496:RTN65504 SDJ65496:SDJ65504 SNF65496:SNF65504 SXB65496:SXB65504 TGX65496:TGX65504 TQT65496:TQT65504 UAP65496:UAP65504 UKL65496:UKL65504 UUH65496:UUH65504 VED65496:VED65504 VNZ65496:VNZ65504 VXV65496:VXV65504 WHR65496:WHR65504 WRN65496:WRN65504 FB131032:FB131040 OX131032:OX131040 YT131032:YT131040 AIP131032:AIP131040 ASL131032:ASL131040 BCH131032:BCH131040 BMD131032:BMD131040 BVZ131032:BVZ131040 CFV131032:CFV131040 CPR131032:CPR131040 CZN131032:CZN131040 DJJ131032:DJJ131040 DTF131032:DTF131040 EDB131032:EDB131040 EMX131032:EMX131040 EWT131032:EWT131040 FGP131032:FGP131040 FQL131032:FQL131040 GAH131032:GAH131040 GKD131032:GKD131040 GTZ131032:GTZ131040 HDV131032:HDV131040 HNR131032:HNR131040 HXN131032:HXN131040 IHJ131032:IHJ131040 IRF131032:IRF131040 JBB131032:JBB131040 JKX131032:JKX131040 JUT131032:JUT131040 KEP131032:KEP131040 KOL131032:KOL131040 KYH131032:KYH131040 LID131032:LID131040 LRZ131032:LRZ131040 MBV131032:MBV131040 MLR131032:MLR131040 MVN131032:MVN131040 NFJ131032:NFJ131040 NPF131032:NPF131040 NZB131032:NZB131040 OIX131032:OIX131040 OST131032:OST131040 PCP131032:PCP131040 PML131032:PML131040 PWH131032:PWH131040 QGD131032:QGD131040 QPZ131032:QPZ131040 QZV131032:QZV131040 RJR131032:RJR131040 RTN131032:RTN131040 SDJ131032:SDJ131040 SNF131032:SNF131040 SXB131032:SXB131040 TGX131032:TGX131040 TQT131032:TQT131040 UAP131032:UAP131040 UKL131032:UKL131040 UUH131032:UUH131040 VED131032:VED131040 VNZ131032:VNZ131040 VXV131032:VXV131040 WHR131032:WHR131040 WRN131032:WRN131040 FB196568:FB196576 OX196568:OX196576 YT196568:YT196576 AIP196568:AIP196576 ASL196568:ASL196576 BCH196568:BCH196576 BMD196568:BMD196576 BVZ196568:BVZ196576 CFV196568:CFV196576 CPR196568:CPR196576 CZN196568:CZN196576 DJJ196568:DJJ196576 DTF196568:DTF196576 EDB196568:EDB196576 EMX196568:EMX196576 EWT196568:EWT196576 FGP196568:FGP196576 FQL196568:FQL196576 GAH196568:GAH196576 GKD196568:GKD196576 GTZ196568:GTZ196576 HDV196568:HDV196576 HNR196568:HNR196576 HXN196568:HXN196576 IHJ196568:IHJ196576 IRF196568:IRF196576 JBB196568:JBB196576 JKX196568:JKX196576 JUT196568:JUT196576 KEP196568:KEP196576 KOL196568:KOL196576 KYH196568:KYH196576 LID196568:LID196576 LRZ196568:LRZ196576 MBV196568:MBV196576 MLR196568:MLR196576 MVN196568:MVN196576 NFJ196568:NFJ196576 NPF196568:NPF196576 NZB196568:NZB196576 OIX196568:OIX196576 OST196568:OST196576 PCP196568:PCP196576 PML196568:PML196576 PWH196568:PWH196576 QGD196568:QGD196576 QPZ196568:QPZ196576 QZV196568:QZV196576 RJR196568:RJR196576 RTN196568:RTN196576 SDJ196568:SDJ196576 SNF196568:SNF196576 SXB196568:SXB196576 TGX196568:TGX196576 TQT196568:TQT196576 UAP196568:UAP196576 UKL196568:UKL196576 UUH196568:UUH196576 VED196568:VED196576 VNZ196568:VNZ196576 VXV196568:VXV196576 WHR196568:WHR196576 WRN196568:WRN196576 FB262104:FB262112 OX262104:OX262112 YT262104:YT262112 AIP262104:AIP262112 ASL262104:ASL262112 BCH262104:BCH262112 BMD262104:BMD262112 BVZ262104:BVZ262112 CFV262104:CFV262112 CPR262104:CPR262112 CZN262104:CZN262112 DJJ262104:DJJ262112 DTF262104:DTF262112 EDB262104:EDB262112 EMX262104:EMX262112 EWT262104:EWT262112 FGP262104:FGP262112 FQL262104:FQL262112 GAH262104:GAH262112 GKD262104:GKD262112 GTZ262104:GTZ262112 HDV262104:HDV262112 HNR262104:HNR262112 HXN262104:HXN262112 IHJ262104:IHJ262112 IRF262104:IRF262112 JBB262104:JBB262112 JKX262104:JKX262112 JUT262104:JUT262112 KEP262104:KEP262112 KOL262104:KOL262112 KYH262104:KYH262112 LID262104:LID262112 LRZ262104:LRZ262112 MBV262104:MBV262112 MLR262104:MLR262112 MVN262104:MVN262112 NFJ262104:NFJ262112 NPF262104:NPF262112 NZB262104:NZB262112 OIX262104:OIX262112 OST262104:OST262112 PCP262104:PCP262112 PML262104:PML262112 PWH262104:PWH262112 QGD262104:QGD262112 QPZ262104:QPZ262112 QZV262104:QZV262112 RJR262104:RJR262112 RTN262104:RTN262112 SDJ262104:SDJ262112 SNF262104:SNF262112 SXB262104:SXB262112 TGX262104:TGX262112 TQT262104:TQT262112 UAP262104:UAP262112 UKL262104:UKL262112 UUH262104:UUH262112 VED262104:VED262112 VNZ262104:VNZ262112 VXV262104:VXV262112 WHR262104:WHR262112 WRN262104:WRN262112 FB327640:FB327648 OX327640:OX327648 YT327640:YT327648 AIP327640:AIP327648 ASL327640:ASL327648 BCH327640:BCH327648 BMD327640:BMD327648 BVZ327640:BVZ327648 CFV327640:CFV327648 CPR327640:CPR327648 CZN327640:CZN327648 DJJ327640:DJJ327648 DTF327640:DTF327648 EDB327640:EDB327648 EMX327640:EMX327648 EWT327640:EWT327648 FGP327640:FGP327648 FQL327640:FQL327648 GAH327640:GAH327648 GKD327640:GKD327648 GTZ327640:GTZ327648 HDV327640:HDV327648 HNR327640:HNR327648 HXN327640:HXN327648 IHJ327640:IHJ327648 IRF327640:IRF327648 JBB327640:JBB327648 JKX327640:JKX327648 JUT327640:JUT327648 KEP327640:KEP327648 KOL327640:KOL327648 KYH327640:KYH327648 LID327640:LID327648 LRZ327640:LRZ327648 MBV327640:MBV327648 MLR327640:MLR327648 MVN327640:MVN327648 NFJ327640:NFJ327648 NPF327640:NPF327648 NZB327640:NZB327648 OIX327640:OIX327648 OST327640:OST327648 PCP327640:PCP327648 PML327640:PML327648 PWH327640:PWH327648 QGD327640:QGD327648 QPZ327640:QPZ327648 QZV327640:QZV327648 RJR327640:RJR327648 RTN327640:RTN327648 SDJ327640:SDJ327648 SNF327640:SNF327648 SXB327640:SXB327648 TGX327640:TGX327648 TQT327640:TQT327648 UAP327640:UAP327648 UKL327640:UKL327648 UUH327640:UUH327648 VED327640:VED327648 VNZ327640:VNZ327648 VXV327640:VXV327648 WHR327640:WHR327648 WRN327640:WRN327648 FB393176:FB393184 OX393176:OX393184 YT393176:YT393184 AIP393176:AIP393184 ASL393176:ASL393184 BCH393176:BCH393184 BMD393176:BMD393184 BVZ393176:BVZ393184 CFV393176:CFV393184 CPR393176:CPR393184 CZN393176:CZN393184 DJJ393176:DJJ393184 DTF393176:DTF393184 EDB393176:EDB393184 EMX393176:EMX393184 EWT393176:EWT393184 FGP393176:FGP393184 FQL393176:FQL393184 GAH393176:GAH393184 GKD393176:GKD393184 GTZ393176:GTZ393184 HDV393176:HDV393184 HNR393176:HNR393184 HXN393176:HXN393184 IHJ393176:IHJ393184 IRF393176:IRF393184 JBB393176:JBB393184 JKX393176:JKX393184 JUT393176:JUT393184 KEP393176:KEP393184 KOL393176:KOL393184 KYH393176:KYH393184 LID393176:LID393184 LRZ393176:LRZ393184 MBV393176:MBV393184 MLR393176:MLR393184 MVN393176:MVN393184 NFJ393176:NFJ393184 NPF393176:NPF393184 NZB393176:NZB393184 OIX393176:OIX393184 OST393176:OST393184 PCP393176:PCP393184 PML393176:PML393184 PWH393176:PWH393184 QGD393176:QGD393184 QPZ393176:QPZ393184 QZV393176:QZV393184 RJR393176:RJR393184 RTN393176:RTN393184 SDJ393176:SDJ393184 SNF393176:SNF393184 SXB393176:SXB393184 TGX393176:TGX393184 TQT393176:TQT393184 UAP393176:UAP393184 UKL393176:UKL393184 UUH393176:UUH393184 VED393176:VED393184 VNZ393176:VNZ393184 VXV393176:VXV393184 WHR393176:WHR393184 WRN393176:WRN393184 FB458712:FB458720 OX458712:OX458720 YT458712:YT458720 AIP458712:AIP458720 ASL458712:ASL458720 BCH458712:BCH458720 BMD458712:BMD458720 BVZ458712:BVZ458720 CFV458712:CFV458720 CPR458712:CPR458720 CZN458712:CZN458720 DJJ458712:DJJ458720 DTF458712:DTF458720 EDB458712:EDB458720 EMX458712:EMX458720 EWT458712:EWT458720 FGP458712:FGP458720 FQL458712:FQL458720 GAH458712:GAH458720 GKD458712:GKD458720 GTZ458712:GTZ458720 HDV458712:HDV458720 HNR458712:HNR458720 HXN458712:HXN458720 IHJ458712:IHJ458720 IRF458712:IRF458720 JBB458712:JBB458720 JKX458712:JKX458720 JUT458712:JUT458720 KEP458712:KEP458720 KOL458712:KOL458720 KYH458712:KYH458720 LID458712:LID458720 LRZ458712:LRZ458720 MBV458712:MBV458720 MLR458712:MLR458720 MVN458712:MVN458720 NFJ458712:NFJ458720 NPF458712:NPF458720 NZB458712:NZB458720 OIX458712:OIX458720 OST458712:OST458720 PCP458712:PCP458720 PML458712:PML458720 PWH458712:PWH458720 QGD458712:QGD458720 QPZ458712:QPZ458720 QZV458712:QZV458720 RJR458712:RJR458720 RTN458712:RTN458720 SDJ458712:SDJ458720 SNF458712:SNF458720 SXB458712:SXB458720 TGX458712:TGX458720 TQT458712:TQT458720 UAP458712:UAP458720 UKL458712:UKL458720 UUH458712:UUH458720 VED458712:VED458720 VNZ458712:VNZ458720 VXV458712:VXV458720 WHR458712:WHR458720 WRN458712:WRN458720 FB524248:FB524256 OX524248:OX524256 YT524248:YT524256 AIP524248:AIP524256 ASL524248:ASL524256 BCH524248:BCH524256 BMD524248:BMD524256 BVZ524248:BVZ524256 CFV524248:CFV524256 CPR524248:CPR524256 CZN524248:CZN524256 DJJ524248:DJJ524256 DTF524248:DTF524256 EDB524248:EDB524256 EMX524248:EMX524256 EWT524248:EWT524256 FGP524248:FGP524256 FQL524248:FQL524256 GAH524248:GAH524256 GKD524248:GKD524256 GTZ524248:GTZ524256 HDV524248:HDV524256 HNR524248:HNR524256 HXN524248:HXN524256 IHJ524248:IHJ524256 IRF524248:IRF524256 JBB524248:JBB524256 JKX524248:JKX524256 JUT524248:JUT524256 KEP524248:KEP524256 KOL524248:KOL524256 KYH524248:KYH524256 LID524248:LID524256 LRZ524248:LRZ524256 MBV524248:MBV524256 MLR524248:MLR524256 MVN524248:MVN524256 NFJ524248:NFJ524256 NPF524248:NPF524256 NZB524248:NZB524256 OIX524248:OIX524256 OST524248:OST524256 PCP524248:PCP524256 PML524248:PML524256 PWH524248:PWH524256 QGD524248:QGD524256 QPZ524248:QPZ524256 QZV524248:QZV524256 RJR524248:RJR524256 RTN524248:RTN524256 SDJ524248:SDJ524256 SNF524248:SNF524256 SXB524248:SXB524256 TGX524248:TGX524256 TQT524248:TQT524256 UAP524248:UAP524256 UKL524248:UKL524256 UUH524248:UUH524256 VED524248:VED524256 VNZ524248:VNZ524256 VXV524248:VXV524256 WHR524248:WHR524256 WRN524248:WRN524256 FB589784:FB589792 OX589784:OX589792 YT589784:YT589792 AIP589784:AIP589792 ASL589784:ASL589792 BCH589784:BCH589792 BMD589784:BMD589792 BVZ589784:BVZ589792 CFV589784:CFV589792 CPR589784:CPR589792 CZN589784:CZN589792 DJJ589784:DJJ589792 DTF589784:DTF589792 EDB589784:EDB589792 EMX589784:EMX589792 EWT589784:EWT589792 FGP589784:FGP589792 FQL589784:FQL589792 GAH589784:GAH589792 GKD589784:GKD589792 GTZ589784:GTZ589792 HDV589784:HDV589792 HNR589784:HNR589792 HXN589784:HXN589792 IHJ589784:IHJ589792 IRF589784:IRF589792 JBB589784:JBB589792 JKX589784:JKX589792 JUT589784:JUT589792 KEP589784:KEP589792 KOL589784:KOL589792 KYH589784:KYH589792 LID589784:LID589792 LRZ589784:LRZ589792 MBV589784:MBV589792 MLR589784:MLR589792 MVN589784:MVN589792 NFJ589784:NFJ589792 NPF589784:NPF589792 NZB589784:NZB589792 OIX589784:OIX589792 OST589784:OST589792 PCP589784:PCP589792 PML589784:PML589792 PWH589784:PWH589792 QGD589784:QGD589792 QPZ589784:QPZ589792 QZV589784:QZV589792 RJR589784:RJR589792 RTN589784:RTN589792 SDJ589784:SDJ589792 SNF589784:SNF589792 SXB589784:SXB589792 TGX589784:TGX589792 TQT589784:TQT589792 UAP589784:UAP589792 UKL589784:UKL589792 UUH589784:UUH589792 VED589784:VED589792 VNZ589784:VNZ589792 VXV589784:VXV589792 WHR589784:WHR589792 WRN589784:WRN589792 FB655320:FB655328 OX655320:OX655328 YT655320:YT655328 AIP655320:AIP655328 ASL655320:ASL655328 BCH655320:BCH655328 BMD655320:BMD655328 BVZ655320:BVZ655328 CFV655320:CFV655328 CPR655320:CPR655328 CZN655320:CZN655328 DJJ655320:DJJ655328 DTF655320:DTF655328 EDB655320:EDB655328 EMX655320:EMX655328 EWT655320:EWT655328 FGP655320:FGP655328 FQL655320:FQL655328 GAH655320:GAH655328 GKD655320:GKD655328 GTZ655320:GTZ655328 HDV655320:HDV655328 HNR655320:HNR655328 HXN655320:HXN655328 IHJ655320:IHJ655328 IRF655320:IRF655328 JBB655320:JBB655328 JKX655320:JKX655328 JUT655320:JUT655328 KEP655320:KEP655328 KOL655320:KOL655328 KYH655320:KYH655328 LID655320:LID655328 LRZ655320:LRZ655328 MBV655320:MBV655328 MLR655320:MLR655328 MVN655320:MVN655328 NFJ655320:NFJ655328 NPF655320:NPF655328 NZB655320:NZB655328 OIX655320:OIX655328 OST655320:OST655328 PCP655320:PCP655328 PML655320:PML655328 PWH655320:PWH655328 QGD655320:QGD655328 QPZ655320:QPZ655328 QZV655320:QZV655328 RJR655320:RJR655328 RTN655320:RTN655328 SDJ655320:SDJ655328 SNF655320:SNF655328 SXB655320:SXB655328 TGX655320:TGX655328 TQT655320:TQT655328 UAP655320:UAP655328 UKL655320:UKL655328 UUH655320:UUH655328 VED655320:VED655328 VNZ655320:VNZ655328 VXV655320:VXV655328 WHR655320:WHR655328 WRN655320:WRN655328 FB720856:FB720864 OX720856:OX720864 YT720856:YT720864 AIP720856:AIP720864 ASL720856:ASL720864 BCH720856:BCH720864 BMD720856:BMD720864 BVZ720856:BVZ720864 CFV720856:CFV720864 CPR720856:CPR720864 CZN720856:CZN720864 DJJ720856:DJJ720864 DTF720856:DTF720864 EDB720856:EDB720864 EMX720856:EMX720864 EWT720856:EWT720864 FGP720856:FGP720864 FQL720856:FQL720864 GAH720856:GAH720864 GKD720856:GKD720864 GTZ720856:GTZ720864 HDV720856:HDV720864 HNR720856:HNR720864 HXN720856:HXN720864 IHJ720856:IHJ720864 IRF720856:IRF720864 JBB720856:JBB720864 JKX720856:JKX720864 JUT720856:JUT720864 KEP720856:KEP720864 KOL720856:KOL720864 KYH720856:KYH720864 LID720856:LID720864 LRZ720856:LRZ720864 MBV720856:MBV720864 MLR720856:MLR720864 MVN720856:MVN720864 NFJ720856:NFJ720864 NPF720856:NPF720864 NZB720856:NZB720864 OIX720856:OIX720864 OST720856:OST720864 PCP720856:PCP720864 PML720856:PML720864 PWH720856:PWH720864 QGD720856:QGD720864 QPZ720856:QPZ720864 QZV720856:QZV720864 RJR720856:RJR720864 RTN720856:RTN720864 SDJ720856:SDJ720864 SNF720856:SNF720864 SXB720856:SXB720864 TGX720856:TGX720864 TQT720856:TQT720864 UAP720856:UAP720864 UKL720856:UKL720864 UUH720856:UUH720864 VED720856:VED720864 VNZ720856:VNZ720864 VXV720856:VXV720864 WHR720856:WHR720864 WRN720856:WRN720864 FB786392:FB786400 OX786392:OX786400 YT786392:YT786400 AIP786392:AIP786400 ASL786392:ASL786400 BCH786392:BCH786400 BMD786392:BMD786400 BVZ786392:BVZ786400 CFV786392:CFV786400 CPR786392:CPR786400 CZN786392:CZN786400 DJJ786392:DJJ786400 DTF786392:DTF786400 EDB786392:EDB786400 EMX786392:EMX786400 EWT786392:EWT786400 FGP786392:FGP786400 FQL786392:FQL786400 GAH786392:GAH786400 GKD786392:GKD786400 GTZ786392:GTZ786400 HDV786392:HDV786400 HNR786392:HNR786400 HXN786392:HXN786400 IHJ786392:IHJ786400 IRF786392:IRF786400 JBB786392:JBB786400 JKX786392:JKX786400 JUT786392:JUT786400 KEP786392:KEP786400 KOL786392:KOL786400 KYH786392:KYH786400 LID786392:LID786400 LRZ786392:LRZ786400 MBV786392:MBV786400 MLR786392:MLR786400 MVN786392:MVN786400 NFJ786392:NFJ786400 NPF786392:NPF786400 NZB786392:NZB786400 OIX786392:OIX786400 OST786392:OST786400 PCP786392:PCP786400 PML786392:PML786400 PWH786392:PWH786400 QGD786392:QGD786400 QPZ786392:QPZ786400 QZV786392:QZV786400 RJR786392:RJR786400 RTN786392:RTN786400 SDJ786392:SDJ786400 SNF786392:SNF786400 SXB786392:SXB786400 TGX786392:TGX786400 TQT786392:TQT786400 UAP786392:UAP786400 UKL786392:UKL786400 UUH786392:UUH786400 VED786392:VED786400 VNZ786392:VNZ786400 VXV786392:VXV786400 WHR786392:WHR786400 WRN786392:WRN786400 FB851928:FB851936 OX851928:OX851936 YT851928:YT851936 AIP851928:AIP851936 ASL851928:ASL851936 BCH851928:BCH851936 BMD851928:BMD851936 BVZ851928:BVZ851936 CFV851928:CFV851936 CPR851928:CPR851936 CZN851928:CZN851936 DJJ851928:DJJ851936 DTF851928:DTF851936 EDB851928:EDB851936 EMX851928:EMX851936 EWT851928:EWT851936 FGP851928:FGP851936 FQL851928:FQL851936 GAH851928:GAH851936 GKD851928:GKD851936 GTZ851928:GTZ851936 HDV851928:HDV851936 HNR851928:HNR851936 HXN851928:HXN851936 IHJ851928:IHJ851936 IRF851928:IRF851936 JBB851928:JBB851936 JKX851928:JKX851936 JUT851928:JUT851936 KEP851928:KEP851936 KOL851928:KOL851936 KYH851928:KYH851936 LID851928:LID851936 LRZ851928:LRZ851936 MBV851928:MBV851936 MLR851928:MLR851936 MVN851928:MVN851936 NFJ851928:NFJ851936 NPF851928:NPF851936 NZB851928:NZB851936 OIX851928:OIX851936 OST851928:OST851936 PCP851928:PCP851936 PML851928:PML851936 PWH851928:PWH851936 QGD851928:QGD851936 QPZ851928:QPZ851936 QZV851928:QZV851936 RJR851928:RJR851936 RTN851928:RTN851936 SDJ851928:SDJ851936 SNF851928:SNF851936 SXB851928:SXB851936 TGX851928:TGX851936 TQT851928:TQT851936 UAP851928:UAP851936 UKL851928:UKL851936 UUH851928:UUH851936 VED851928:VED851936 VNZ851928:VNZ851936 VXV851928:VXV851936 WHR851928:WHR851936 WRN851928:WRN851936 FB917464:FB917472 OX917464:OX917472 YT917464:YT917472 AIP917464:AIP917472 ASL917464:ASL917472 BCH917464:BCH917472 BMD917464:BMD917472 BVZ917464:BVZ917472 CFV917464:CFV917472 CPR917464:CPR917472 CZN917464:CZN917472 DJJ917464:DJJ917472 DTF917464:DTF917472 EDB917464:EDB917472 EMX917464:EMX917472 EWT917464:EWT917472 FGP917464:FGP917472 FQL917464:FQL917472 GAH917464:GAH917472 GKD917464:GKD917472 GTZ917464:GTZ917472 HDV917464:HDV917472 HNR917464:HNR917472 HXN917464:HXN917472 IHJ917464:IHJ917472 IRF917464:IRF917472 JBB917464:JBB917472 JKX917464:JKX917472 JUT917464:JUT917472 KEP917464:KEP917472 KOL917464:KOL917472 KYH917464:KYH917472 LID917464:LID917472 LRZ917464:LRZ917472 MBV917464:MBV917472 MLR917464:MLR917472 MVN917464:MVN917472 NFJ917464:NFJ917472 NPF917464:NPF917472 NZB917464:NZB917472 OIX917464:OIX917472 OST917464:OST917472 PCP917464:PCP917472 PML917464:PML917472 PWH917464:PWH917472 QGD917464:QGD917472 QPZ917464:QPZ917472 QZV917464:QZV917472 RJR917464:RJR917472 RTN917464:RTN917472 SDJ917464:SDJ917472 SNF917464:SNF917472 SXB917464:SXB917472 TGX917464:TGX917472 TQT917464:TQT917472 UAP917464:UAP917472 UKL917464:UKL917472 UUH917464:UUH917472 VED917464:VED917472 VNZ917464:VNZ917472 VXV917464:VXV917472 WHR917464:WHR917472 WRN917464:WRN917472 FB983000:FB983008 OX983000:OX983008 YT983000:YT983008 AIP983000:AIP983008 ASL983000:ASL983008 BCH983000:BCH983008 BMD983000:BMD983008 BVZ983000:BVZ983008 CFV983000:CFV983008 CPR983000:CPR983008 CZN983000:CZN983008 DJJ983000:DJJ983008 DTF983000:DTF983008 EDB983000:EDB983008 EMX983000:EMX983008 EWT983000:EWT983008 FGP983000:FGP983008 FQL983000:FQL983008 GAH983000:GAH983008 GKD983000:GKD983008 GTZ983000:GTZ983008 HDV983000:HDV983008 HNR983000:HNR983008 HXN983000:HXN983008 IHJ983000:IHJ983008 IRF983000:IRF983008 JBB983000:JBB983008 JKX983000:JKX983008 JUT983000:JUT983008 KEP983000:KEP983008 KOL983000:KOL983008 KYH983000:KYH983008 LID983000:LID983008 LRZ983000:LRZ983008 MBV983000:MBV983008 MLR983000:MLR983008 MVN983000:MVN983008 NFJ983000:NFJ983008 NPF983000:NPF983008 NZB983000:NZB983008 OIX983000:OIX983008 OST983000:OST983008 PCP983000:PCP983008 PML983000:PML983008 PWH983000:PWH983008 QGD983000:QGD983008 QPZ983000:QPZ983008 QZV983000:QZV983008 RJR983000:RJR983008 RTN983000:RTN983008 SDJ983000:SDJ983008 SNF983000:SNF983008 SXB983000:SXB983008 TGX983000:TGX983008 TQT983000:TQT983008 UAP983000:UAP983008 UKL983000:UKL983008 UUH983000:UUH983008 VED983000:VED983008 VNZ983000:VNZ983008 VXV983000:VXV983008 WHR983000:WHR983008 WRN983000:WRN983008 FB65479:FB65485 OX65479:OX65485 YT65479:YT65485 AIP65479:AIP65485 ASL65479:ASL65485 BCH65479:BCH65485 BMD65479:BMD65485 BVZ65479:BVZ65485 CFV65479:CFV65485 CPR65479:CPR65485 CZN65479:CZN65485 DJJ65479:DJJ65485 DTF65479:DTF65485 EDB65479:EDB65485 EMX65479:EMX65485 EWT65479:EWT65485 FGP65479:FGP65485 FQL65479:FQL65485 GAH65479:GAH65485 GKD65479:GKD65485 GTZ65479:GTZ65485 HDV65479:HDV65485 HNR65479:HNR65485 HXN65479:HXN65485 IHJ65479:IHJ65485 IRF65479:IRF65485 JBB65479:JBB65485 JKX65479:JKX65485 JUT65479:JUT65485 KEP65479:KEP65485 KOL65479:KOL65485 KYH65479:KYH65485 LID65479:LID65485 LRZ65479:LRZ65485 MBV65479:MBV65485 MLR65479:MLR65485 MVN65479:MVN65485 NFJ65479:NFJ65485 NPF65479:NPF65485 NZB65479:NZB65485 OIX65479:OIX65485 OST65479:OST65485 PCP65479:PCP65485 PML65479:PML65485 PWH65479:PWH65485 QGD65479:QGD65485 QPZ65479:QPZ65485 QZV65479:QZV65485 RJR65479:RJR65485 RTN65479:RTN65485 SDJ65479:SDJ65485 SNF65479:SNF65485 SXB65479:SXB65485 TGX65479:TGX65485 TQT65479:TQT65485 UAP65479:UAP65485 UKL65479:UKL65485 UUH65479:UUH65485 VED65479:VED65485 VNZ65479:VNZ65485 VXV65479:VXV65485 WHR65479:WHR65485 WRN65479:WRN65485 FB131015:FB131021 OX131015:OX131021 YT131015:YT131021 AIP131015:AIP131021 ASL131015:ASL131021 BCH131015:BCH131021 BMD131015:BMD131021 BVZ131015:BVZ131021 CFV131015:CFV131021 CPR131015:CPR131021 CZN131015:CZN131021 DJJ131015:DJJ131021 DTF131015:DTF131021 EDB131015:EDB131021 EMX131015:EMX131021 EWT131015:EWT131021 FGP131015:FGP131021 FQL131015:FQL131021 GAH131015:GAH131021 GKD131015:GKD131021 GTZ131015:GTZ131021 HDV131015:HDV131021 HNR131015:HNR131021 HXN131015:HXN131021 IHJ131015:IHJ131021 IRF131015:IRF131021 JBB131015:JBB131021 JKX131015:JKX131021 JUT131015:JUT131021 KEP131015:KEP131021 KOL131015:KOL131021 KYH131015:KYH131021 LID131015:LID131021 LRZ131015:LRZ131021 MBV131015:MBV131021 MLR131015:MLR131021 MVN131015:MVN131021 NFJ131015:NFJ131021 NPF131015:NPF131021 NZB131015:NZB131021 OIX131015:OIX131021 OST131015:OST131021 PCP131015:PCP131021 PML131015:PML131021 PWH131015:PWH131021 QGD131015:QGD131021 QPZ131015:QPZ131021 QZV131015:QZV131021 RJR131015:RJR131021 RTN131015:RTN131021 SDJ131015:SDJ131021 SNF131015:SNF131021 SXB131015:SXB131021 TGX131015:TGX131021 TQT131015:TQT131021 UAP131015:UAP131021 UKL131015:UKL131021 UUH131015:UUH131021 VED131015:VED131021 VNZ131015:VNZ131021 VXV131015:VXV131021 WHR131015:WHR131021 WRN131015:WRN131021 FB196551:FB196557 OX196551:OX196557 YT196551:YT196557 AIP196551:AIP196557 ASL196551:ASL196557 BCH196551:BCH196557 BMD196551:BMD196557 BVZ196551:BVZ196557 CFV196551:CFV196557 CPR196551:CPR196557 CZN196551:CZN196557 DJJ196551:DJJ196557 DTF196551:DTF196557 EDB196551:EDB196557 EMX196551:EMX196557 EWT196551:EWT196557 FGP196551:FGP196557 FQL196551:FQL196557 GAH196551:GAH196557 GKD196551:GKD196557 GTZ196551:GTZ196557 HDV196551:HDV196557 HNR196551:HNR196557 HXN196551:HXN196557 IHJ196551:IHJ196557 IRF196551:IRF196557 JBB196551:JBB196557 JKX196551:JKX196557 JUT196551:JUT196557 KEP196551:KEP196557 KOL196551:KOL196557 KYH196551:KYH196557 LID196551:LID196557 LRZ196551:LRZ196557 MBV196551:MBV196557 MLR196551:MLR196557 MVN196551:MVN196557 NFJ196551:NFJ196557 NPF196551:NPF196557 NZB196551:NZB196557 OIX196551:OIX196557 OST196551:OST196557 PCP196551:PCP196557 PML196551:PML196557 PWH196551:PWH196557 QGD196551:QGD196557 QPZ196551:QPZ196557 QZV196551:QZV196557 RJR196551:RJR196557 RTN196551:RTN196557 SDJ196551:SDJ196557 SNF196551:SNF196557 SXB196551:SXB196557 TGX196551:TGX196557 TQT196551:TQT196557 UAP196551:UAP196557 UKL196551:UKL196557 UUH196551:UUH196557 VED196551:VED196557 VNZ196551:VNZ196557 VXV196551:VXV196557 WHR196551:WHR196557 WRN196551:WRN196557 FB262087:FB262093 OX262087:OX262093 YT262087:YT262093 AIP262087:AIP262093 ASL262087:ASL262093 BCH262087:BCH262093 BMD262087:BMD262093 BVZ262087:BVZ262093 CFV262087:CFV262093 CPR262087:CPR262093 CZN262087:CZN262093 DJJ262087:DJJ262093 DTF262087:DTF262093 EDB262087:EDB262093 EMX262087:EMX262093 EWT262087:EWT262093 FGP262087:FGP262093 FQL262087:FQL262093 GAH262087:GAH262093 GKD262087:GKD262093 GTZ262087:GTZ262093 HDV262087:HDV262093 HNR262087:HNR262093 HXN262087:HXN262093 IHJ262087:IHJ262093 IRF262087:IRF262093 JBB262087:JBB262093 JKX262087:JKX262093 JUT262087:JUT262093 KEP262087:KEP262093 KOL262087:KOL262093 KYH262087:KYH262093 LID262087:LID262093 LRZ262087:LRZ262093 MBV262087:MBV262093 MLR262087:MLR262093 MVN262087:MVN262093 NFJ262087:NFJ262093 NPF262087:NPF262093 NZB262087:NZB262093 OIX262087:OIX262093 OST262087:OST262093 PCP262087:PCP262093 PML262087:PML262093 PWH262087:PWH262093 QGD262087:QGD262093 QPZ262087:QPZ262093 QZV262087:QZV262093 RJR262087:RJR262093 RTN262087:RTN262093 SDJ262087:SDJ262093 SNF262087:SNF262093 SXB262087:SXB262093 TGX262087:TGX262093 TQT262087:TQT262093 UAP262087:UAP262093 UKL262087:UKL262093 UUH262087:UUH262093 VED262087:VED262093 VNZ262087:VNZ262093 VXV262087:VXV262093 WHR262087:WHR262093 WRN262087:WRN262093 FB327623:FB327629 OX327623:OX327629 YT327623:YT327629 AIP327623:AIP327629 ASL327623:ASL327629 BCH327623:BCH327629 BMD327623:BMD327629 BVZ327623:BVZ327629 CFV327623:CFV327629 CPR327623:CPR327629 CZN327623:CZN327629 DJJ327623:DJJ327629 DTF327623:DTF327629 EDB327623:EDB327629 EMX327623:EMX327629 EWT327623:EWT327629 FGP327623:FGP327629 FQL327623:FQL327629 GAH327623:GAH327629 GKD327623:GKD327629 GTZ327623:GTZ327629 HDV327623:HDV327629 HNR327623:HNR327629 HXN327623:HXN327629 IHJ327623:IHJ327629 IRF327623:IRF327629 JBB327623:JBB327629 JKX327623:JKX327629 JUT327623:JUT327629 KEP327623:KEP327629 KOL327623:KOL327629 KYH327623:KYH327629 LID327623:LID327629 LRZ327623:LRZ327629 MBV327623:MBV327629 MLR327623:MLR327629 MVN327623:MVN327629 NFJ327623:NFJ327629 NPF327623:NPF327629 NZB327623:NZB327629 OIX327623:OIX327629 OST327623:OST327629 PCP327623:PCP327629 PML327623:PML327629 PWH327623:PWH327629 QGD327623:QGD327629 QPZ327623:QPZ327629 QZV327623:QZV327629 RJR327623:RJR327629 RTN327623:RTN327629 SDJ327623:SDJ327629 SNF327623:SNF327629 SXB327623:SXB327629 TGX327623:TGX327629 TQT327623:TQT327629 UAP327623:UAP327629 UKL327623:UKL327629 UUH327623:UUH327629 VED327623:VED327629 VNZ327623:VNZ327629 VXV327623:VXV327629 WHR327623:WHR327629 WRN327623:WRN327629 FB393159:FB393165 OX393159:OX393165 YT393159:YT393165 AIP393159:AIP393165 ASL393159:ASL393165 BCH393159:BCH393165 BMD393159:BMD393165 BVZ393159:BVZ393165 CFV393159:CFV393165 CPR393159:CPR393165 CZN393159:CZN393165 DJJ393159:DJJ393165 DTF393159:DTF393165 EDB393159:EDB393165 EMX393159:EMX393165 EWT393159:EWT393165 FGP393159:FGP393165 FQL393159:FQL393165 GAH393159:GAH393165 GKD393159:GKD393165 GTZ393159:GTZ393165 HDV393159:HDV393165 HNR393159:HNR393165 HXN393159:HXN393165 IHJ393159:IHJ393165 IRF393159:IRF393165 JBB393159:JBB393165 JKX393159:JKX393165 JUT393159:JUT393165 KEP393159:KEP393165 KOL393159:KOL393165 KYH393159:KYH393165 LID393159:LID393165 LRZ393159:LRZ393165 MBV393159:MBV393165 MLR393159:MLR393165 MVN393159:MVN393165 NFJ393159:NFJ393165 NPF393159:NPF393165 NZB393159:NZB393165 OIX393159:OIX393165 OST393159:OST393165 PCP393159:PCP393165 PML393159:PML393165 PWH393159:PWH393165 QGD393159:QGD393165 QPZ393159:QPZ393165 QZV393159:QZV393165 RJR393159:RJR393165 RTN393159:RTN393165 SDJ393159:SDJ393165 SNF393159:SNF393165 SXB393159:SXB393165 TGX393159:TGX393165 TQT393159:TQT393165 UAP393159:UAP393165 UKL393159:UKL393165 UUH393159:UUH393165 VED393159:VED393165 VNZ393159:VNZ393165 VXV393159:VXV393165 WHR393159:WHR393165 WRN393159:WRN393165 FB458695:FB458701 OX458695:OX458701 YT458695:YT458701 AIP458695:AIP458701 ASL458695:ASL458701 BCH458695:BCH458701 BMD458695:BMD458701 BVZ458695:BVZ458701 CFV458695:CFV458701 CPR458695:CPR458701 CZN458695:CZN458701 DJJ458695:DJJ458701 DTF458695:DTF458701 EDB458695:EDB458701 EMX458695:EMX458701 EWT458695:EWT458701 FGP458695:FGP458701 FQL458695:FQL458701 GAH458695:GAH458701 GKD458695:GKD458701 GTZ458695:GTZ458701 HDV458695:HDV458701 HNR458695:HNR458701 HXN458695:HXN458701 IHJ458695:IHJ458701 IRF458695:IRF458701 JBB458695:JBB458701 JKX458695:JKX458701 JUT458695:JUT458701 KEP458695:KEP458701 KOL458695:KOL458701 KYH458695:KYH458701 LID458695:LID458701 LRZ458695:LRZ458701 MBV458695:MBV458701 MLR458695:MLR458701 MVN458695:MVN458701 NFJ458695:NFJ458701 NPF458695:NPF458701 NZB458695:NZB458701 OIX458695:OIX458701 OST458695:OST458701 PCP458695:PCP458701 PML458695:PML458701 PWH458695:PWH458701 QGD458695:QGD458701 QPZ458695:QPZ458701 QZV458695:QZV458701 RJR458695:RJR458701 RTN458695:RTN458701 SDJ458695:SDJ458701 SNF458695:SNF458701 SXB458695:SXB458701 TGX458695:TGX458701 TQT458695:TQT458701 UAP458695:UAP458701 UKL458695:UKL458701 UUH458695:UUH458701 VED458695:VED458701 VNZ458695:VNZ458701 VXV458695:VXV458701 WHR458695:WHR458701 WRN458695:WRN458701 FB524231:FB524237 OX524231:OX524237 YT524231:YT524237 AIP524231:AIP524237 ASL524231:ASL524237 BCH524231:BCH524237 BMD524231:BMD524237 BVZ524231:BVZ524237 CFV524231:CFV524237 CPR524231:CPR524237 CZN524231:CZN524237 DJJ524231:DJJ524237 DTF524231:DTF524237 EDB524231:EDB524237 EMX524231:EMX524237 EWT524231:EWT524237 FGP524231:FGP524237 FQL524231:FQL524237 GAH524231:GAH524237 GKD524231:GKD524237 GTZ524231:GTZ524237 HDV524231:HDV524237 HNR524231:HNR524237 HXN524231:HXN524237 IHJ524231:IHJ524237 IRF524231:IRF524237 JBB524231:JBB524237 JKX524231:JKX524237 JUT524231:JUT524237 KEP524231:KEP524237 KOL524231:KOL524237 KYH524231:KYH524237 LID524231:LID524237 LRZ524231:LRZ524237 MBV524231:MBV524237 MLR524231:MLR524237 MVN524231:MVN524237 NFJ524231:NFJ524237 NPF524231:NPF524237 NZB524231:NZB524237 OIX524231:OIX524237 OST524231:OST524237 PCP524231:PCP524237 PML524231:PML524237 PWH524231:PWH524237 QGD524231:QGD524237 QPZ524231:QPZ524237 QZV524231:QZV524237 RJR524231:RJR524237 RTN524231:RTN524237 SDJ524231:SDJ524237 SNF524231:SNF524237 SXB524231:SXB524237 TGX524231:TGX524237 TQT524231:TQT524237 UAP524231:UAP524237 UKL524231:UKL524237 UUH524231:UUH524237 VED524231:VED524237 VNZ524231:VNZ524237 VXV524231:VXV524237 WHR524231:WHR524237 WRN524231:WRN524237 FB589767:FB589773 OX589767:OX589773 YT589767:YT589773 AIP589767:AIP589773 ASL589767:ASL589773 BCH589767:BCH589773 BMD589767:BMD589773 BVZ589767:BVZ589773 CFV589767:CFV589773 CPR589767:CPR589773 CZN589767:CZN589773 DJJ589767:DJJ589773 DTF589767:DTF589773 EDB589767:EDB589773 EMX589767:EMX589773 EWT589767:EWT589773 FGP589767:FGP589773 FQL589767:FQL589773 GAH589767:GAH589773 GKD589767:GKD589773 GTZ589767:GTZ589773 HDV589767:HDV589773 HNR589767:HNR589773 HXN589767:HXN589773 IHJ589767:IHJ589773 IRF589767:IRF589773 JBB589767:JBB589773 JKX589767:JKX589773 JUT589767:JUT589773 KEP589767:KEP589773 KOL589767:KOL589773 KYH589767:KYH589773 LID589767:LID589773 LRZ589767:LRZ589773 MBV589767:MBV589773 MLR589767:MLR589773 MVN589767:MVN589773 NFJ589767:NFJ589773 NPF589767:NPF589773 NZB589767:NZB589773 OIX589767:OIX589773 OST589767:OST589773 PCP589767:PCP589773 PML589767:PML589773 PWH589767:PWH589773 QGD589767:QGD589773 QPZ589767:QPZ589773 QZV589767:QZV589773 RJR589767:RJR589773 RTN589767:RTN589773 SDJ589767:SDJ589773 SNF589767:SNF589773 SXB589767:SXB589773 TGX589767:TGX589773 TQT589767:TQT589773 UAP589767:UAP589773 UKL589767:UKL589773 UUH589767:UUH589773 VED589767:VED589773 VNZ589767:VNZ589773 VXV589767:VXV589773 WHR589767:WHR589773 WRN589767:WRN589773 FB655303:FB655309 OX655303:OX655309 YT655303:YT655309 AIP655303:AIP655309 ASL655303:ASL655309 BCH655303:BCH655309 BMD655303:BMD655309 BVZ655303:BVZ655309 CFV655303:CFV655309 CPR655303:CPR655309 CZN655303:CZN655309 DJJ655303:DJJ655309 DTF655303:DTF655309 EDB655303:EDB655309 EMX655303:EMX655309 EWT655303:EWT655309 FGP655303:FGP655309 FQL655303:FQL655309 GAH655303:GAH655309 GKD655303:GKD655309 GTZ655303:GTZ655309 HDV655303:HDV655309 HNR655303:HNR655309 HXN655303:HXN655309 IHJ655303:IHJ655309 IRF655303:IRF655309 JBB655303:JBB655309 JKX655303:JKX655309 JUT655303:JUT655309 KEP655303:KEP655309 KOL655303:KOL655309 KYH655303:KYH655309 LID655303:LID655309 LRZ655303:LRZ655309 MBV655303:MBV655309 MLR655303:MLR655309 MVN655303:MVN655309 NFJ655303:NFJ655309 NPF655303:NPF655309 NZB655303:NZB655309 OIX655303:OIX655309 OST655303:OST655309 PCP655303:PCP655309 PML655303:PML655309 PWH655303:PWH655309 QGD655303:QGD655309 QPZ655303:QPZ655309 QZV655303:QZV655309 RJR655303:RJR655309 RTN655303:RTN655309 SDJ655303:SDJ655309 SNF655303:SNF655309 SXB655303:SXB655309 TGX655303:TGX655309 TQT655303:TQT655309 UAP655303:UAP655309 UKL655303:UKL655309 UUH655303:UUH655309 VED655303:VED655309 VNZ655303:VNZ655309 VXV655303:VXV655309 WHR655303:WHR655309 WRN655303:WRN655309 FB720839:FB720845 OX720839:OX720845 YT720839:YT720845 AIP720839:AIP720845 ASL720839:ASL720845 BCH720839:BCH720845 BMD720839:BMD720845 BVZ720839:BVZ720845 CFV720839:CFV720845 CPR720839:CPR720845 CZN720839:CZN720845 DJJ720839:DJJ720845 DTF720839:DTF720845 EDB720839:EDB720845 EMX720839:EMX720845 EWT720839:EWT720845 FGP720839:FGP720845 FQL720839:FQL720845 GAH720839:GAH720845 GKD720839:GKD720845 GTZ720839:GTZ720845 HDV720839:HDV720845 HNR720839:HNR720845 HXN720839:HXN720845 IHJ720839:IHJ720845 IRF720839:IRF720845 JBB720839:JBB720845 JKX720839:JKX720845 JUT720839:JUT720845 KEP720839:KEP720845 KOL720839:KOL720845 KYH720839:KYH720845 LID720839:LID720845 LRZ720839:LRZ720845 MBV720839:MBV720845 MLR720839:MLR720845 MVN720839:MVN720845 NFJ720839:NFJ720845 NPF720839:NPF720845 NZB720839:NZB720845 OIX720839:OIX720845 OST720839:OST720845 PCP720839:PCP720845 PML720839:PML720845 PWH720839:PWH720845 QGD720839:QGD720845 QPZ720839:QPZ720845 QZV720839:QZV720845 RJR720839:RJR720845 RTN720839:RTN720845 SDJ720839:SDJ720845 SNF720839:SNF720845 SXB720839:SXB720845 TGX720839:TGX720845 TQT720839:TQT720845 UAP720839:UAP720845 UKL720839:UKL720845 UUH720839:UUH720845 VED720839:VED720845 VNZ720839:VNZ720845 VXV720839:VXV720845 WHR720839:WHR720845 WRN720839:WRN720845 FB786375:FB786381 OX786375:OX786381 YT786375:YT786381 AIP786375:AIP786381 ASL786375:ASL786381 BCH786375:BCH786381 BMD786375:BMD786381 BVZ786375:BVZ786381 CFV786375:CFV786381 CPR786375:CPR786381 CZN786375:CZN786381 DJJ786375:DJJ786381 DTF786375:DTF786381 EDB786375:EDB786381 EMX786375:EMX786381 EWT786375:EWT786381 FGP786375:FGP786381 FQL786375:FQL786381 GAH786375:GAH786381 GKD786375:GKD786381 GTZ786375:GTZ786381 HDV786375:HDV786381 HNR786375:HNR786381 HXN786375:HXN786381 IHJ786375:IHJ786381 IRF786375:IRF786381 JBB786375:JBB786381 JKX786375:JKX786381 JUT786375:JUT786381 KEP786375:KEP786381 KOL786375:KOL786381 KYH786375:KYH786381 LID786375:LID786381 LRZ786375:LRZ786381 MBV786375:MBV786381 MLR786375:MLR786381 MVN786375:MVN786381 NFJ786375:NFJ786381 NPF786375:NPF786381 NZB786375:NZB786381 OIX786375:OIX786381 OST786375:OST786381 PCP786375:PCP786381 PML786375:PML786381 PWH786375:PWH786381 QGD786375:QGD786381 QPZ786375:QPZ786381 QZV786375:QZV786381 RJR786375:RJR786381 RTN786375:RTN786381 SDJ786375:SDJ786381 SNF786375:SNF786381 SXB786375:SXB786381 TGX786375:TGX786381 TQT786375:TQT786381 UAP786375:UAP786381 UKL786375:UKL786381 UUH786375:UUH786381 VED786375:VED786381 VNZ786375:VNZ786381 VXV786375:VXV786381 WHR786375:WHR786381 WRN786375:WRN786381 FB851911:FB851917 OX851911:OX851917 YT851911:YT851917 AIP851911:AIP851917 ASL851911:ASL851917 BCH851911:BCH851917 BMD851911:BMD851917 BVZ851911:BVZ851917 CFV851911:CFV851917 CPR851911:CPR851917 CZN851911:CZN851917 DJJ851911:DJJ851917 DTF851911:DTF851917 EDB851911:EDB851917 EMX851911:EMX851917 EWT851911:EWT851917 FGP851911:FGP851917 FQL851911:FQL851917 GAH851911:GAH851917 GKD851911:GKD851917 GTZ851911:GTZ851917 HDV851911:HDV851917 HNR851911:HNR851917 HXN851911:HXN851917 IHJ851911:IHJ851917 IRF851911:IRF851917 JBB851911:JBB851917 JKX851911:JKX851917 JUT851911:JUT851917 KEP851911:KEP851917 KOL851911:KOL851917 KYH851911:KYH851917 LID851911:LID851917 LRZ851911:LRZ851917 MBV851911:MBV851917 MLR851911:MLR851917 MVN851911:MVN851917 NFJ851911:NFJ851917 NPF851911:NPF851917 NZB851911:NZB851917 OIX851911:OIX851917 OST851911:OST851917 PCP851911:PCP851917 PML851911:PML851917 PWH851911:PWH851917 QGD851911:QGD851917 QPZ851911:QPZ851917 QZV851911:QZV851917 RJR851911:RJR851917 RTN851911:RTN851917 SDJ851911:SDJ851917 SNF851911:SNF851917 SXB851911:SXB851917 TGX851911:TGX851917 TQT851911:TQT851917 UAP851911:UAP851917 UKL851911:UKL851917 UUH851911:UUH851917 VED851911:VED851917 VNZ851911:VNZ851917 VXV851911:VXV851917 WHR851911:WHR851917 WRN851911:WRN851917 FB917447:FB917453 OX917447:OX917453 YT917447:YT917453 AIP917447:AIP917453 ASL917447:ASL917453 BCH917447:BCH917453 BMD917447:BMD917453 BVZ917447:BVZ917453 CFV917447:CFV917453 CPR917447:CPR917453 CZN917447:CZN917453 DJJ917447:DJJ917453 DTF917447:DTF917453 EDB917447:EDB917453 EMX917447:EMX917453 EWT917447:EWT917453 FGP917447:FGP917453 FQL917447:FQL917453 GAH917447:GAH917453 GKD917447:GKD917453 GTZ917447:GTZ917453 HDV917447:HDV917453 HNR917447:HNR917453 HXN917447:HXN917453 IHJ917447:IHJ917453 IRF917447:IRF917453 JBB917447:JBB917453 JKX917447:JKX917453 JUT917447:JUT917453 KEP917447:KEP917453 KOL917447:KOL917453 KYH917447:KYH917453 LID917447:LID917453 LRZ917447:LRZ917453 MBV917447:MBV917453 MLR917447:MLR917453 MVN917447:MVN917453 NFJ917447:NFJ917453 NPF917447:NPF917453 NZB917447:NZB917453 OIX917447:OIX917453 OST917447:OST917453 PCP917447:PCP917453 PML917447:PML917453 PWH917447:PWH917453 QGD917447:QGD917453 QPZ917447:QPZ917453 QZV917447:QZV917453 RJR917447:RJR917453 RTN917447:RTN917453 SDJ917447:SDJ917453 SNF917447:SNF917453 SXB917447:SXB917453 TGX917447:TGX917453 TQT917447:TQT917453 UAP917447:UAP917453 UKL917447:UKL917453 UUH917447:UUH917453 VED917447:VED917453 VNZ917447:VNZ917453 VXV917447:VXV917453 WHR917447:WHR917453 WRN917447:WRN917453 FB982983:FB982989 OX982983:OX982989 YT982983:YT982989 AIP982983:AIP982989 ASL982983:ASL982989 BCH982983:BCH982989 BMD982983:BMD982989 BVZ982983:BVZ982989 CFV982983:CFV982989 CPR982983:CPR982989 CZN982983:CZN982989 DJJ982983:DJJ982989 DTF982983:DTF982989 EDB982983:EDB982989 EMX982983:EMX982989 EWT982983:EWT982989 FGP982983:FGP982989 FQL982983:FQL982989 GAH982983:GAH982989 GKD982983:GKD982989 GTZ982983:GTZ982989 HDV982983:HDV982989 HNR982983:HNR982989 HXN982983:HXN982989 IHJ982983:IHJ982989 IRF982983:IRF982989 JBB982983:JBB982989 JKX982983:JKX982989 JUT982983:JUT982989 KEP982983:KEP982989 KOL982983:KOL982989 KYH982983:KYH982989 LID982983:LID982989 LRZ982983:LRZ982989 MBV982983:MBV982989 MLR982983:MLR982989 MVN982983:MVN982989 NFJ982983:NFJ982989 NPF982983:NPF982989 NZB982983:NZB982989 OIX982983:OIX982989 OST982983:OST982989 PCP982983:PCP982989 PML982983:PML982989 PWH982983:PWH982989 QGD982983:QGD982989 QPZ982983:QPZ982989 QZV982983:QZV982989 RJR982983:RJR982989 RTN982983:RTN982989 SDJ982983:SDJ982989 SNF982983:SNF982989 SXB982983:SXB982989 TGX982983:TGX982989 TQT982983:TQT982989 UAP982983:UAP982989 UKL982983:UKL982989 UUH982983:UUH982989 VED982983:VED982989 VNZ982983:VNZ982989 VXV982983:VXV982989 WHR982983:WHR982989 WRN982983:WRN982989 FB65432:FB65433 OX65432:OX65433 YT65432:YT65433 AIP65432:AIP65433 ASL65432:ASL65433 BCH65432:BCH65433 BMD65432:BMD65433 BVZ65432:BVZ65433 CFV65432:CFV65433 CPR65432:CPR65433 CZN65432:CZN65433 DJJ65432:DJJ65433 DTF65432:DTF65433 EDB65432:EDB65433 EMX65432:EMX65433 EWT65432:EWT65433 FGP65432:FGP65433 FQL65432:FQL65433 GAH65432:GAH65433 GKD65432:GKD65433 GTZ65432:GTZ65433 HDV65432:HDV65433 HNR65432:HNR65433 HXN65432:HXN65433 IHJ65432:IHJ65433 IRF65432:IRF65433 JBB65432:JBB65433 JKX65432:JKX65433 JUT65432:JUT65433 KEP65432:KEP65433 KOL65432:KOL65433 KYH65432:KYH65433 LID65432:LID65433 LRZ65432:LRZ65433 MBV65432:MBV65433 MLR65432:MLR65433 MVN65432:MVN65433 NFJ65432:NFJ65433 NPF65432:NPF65433 NZB65432:NZB65433 OIX65432:OIX65433 OST65432:OST65433 PCP65432:PCP65433 PML65432:PML65433 PWH65432:PWH65433 QGD65432:QGD65433 QPZ65432:QPZ65433 QZV65432:QZV65433 RJR65432:RJR65433 RTN65432:RTN65433 SDJ65432:SDJ65433 SNF65432:SNF65433 SXB65432:SXB65433 TGX65432:TGX65433 TQT65432:TQT65433 UAP65432:UAP65433 UKL65432:UKL65433 UUH65432:UUH65433 VED65432:VED65433 VNZ65432:VNZ65433 VXV65432:VXV65433 WHR65432:WHR65433 WRN65432:WRN65433 FB130968:FB130969 OX130968:OX130969 YT130968:YT130969 AIP130968:AIP130969 ASL130968:ASL130969 BCH130968:BCH130969 BMD130968:BMD130969 BVZ130968:BVZ130969 CFV130968:CFV130969 CPR130968:CPR130969 CZN130968:CZN130969 DJJ130968:DJJ130969 DTF130968:DTF130969 EDB130968:EDB130969 EMX130968:EMX130969 EWT130968:EWT130969 FGP130968:FGP130969 FQL130968:FQL130969 GAH130968:GAH130969 GKD130968:GKD130969 GTZ130968:GTZ130969 HDV130968:HDV130969 HNR130968:HNR130969 HXN130968:HXN130969 IHJ130968:IHJ130969 IRF130968:IRF130969 JBB130968:JBB130969 JKX130968:JKX130969 JUT130968:JUT130969 KEP130968:KEP130969 KOL130968:KOL130969 KYH130968:KYH130969 LID130968:LID130969 LRZ130968:LRZ130969 MBV130968:MBV130969 MLR130968:MLR130969 MVN130968:MVN130969 NFJ130968:NFJ130969 NPF130968:NPF130969 NZB130968:NZB130969 OIX130968:OIX130969 OST130968:OST130969 PCP130968:PCP130969 PML130968:PML130969 PWH130968:PWH130969 QGD130968:QGD130969 QPZ130968:QPZ130969 QZV130968:QZV130969 RJR130968:RJR130969 RTN130968:RTN130969 SDJ130968:SDJ130969 SNF130968:SNF130969 SXB130968:SXB130969 TGX130968:TGX130969 TQT130968:TQT130969 UAP130968:UAP130969 UKL130968:UKL130969 UUH130968:UUH130969 VED130968:VED130969 VNZ130968:VNZ130969 VXV130968:VXV130969 WHR130968:WHR130969 WRN130968:WRN130969 FB196504:FB196505 OX196504:OX196505 YT196504:YT196505 AIP196504:AIP196505 ASL196504:ASL196505 BCH196504:BCH196505 BMD196504:BMD196505 BVZ196504:BVZ196505 CFV196504:CFV196505 CPR196504:CPR196505 CZN196504:CZN196505 DJJ196504:DJJ196505 DTF196504:DTF196505 EDB196504:EDB196505 EMX196504:EMX196505 EWT196504:EWT196505 FGP196504:FGP196505 FQL196504:FQL196505 GAH196504:GAH196505 GKD196504:GKD196505 GTZ196504:GTZ196505 HDV196504:HDV196505 HNR196504:HNR196505 HXN196504:HXN196505 IHJ196504:IHJ196505 IRF196504:IRF196505 JBB196504:JBB196505 JKX196504:JKX196505 JUT196504:JUT196505 KEP196504:KEP196505 KOL196504:KOL196505 KYH196504:KYH196505 LID196504:LID196505 LRZ196504:LRZ196505 MBV196504:MBV196505 MLR196504:MLR196505 MVN196504:MVN196505 NFJ196504:NFJ196505 NPF196504:NPF196505 NZB196504:NZB196505 OIX196504:OIX196505 OST196504:OST196505 PCP196504:PCP196505 PML196504:PML196505 PWH196504:PWH196505 QGD196504:QGD196505 QPZ196504:QPZ196505 QZV196504:QZV196505 RJR196504:RJR196505 RTN196504:RTN196505 SDJ196504:SDJ196505 SNF196504:SNF196505 SXB196504:SXB196505 TGX196504:TGX196505 TQT196504:TQT196505 UAP196504:UAP196505 UKL196504:UKL196505 UUH196504:UUH196505 VED196504:VED196505 VNZ196504:VNZ196505 VXV196504:VXV196505 WHR196504:WHR196505 WRN196504:WRN196505 FB262040:FB262041 OX262040:OX262041 YT262040:YT262041 AIP262040:AIP262041 ASL262040:ASL262041 BCH262040:BCH262041 BMD262040:BMD262041 BVZ262040:BVZ262041 CFV262040:CFV262041 CPR262040:CPR262041 CZN262040:CZN262041 DJJ262040:DJJ262041 DTF262040:DTF262041 EDB262040:EDB262041 EMX262040:EMX262041 EWT262040:EWT262041 FGP262040:FGP262041 FQL262040:FQL262041 GAH262040:GAH262041 GKD262040:GKD262041 GTZ262040:GTZ262041 HDV262040:HDV262041 HNR262040:HNR262041 HXN262040:HXN262041 IHJ262040:IHJ262041 IRF262040:IRF262041 JBB262040:JBB262041 JKX262040:JKX262041 JUT262040:JUT262041 KEP262040:KEP262041 KOL262040:KOL262041 KYH262040:KYH262041 LID262040:LID262041 LRZ262040:LRZ262041 MBV262040:MBV262041 MLR262040:MLR262041 MVN262040:MVN262041 NFJ262040:NFJ262041 NPF262040:NPF262041 NZB262040:NZB262041 OIX262040:OIX262041 OST262040:OST262041 PCP262040:PCP262041 PML262040:PML262041 PWH262040:PWH262041 QGD262040:QGD262041 QPZ262040:QPZ262041 QZV262040:QZV262041 RJR262040:RJR262041 RTN262040:RTN262041 SDJ262040:SDJ262041 SNF262040:SNF262041 SXB262040:SXB262041 TGX262040:TGX262041 TQT262040:TQT262041 UAP262040:UAP262041 UKL262040:UKL262041 UUH262040:UUH262041 VED262040:VED262041 VNZ262040:VNZ262041 VXV262040:VXV262041 WHR262040:WHR262041 WRN262040:WRN262041 FB327576:FB327577 OX327576:OX327577 YT327576:YT327577 AIP327576:AIP327577 ASL327576:ASL327577 BCH327576:BCH327577 BMD327576:BMD327577 BVZ327576:BVZ327577 CFV327576:CFV327577 CPR327576:CPR327577 CZN327576:CZN327577 DJJ327576:DJJ327577 DTF327576:DTF327577 EDB327576:EDB327577 EMX327576:EMX327577 EWT327576:EWT327577 FGP327576:FGP327577 FQL327576:FQL327577 GAH327576:GAH327577 GKD327576:GKD327577 GTZ327576:GTZ327577 HDV327576:HDV327577 HNR327576:HNR327577 HXN327576:HXN327577 IHJ327576:IHJ327577 IRF327576:IRF327577 JBB327576:JBB327577 JKX327576:JKX327577 JUT327576:JUT327577 KEP327576:KEP327577 KOL327576:KOL327577 KYH327576:KYH327577 LID327576:LID327577 LRZ327576:LRZ327577 MBV327576:MBV327577 MLR327576:MLR327577 MVN327576:MVN327577 NFJ327576:NFJ327577 NPF327576:NPF327577 NZB327576:NZB327577 OIX327576:OIX327577 OST327576:OST327577 PCP327576:PCP327577 PML327576:PML327577 PWH327576:PWH327577 QGD327576:QGD327577 QPZ327576:QPZ327577 QZV327576:QZV327577 RJR327576:RJR327577 RTN327576:RTN327577 SDJ327576:SDJ327577 SNF327576:SNF327577 SXB327576:SXB327577 TGX327576:TGX327577 TQT327576:TQT327577 UAP327576:UAP327577 UKL327576:UKL327577 UUH327576:UUH327577 VED327576:VED327577 VNZ327576:VNZ327577 VXV327576:VXV327577 WHR327576:WHR327577 WRN327576:WRN327577 FB393112:FB393113 OX393112:OX393113 YT393112:YT393113 AIP393112:AIP393113 ASL393112:ASL393113 BCH393112:BCH393113 BMD393112:BMD393113 BVZ393112:BVZ393113 CFV393112:CFV393113 CPR393112:CPR393113 CZN393112:CZN393113 DJJ393112:DJJ393113 DTF393112:DTF393113 EDB393112:EDB393113 EMX393112:EMX393113 EWT393112:EWT393113 FGP393112:FGP393113 FQL393112:FQL393113 GAH393112:GAH393113 GKD393112:GKD393113 GTZ393112:GTZ393113 HDV393112:HDV393113 HNR393112:HNR393113 HXN393112:HXN393113 IHJ393112:IHJ393113 IRF393112:IRF393113 JBB393112:JBB393113 JKX393112:JKX393113 JUT393112:JUT393113 KEP393112:KEP393113 KOL393112:KOL393113 KYH393112:KYH393113 LID393112:LID393113 LRZ393112:LRZ393113 MBV393112:MBV393113 MLR393112:MLR393113 MVN393112:MVN393113 NFJ393112:NFJ393113 NPF393112:NPF393113 NZB393112:NZB393113 OIX393112:OIX393113 OST393112:OST393113 PCP393112:PCP393113 PML393112:PML393113 PWH393112:PWH393113 QGD393112:QGD393113 QPZ393112:QPZ393113 QZV393112:QZV393113 RJR393112:RJR393113 RTN393112:RTN393113 SDJ393112:SDJ393113 SNF393112:SNF393113 SXB393112:SXB393113 TGX393112:TGX393113 TQT393112:TQT393113 UAP393112:UAP393113 UKL393112:UKL393113 UUH393112:UUH393113 VED393112:VED393113 VNZ393112:VNZ393113 VXV393112:VXV393113 WHR393112:WHR393113 WRN393112:WRN393113 FB458648:FB458649 OX458648:OX458649 YT458648:YT458649 AIP458648:AIP458649 ASL458648:ASL458649 BCH458648:BCH458649 BMD458648:BMD458649 BVZ458648:BVZ458649 CFV458648:CFV458649 CPR458648:CPR458649 CZN458648:CZN458649 DJJ458648:DJJ458649 DTF458648:DTF458649 EDB458648:EDB458649 EMX458648:EMX458649 EWT458648:EWT458649 FGP458648:FGP458649 FQL458648:FQL458649 GAH458648:GAH458649 GKD458648:GKD458649 GTZ458648:GTZ458649 HDV458648:HDV458649 HNR458648:HNR458649 HXN458648:HXN458649 IHJ458648:IHJ458649 IRF458648:IRF458649 JBB458648:JBB458649 JKX458648:JKX458649 JUT458648:JUT458649 KEP458648:KEP458649 KOL458648:KOL458649 KYH458648:KYH458649 LID458648:LID458649 LRZ458648:LRZ458649 MBV458648:MBV458649 MLR458648:MLR458649 MVN458648:MVN458649 NFJ458648:NFJ458649 NPF458648:NPF458649 NZB458648:NZB458649 OIX458648:OIX458649 OST458648:OST458649 PCP458648:PCP458649 PML458648:PML458649 PWH458648:PWH458649 QGD458648:QGD458649 QPZ458648:QPZ458649 QZV458648:QZV458649 RJR458648:RJR458649 RTN458648:RTN458649 SDJ458648:SDJ458649 SNF458648:SNF458649 SXB458648:SXB458649 TGX458648:TGX458649 TQT458648:TQT458649 UAP458648:UAP458649 UKL458648:UKL458649 UUH458648:UUH458649 VED458648:VED458649 VNZ458648:VNZ458649 VXV458648:VXV458649 WHR458648:WHR458649 WRN458648:WRN458649 FB524184:FB524185 OX524184:OX524185 YT524184:YT524185 AIP524184:AIP524185 ASL524184:ASL524185 BCH524184:BCH524185 BMD524184:BMD524185 BVZ524184:BVZ524185 CFV524184:CFV524185 CPR524184:CPR524185 CZN524184:CZN524185 DJJ524184:DJJ524185 DTF524184:DTF524185 EDB524184:EDB524185 EMX524184:EMX524185 EWT524184:EWT524185 FGP524184:FGP524185 FQL524184:FQL524185 GAH524184:GAH524185 GKD524184:GKD524185 GTZ524184:GTZ524185 HDV524184:HDV524185 HNR524184:HNR524185 HXN524184:HXN524185 IHJ524184:IHJ524185 IRF524184:IRF524185 JBB524184:JBB524185 JKX524184:JKX524185 JUT524184:JUT524185 KEP524184:KEP524185 KOL524184:KOL524185 KYH524184:KYH524185 LID524184:LID524185 LRZ524184:LRZ524185 MBV524184:MBV524185 MLR524184:MLR524185 MVN524184:MVN524185 NFJ524184:NFJ524185 NPF524184:NPF524185 NZB524184:NZB524185 OIX524184:OIX524185 OST524184:OST524185 PCP524184:PCP524185 PML524184:PML524185 PWH524184:PWH524185 QGD524184:QGD524185 QPZ524184:QPZ524185 QZV524184:QZV524185 RJR524184:RJR524185 RTN524184:RTN524185 SDJ524184:SDJ524185 SNF524184:SNF524185 SXB524184:SXB524185 TGX524184:TGX524185 TQT524184:TQT524185 UAP524184:UAP524185 UKL524184:UKL524185 UUH524184:UUH524185 VED524184:VED524185 VNZ524184:VNZ524185 VXV524184:VXV524185 WHR524184:WHR524185 WRN524184:WRN524185 FB589720:FB589721 OX589720:OX589721 YT589720:YT589721 AIP589720:AIP589721 ASL589720:ASL589721 BCH589720:BCH589721 BMD589720:BMD589721 BVZ589720:BVZ589721 CFV589720:CFV589721 CPR589720:CPR589721 CZN589720:CZN589721 DJJ589720:DJJ589721 DTF589720:DTF589721 EDB589720:EDB589721 EMX589720:EMX589721 EWT589720:EWT589721 FGP589720:FGP589721 FQL589720:FQL589721 GAH589720:GAH589721 GKD589720:GKD589721 GTZ589720:GTZ589721 HDV589720:HDV589721 HNR589720:HNR589721 HXN589720:HXN589721 IHJ589720:IHJ589721 IRF589720:IRF589721 JBB589720:JBB589721 JKX589720:JKX589721 JUT589720:JUT589721 KEP589720:KEP589721 KOL589720:KOL589721 KYH589720:KYH589721 LID589720:LID589721 LRZ589720:LRZ589721 MBV589720:MBV589721 MLR589720:MLR589721 MVN589720:MVN589721 NFJ589720:NFJ589721 NPF589720:NPF589721 NZB589720:NZB589721 OIX589720:OIX589721 OST589720:OST589721 PCP589720:PCP589721 PML589720:PML589721 PWH589720:PWH589721 QGD589720:QGD589721 QPZ589720:QPZ589721 QZV589720:QZV589721 RJR589720:RJR589721 RTN589720:RTN589721 SDJ589720:SDJ589721 SNF589720:SNF589721 SXB589720:SXB589721 TGX589720:TGX589721 TQT589720:TQT589721 UAP589720:UAP589721 UKL589720:UKL589721 UUH589720:UUH589721 VED589720:VED589721 VNZ589720:VNZ589721 VXV589720:VXV589721 WHR589720:WHR589721 WRN589720:WRN589721 FB655256:FB655257 OX655256:OX655257 YT655256:YT655257 AIP655256:AIP655257 ASL655256:ASL655257 BCH655256:BCH655257 BMD655256:BMD655257 BVZ655256:BVZ655257 CFV655256:CFV655257 CPR655256:CPR655257 CZN655256:CZN655257 DJJ655256:DJJ655257 DTF655256:DTF655257 EDB655256:EDB655257 EMX655256:EMX655257 EWT655256:EWT655257 FGP655256:FGP655257 FQL655256:FQL655257 GAH655256:GAH655257 GKD655256:GKD655257 GTZ655256:GTZ655257 HDV655256:HDV655257 HNR655256:HNR655257 HXN655256:HXN655257 IHJ655256:IHJ655257 IRF655256:IRF655257 JBB655256:JBB655257 JKX655256:JKX655257 JUT655256:JUT655257 KEP655256:KEP655257 KOL655256:KOL655257 KYH655256:KYH655257 LID655256:LID655257 LRZ655256:LRZ655257 MBV655256:MBV655257 MLR655256:MLR655257 MVN655256:MVN655257 NFJ655256:NFJ655257 NPF655256:NPF655257 NZB655256:NZB655257 OIX655256:OIX655257 OST655256:OST655257 PCP655256:PCP655257 PML655256:PML655257 PWH655256:PWH655257 QGD655256:QGD655257 QPZ655256:QPZ655257 QZV655256:QZV655257 RJR655256:RJR655257 RTN655256:RTN655257 SDJ655256:SDJ655257 SNF655256:SNF655257 SXB655256:SXB655257 TGX655256:TGX655257 TQT655256:TQT655257 UAP655256:UAP655257 UKL655256:UKL655257 UUH655256:UUH655257 VED655256:VED655257 VNZ655256:VNZ655257 VXV655256:VXV655257 WHR655256:WHR655257 WRN655256:WRN655257 FB720792:FB720793 OX720792:OX720793 YT720792:YT720793 AIP720792:AIP720793 ASL720792:ASL720793 BCH720792:BCH720793 BMD720792:BMD720793 BVZ720792:BVZ720793 CFV720792:CFV720793 CPR720792:CPR720793 CZN720792:CZN720793 DJJ720792:DJJ720793 DTF720792:DTF720793 EDB720792:EDB720793 EMX720792:EMX720793 EWT720792:EWT720793 FGP720792:FGP720793 FQL720792:FQL720793 GAH720792:GAH720793 GKD720792:GKD720793 GTZ720792:GTZ720793 HDV720792:HDV720793 HNR720792:HNR720793 HXN720792:HXN720793 IHJ720792:IHJ720793 IRF720792:IRF720793 JBB720792:JBB720793 JKX720792:JKX720793 JUT720792:JUT720793 KEP720792:KEP720793 KOL720792:KOL720793 KYH720792:KYH720793 LID720792:LID720793 LRZ720792:LRZ720793 MBV720792:MBV720793 MLR720792:MLR720793 MVN720792:MVN720793 NFJ720792:NFJ720793 NPF720792:NPF720793 NZB720792:NZB720793 OIX720792:OIX720793 OST720792:OST720793 PCP720792:PCP720793 PML720792:PML720793 PWH720792:PWH720793 QGD720792:QGD720793 QPZ720792:QPZ720793 QZV720792:QZV720793 RJR720792:RJR720793 RTN720792:RTN720793 SDJ720792:SDJ720793 SNF720792:SNF720793 SXB720792:SXB720793 TGX720792:TGX720793 TQT720792:TQT720793 UAP720792:UAP720793 UKL720792:UKL720793 UUH720792:UUH720793 VED720792:VED720793 VNZ720792:VNZ720793 VXV720792:VXV720793 WHR720792:WHR720793 WRN720792:WRN720793 FB786328:FB786329 OX786328:OX786329 YT786328:YT786329 AIP786328:AIP786329 ASL786328:ASL786329 BCH786328:BCH786329 BMD786328:BMD786329 BVZ786328:BVZ786329 CFV786328:CFV786329 CPR786328:CPR786329 CZN786328:CZN786329 DJJ786328:DJJ786329 DTF786328:DTF786329 EDB786328:EDB786329 EMX786328:EMX786329 EWT786328:EWT786329 FGP786328:FGP786329 FQL786328:FQL786329 GAH786328:GAH786329 GKD786328:GKD786329 GTZ786328:GTZ786329 HDV786328:HDV786329 HNR786328:HNR786329 HXN786328:HXN786329 IHJ786328:IHJ786329 IRF786328:IRF786329 JBB786328:JBB786329 JKX786328:JKX786329 JUT786328:JUT786329 KEP786328:KEP786329 KOL786328:KOL786329 KYH786328:KYH786329 LID786328:LID786329 LRZ786328:LRZ786329 MBV786328:MBV786329 MLR786328:MLR786329 MVN786328:MVN786329 NFJ786328:NFJ786329 NPF786328:NPF786329 NZB786328:NZB786329 OIX786328:OIX786329 OST786328:OST786329 PCP786328:PCP786329 PML786328:PML786329 PWH786328:PWH786329 QGD786328:QGD786329 QPZ786328:QPZ786329 QZV786328:QZV786329 RJR786328:RJR786329 RTN786328:RTN786329 SDJ786328:SDJ786329 SNF786328:SNF786329 SXB786328:SXB786329 TGX786328:TGX786329 TQT786328:TQT786329 UAP786328:UAP786329 UKL786328:UKL786329 UUH786328:UUH786329 VED786328:VED786329 VNZ786328:VNZ786329 VXV786328:VXV786329 WHR786328:WHR786329 WRN786328:WRN786329 FB851864:FB851865 OX851864:OX851865 YT851864:YT851865 AIP851864:AIP851865 ASL851864:ASL851865 BCH851864:BCH851865 BMD851864:BMD851865 BVZ851864:BVZ851865 CFV851864:CFV851865 CPR851864:CPR851865 CZN851864:CZN851865 DJJ851864:DJJ851865 DTF851864:DTF851865 EDB851864:EDB851865 EMX851864:EMX851865 EWT851864:EWT851865 FGP851864:FGP851865 FQL851864:FQL851865 GAH851864:GAH851865 GKD851864:GKD851865 GTZ851864:GTZ851865 HDV851864:HDV851865 HNR851864:HNR851865 HXN851864:HXN851865 IHJ851864:IHJ851865 IRF851864:IRF851865 JBB851864:JBB851865 JKX851864:JKX851865 JUT851864:JUT851865 KEP851864:KEP851865 KOL851864:KOL851865 KYH851864:KYH851865 LID851864:LID851865 LRZ851864:LRZ851865 MBV851864:MBV851865 MLR851864:MLR851865 MVN851864:MVN851865 NFJ851864:NFJ851865 NPF851864:NPF851865 NZB851864:NZB851865 OIX851864:OIX851865 OST851864:OST851865 PCP851864:PCP851865 PML851864:PML851865 PWH851864:PWH851865 QGD851864:QGD851865 QPZ851864:QPZ851865 QZV851864:QZV851865 RJR851864:RJR851865 RTN851864:RTN851865 SDJ851864:SDJ851865 SNF851864:SNF851865 SXB851864:SXB851865 TGX851864:TGX851865 TQT851864:TQT851865 UAP851864:UAP851865 UKL851864:UKL851865 UUH851864:UUH851865 VED851864:VED851865 VNZ851864:VNZ851865 VXV851864:VXV851865 WHR851864:WHR851865 WRN851864:WRN851865 FB917400:FB917401 OX917400:OX917401 YT917400:YT917401 AIP917400:AIP917401 ASL917400:ASL917401 BCH917400:BCH917401 BMD917400:BMD917401 BVZ917400:BVZ917401 CFV917400:CFV917401 CPR917400:CPR917401 CZN917400:CZN917401 DJJ917400:DJJ917401 DTF917400:DTF917401 EDB917400:EDB917401 EMX917400:EMX917401 EWT917400:EWT917401 FGP917400:FGP917401 FQL917400:FQL917401 GAH917400:GAH917401 GKD917400:GKD917401 GTZ917400:GTZ917401 HDV917400:HDV917401 HNR917400:HNR917401 HXN917400:HXN917401 IHJ917400:IHJ917401 IRF917400:IRF917401 JBB917400:JBB917401 JKX917400:JKX917401 JUT917400:JUT917401 KEP917400:KEP917401 KOL917400:KOL917401 KYH917400:KYH917401 LID917400:LID917401 LRZ917400:LRZ917401 MBV917400:MBV917401 MLR917400:MLR917401 MVN917400:MVN917401 NFJ917400:NFJ917401 NPF917400:NPF917401 NZB917400:NZB917401 OIX917400:OIX917401 OST917400:OST917401 PCP917400:PCP917401 PML917400:PML917401 PWH917400:PWH917401 QGD917400:QGD917401 QPZ917400:QPZ917401 QZV917400:QZV917401 RJR917400:RJR917401 RTN917400:RTN917401 SDJ917400:SDJ917401 SNF917400:SNF917401 SXB917400:SXB917401 TGX917400:TGX917401 TQT917400:TQT917401 UAP917400:UAP917401 UKL917400:UKL917401 UUH917400:UUH917401 VED917400:VED917401 VNZ917400:VNZ917401 VXV917400:VXV917401 WHR917400:WHR917401 WRN917400:WRN917401 FB982936:FB982937 OX982936:OX982937 YT982936:YT982937 AIP982936:AIP982937 ASL982936:ASL982937 BCH982936:BCH982937 BMD982936:BMD982937 BVZ982936:BVZ982937 CFV982936:CFV982937 CPR982936:CPR982937 CZN982936:CZN982937 DJJ982936:DJJ982937 DTF982936:DTF982937 EDB982936:EDB982937 EMX982936:EMX982937 EWT982936:EWT982937 FGP982936:FGP982937 FQL982936:FQL982937 GAH982936:GAH982937 GKD982936:GKD982937 GTZ982936:GTZ982937 HDV982936:HDV982937 HNR982936:HNR982937 HXN982936:HXN982937 IHJ982936:IHJ982937 IRF982936:IRF982937 JBB982936:JBB982937 JKX982936:JKX982937 JUT982936:JUT982937 KEP982936:KEP982937 KOL982936:KOL982937 KYH982936:KYH982937 LID982936:LID982937 LRZ982936:LRZ982937 MBV982936:MBV982937 MLR982936:MLR982937 MVN982936:MVN982937 NFJ982936:NFJ982937 NPF982936:NPF982937 NZB982936:NZB982937 OIX982936:OIX982937 OST982936:OST982937 PCP982936:PCP982937 PML982936:PML982937 PWH982936:PWH982937 QGD982936:QGD982937 QPZ982936:QPZ982937 QZV982936:QZV982937 RJR982936:RJR982937 RTN982936:RTN982937 SDJ982936:SDJ982937 SNF982936:SNF982937 SXB982936:SXB982937 TGX982936:TGX982937 TQT982936:TQT982937 UAP982936:UAP982937 UKL982936:UKL982937 UUH982936:UUH982937 VED982936:VED982937 VNZ982936:VNZ982937 VXV982936:VXV982937 WHR982936:WHR982937 WRR982983:WRR982989 WHV982983:WHV982989 VXZ982983:VXZ982989 VOD982983:VOD982989 VEH982983:VEH982989 UUL982983:UUL982989 UKP982983:UKP982989 UAT982983:UAT982989 TQX982983:TQX982989 THB982983:THB982989 SXF982983:SXF982989 SNJ982983:SNJ982989 SDN982983:SDN982989 RTR982983:RTR982989 RJV982983:RJV982989 QZZ982983:QZZ982989 QQD982983:QQD982989 QGH982983:QGH982989 PWL982983:PWL982989 PMP982983:PMP982989 PCT982983:PCT982989 OSX982983:OSX982989 OJB982983:OJB982989 NZF982983:NZF982989 NPJ982983:NPJ982989 NFN982983:NFN982989 MVR982983:MVR982989 MLV982983:MLV982989 MBZ982983:MBZ982989 LSD982983:LSD982989 LIH982983:LIH982989 KYL982983:KYL982989 KOP982983:KOP982989 KET982983:KET982989 JUX982983:JUX982989 JLB982983:JLB982989 JBF982983:JBF982989 IRJ982983:IRJ982989 IHN982983:IHN982989 HXR982983:HXR982989 HNV982983:HNV982989 HDZ982983:HDZ982989 GUD982983:GUD982989 GKH982983:GKH982989 GAL982983:GAL982989 FQP982983:FQP982989 FGT982983:FGT982989 EWX982983:EWX982989 ENB982983:ENB982989 EDF982983:EDF982989 DTJ982983:DTJ982989 DJN982983:DJN982989 CZR982983:CZR982989 CPV982983:CPV982989 CFZ982983:CFZ982989 BWD982983:BWD982989 BMH982983:BMH982989 BCL982983:BCL982989 ASP982983:ASP982989 AIT982983:AIT982989 YX982983:YX982989 PB982983:PB982989 FF982983:FF982989 WRR917447:WRR917453 WHV917447:WHV917453 VXZ917447:VXZ917453 VOD917447:VOD917453 VEH917447:VEH917453 UUL917447:UUL917453 UKP917447:UKP917453 UAT917447:UAT917453 TQX917447:TQX917453 THB917447:THB917453 SXF917447:SXF917453 SNJ917447:SNJ917453 SDN917447:SDN917453 RTR917447:RTR917453 RJV917447:RJV917453 QZZ917447:QZZ917453 QQD917447:QQD917453 QGH917447:QGH917453 PWL917447:PWL917453 PMP917447:PMP917453 PCT917447:PCT917453 OSX917447:OSX917453 OJB917447:OJB917453 NZF917447:NZF917453 NPJ917447:NPJ917453 NFN917447:NFN917453 MVR917447:MVR917453 MLV917447:MLV917453 MBZ917447:MBZ917453 LSD917447:LSD917453 LIH917447:LIH917453 KYL917447:KYL917453 KOP917447:KOP917453 KET917447:KET917453 JUX917447:JUX917453 JLB917447:JLB917453 JBF917447:JBF917453 IRJ917447:IRJ917453 IHN917447:IHN917453 HXR917447:HXR917453 HNV917447:HNV917453 HDZ917447:HDZ917453 GUD917447:GUD917453 GKH917447:GKH917453 GAL917447:GAL917453 FQP917447:FQP917453 FGT917447:FGT917453 EWX917447:EWX917453 ENB917447:ENB917453 EDF917447:EDF917453 DTJ917447:DTJ917453 DJN917447:DJN917453 CZR917447:CZR917453 CPV917447:CPV917453 CFZ917447:CFZ917453 BWD917447:BWD917453 BMH917447:BMH917453 BCL917447:BCL917453 ASP917447:ASP917453 AIT917447:AIT917453 YX917447:YX917453 PB917447:PB917453 FF917447:FF917453 WRR851911:WRR851917 WHV851911:WHV851917 VXZ851911:VXZ851917 VOD851911:VOD851917 VEH851911:VEH851917 UUL851911:UUL851917 UKP851911:UKP851917 UAT851911:UAT851917 TQX851911:TQX851917 THB851911:THB851917 SXF851911:SXF851917 SNJ851911:SNJ851917 SDN851911:SDN851917 RTR851911:RTR851917 RJV851911:RJV851917 QZZ851911:QZZ851917 QQD851911:QQD851917 QGH851911:QGH851917 PWL851911:PWL851917 PMP851911:PMP851917 PCT851911:PCT851917 OSX851911:OSX851917 OJB851911:OJB851917 NZF851911:NZF851917 NPJ851911:NPJ851917 NFN851911:NFN851917 MVR851911:MVR851917 MLV851911:MLV851917 MBZ851911:MBZ851917 LSD851911:LSD851917 LIH851911:LIH851917 KYL851911:KYL851917 KOP851911:KOP851917 KET851911:KET851917 JUX851911:JUX851917 JLB851911:JLB851917 JBF851911:JBF851917 IRJ851911:IRJ851917 IHN851911:IHN851917 HXR851911:HXR851917 HNV851911:HNV851917 HDZ851911:HDZ851917 GUD851911:GUD851917 GKH851911:GKH851917 GAL851911:GAL851917 FQP851911:FQP851917 FGT851911:FGT851917 EWX851911:EWX851917 ENB851911:ENB851917 EDF851911:EDF851917 DTJ851911:DTJ851917 DJN851911:DJN851917 CZR851911:CZR851917 CPV851911:CPV851917 CFZ851911:CFZ851917 BWD851911:BWD851917 BMH851911:BMH851917 BCL851911:BCL851917 ASP851911:ASP851917 AIT851911:AIT851917 YX851911:YX851917 PB851911:PB851917 FF851911:FF851917 WRR786375:WRR786381 WHV786375:WHV786381 VXZ786375:VXZ786381 VOD786375:VOD786381 VEH786375:VEH786381 UUL786375:UUL786381 UKP786375:UKP786381 UAT786375:UAT786381 TQX786375:TQX786381 THB786375:THB786381 SXF786375:SXF786381 SNJ786375:SNJ786381 SDN786375:SDN786381 RTR786375:RTR786381 RJV786375:RJV786381 QZZ786375:QZZ786381 QQD786375:QQD786381 QGH786375:QGH786381 PWL786375:PWL786381 PMP786375:PMP786381 PCT786375:PCT786381 OSX786375:OSX786381 OJB786375:OJB786381 NZF786375:NZF786381 NPJ786375:NPJ786381 NFN786375:NFN786381 MVR786375:MVR786381 MLV786375:MLV786381 MBZ786375:MBZ786381 LSD786375:LSD786381 LIH786375:LIH786381 KYL786375:KYL786381 KOP786375:KOP786381 KET786375:KET786381 JUX786375:JUX786381 JLB786375:JLB786381 JBF786375:JBF786381 IRJ786375:IRJ786381 IHN786375:IHN786381 HXR786375:HXR786381 HNV786375:HNV786381 HDZ786375:HDZ786381 GUD786375:GUD786381 GKH786375:GKH786381 GAL786375:GAL786381 FQP786375:FQP786381 FGT786375:FGT786381 EWX786375:EWX786381 ENB786375:ENB786381 EDF786375:EDF786381 DTJ786375:DTJ786381 DJN786375:DJN786381 CZR786375:CZR786381 CPV786375:CPV786381 CFZ786375:CFZ786381 BWD786375:BWD786381 BMH786375:BMH786381 BCL786375:BCL786381 ASP786375:ASP786381 AIT786375:AIT786381 YX786375:YX786381 PB786375:PB786381 FF786375:FF786381 WRR720839:WRR720845 WHV720839:WHV720845 VXZ720839:VXZ720845 VOD720839:VOD720845 VEH720839:VEH720845 UUL720839:UUL720845 UKP720839:UKP720845 UAT720839:UAT720845 TQX720839:TQX720845 THB720839:THB720845 SXF720839:SXF720845 SNJ720839:SNJ720845 SDN720839:SDN720845 RTR720839:RTR720845 RJV720839:RJV720845 QZZ720839:QZZ720845 QQD720839:QQD720845 QGH720839:QGH720845 PWL720839:PWL720845 PMP720839:PMP720845 PCT720839:PCT720845 OSX720839:OSX720845 OJB720839:OJB720845 NZF720839:NZF720845 NPJ720839:NPJ720845 NFN720839:NFN720845 MVR720839:MVR720845 MLV720839:MLV720845 MBZ720839:MBZ720845 LSD720839:LSD720845 LIH720839:LIH720845 KYL720839:KYL720845 KOP720839:KOP720845 KET720839:KET720845 JUX720839:JUX720845 JLB720839:JLB720845 JBF720839:JBF720845 IRJ720839:IRJ720845 IHN720839:IHN720845 HXR720839:HXR720845 HNV720839:HNV720845 HDZ720839:HDZ720845 GUD720839:GUD720845 GKH720839:GKH720845 GAL720839:GAL720845 FQP720839:FQP720845 FGT720839:FGT720845 EWX720839:EWX720845 ENB720839:ENB720845 EDF720839:EDF720845 DTJ720839:DTJ720845 DJN720839:DJN720845 CZR720839:CZR720845 CPV720839:CPV720845 CFZ720839:CFZ720845 BWD720839:BWD720845 BMH720839:BMH720845 BCL720839:BCL720845 ASP720839:ASP720845 AIT720839:AIT720845 YX720839:YX720845 PB720839:PB720845 FF720839:FF720845 WRR655303:WRR655309 WHV655303:WHV655309 VXZ655303:VXZ655309 VOD655303:VOD655309 VEH655303:VEH655309 UUL655303:UUL655309 UKP655303:UKP655309 UAT655303:UAT655309 TQX655303:TQX655309 THB655303:THB655309 SXF655303:SXF655309 SNJ655303:SNJ655309 SDN655303:SDN655309 RTR655303:RTR655309 RJV655303:RJV655309 QZZ655303:QZZ655309 QQD655303:QQD655309 QGH655303:QGH655309 PWL655303:PWL655309 PMP655303:PMP655309 PCT655303:PCT655309 OSX655303:OSX655309 OJB655303:OJB655309 NZF655303:NZF655309 NPJ655303:NPJ655309 NFN655303:NFN655309 MVR655303:MVR655309 MLV655303:MLV655309 MBZ655303:MBZ655309 LSD655303:LSD655309 LIH655303:LIH655309 KYL655303:KYL655309 KOP655303:KOP655309 KET655303:KET655309 JUX655303:JUX655309 JLB655303:JLB655309 JBF655303:JBF655309 IRJ655303:IRJ655309 IHN655303:IHN655309 HXR655303:HXR655309 HNV655303:HNV655309 HDZ655303:HDZ655309 GUD655303:GUD655309 GKH655303:GKH655309 GAL655303:GAL655309 FQP655303:FQP655309 FGT655303:FGT655309 EWX655303:EWX655309 ENB655303:ENB655309 EDF655303:EDF655309 DTJ655303:DTJ655309 DJN655303:DJN655309 CZR655303:CZR655309 CPV655303:CPV655309 CFZ655303:CFZ655309 BWD655303:BWD655309 BMH655303:BMH655309 BCL655303:BCL655309 ASP655303:ASP655309 AIT655303:AIT655309 YX655303:YX655309 PB655303:PB655309 FF655303:FF655309 WRR589767:WRR589773 WHV589767:WHV589773 VXZ589767:VXZ589773 VOD589767:VOD589773 VEH589767:VEH589773 UUL589767:UUL589773 UKP589767:UKP589773 UAT589767:UAT589773 TQX589767:TQX589773 THB589767:THB589773 SXF589767:SXF589773 SNJ589767:SNJ589773 SDN589767:SDN589773 RTR589767:RTR589773 RJV589767:RJV589773 QZZ589767:QZZ589773 QQD589767:QQD589773 QGH589767:QGH589773 PWL589767:PWL589773 PMP589767:PMP589773 PCT589767:PCT589773 OSX589767:OSX589773 OJB589767:OJB589773 NZF589767:NZF589773 NPJ589767:NPJ589773 NFN589767:NFN589773 MVR589767:MVR589773 MLV589767:MLV589773 MBZ589767:MBZ589773 LSD589767:LSD589773 LIH589767:LIH589773 KYL589767:KYL589773 KOP589767:KOP589773 KET589767:KET589773 JUX589767:JUX589773 JLB589767:JLB589773 JBF589767:JBF589773 IRJ589767:IRJ589773 IHN589767:IHN589773 HXR589767:HXR589773 HNV589767:HNV589773 HDZ589767:HDZ589773 GUD589767:GUD589773 GKH589767:GKH589773 GAL589767:GAL589773 FQP589767:FQP589773 FGT589767:FGT589773 EWX589767:EWX589773 ENB589767:ENB589773 EDF589767:EDF589773 DTJ589767:DTJ589773 DJN589767:DJN589773 CZR589767:CZR589773 CPV589767:CPV589773 CFZ589767:CFZ589773 BWD589767:BWD589773 BMH589767:BMH589773 BCL589767:BCL589773 ASP589767:ASP589773 AIT589767:AIT589773 YX589767:YX589773 PB589767:PB589773 FF589767:FF589773 WRR524231:WRR524237 WHV524231:WHV524237 VXZ524231:VXZ524237 VOD524231:VOD524237 VEH524231:VEH524237 UUL524231:UUL524237 UKP524231:UKP524237 UAT524231:UAT524237 TQX524231:TQX524237 THB524231:THB524237 SXF524231:SXF524237 SNJ524231:SNJ524237 SDN524231:SDN524237 RTR524231:RTR524237 RJV524231:RJV524237 QZZ524231:QZZ524237 QQD524231:QQD524237 QGH524231:QGH524237 PWL524231:PWL524237 PMP524231:PMP524237 PCT524231:PCT524237 OSX524231:OSX524237 OJB524231:OJB524237 NZF524231:NZF524237 NPJ524231:NPJ524237 NFN524231:NFN524237 MVR524231:MVR524237 MLV524231:MLV524237 MBZ524231:MBZ524237 LSD524231:LSD524237 LIH524231:LIH524237 KYL524231:KYL524237 KOP524231:KOP524237 KET524231:KET524237 JUX524231:JUX524237 JLB524231:JLB524237 JBF524231:JBF524237 IRJ524231:IRJ524237 IHN524231:IHN524237 HXR524231:HXR524237 HNV524231:HNV524237 HDZ524231:HDZ524237 GUD524231:GUD524237 GKH524231:GKH524237 GAL524231:GAL524237 FQP524231:FQP524237 FGT524231:FGT524237 EWX524231:EWX524237 ENB524231:ENB524237 EDF524231:EDF524237 DTJ524231:DTJ524237 DJN524231:DJN524237 CZR524231:CZR524237 CPV524231:CPV524237 CFZ524231:CFZ524237 BWD524231:BWD524237 BMH524231:BMH524237 BCL524231:BCL524237 ASP524231:ASP524237 AIT524231:AIT524237 YX524231:YX524237 PB524231:PB524237 FF524231:FF524237 WRR458695:WRR458701 WHV458695:WHV458701 VXZ458695:VXZ458701 VOD458695:VOD458701 VEH458695:VEH458701 UUL458695:UUL458701 UKP458695:UKP458701 UAT458695:UAT458701 TQX458695:TQX458701 THB458695:THB458701 SXF458695:SXF458701 SNJ458695:SNJ458701 SDN458695:SDN458701 RTR458695:RTR458701 RJV458695:RJV458701 QZZ458695:QZZ458701 QQD458695:QQD458701 QGH458695:QGH458701 PWL458695:PWL458701 PMP458695:PMP458701 PCT458695:PCT458701 OSX458695:OSX458701 OJB458695:OJB458701 NZF458695:NZF458701 NPJ458695:NPJ458701 NFN458695:NFN458701 MVR458695:MVR458701 MLV458695:MLV458701 MBZ458695:MBZ458701 LSD458695:LSD458701 LIH458695:LIH458701 KYL458695:KYL458701 KOP458695:KOP458701 KET458695:KET458701 JUX458695:JUX458701 JLB458695:JLB458701 JBF458695:JBF458701 IRJ458695:IRJ458701 IHN458695:IHN458701 HXR458695:HXR458701 HNV458695:HNV458701 HDZ458695:HDZ458701 GUD458695:GUD458701 GKH458695:GKH458701 GAL458695:GAL458701 FQP458695:FQP458701 FGT458695:FGT458701 EWX458695:EWX458701 ENB458695:ENB458701 EDF458695:EDF458701 DTJ458695:DTJ458701 DJN458695:DJN458701 CZR458695:CZR458701 CPV458695:CPV458701 CFZ458695:CFZ458701 BWD458695:BWD458701 BMH458695:BMH458701 BCL458695:BCL458701 ASP458695:ASP458701 AIT458695:AIT458701 YX458695:YX458701 PB458695:PB458701 FF458695:FF458701 WRR393159:WRR393165 WHV393159:WHV393165 VXZ393159:VXZ393165 VOD393159:VOD393165 VEH393159:VEH393165 UUL393159:UUL393165 UKP393159:UKP393165 UAT393159:UAT393165 TQX393159:TQX393165 THB393159:THB393165 SXF393159:SXF393165 SNJ393159:SNJ393165 SDN393159:SDN393165 RTR393159:RTR393165 RJV393159:RJV393165 QZZ393159:QZZ393165 QQD393159:QQD393165 QGH393159:QGH393165 PWL393159:PWL393165 PMP393159:PMP393165 PCT393159:PCT393165 OSX393159:OSX393165 OJB393159:OJB393165 NZF393159:NZF393165 NPJ393159:NPJ393165 NFN393159:NFN393165 MVR393159:MVR393165 MLV393159:MLV393165 MBZ393159:MBZ393165 LSD393159:LSD393165 LIH393159:LIH393165 KYL393159:KYL393165 KOP393159:KOP393165 KET393159:KET393165 JUX393159:JUX393165 JLB393159:JLB393165 JBF393159:JBF393165 IRJ393159:IRJ393165 IHN393159:IHN393165 HXR393159:HXR393165 HNV393159:HNV393165 HDZ393159:HDZ393165 GUD393159:GUD393165 GKH393159:GKH393165 GAL393159:GAL393165 FQP393159:FQP393165 FGT393159:FGT393165 EWX393159:EWX393165 ENB393159:ENB393165 EDF393159:EDF393165 DTJ393159:DTJ393165 DJN393159:DJN393165 CZR393159:CZR393165 CPV393159:CPV393165 CFZ393159:CFZ393165 BWD393159:BWD393165 BMH393159:BMH393165 BCL393159:BCL393165 ASP393159:ASP393165 AIT393159:AIT393165 YX393159:YX393165 PB393159:PB393165 FF393159:FF393165 WRR327623:WRR327629 WHV327623:WHV327629 VXZ327623:VXZ327629 VOD327623:VOD327629 VEH327623:VEH327629 UUL327623:UUL327629 UKP327623:UKP327629 UAT327623:UAT327629 TQX327623:TQX327629 THB327623:THB327629 SXF327623:SXF327629 SNJ327623:SNJ327629 SDN327623:SDN327629 RTR327623:RTR327629 RJV327623:RJV327629 QZZ327623:QZZ327629 QQD327623:QQD327629 QGH327623:QGH327629 PWL327623:PWL327629 PMP327623:PMP327629 PCT327623:PCT327629 OSX327623:OSX327629 OJB327623:OJB327629 NZF327623:NZF327629 NPJ327623:NPJ327629 NFN327623:NFN327629 MVR327623:MVR327629 MLV327623:MLV327629 MBZ327623:MBZ327629 LSD327623:LSD327629 LIH327623:LIH327629 KYL327623:KYL327629 KOP327623:KOP327629 KET327623:KET327629 JUX327623:JUX327629 JLB327623:JLB327629 JBF327623:JBF327629 IRJ327623:IRJ327629 IHN327623:IHN327629 HXR327623:HXR327629 HNV327623:HNV327629 HDZ327623:HDZ327629 GUD327623:GUD327629 GKH327623:GKH327629 GAL327623:GAL327629 FQP327623:FQP327629 FGT327623:FGT327629 EWX327623:EWX327629 ENB327623:ENB327629 EDF327623:EDF327629 DTJ327623:DTJ327629 DJN327623:DJN327629 CZR327623:CZR327629 CPV327623:CPV327629 CFZ327623:CFZ327629 BWD327623:BWD327629 BMH327623:BMH327629 BCL327623:BCL327629 ASP327623:ASP327629 AIT327623:AIT327629 YX327623:YX327629 PB327623:PB327629 FF327623:FF327629 WRR262087:WRR262093 WHV262087:WHV262093 VXZ262087:VXZ262093 VOD262087:VOD262093 VEH262087:VEH262093 UUL262087:UUL262093 UKP262087:UKP262093 UAT262087:UAT262093 TQX262087:TQX262093 THB262087:THB262093 SXF262087:SXF262093 SNJ262087:SNJ262093 SDN262087:SDN262093 RTR262087:RTR262093 RJV262087:RJV262093 QZZ262087:QZZ262093 QQD262087:QQD262093 QGH262087:QGH262093 PWL262087:PWL262093 PMP262087:PMP262093 PCT262087:PCT262093 OSX262087:OSX262093 OJB262087:OJB262093 NZF262087:NZF262093 NPJ262087:NPJ262093 NFN262087:NFN262093 MVR262087:MVR262093 MLV262087:MLV262093 MBZ262087:MBZ262093 LSD262087:LSD262093 LIH262087:LIH262093 KYL262087:KYL262093 KOP262087:KOP262093 KET262087:KET262093 JUX262087:JUX262093 JLB262087:JLB262093 JBF262087:JBF262093 IRJ262087:IRJ262093 IHN262087:IHN262093 HXR262087:HXR262093 HNV262087:HNV262093 HDZ262087:HDZ262093 GUD262087:GUD262093 GKH262087:GKH262093 GAL262087:GAL262093 FQP262087:FQP262093 FGT262087:FGT262093 EWX262087:EWX262093 ENB262087:ENB262093 EDF262087:EDF262093 DTJ262087:DTJ262093 DJN262087:DJN262093 CZR262087:CZR262093 CPV262087:CPV262093 CFZ262087:CFZ262093 BWD262087:BWD262093 BMH262087:BMH262093 BCL262087:BCL262093 ASP262087:ASP262093 AIT262087:AIT262093 YX262087:YX262093 PB262087:PB262093 FF262087:FF262093 WRR196551:WRR196557 WHV196551:WHV196557 VXZ196551:VXZ196557 VOD196551:VOD196557 VEH196551:VEH196557 UUL196551:UUL196557 UKP196551:UKP196557 UAT196551:UAT196557 TQX196551:TQX196557 THB196551:THB196557 SXF196551:SXF196557 SNJ196551:SNJ196557 SDN196551:SDN196557 RTR196551:RTR196557 RJV196551:RJV196557 QZZ196551:QZZ196557 QQD196551:QQD196557 QGH196551:QGH196557 PWL196551:PWL196557 PMP196551:PMP196557 PCT196551:PCT196557 OSX196551:OSX196557 OJB196551:OJB196557 NZF196551:NZF196557 NPJ196551:NPJ196557 NFN196551:NFN196557 MVR196551:MVR196557 MLV196551:MLV196557 MBZ196551:MBZ196557 LSD196551:LSD196557 LIH196551:LIH196557 KYL196551:KYL196557 KOP196551:KOP196557 KET196551:KET196557 JUX196551:JUX196557 JLB196551:JLB196557 JBF196551:JBF196557 IRJ196551:IRJ196557 IHN196551:IHN196557 HXR196551:HXR196557 HNV196551:HNV196557 HDZ196551:HDZ196557 GUD196551:GUD196557 GKH196551:GKH196557 GAL196551:GAL196557 FQP196551:FQP196557 FGT196551:FGT196557 EWX196551:EWX196557 ENB196551:ENB196557 EDF196551:EDF196557 DTJ196551:DTJ196557 DJN196551:DJN196557 CZR196551:CZR196557 CPV196551:CPV196557 CFZ196551:CFZ196557 BWD196551:BWD196557 BMH196551:BMH196557 BCL196551:BCL196557 ASP196551:ASP196557 AIT196551:AIT196557 YX196551:YX196557 PB196551:PB196557 FF196551:FF196557 WRR131015:WRR131021 WHV131015:WHV131021 VXZ131015:VXZ131021 VOD131015:VOD131021 VEH131015:VEH131021 UUL131015:UUL131021 UKP131015:UKP131021 UAT131015:UAT131021 TQX131015:TQX131021 THB131015:THB131021 SXF131015:SXF131021 SNJ131015:SNJ131021 SDN131015:SDN131021 RTR131015:RTR131021 RJV131015:RJV131021 QZZ131015:QZZ131021 QQD131015:QQD131021 QGH131015:QGH131021 PWL131015:PWL131021 PMP131015:PMP131021 PCT131015:PCT131021 OSX131015:OSX131021 OJB131015:OJB131021 NZF131015:NZF131021 NPJ131015:NPJ131021 NFN131015:NFN131021 MVR131015:MVR131021 MLV131015:MLV131021 MBZ131015:MBZ131021 LSD131015:LSD131021 LIH131015:LIH131021 KYL131015:KYL131021 KOP131015:KOP131021 KET131015:KET131021 JUX131015:JUX131021 JLB131015:JLB131021 JBF131015:JBF131021 IRJ131015:IRJ131021 IHN131015:IHN131021 HXR131015:HXR131021 HNV131015:HNV131021 HDZ131015:HDZ131021 GUD131015:GUD131021 GKH131015:GKH131021 GAL131015:GAL131021 FQP131015:FQP131021 FGT131015:FGT131021 EWX131015:EWX131021 ENB131015:ENB131021 EDF131015:EDF131021 DTJ131015:DTJ131021 DJN131015:DJN131021 CZR131015:CZR131021 CPV131015:CPV131021 CFZ131015:CFZ131021 BWD131015:BWD131021 BMH131015:BMH131021 BCL131015:BCL131021 ASP131015:ASP131021 AIT131015:AIT131021 YX131015:YX131021 PB131015:PB131021 FF131015:FF131021 WRR65479:WRR65485 WHV65479:WHV65485 VXZ65479:VXZ65485 VOD65479:VOD65485 VEH65479:VEH65485 UUL65479:UUL65485 UKP65479:UKP65485 UAT65479:UAT65485 TQX65479:TQX65485 THB65479:THB65485 SXF65479:SXF65485 SNJ65479:SNJ65485 SDN65479:SDN65485 RTR65479:RTR65485 RJV65479:RJV65485 QZZ65479:QZZ65485 QQD65479:QQD65485 QGH65479:QGH65485 PWL65479:PWL65485 PMP65479:PMP65485 PCT65479:PCT65485 OSX65479:OSX65485 OJB65479:OJB65485 NZF65479:NZF65485 NPJ65479:NPJ65485 NFN65479:NFN65485 MVR65479:MVR65485 MLV65479:MLV65485 MBZ65479:MBZ65485 LSD65479:LSD65485 LIH65479:LIH65485 KYL65479:KYL65485 KOP65479:KOP65485 KET65479:KET65485 JUX65479:JUX65485 JLB65479:JLB65485 JBF65479:JBF65485 IRJ65479:IRJ65485 IHN65479:IHN65485 HXR65479:HXR65485 HNV65479:HNV65485 HDZ65479:HDZ65485 GUD65479:GUD65485 GKH65479:GKH65485 GAL65479:GAL65485 FQP65479:FQP65485 FGT65479:FGT65485 EWX65479:EWX65485 ENB65479:ENB65485 EDF65479:EDF65485 DTJ65479:DTJ65485 DJN65479:DJN65485 CZR65479:CZR65485 CPV65479:CPV65485 CFZ65479:CFZ65485 BWD65479:BWD65485 BMH65479:BMH65485 BCL65479:BCL65485 ASP65479:ASP65485 AIT65479:AIT65485 YX65479:YX65485 PB65479:PB65485 FF65479:FF65485 WRR982997 WHV982997 VXZ982997 VOD982997 VEH982997 UUL982997 UKP982997 UAT982997 TQX982997 THB982997 SXF982997 SNJ982997 SDN982997 RTR982997 RJV982997 QZZ982997 QQD982997 QGH982997 PWL982997 PMP982997 PCT982997 OSX982997 OJB982997 NZF982997 NPJ982997 NFN982997 MVR982997 MLV982997 MBZ982997 LSD982997 LIH982997 KYL982997 KOP982997 KET982997 JUX982997 JLB982997 JBF982997 IRJ982997 IHN982997 HXR982997 HNV982997 HDZ982997 GUD982997 GKH982997 GAL982997 FQP982997 FGT982997 EWX982997 ENB982997 EDF982997 DTJ982997 DJN982997 CZR982997 CPV982997 CFZ982997 BWD982997 BMH982997 BCL982997 ASP982997 AIT982997 YX982997 PB982997 FF982997 WRR917461 WHV917461 VXZ917461 VOD917461 VEH917461 UUL917461 UKP917461 UAT917461 TQX917461 THB917461 SXF917461 SNJ917461 SDN917461 RTR917461 RJV917461 QZZ917461 QQD917461 QGH917461 PWL917461 PMP917461 PCT917461 OSX917461 OJB917461 NZF917461 NPJ917461 NFN917461 MVR917461 MLV917461 MBZ917461 LSD917461 LIH917461 KYL917461 KOP917461 KET917461 JUX917461 JLB917461 JBF917461 IRJ917461 IHN917461 HXR917461 HNV917461 HDZ917461 GUD917461 GKH917461 GAL917461 FQP917461 FGT917461 EWX917461 ENB917461 EDF917461 DTJ917461 DJN917461 CZR917461 CPV917461 CFZ917461 BWD917461 BMH917461 BCL917461 ASP917461 AIT917461 YX917461 PB917461 FF917461 WRR851925 WHV851925 VXZ851925 VOD851925 VEH851925 UUL851925 UKP851925 UAT851925 TQX851925 THB851925 SXF851925 SNJ851925 SDN851925 RTR851925 RJV851925 QZZ851925 QQD851925 QGH851925 PWL851925 PMP851925 PCT851925 OSX851925 OJB851925 NZF851925 NPJ851925 NFN851925 MVR851925 MLV851925 MBZ851925 LSD851925 LIH851925 KYL851925 KOP851925 KET851925 JUX851925 JLB851925 JBF851925 IRJ851925 IHN851925 HXR851925 HNV851925 HDZ851925 GUD851925 GKH851925 GAL851925 FQP851925 FGT851925 EWX851925 ENB851925 EDF851925 DTJ851925 DJN851925 CZR851925 CPV851925 CFZ851925 BWD851925 BMH851925 BCL851925 ASP851925 AIT851925 YX851925 PB851925 FF851925 WRR786389 WHV786389 VXZ786389 VOD786389 VEH786389 UUL786389 UKP786389 UAT786389 TQX786389 THB786389 SXF786389 SNJ786389 SDN786389 RTR786389 RJV786389 QZZ786389 QQD786389 QGH786389 PWL786389 PMP786389 PCT786389 OSX786389 OJB786389 NZF786389 NPJ786389 NFN786389 MVR786389 MLV786389 MBZ786389 LSD786389 LIH786389 KYL786389 KOP786389 KET786389 JUX786389 JLB786389 JBF786389 IRJ786389 IHN786389 HXR786389 HNV786389 HDZ786389 GUD786389 GKH786389 GAL786389 FQP786389 FGT786389 EWX786389 ENB786389 EDF786389 DTJ786389 DJN786389 CZR786389 CPV786389 CFZ786389 BWD786389 BMH786389 BCL786389 ASP786389 AIT786389 YX786389 PB786389 FF786389 WRR720853 WHV720853 VXZ720853 VOD720853 VEH720853 UUL720853 UKP720853 UAT720853 TQX720853 THB720853 SXF720853 SNJ720853 SDN720853 RTR720853 RJV720853 QZZ720853 QQD720853 QGH720853 PWL720853 PMP720853 PCT720853 OSX720853 OJB720853 NZF720853 NPJ720853 NFN720853 MVR720853 MLV720853 MBZ720853 LSD720853 LIH720853 KYL720853 KOP720853 KET720853 JUX720853 JLB720853 JBF720853 IRJ720853 IHN720853 HXR720853 HNV720853 HDZ720853 GUD720853 GKH720853 GAL720853 FQP720853 FGT720853 EWX720853 ENB720853 EDF720853 DTJ720853 DJN720853 CZR720853 CPV720853 CFZ720853 BWD720853 BMH720853 BCL720853 ASP720853 AIT720853 YX720853 PB720853 FF720853 WRR655317 WHV655317 VXZ655317 VOD655317 VEH655317 UUL655317 UKP655317 UAT655317 TQX655317 THB655317 SXF655317 SNJ655317 SDN655317 RTR655317 RJV655317 QZZ655317 QQD655317 QGH655317 PWL655317 PMP655317 PCT655317 OSX655317 OJB655317 NZF655317 NPJ655317 NFN655317 MVR655317 MLV655317 MBZ655317 LSD655317 LIH655317 KYL655317 KOP655317 KET655317 JUX655317 JLB655317 JBF655317 IRJ655317 IHN655317 HXR655317 HNV655317 HDZ655317 GUD655317 GKH655317 GAL655317 FQP655317 FGT655317 EWX655317 ENB655317 EDF655317 DTJ655317 DJN655317 CZR655317 CPV655317 CFZ655317 BWD655317 BMH655317 BCL655317 ASP655317 AIT655317 YX655317 PB655317 FF655317 WRR589781 WHV589781 VXZ589781 VOD589781 VEH589781 UUL589781 UKP589781 UAT589781 TQX589781 THB589781 SXF589781 SNJ589781 SDN589781 RTR589781 RJV589781 QZZ589781 QQD589781 QGH589781 PWL589781 PMP589781 PCT589781 OSX589781 OJB589781 NZF589781 NPJ589781 NFN589781 MVR589781 MLV589781 MBZ589781 LSD589781 LIH589781 KYL589781 KOP589781 KET589781 JUX589781 JLB589781 JBF589781 IRJ589781 IHN589781 HXR589781 HNV589781 HDZ589781 GUD589781 GKH589781 GAL589781 FQP589781 FGT589781 EWX589781 ENB589781 EDF589781 DTJ589781 DJN589781 CZR589781 CPV589781 CFZ589781 BWD589781 BMH589781 BCL589781 ASP589781 AIT589781 YX589781 PB589781 FF589781 WRR524245 WHV524245 VXZ524245 VOD524245 VEH524245 UUL524245 UKP524245 UAT524245 TQX524245 THB524245 SXF524245 SNJ524245 SDN524245 RTR524245 RJV524245 QZZ524245 QQD524245 QGH524245 PWL524245 PMP524245 PCT524245 OSX524245 OJB524245 NZF524245 NPJ524245 NFN524245 MVR524245 MLV524245 MBZ524245 LSD524245 LIH524245 KYL524245 KOP524245 KET524245 JUX524245 JLB524245 JBF524245 IRJ524245 IHN524245 HXR524245 HNV524245 HDZ524245 GUD524245 GKH524245 GAL524245 FQP524245 FGT524245 EWX524245 ENB524245 EDF524245 DTJ524245 DJN524245 CZR524245 CPV524245 CFZ524245 BWD524245 BMH524245 BCL524245 ASP524245 AIT524245 YX524245 PB524245 FF524245 WRR458709 WHV458709 VXZ458709 VOD458709 VEH458709 UUL458709 UKP458709 UAT458709 TQX458709 THB458709 SXF458709 SNJ458709 SDN458709 RTR458709 RJV458709 QZZ458709 QQD458709 QGH458709 PWL458709 PMP458709 PCT458709 OSX458709 OJB458709 NZF458709 NPJ458709 NFN458709 MVR458709 MLV458709 MBZ458709 LSD458709 LIH458709 KYL458709 KOP458709 KET458709 JUX458709 JLB458709 JBF458709 IRJ458709 IHN458709 HXR458709 HNV458709 HDZ458709 GUD458709 GKH458709 GAL458709 FQP458709 FGT458709 EWX458709 ENB458709 EDF458709 DTJ458709 DJN458709 CZR458709 CPV458709 CFZ458709 BWD458709 BMH458709 BCL458709 ASP458709 AIT458709 YX458709 PB458709 FF458709 WRR393173 WHV393173 VXZ393173 VOD393173 VEH393173 UUL393173 UKP393173 UAT393173 TQX393173 THB393173 SXF393173 SNJ393173 SDN393173 RTR393173 RJV393173 QZZ393173 QQD393173 QGH393173 PWL393173 PMP393173 PCT393173 OSX393173 OJB393173 NZF393173 NPJ393173 NFN393173 MVR393173 MLV393173 MBZ393173 LSD393173 LIH393173 KYL393173 KOP393173 KET393173 JUX393173 JLB393173 JBF393173 IRJ393173 IHN393173 HXR393173 HNV393173 HDZ393173 GUD393173 GKH393173 GAL393173 FQP393173 FGT393173 EWX393173 ENB393173 EDF393173 DTJ393173 DJN393173 CZR393173 CPV393173 CFZ393173 BWD393173 BMH393173 BCL393173 ASP393173 AIT393173 YX393173 PB393173 FF393173 WRR327637 WHV327637 VXZ327637 VOD327637 VEH327637 UUL327637 UKP327637 UAT327637 TQX327637 THB327637 SXF327637 SNJ327637 SDN327637 RTR327637 RJV327637 QZZ327637 QQD327637 QGH327637 PWL327637 PMP327637 PCT327637 OSX327637 OJB327637 NZF327637 NPJ327637 NFN327637 MVR327637 MLV327637 MBZ327637 LSD327637 LIH327637 KYL327637 KOP327637 KET327637 JUX327637 JLB327637 JBF327637 IRJ327637 IHN327637 HXR327637 HNV327637 HDZ327637 GUD327637 GKH327637 GAL327637 FQP327637 FGT327637 EWX327637 ENB327637 EDF327637 DTJ327637 DJN327637 CZR327637 CPV327637 CFZ327637 BWD327637 BMH327637 BCL327637 ASP327637 AIT327637 YX327637 PB327637 FF327637 WRR262101 WHV262101 VXZ262101 VOD262101 VEH262101 UUL262101 UKP262101 UAT262101 TQX262101 THB262101 SXF262101 SNJ262101 SDN262101 RTR262101 RJV262101 QZZ262101 QQD262101 QGH262101 PWL262101 PMP262101 PCT262101 OSX262101 OJB262101 NZF262101 NPJ262101 NFN262101 MVR262101 MLV262101 MBZ262101 LSD262101 LIH262101 KYL262101 KOP262101 KET262101 JUX262101 JLB262101 JBF262101 IRJ262101 IHN262101 HXR262101 HNV262101 HDZ262101 GUD262101 GKH262101 GAL262101 FQP262101 FGT262101 EWX262101 ENB262101 EDF262101 DTJ262101 DJN262101 CZR262101 CPV262101 CFZ262101 BWD262101 BMH262101 BCL262101 ASP262101 AIT262101 YX262101 PB262101 FF262101 WRR196565 WHV196565 VXZ196565 VOD196565 VEH196565 UUL196565 UKP196565 UAT196565 TQX196565 THB196565 SXF196565 SNJ196565 SDN196565 RTR196565 RJV196565 QZZ196565 QQD196565 QGH196565 PWL196565 PMP196565 PCT196565 OSX196565 OJB196565 NZF196565 NPJ196565 NFN196565 MVR196565 MLV196565 MBZ196565 LSD196565 LIH196565 KYL196565 KOP196565 KET196565 JUX196565 JLB196565 JBF196565 IRJ196565 IHN196565 HXR196565 HNV196565 HDZ196565 GUD196565 GKH196565 GAL196565 FQP196565 FGT196565 EWX196565 ENB196565 EDF196565 DTJ196565 DJN196565 CZR196565 CPV196565 CFZ196565 BWD196565 BMH196565 BCL196565 ASP196565 AIT196565 YX196565 PB196565 FF196565 WRR131029 WHV131029 VXZ131029 VOD131029 VEH131029 UUL131029 UKP131029 UAT131029 TQX131029 THB131029 SXF131029 SNJ131029 SDN131029 RTR131029 RJV131029 QZZ131029 QQD131029 QGH131029 PWL131029 PMP131029 PCT131029 OSX131029 OJB131029 NZF131029 NPJ131029 NFN131029 MVR131029 MLV131029 MBZ131029 LSD131029 LIH131029 KYL131029 KOP131029 KET131029 JUX131029 JLB131029 JBF131029 IRJ131029 IHN131029 HXR131029 HNV131029 HDZ131029 GUD131029 GKH131029 GAL131029 FQP131029 FGT131029 EWX131029 ENB131029 EDF131029 DTJ131029 DJN131029 CZR131029 CPV131029 CFZ131029 BWD131029 BMH131029 BCL131029 ASP131029 AIT131029 YX131029 PB131029 FF131029 WRR65493 WHV65493 VXZ65493 VOD65493 VEH65493 UUL65493 UKP65493 UAT65493 TQX65493 THB65493 SXF65493 SNJ65493 SDN65493 RTR65493 RJV65493 QZZ65493 QQD65493 QGH65493 PWL65493 PMP65493 PCT65493 OSX65493 OJB65493 NZF65493 NPJ65493 NFN65493 MVR65493 MLV65493 MBZ65493 LSD65493 LIH65493 KYL65493 KOP65493 KET65493 JUX65493 JLB65493 JBF65493 IRJ65493 IHN65493 HXR65493 HNV65493 HDZ65493 GUD65493 GKH65493 GAL65493 FQP65493 FGT65493 EWX65493 ENB65493 EDF65493 DTJ65493 DJN65493 CZR65493 CPV65493 CFZ65493 BWD65493 BMH65493 BCL65493 ASP65493 AIT65493 YX65493 PB65493 FF65493 WRR982999 WHV982999 VXZ982999 VOD982999 VEH982999 UUL982999 UKP982999 UAT982999 TQX982999 THB982999 SXF982999 SNJ982999 SDN982999 RTR982999 RJV982999 QZZ982999 QQD982999 QGH982999 PWL982999 PMP982999 PCT982999 OSX982999 OJB982999 NZF982999 NPJ982999 NFN982999 MVR982999 MLV982999 MBZ982999 LSD982999 LIH982999 KYL982999 KOP982999 KET982999 JUX982999 JLB982999 JBF982999 IRJ982999 IHN982999 HXR982999 HNV982999 HDZ982999 GUD982999 GKH982999 GAL982999 FQP982999 FGT982999 EWX982999 ENB982999 EDF982999 DTJ982999 DJN982999 CZR982999 CPV982999 CFZ982999 BWD982999 BMH982999 BCL982999 ASP982999 AIT982999 YX982999 PB982999 FF982999 WRR917463 WHV917463 VXZ917463 VOD917463 VEH917463 UUL917463 UKP917463 UAT917463 TQX917463 THB917463 SXF917463 SNJ917463 SDN917463 RTR917463 RJV917463 QZZ917463 QQD917463 QGH917463 PWL917463 PMP917463 PCT917463 OSX917463 OJB917463 NZF917463 NPJ917463 NFN917463 MVR917463 MLV917463 MBZ917463 LSD917463 LIH917463 KYL917463 KOP917463 KET917463 JUX917463 JLB917463 JBF917463 IRJ917463 IHN917463 HXR917463 HNV917463 HDZ917463 GUD917463 GKH917463 GAL917463 FQP917463 FGT917463 EWX917463 ENB917463 EDF917463 DTJ917463 DJN917463 CZR917463 CPV917463 CFZ917463 BWD917463 BMH917463 BCL917463 ASP917463 AIT917463 YX917463 PB917463 FF917463 WRR851927 WHV851927 VXZ851927 VOD851927 VEH851927 UUL851927 UKP851927 UAT851927 TQX851927 THB851927 SXF851927 SNJ851927 SDN851927 RTR851927 RJV851927 QZZ851927 QQD851927 QGH851927 PWL851927 PMP851927 PCT851927 OSX851927 OJB851927 NZF851927 NPJ851927 NFN851927 MVR851927 MLV851927 MBZ851927 LSD851927 LIH851927 KYL851927 KOP851927 KET851927 JUX851927 JLB851927 JBF851927 IRJ851927 IHN851927 HXR851927 HNV851927 HDZ851927 GUD851927 GKH851927 GAL851927 FQP851927 FGT851927 EWX851927 ENB851927 EDF851927 DTJ851927 DJN851927 CZR851927 CPV851927 CFZ851927 BWD851927 BMH851927 BCL851927 ASP851927 AIT851927 YX851927 PB851927 FF851927 WRR786391 WHV786391 VXZ786391 VOD786391 VEH786391 UUL786391 UKP786391 UAT786391 TQX786391 THB786391 SXF786391 SNJ786391 SDN786391 RTR786391 RJV786391 QZZ786391 QQD786391 QGH786391 PWL786391 PMP786391 PCT786391 OSX786391 OJB786391 NZF786391 NPJ786391 NFN786391 MVR786391 MLV786391 MBZ786391 LSD786391 LIH786391 KYL786391 KOP786391 KET786391 JUX786391 JLB786391 JBF786391 IRJ786391 IHN786391 HXR786391 HNV786391 HDZ786391 GUD786391 GKH786391 GAL786391 FQP786391 FGT786391 EWX786391 ENB786391 EDF786391 DTJ786391 DJN786391 CZR786391 CPV786391 CFZ786391 BWD786391 BMH786391 BCL786391 ASP786391 AIT786391 YX786391 PB786391 FF786391 WRR720855 WHV720855 VXZ720855 VOD720855 VEH720855 UUL720855 UKP720855 UAT720855 TQX720855 THB720855 SXF720855 SNJ720855 SDN720855 RTR720855 RJV720855 QZZ720855 QQD720855 QGH720855 PWL720855 PMP720855 PCT720855 OSX720855 OJB720855 NZF720855 NPJ720855 NFN720855 MVR720855 MLV720855 MBZ720855 LSD720855 LIH720855 KYL720855 KOP720855 KET720855 JUX720855 JLB720855 JBF720855 IRJ720855 IHN720855 HXR720855 HNV720855 HDZ720855 GUD720855 GKH720855 GAL720855 FQP720855 FGT720855 EWX720855 ENB720855 EDF720855 DTJ720855 DJN720855 CZR720855 CPV720855 CFZ720855 BWD720855 BMH720855 BCL720855 ASP720855 AIT720855 YX720855 PB720855 FF720855 WRR655319 WHV655319 VXZ655319 VOD655319 VEH655319 UUL655319 UKP655319 UAT655319 TQX655319 THB655319 SXF655319 SNJ655319 SDN655319 RTR655319 RJV655319 QZZ655319 QQD655319 QGH655319 PWL655319 PMP655319 PCT655319 OSX655319 OJB655319 NZF655319 NPJ655319 NFN655319 MVR655319 MLV655319 MBZ655319 LSD655319 LIH655319 KYL655319 KOP655319 KET655319 JUX655319 JLB655319 JBF655319 IRJ655319 IHN655319 HXR655319 HNV655319 HDZ655319 GUD655319 GKH655319 GAL655319 FQP655319 FGT655319 EWX655319 ENB655319 EDF655319 DTJ655319 DJN655319 CZR655319 CPV655319 CFZ655319 BWD655319 BMH655319 BCL655319 ASP655319 AIT655319 YX655319 PB655319 FF655319 WRR589783 WHV589783 VXZ589783 VOD589783 VEH589783 UUL589783 UKP589783 UAT589783 TQX589783 THB589783 SXF589783 SNJ589783 SDN589783 RTR589783 RJV589783 QZZ589783 QQD589783 QGH589783 PWL589783 PMP589783 PCT589783 OSX589783 OJB589783 NZF589783 NPJ589783 NFN589783 MVR589783 MLV589783 MBZ589783 LSD589783 LIH589783 KYL589783 KOP589783 KET589783 JUX589783 JLB589783 JBF589783 IRJ589783 IHN589783 HXR589783 HNV589783 HDZ589783 GUD589783 GKH589783 GAL589783 FQP589783 FGT589783 EWX589783 ENB589783 EDF589783 DTJ589783 DJN589783 CZR589783 CPV589783 CFZ589783 BWD589783 BMH589783 BCL589783 ASP589783 AIT589783 YX589783 PB589783 FF589783 WRR524247 WHV524247 VXZ524247 VOD524247 VEH524247 UUL524247 UKP524247 UAT524247 TQX524247 THB524247 SXF524247 SNJ524247 SDN524247 RTR524247 RJV524247 QZZ524247 QQD524247 QGH524247 PWL524247 PMP524247 PCT524247 OSX524247 OJB524247 NZF524247 NPJ524247 NFN524247 MVR524247 MLV524247 MBZ524247 LSD524247 LIH524247 KYL524247 KOP524247 KET524247 JUX524247 JLB524247 JBF524247 IRJ524247 IHN524247 HXR524247 HNV524247 HDZ524247 GUD524247 GKH524247 GAL524247 FQP524247 FGT524247 EWX524247 ENB524247 EDF524247 DTJ524247 DJN524247 CZR524247 CPV524247 CFZ524247 BWD524247 BMH524247 BCL524247 ASP524247 AIT524247 YX524247 PB524247 FF524247 WRR458711 WHV458711 VXZ458711 VOD458711 VEH458711 UUL458711 UKP458711 UAT458711 TQX458711 THB458711 SXF458711 SNJ458711 SDN458711 RTR458711 RJV458711 QZZ458711 QQD458711 QGH458711 PWL458711 PMP458711 PCT458711 OSX458711 OJB458711 NZF458711 NPJ458711 NFN458711 MVR458711 MLV458711 MBZ458711 LSD458711 LIH458711 KYL458711 KOP458711 KET458711 JUX458711 JLB458711 JBF458711 IRJ458711 IHN458711 HXR458711 HNV458711 HDZ458711 GUD458711 GKH458711 GAL458711 FQP458711 FGT458711 EWX458711 ENB458711 EDF458711 DTJ458711 DJN458711 CZR458711 CPV458711 CFZ458711 BWD458711 BMH458711 BCL458711 ASP458711 AIT458711 YX458711 PB458711 FF458711 WRR393175 WHV393175 VXZ393175 VOD393175 VEH393175 UUL393175 UKP393175 UAT393175 TQX393175 THB393175 SXF393175 SNJ393175 SDN393175 RTR393175 RJV393175 QZZ393175 QQD393175 QGH393175 PWL393175 PMP393175 PCT393175 OSX393175 OJB393175 NZF393175 NPJ393175 NFN393175 MVR393175 MLV393175 MBZ393175 LSD393175 LIH393175 KYL393175 KOP393175 KET393175 JUX393175 JLB393175 JBF393175 IRJ393175 IHN393175 HXR393175 HNV393175 HDZ393175 GUD393175 GKH393175 GAL393175 FQP393175 FGT393175 EWX393175 ENB393175 EDF393175 DTJ393175 DJN393175 CZR393175 CPV393175 CFZ393175 BWD393175 BMH393175 BCL393175 ASP393175 AIT393175 YX393175 PB393175 FF393175 WRR327639 WHV327639 VXZ327639 VOD327639 VEH327639 UUL327639 UKP327639 UAT327639 TQX327639 THB327639 SXF327639 SNJ327639 SDN327639 RTR327639 RJV327639 QZZ327639 QQD327639 QGH327639 PWL327639 PMP327639 PCT327639 OSX327639 OJB327639 NZF327639 NPJ327639 NFN327639 MVR327639 MLV327639 MBZ327639 LSD327639 LIH327639 KYL327639 KOP327639 KET327639 JUX327639 JLB327639 JBF327639 IRJ327639 IHN327639 HXR327639 HNV327639 HDZ327639 GUD327639 GKH327639 GAL327639 FQP327639 FGT327639 EWX327639 ENB327639 EDF327639 DTJ327639 DJN327639 CZR327639 CPV327639 CFZ327639 BWD327639 BMH327639 BCL327639 ASP327639 AIT327639 YX327639 PB327639 FF327639 WRR262103 WHV262103 VXZ262103 VOD262103 VEH262103 UUL262103 UKP262103 UAT262103 TQX262103 THB262103 SXF262103 SNJ262103 SDN262103 RTR262103 RJV262103 QZZ262103 QQD262103 QGH262103 PWL262103 PMP262103 PCT262103 OSX262103 OJB262103 NZF262103 NPJ262103 NFN262103 MVR262103 MLV262103 MBZ262103 LSD262103 LIH262103 KYL262103 KOP262103 KET262103 JUX262103 JLB262103 JBF262103 IRJ262103 IHN262103 HXR262103 HNV262103 HDZ262103 GUD262103 GKH262103 GAL262103 FQP262103 FGT262103 EWX262103 ENB262103 EDF262103 DTJ262103 DJN262103 CZR262103 CPV262103 CFZ262103 BWD262103 BMH262103 BCL262103 ASP262103 AIT262103 YX262103 PB262103 FF262103 WRR196567 WHV196567 VXZ196567 VOD196567 VEH196567 UUL196567 UKP196567 UAT196567 TQX196567 THB196567 SXF196567 SNJ196567 SDN196567 RTR196567 RJV196567 QZZ196567 QQD196567 QGH196567 PWL196567 PMP196567 PCT196567 OSX196567 OJB196567 NZF196567 NPJ196567 NFN196567 MVR196567 MLV196567 MBZ196567 LSD196567 LIH196567 KYL196567 KOP196567 KET196567 JUX196567 JLB196567 JBF196567 IRJ196567 IHN196567 HXR196567 HNV196567 HDZ196567 GUD196567 GKH196567 GAL196567 FQP196567 FGT196567 EWX196567 ENB196567 EDF196567 DTJ196567 DJN196567 CZR196567 CPV196567 CFZ196567 BWD196567 BMH196567 BCL196567 ASP196567 AIT196567 YX196567 PB196567 FF196567 WRR131031 WHV131031 VXZ131031 VOD131031 VEH131031 UUL131031 UKP131031 UAT131031 TQX131031 THB131031 SXF131031 SNJ131031 SDN131031 RTR131031 RJV131031 QZZ131031 QQD131031 QGH131031 PWL131031 PMP131031 PCT131031 OSX131031 OJB131031 NZF131031 NPJ131031 NFN131031 MVR131031 MLV131031 MBZ131031 LSD131031 LIH131031 KYL131031 KOP131031 KET131031 JUX131031 JLB131031 JBF131031 IRJ131031 IHN131031 HXR131031 HNV131031 HDZ131031 GUD131031 GKH131031 GAL131031 FQP131031 FGT131031 EWX131031 ENB131031 EDF131031 DTJ131031 DJN131031 CZR131031 CPV131031 CFZ131031 BWD131031 BMH131031 BCL131031 ASP131031 AIT131031 YX131031 PB131031 FF131031 WRR65495 WHV65495 VXZ65495 VOD65495 VEH65495 UUL65495 UKP65495 UAT65495 TQX65495 THB65495 SXF65495 SNJ65495 SDN65495 RTR65495 RJV65495 QZZ65495 QQD65495 QGH65495 PWL65495 PMP65495 PCT65495 OSX65495 OJB65495 NZF65495 NPJ65495 NFN65495 MVR65495 MLV65495 MBZ65495 LSD65495 LIH65495 KYL65495 KOP65495 KET65495 JUX65495 JLB65495 JBF65495 IRJ65495 IHN65495 HXR65495 HNV65495 HDZ65495 GUD65495 GKH65495 GAL65495 FQP65495 FGT65495 EWX65495 ENB65495 EDF65495 DTJ65495 DJN65495 CZR65495 CPV65495 CFZ65495 BWD65495 BMH65495 BCL65495 ASP65495 AIT65495 YX65495 PB65495 FF65495 WRR983009 WHV983009 VXZ983009 VOD983009 VEH983009 UUL983009 UKP983009 UAT983009 TQX983009 THB983009 SXF983009 SNJ983009 SDN983009 RTR983009 RJV983009 QZZ983009 QQD983009 QGH983009 PWL983009 PMP983009 PCT983009 OSX983009 OJB983009 NZF983009 NPJ983009 NFN983009 MVR983009 MLV983009 MBZ983009 LSD983009 LIH983009 KYL983009 KOP983009 KET983009 JUX983009 JLB983009 JBF983009 IRJ983009 IHN983009 HXR983009 HNV983009 HDZ983009 GUD983009 GKH983009 GAL983009 FQP983009 FGT983009 EWX983009 ENB983009 EDF983009 DTJ983009 DJN983009 CZR983009 CPV983009 CFZ983009 BWD983009 BMH983009 BCL983009 ASP983009 AIT983009 YX983009 PB983009 FF983009 WRR917473 WHV917473 VXZ917473 VOD917473 VEH917473 UUL917473 UKP917473 UAT917473 TQX917473 THB917473 SXF917473 SNJ917473 SDN917473 RTR917473 RJV917473 QZZ917473 QQD917473 QGH917473 PWL917473 PMP917473 PCT917473 OSX917473 OJB917473 NZF917473 NPJ917473 NFN917473 MVR917473 MLV917473 MBZ917473 LSD917473 LIH917473 KYL917473 KOP917473 KET917473 JUX917473 JLB917473 JBF917473 IRJ917473 IHN917473 HXR917473 HNV917473 HDZ917473 GUD917473 GKH917473 GAL917473 FQP917473 FGT917473 EWX917473 ENB917473 EDF917473 DTJ917473 DJN917473 CZR917473 CPV917473 CFZ917473 BWD917473 BMH917473 BCL917473 ASP917473 AIT917473 YX917473 PB917473 FF917473 WRR851937 WHV851937 VXZ851937 VOD851937 VEH851937 UUL851937 UKP851937 UAT851937 TQX851937 THB851937 SXF851937 SNJ851937 SDN851937 RTR851937 RJV851937 QZZ851937 QQD851937 QGH851937 PWL851937 PMP851937 PCT851937 OSX851937 OJB851937 NZF851937 NPJ851937 NFN851937 MVR851937 MLV851937 MBZ851937 LSD851937 LIH851937 KYL851937 KOP851937 KET851937 JUX851937 JLB851937 JBF851937 IRJ851937 IHN851937 HXR851937 HNV851937 HDZ851937 GUD851937 GKH851937 GAL851937 FQP851937 FGT851937 EWX851937 ENB851937 EDF851937 DTJ851937 DJN851937 CZR851937 CPV851937 CFZ851937 BWD851937 BMH851937 BCL851937 ASP851937 AIT851937 YX851937 PB851937 FF851937 WRR786401 WHV786401 VXZ786401 VOD786401 VEH786401 UUL786401 UKP786401 UAT786401 TQX786401 THB786401 SXF786401 SNJ786401 SDN786401 RTR786401 RJV786401 QZZ786401 QQD786401 QGH786401 PWL786401 PMP786401 PCT786401 OSX786401 OJB786401 NZF786401 NPJ786401 NFN786401 MVR786401 MLV786401 MBZ786401 LSD786401 LIH786401 KYL786401 KOP786401 KET786401 JUX786401 JLB786401 JBF786401 IRJ786401 IHN786401 HXR786401 HNV786401 HDZ786401 GUD786401 GKH786401 GAL786401 FQP786401 FGT786401 EWX786401 ENB786401 EDF786401 DTJ786401 DJN786401 CZR786401 CPV786401 CFZ786401 BWD786401 BMH786401 BCL786401 ASP786401 AIT786401 YX786401 PB786401 FF786401 WRR720865 WHV720865 VXZ720865 VOD720865 VEH720865 UUL720865 UKP720865 UAT720865 TQX720865 THB720865 SXF720865 SNJ720865 SDN720865 RTR720865 RJV720865 QZZ720865 QQD720865 QGH720865 PWL720865 PMP720865 PCT720865 OSX720865 OJB720865 NZF720865 NPJ720865 NFN720865 MVR720865 MLV720865 MBZ720865 LSD720865 LIH720865 KYL720865 KOP720865 KET720865 JUX720865 JLB720865 JBF720865 IRJ720865 IHN720865 HXR720865 HNV720865 HDZ720865 GUD720865 GKH720865 GAL720865 FQP720865 FGT720865 EWX720865 ENB720865 EDF720865 DTJ720865 DJN720865 CZR720865 CPV720865 CFZ720865 BWD720865 BMH720865 BCL720865 ASP720865 AIT720865 YX720865 PB720865 FF720865 WRR655329 WHV655329 VXZ655329 VOD655329 VEH655329 UUL655329 UKP655329 UAT655329 TQX655329 THB655329 SXF655329 SNJ655329 SDN655329 RTR655329 RJV655329 QZZ655329 QQD655329 QGH655329 PWL655329 PMP655329 PCT655329 OSX655329 OJB655329 NZF655329 NPJ655329 NFN655329 MVR655329 MLV655329 MBZ655329 LSD655329 LIH655329 KYL655329 KOP655329 KET655329 JUX655329 JLB655329 JBF655329 IRJ655329 IHN655329 HXR655329 HNV655329 HDZ655329 GUD655329 GKH655329 GAL655329 FQP655329 FGT655329 EWX655329 ENB655329 EDF655329 DTJ655329 DJN655329 CZR655329 CPV655329 CFZ655329 BWD655329 BMH655329 BCL655329 ASP655329 AIT655329 YX655329 PB655329 FF655329 WRR589793 WHV589793 VXZ589793 VOD589793 VEH589793 UUL589793 UKP589793 UAT589793 TQX589793 THB589793 SXF589793 SNJ589793 SDN589793 RTR589793 RJV589793 QZZ589793 QQD589793 QGH589793 PWL589793 PMP589793 PCT589793 OSX589793 OJB589793 NZF589793 NPJ589793 NFN589793 MVR589793 MLV589793 MBZ589793 LSD589793 LIH589793 KYL589793 KOP589793 KET589793 JUX589793 JLB589793 JBF589793 IRJ589793 IHN589793 HXR589793 HNV589793 HDZ589793 GUD589793 GKH589793 GAL589793 FQP589793 FGT589793 EWX589793 ENB589793 EDF589793 DTJ589793 DJN589793 CZR589793 CPV589793 CFZ589793 BWD589793 BMH589793 BCL589793 ASP589793 AIT589793 YX589793 PB589793 FF589793 WRR524257 WHV524257 VXZ524257 VOD524257 VEH524257 UUL524257 UKP524257 UAT524257 TQX524257 THB524257 SXF524257 SNJ524257 SDN524257 RTR524257 RJV524257 QZZ524257 QQD524257 QGH524257 PWL524257 PMP524257 PCT524257 OSX524257 OJB524257 NZF524257 NPJ524257 NFN524257 MVR524257 MLV524257 MBZ524257 LSD524257 LIH524257 KYL524257 KOP524257 KET524257 JUX524257 JLB524257 JBF524257 IRJ524257 IHN524257 HXR524257 HNV524257 HDZ524257 GUD524257 GKH524257 GAL524257 FQP524257 FGT524257 EWX524257 ENB524257 EDF524257 DTJ524257 DJN524257 CZR524257 CPV524257 CFZ524257 BWD524257 BMH524257 BCL524257 ASP524257 AIT524257 YX524257 PB524257 FF524257 WRR458721 WHV458721 VXZ458721 VOD458721 VEH458721 UUL458721 UKP458721 UAT458721 TQX458721 THB458721 SXF458721 SNJ458721 SDN458721 RTR458721 RJV458721 QZZ458721 QQD458721 QGH458721 PWL458721 PMP458721 PCT458721 OSX458721 OJB458721 NZF458721 NPJ458721 NFN458721 MVR458721 MLV458721 MBZ458721 LSD458721 LIH458721 KYL458721 KOP458721 KET458721 JUX458721 JLB458721 JBF458721 IRJ458721 IHN458721 HXR458721 HNV458721 HDZ458721 GUD458721 GKH458721 GAL458721 FQP458721 FGT458721 EWX458721 ENB458721 EDF458721 DTJ458721 DJN458721 CZR458721 CPV458721 CFZ458721 BWD458721 BMH458721 BCL458721 ASP458721 AIT458721 YX458721 PB458721 FF458721 WRR393185 WHV393185 VXZ393185 VOD393185 VEH393185 UUL393185 UKP393185 UAT393185 TQX393185 THB393185 SXF393185 SNJ393185 SDN393185 RTR393185 RJV393185 QZZ393185 QQD393185 QGH393185 PWL393185 PMP393185 PCT393185 OSX393185 OJB393185 NZF393185 NPJ393185 NFN393185 MVR393185 MLV393185 MBZ393185 LSD393185 LIH393185 KYL393185 KOP393185 KET393185 JUX393185 JLB393185 JBF393185 IRJ393185 IHN393185 HXR393185 HNV393185 HDZ393185 GUD393185 GKH393185 GAL393185 FQP393185 FGT393185 EWX393185 ENB393185 EDF393185 DTJ393185 DJN393185 CZR393185 CPV393185 CFZ393185 BWD393185 BMH393185 BCL393185 ASP393185 AIT393185 YX393185 PB393185 FF393185 WRR327649 WHV327649 VXZ327649 VOD327649 VEH327649 UUL327649 UKP327649 UAT327649 TQX327649 THB327649 SXF327649 SNJ327649 SDN327649 RTR327649 RJV327649 QZZ327649 QQD327649 QGH327649 PWL327649 PMP327649 PCT327649 OSX327649 OJB327649 NZF327649 NPJ327649 NFN327649 MVR327649 MLV327649 MBZ327649 LSD327649 LIH327649 KYL327649 KOP327649 KET327649 JUX327649 JLB327649 JBF327649 IRJ327649 IHN327649 HXR327649 HNV327649 HDZ327649 GUD327649 GKH327649 GAL327649 FQP327649 FGT327649 EWX327649 ENB327649 EDF327649 DTJ327649 DJN327649 CZR327649 CPV327649 CFZ327649 BWD327649 BMH327649 BCL327649 ASP327649 AIT327649 YX327649 PB327649 FF327649 WRR262113 WHV262113 VXZ262113 VOD262113 VEH262113 UUL262113 UKP262113 UAT262113 TQX262113 THB262113 SXF262113 SNJ262113 SDN262113 RTR262113 RJV262113 QZZ262113 QQD262113 QGH262113 PWL262113 PMP262113 PCT262113 OSX262113 OJB262113 NZF262113 NPJ262113 NFN262113 MVR262113 MLV262113 MBZ262113 LSD262113 LIH262113 KYL262113 KOP262113 KET262113 JUX262113 JLB262113 JBF262113 IRJ262113 IHN262113 HXR262113 HNV262113 HDZ262113 GUD262113 GKH262113 GAL262113 FQP262113 FGT262113 EWX262113 ENB262113 EDF262113 DTJ262113 DJN262113 CZR262113 CPV262113 CFZ262113 BWD262113 BMH262113 BCL262113 ASP262113 AIT262113 YX262113 PB262113 FF262113 WRR196577 WHV196577 VXZ196577 VOD196577 VEH196577 UUL196577 UKP196577 UAT196577 TQX196577 THB196577 SXF196577 SNJ196577 SDN196577 RTR196577 RJV196577 QZZ196577 QQD196577 QGH196577 PWL196577 PMP196577 PCT196577 OSX196577 OJB196577 NZF196577 NPJ196577 NFN196577 MVR196577 MLV196577 MBZ196577 LSD196577 LIH196577 KYL196577 KOP196577 KET196577 JUX196577 JLB196577 JBF196577 IRJ196577 IHN196577 HXR196577 HNV196577 HDZ196577 GUD196577 GKH196577 GAL196577 FQP196577 FGT196577 EWX196577 ENB196577 EDF196577 DTJ196577 DJN196577 CZR196577 CPV196577 CFZ196577 BWD196577 BMH196577 BCL196577 ASP196577 AIT196577 YX196577 PB196577 FF196577 WRR131041 WHV131041 VXZ131041 VOD131041 VEH131041 UUL131041 UKP131041 UAT131041 TQX131041 THB131041 SXF131041 SNJ131041 SDN131041 RTR131041 RJV131041 QZZ131041 QQD131041 QGH131041 PWL131041 PMP131041 PCT131041 OSX131041 OJB131041 NZF131041 NPJ131041 NFN131041 MVR131041 MLV131041 MBZ131041 LSD131041 LIH131041 KYL131041 KOP131041 KET131041 JUX131041 JLB131041 JBF131041 IRJ131041 IHN131041 HXR131041 HNV131041 HDZ131041 GUD131041 GKH131041 GAL131041 FQP131041 FGT131041 EWX131041 ENB131041 EDF131041 DTJ131041 DJN131041 CZR131041 CPV131041 CFZ131041 BWD131041 BMH131041 BCL131041 ASP131041 AIT131041 YX131041 PB131041 FF131041 WRR65505 WHV65505 VXZ65505 VOD65505 VEH65505 UUL65505 UKP65505 UAT65505 TQX65505 THB65505 SXF65505 SNJ65505 SDN65505 RTR65505 RJV65505 QZZ65505 QQD65505 QGH65505 PWL65505 PMP65505 PCT65505 OSX65505 OJB65505 NZF65505 NPJ65505 NFN65505 MVR65505 MLV65505 MBZ65505 LSD65505 LIH65505 KYL65505 KOP65505 KET65505 JUX65505 JLB65505 JBF65505 IRJ65505 IHN65505 HXR65505 HNV65505 HDZ65505 GUD65505 GKH65505 GAL65505 FQP65505 FGT65505 EWX65505 ENB65505 EDF65505 DTJ65505 DJN65505 CZR65505 CPV65505 CFZ65505 BWD65505 BMH65505 BCL65505 ASP65505 AIT65505 YX65505 PB65505 FF65505 WRR983011 WHV983011 VXZ983011 VOD983011 VEH983011 UUL983011 UKP983011 UAT983011 TQX983011 THB983011 SXF983011 SNJ983011 SDN983011 RTR983011 RJV983011 QZZ983011 QQD983011 QGH983011 PWL983011 PMP983011 PCT983011 OSX983011 OJB983011 NZF983011 NPJ983011 NFN983011 MVR983011 MLV983011 MBZ983011 LSD983011 LIH983011 KYL983011 KOP983011 KET983011 JUX983011 JLB983011 JBF983011 IRJ983011 IHN983011 HXR983011 HNV983011 HDZ983011 GUD983011 GKH983011 GAL983011 FQP983011 FGT983011 EWX983011 ENB983011 EDF983011 DTJ983011 DJN983011 CZR983011 CPV983011 CFZ983011 BWD983011 BMH983011 BCL983011 ASP983011 AIT983011 YX983011 PB983011 FF983011 WRR917475 WHV917475 VXZ917475 VOD917475 VEH917475 UUL917475 UKP917475 UAT917475 TQX917475 THB917475 SXF917475 SNJ917475 SDN917475 RTR917475 RJV917475 QZZ917475 QQD917475 QGH917475 PWL917475 PMP917475 PCT917475 OSX917475 OJB917475 NZF917475 NPJ917475 NFN917475 MVR917475 MLV917475 MBZ917475 LSD917475 LIH917475 KYL917475 KOP917475 KET917475 JUX917475 JLB917475 JBF917475 IRJ917475 IHN917475 HXR917475 HNV917475 HDZ917475 GUD917475 GKH917475 GAL917475 FQP917475 FGT917475 EWX917475 ENB917475 EDF917475 DTJ917475 DJN917475 CZR917475 CPV917475 CFZ917475 BWD917475 BMH917475 BCL917475 ASP917475 AIT917475 YX917475 PB917475 FF917475 WRR851939 WHV851939 VXZ851939 VOD851939 VEH851939 UUL851939 UKP851939 UAT851939 TQX851939 THB851939 SXF851939 SNJ851939 SDN851939 RTR851939 RJV851939 QZZ851939 QQD851939 QGH851939 PWL851939 PMP851939 PCT851939 OSX851939 OJB851939 NZF851939 NPJ851939 NFN851939 MVR851939 MLV851939 MBZ851939 LSD851939 LIH851939 KYL851939 KOP851939 KET851939 JUX851939 JLB851939 JBF851939 IRJ851939 IHN851939 HXR851939 HNV851939 HDZ851939 GUD851939 GKH851939 GAL851939 FQP851939 FGT851939 EWX851939 ENB851939 EDF851939 DTJ851939 DJN851939 CZR851939 CPV851939 CFZ851939 BWD851939 BMH851939 BCL851939 ASP851939 AIT851939 YX851939 PB851939 FF851939 WRR786403 WHV786403 VXZ786403 VOD786403 VEH786403 UUL786403 UKP786403 UAT786403 TQX786403 THB786403 SXF786403 SNJ786403 SDN786403 RTR786403 RJV786403 QZZ786403 QQD786403 QGH786403 PWL786403 PMP786403 PCT786403 OSX786403 OJB786403 NZF786403 NPJ786403 NFN786403 MVR786403 MLV786403 MBZ786403 LSD786403 LIH786403 KYL786403 KOP786403 KET786403 JUX786403 JLB786403 JBF786403 IRJ786403 IHN786403 HXR786403 HNV786403 HDZ786403 GUD786403 GKH786403 GAL786403 FQP786403 FGT786403 EWX786403 ENB786403 EDF786403 DTJ786403 DJN786403 CZR786403 CPV786403 CFZ786403 BWD786403 BMH786403 BCL786403 ASP786403 AIT786403 YX786403 PB786403 FF786403 WRR720867 WHV720867 VXZ720867 VOD720867 VEH720867 UUL720867 UKP720867 UAT720867 TQX720867 THB720867 SXF720867 SNJ720867 SDN720867 RTR720867 RJV720867 QZZ720867 QQD720867 QGH720867 PWL720867 PMP720867 PCT720867 OSX720867 OJB720867 NZF720867 NPJ720867 NFN720867 MVR720867 MLV720867 MBZ720867 LSD720867 LIH720867 KYL720867 KOP720867 KET720867 JUX720867 JLB720867 JBF720867 IRJ720867 IHN720867 HXR720867 HNV720867 HDZ720867 GUD720867 GKH720867 GAL720867 FQP720867 FGT720867 EWX720867 ENB720867 EDF720867 DTJ720867 DJN720867 CZR720867 CPV720867 CFZ720867 BWD720867 BMH720867 BCL720867 ASP720867 AIT720867 YX720867 PB720867 FF720867 WRR655331 WHV655331 VXZ655331 VOD655331 VEH655331 UUL655331 UKP655331 UAT655331 TQX655331 THB655331 SXF655331 SNJ655331 SDN655331 RTR655331 RJV655331 QZZ655331 QQD655331 QGH655331 PWL655331 PMP655331 PCT655331 OSX655331 OJB655331 NZF655331 NPJ655331 NFN655331 MVR655331 MLV655331 MBZ655331 LSD655331 LIH655331 KYL655331 KOP655331 KET655331 JUX655331 JLB655331 JBF655331 IRJ655331 IHN655331 HXR655331 HNV655331 HDZ655331 GUD655331 GKH655331 GAL655331 FQP655331 FGT655331 EWX655331 ENB655331 EDF655331 DTJ655331 DJN655331 CZR655331 CPV655331 CFZ655331 BWD655331 BMH655331 BCL655331 ASP655331 AIT655331 YX655331 PB655331 FF655331 WRR589795 WHV589795 VXZ589795 VOD589795 VEH589795 UUL589795 UKP589795 UAT589795 TQX589795 THB589795 SXF589795 SNJ589795 SDN589795 RTR589795 RJV589795 QZZ589795 QQD589795 QGH589795 PWL589795 PMP589795 PCT589795 OSX589795 OJB589795 NZF589795 NPJ589795 NFN589795 MVR589795 MLV589795 MBZ589795 LSD589795 LIH589795 KYL589795 KOP589795 KET589795 JUX589795 JLB589795 JBF589795 IRJ589795 IHN589795 HXR589795 HNV589795 HDZ589795 GUD589795 GKH589795 GAL589795 FQP589795 FGT589795 EWX589795 ENB589795 EDF589795 DTJ589795 DJN589795 CZR589795 CPV589795 CFZ589795 BWD589795 BMH589795 BCL589795 ASP589795 AIT589795 YX589795 PB589795 FF589795 WRR524259 WHV524259 VXZ524259 VOD524259 VEH524259 UUL524259 UKP524259 UAT524259 TQX524259 THB524259 SXF524259 SNJ524259 SDN524259 RTR524259 RJV524259 QZZ524259 QQD524259 QGH524259 PWL524259 PMP524259 PCT524259 OSX524259 OJB524259 NZF524259 NPJ524259 NFN524259 MVR524259 MLV524259 MBZ524259 LSD524259 LIH524259 KYL524259 KOP524259 KET524259 JUX524259 JLB524259 JBF524259 IRJ524259 IHN524259 HXR524259 HNV524259 HDZ524259 GUD524259 GKH524259 GAL524259 FQP524259 FGT524259 EWX524259 ENB524259 EDF524259 DTJ524259 DJN524259 CZR524259 CPV524259 CFZ524259 BWD524259 BMH524259 BCL524259 ASP524259 AIT524259 YX524259 PB524259 FF524259 WRR458723 WHV458723 VXZ458723 VOD458723 VEH458723 UUL458723 UKP458723 UAT458723 TQX458723 THB458723 SXF458723 SNJ458723 SDN458723 RTR458723 RJV458723 QZZ458723 QQD458723 QGH458723 PWL458723 PMP458723 PCT458723 OSX458723 OJB458723 NZF458723 NPJ458723 NFN458723 MVR458723 MLV458723 MBZ458723 LSD458723 LIH458723 KYL458723 KOP458723 KET458723 JUX458723 JLB458723 JBF458723 IRJ458723 IHN458723 HXR458723 HNV458723 HDZ458723 GUD458723 GKH458723 GAL458723 FQP458723 FGT458723 EWX458723 ENB458723 EDF458723 DTJ458723 DJN458723 CZR458723 CPV458723 CFZ458723 BWD458723 BMH458723 BCL458723 ASP458723 AIT458723 YX458723 PB458723 FF458723 WRR393187 WHV393187 VXZ393187 VOD393187 VEH393187 UUL393187 UKP393187 UAT393187 TQX393187 THB393187 SXF393187 SNJ393187 SDN393187 RTR393187 RJV393187 QZZ393187 QQD393187 QGH393187 PWL393187 PMP393187 PCT393187 OSX393187 OJB393187 NZF393187 NPJ393187 NFN393187 MVR393187 MLV393187 MBZ393187 LSD393187 LIH393187 KYL393187 KOP393187 KET393187 JUX393187 JLB393187 JBF393187 IRJ393187 IHN393187 HXR393187 HNV393187 HDZ393187 GUD393187 GKH393187 GAL393187 FQP393187 FGT393187 EWX393187 ENB393187 EDF393187 DTJ393187 DJN393187 CZR393187 CPV393187 CFZ393187 BWD393187 BMH393187 BCL393187 ASP393187 AIT393187 YX393187 PB393187 FF393187 WRR327651 WHV327651 VXZ327651 VOD327651 VEH327651 UUL327651 UKP327651 UAT327651 TQX327651 THB327651 SXF327651 SNJ327651 SDN327651 RTR327651 RJV327651 QZZ327651 QQD327651 QGH327651 PWL327651 PMP327651 PCT327651 OSX327651 OJB327651 NZF327651 NPJ327651 NFN327651 MVR327651 MLV327651 MBZ327651 LSD327651 LIH327651 KYL327651 KOP327651 KET327651 JUX327651 JLB327651 JBF327651 IRJ327651 IHN327651 HXR327651 HNV327651 HDZ327651 GUD327651 GKH327651 GAL327651 FQP327651 FGT327651 EWX327651 ENB327651 EDF327651 DTJ327651 DJN327651 CZR327651 CPV327651 CFZ327651 BWD327651 BMH327651 BCL327651 ASP327651 AIT327651 YX327651 PB327651 FF327651 WRR262115 WHV262115 VXZ262115 VOD262115 VEH262115 UUL262115 UKP262115 UAT262115 TQX262115 THB262115 SXF262115 SNJ262115 SDN262115 RTR262115 RJV262115 QZZ262115 QQD262115 QGH262115 PWL262115 PMP262115 PCT262115 OSX262115 OJB262115 NZF262115 NPJ262115 NFN262115 MVR262115 MLV262115 MBZ262115 LSD262115 LIH262115 KYL262115 KOP262115 KET262115 JUX262115 JLB262115 JBF262115 IRJ262115 IHN262115 HXR262115 HNV262115 HDZ262115 GUD262115 GKH262115 GAL262115 FQP262115 FGT262115 EWX262115 ENB262115 EDF262115 DTJ262115 DJN262115 CZR262115 CPV262115 CFZ262115 BWD262115 BMH262115 BCL262115 ASP262115 AIT262115 YX262115 PB262115 FF262115 WRR196579 WHV196579 VXZ196579 VOD196579 VEH196579 UUL196579 UKP196579 UAT196579 TQX196579 THB196579 SXF196579 SNJ196579 SDN196579 RTR196579 RJV196579 QZZ196579 QQD196579 QGH196579 PWL196579 PMP196579 PCT196579 OSX196579 OJB196579 NZF196579 NPJ196579 NFN196579 MVR196579 MLV196579 MBZ196579 LSD196579 LIH196579 KYL196579 KOP196579 KET196579 JUX196579 JLB196579 JBF196579 IRJ196579 IHN196579 HXR196579 HNV196579 HDZ196579 GUD196579 GKH196579 GAL196579 FQP196579 FGT196579 EWX196579 ENB196579 EDF196579 DTJ196579 DJN196579 CZR196579 CPV196579 CFZ196579 BWD196579 BMH196579 BCL196579 ASP196579 AIT196579 YX196579 PB196579 FF196579 WRR131043 WHV131043 VXZ131043 VOD131043 VEH131043 UUL131043 UKP131043 UAT131043 TQX131043 THB131043 SXF131043 SNJ131043 SDN131043 RTR131043 RJV131043 QZZ131043 QQD131043 QGH131043 PWL131043 PMP131043 PCT131043 OSX131043 OJB131043 NZF131043 NPJ131043 NFN131043 MVR131043 MLV131043 MBZ131043 LSD131043 LIH131043 KYL131043 KOP131043 KET131043 JUX131043 JLB131043 JBF131043 IRJ131043 IHN131043 HXR131043 HNV131043 HDZ131043 GUD131043 GKH131043 GAL131043 FQP131043 FGT131043 EWX131043 ENB131043 EDF131043 DTJ131043 DJN131043 CZR131043 CPV131043 CFZ131043 BWD131043 BMH131043 BCL131043 ASP131043 AIT131043 YX131043 PB131043 FF131043 WRR65507 WHV65507 VXZ65507 VOD65507 VEH65507 UUL65507 UKP65507 UAT65507 TQX65507 THB65507 SXF65507 SNJ65507 SDN65507 RTR65507 RJV65507 QZZ65507 QQD65507 QGH65507 PWL65507 PMP65507 PCT65507 OSX65507 OJB65507 NZF65507 NPJ65507 NFN65507 MVR65507 MLV65507 MBZ65507 LSD65507 LIH65507 KYL65507 KOP65507 KET65507 JUX65507 JLB65507 JBF65507 IRJ65507 IHN65507 HXR65507 HNV65507 HDZ65507 GUD65507 GKH65507 GAL65507 FQP65507 FGT65507 EWX65507 ENB65507 EDF65507 DTJ65507 DJN65507 CZR65507 CPV65507 CFZ65507 BWD65507 BMH65507 BCL65507 ASP65507 AIT65507 YX65507 PB65507 FF65507 WRR983013:WRR983014 WHV983013:WHV983014 VXZ983013:VXZ983014 VOD983013:VOD983014 VEH983013:VEH983014 UUL983013:UUL983014 UKP983013:UKP983014 UAT983013:UAT983014 TQX983013:TQX983014 THB983013:THB983014 SXF983013:SXF983014 SNJ983013:SNJ983014 SDN983013:SDN983014 RTR983013:RTR983014 RJV983013:RJV983014 QZZ983013:QZZ983014 QQD983013:QQD983014 QGH983013:QGH983014 PWL983013:PWL983014 PMP983013:PMP983014 PCT983013:PCT983014 OSX983013:OSX983014 OJB983013:OJB983014 NZF983013:NZF983014 NPJ983013:NPJ983014 NFN983013:NFN983014 MVR983013:MVR983014 MLV983013:MLV983014 MBZ983013:MBZ983014 LSD983013:LSD983014 LIH983013:LIH983014 KYL983013:KYL983014 KOP983013:KOP983014 KET983013:KET983014 JUX983013:JUX983014 JLB983013:JLB983014 JBF983013:JBF983014 IRJ983013:IRJ983014 IHN983013:IHN983014 HXR983013:HXR983014 HNV983013:HNV983014 HDZ983013:HDZ983014 GUD983013:GUD983014 GKH983013:GKH983014 GAL983013:GAL983014 FQP983013:FQP983014 FGT983013:FGT983014 EWX983013:EWX983014 ENB983013:ENB983014 EDF983013:EDF983014 DTJ983013:DTJ983014 DJN983013:DJN983014 CZR983013:CZR983014 CPV983013:CPV983014 CFZ983013:CFZ983014 BWD983013:BWD983014 BMH983013:BMH983014 BCL983013:BCL983014 ASP983013:ASP983014 AIT983013:AIT983014 YX983013:YX983014 PB983013:PB983014 FF983013:FF983014 WRR917477:WRR917478 WHV917477:WHV917478 VXZ917477:VXZ917478 VOD917477:VOD917478 VEH917477:VEH917478 UUL917477:UUL917478 UKP917477:UKP917478 UAT917477:UAT917478 TQX917477:TQX917478 THB917477:THB917478 SXF917477:SXF917478 SNJ917477:SNJ917478 SDN917477:SDN917478 RTR917477:RTR917478 RJV917477:RJV917478 QZZ917477:QZZ917478 QQD917477:QQD917478 QGH917477:QGH917478 PWL917477:PWL917478 PMP917477:PMP917478 PCT917477:PCT917478 OSX917477:OSX917478 OJB917477:OJB917478 NZF917477:NZF917478 NPJ917477:NPJ917478 NFN917477:NFN917478 MVR917477:MVR917478 MLV917477:MLV917478 MBZ917477:MBZ917478 LSD917477:LSD917478 LIH917477:LIH917478 KYL917477:KYL917478 KOP917477:KOP917478 KET917477:KET917478 JUX917477:JUX917478 JLB917477:JLB917478 JBF917477:JBF917478 IRJ917477:IRJ917478 IHN917477:IHN917478 HXR917477:HXR917478 HNV917477:HNV917478 HDZ917477:HDZ917478 GUD917477:GUD917478 GKH917477:GKH917478 GAL917477:GAL917478 FQP917477:FQP917478 FGT917477:FGT917478 EWX917477:EWX917478 ENB917477:ENB917478 EDF917477:EDF917478 DTJ917477:DTJ917478 DJN917477:DJN917478 CZR917477:CZR917478 CPV917477:CPV917478 CFZ917477:CFZ917478 BWD917477:BWD917478 BMH917477:BMH917478 BCL917477:BCL917478 ASP917477:ASP917478 AIT917477:AIT917478 YX917477:YX917478 PB917477:PB917478 FF917477:FF917478 WRR851941:WRR851942 WHV851941:WHV851942 VXZ851941:VXZ851942 VOD851941:VOD851942 VEH851941:VEH851942 UUL851941:UUL851942 UKP851941:UKP851942 UAT851941:UAT851942 TQX851941:TQX851942 THB851941:THB851942 SXF851941:SXF851942 SNJ851941:SNJ851942 SDN851941:SDN851942 RTR851941:RTR851942 RJV851941:RJV851942 QZZ851941:QZZ851942 QQD851941:QQD851942 QGH851941:QGH851942 PWL851941:PWL851942 PMP851941:PMP851942 PCT851941:PCT851942 OSX851941:OSX851942 OJB851941:OJB851942 NZF851941:NZF851942 NPJ851941:NPJ851942 NFN851941:NFN851942 MVR851941:MVR851942 MLV851941:MLV851942 MBZ851941:MBZ851942 LSD851941:LSD851942 LIH851941:LIH851942 KYL851941:KYL851942 KOP851941:KOP851942 KET851941:KET851942 JUX851941:JUX851942 JLB851941:JLB851942 JBF851941:JBF851942 IRJ851941:IRJ851942 IHN851941:IHN851942 HXR851941:HXR851942 HNV851941:HNV851942 HDZ851941:HDZ851942 GUD851941:GUD851942 GKH851941:GKH851942 GAL851941:GAL851942 FQP851941:FQP851942 FGT851941:FGT851942 EWX851941:EWX851942 ENB851941:ENB851942 EDF851941:EDF851942 DTJ851941:DTJ851942 DJN851941:DJN851942 CZR851941:CZR851942 CPV851941:CPV851942 CFZ851941:CFZ851942 BWD851941:BWD851942 BMH851941:BMH851942 BCL851941:BCL851942 ASP851941:ASP851942 AIT851941:AIT851942 YX851941:YX851942 PB851941:PB851942 FF851941:FF851942 WRR786405:WRR786406 WHV786405:WHV786406 VXZ786405:VXZ786406 VOD786405:VOD786406 VEH786405:VEH786406 UUL786405:UUL786406 UKP786405:UKP786406 UAT786405:UAT786406 TQX786405:TQX786406 THB786405:THB786406 SXF786405:SXF786406 SNJ786405:SNJ786406 SDN786405:SDN786406 RTR786405:RTR786406 RJV786405:RJV786406 QZZ786405:QZZ786406 QQD786405:QQD786406 QGH786405:QGH786406 PWL786405:PWL786406 PMP786405:PMP786406 PCT786405:PCT786406 OSX786405:OSX786406 OJB786405:OJB786406 NZF786405:NZF786406 NPJ786405:NPJ786406 NFN786405:NFN786406 MVR786405:MVR786406 MLV786405:MLV786406 MBZ786405:MBZ786406 LSD786405:LSD786406 LIH786405:LIH786406 KYL786405:KYL786406 KOP786405:KOP786406 KET786405:KET786406 JUX786405:JUX786406 JLB786405:JLB786406 JBF786405:JBF786406 IRJ786405:IRJ786406 IHN786405:IHN786406 HXR786405:HXR786406 HNV786405:HNV786406 HDZ786405:HDZ786406 GUD786405:GUD786406 GKH786405:GKH786406 GAL786405:GAL786406 FQP786405:FQP786406 FGT786405:FGT786406 EWX786405:EWX786406 ENB786405:ENB786406 EDF786405:EDF786406 DTJ786405:DTJ786406 DJN786405:DJN786406 CZR786405:CZR786406 CPV786405:CPV786406 CFZ786405:CFZ786406 BWD786405:BWD786406 BMH786405:BMH786406 BCL786405:BCL786406 ASP786405:ASP786406 AIT786405:AIT786406 YX786405:YX786406 PB786405:PB786406 FF786405:FF786406 WRR720869:WRR720870 WHV720869:WHV720870 VXZ720869:VXZ720870 VOD720869:VOD720870 VEH720869:VEH720870 UUL720869:UUL720870 UKP720869:UKP720870 UAT720869:UAT720870 TQX720869:TQX720870 THB720869:THB720870 SXF720869:SXF720870 SNJ720869:SNJ720870 SDN720869:SDN720870 RTR720869:RTR720870 RJV720869:RJV720870 QZZ720869:QZZ720870 QQD720869:QQD720870 QGH720869:QGH720870 PWL720869:PWL720870 PMP720869:PMP720870 PCT720869:PCT720870 OSX720869:OSX720870 OJB720869:OJB720870 NZF720869:NZF720870 NPJ720869:NPJ720870 NFN720869:NFN720870 MVR720869:MVR720870 MLV720869:MLV720870 MBZ720869:MBZ720870 LSD720869:LSD720870 LIH720869:LIH720870 KYL720869:KYL720870 KOP720869:KOP720870 KET720869:KET720870 JUX720869:JUX720870 JLB720869:JLB720870 JBF720869:JBF720870 IRJ720869:IRJ720870 IHN720869:IHN720870 HXR720869:HXR720870 HNV720869:HNV720870 HDZ720869:HDZ720870 GUD720869:GUD720870 GKH720869:GKH720870 GAL720869:GAL720870 FQP720869:FQP720870 FGT720869:FGT720870 EWX720869:EWX720870 ENB720869:ENB720870 EDF720869:EDF720870 DTJ720869:DTJ720870 DJN720869:DJN720870 CZR720869:CZR720870 CPV720869:CPV720870 CFZ720869:CFZ720870 BWD720869:BWD720870 BMH720869:BMH720870 BCL720869:BCL720870 ASP720869:ASP720870 AIT720869:AIT720870 YX720869:YX720870 PB720869:PB720870 FF720869:FF720870 WRR655333:WRR655334 WHV655333:WHV655334 VXZ655333:VXZ655334 VOD655333:VOD655334 VEH655333:VEH655334 UUL655333:UUL655334 UKP655333:UKP655334 UAT655333:UAT655334 TQX655333:TQX655334 THB655333:THB655334 SXF655333:SXF655334 SNJ655333:SNJ655334 SDN655333:SDN655334 RTR655333:RTR655334 RJV655333:RJV655334 QZZ655333:QZZ655334 QQD655333:QQD655334 QGH655333:QGH655334 PWL655333:PWL655334 PMP655333:PMP655334 PCT655333:PCT655334 OSX655333:OSX655334 OJB655333:OJB655334 NZF655333:NZF655334 NPJ655333:NPJ655334 NFN655333:NFN655334 MVR655333:MVR655334 MLV655333:MLV655334 MBZ655333:MBZ655334 LSD655333:LSD655334 LIH655333:LIH655334 KYL655333:KYL655334 KOP655333:KOP655334 KET655333:KET655334 JUX655333:JUX655334 JLB655333:JLB655334 JBF655333:JBF655334 IRJ655333:IRJ655334 IHN655333:IHN655334 HXR655333:HXR655334 HNV655333:HNV655334 HDZ655333:HDZ655334 GUD655333:GUD655334 GKH655333:GKH655334 GAL655333:GAL655334 FQP655333:FQP655334 FGT655333:FGT655334 EWX655333:EWX655334 ENB655333:ENB655334 EDF655333:EDF655334 DTJ655333:DTJ655334 DJN655333:DJN655334 CZR655333:CZR655334 CPV655333:CPV655334 CFZ655333:CFZ655334 BWD655333:BWD655334 BMH655333:BMH655334 BCL655333:BCL655334 ASP655333:ASP655334 AIT655333:AIT655334 YX655333:YX655334 PB655333:PB655334 FF655333:FF655334 WRR589797:WRR589798 WHV589797:WHV589798 VXZ589797:VXZ589798 VOD589797:VOD589798 VEH589797:VEH589798 UUL589797:UUL589798 UKP589797:UKP589798 UAT589797:UAT589798 TQX589797:TQX589798 THB589797:THB589798 SXF589797:SXF589798 SNJ589797:SNJ589798 SDN589797:SDN589798 RTR589797:RTR589798 RJV589797:RJV589798 QZZ589797:QZZ589798 QQD589797:QQD589798 QGH589797:QGH589798 PWL589797:PWL589798 PMP589797:PMP589798 PCT589797:PCT589798 OSX589797:OSX589798 OJB589797:OJB589798 NZF589797:NZF589798 NPJ589797:NPJ589798 NFN589797:NFN589798 MVR589797:MVR589798 MLV589797:MLV589798 MBZ589797:MBZ589798 LSD589797:LSD589798 LIH589797:LIH589798 KYL589797:KYL589798 KOP589797:KOP589798 KET589797:KET589798 JUX589797:JUX589798 JLB589797:JLB589798 JBF589797:JBF589798 IRJ589797:IRJ589798 IHN589797:IHN589798 HXR589797:HXR589798 HNV589797:HNV589798 HDZ589797:HDZ589798 GUD589797:GUD589798 GKH589797:GKH589798 GAL589797:GAL589798 FQP589797:FQP589798 FGT589797:FGT589798 EWX589797:EWX589798 ENB589797:ENB589798 EDF589797:EDF589798 DTJ589797:DTJ589798 DJN589797:DJN589798 CZR589797:CZR589798 CPV589797:CPV589798 CFZ589797:CFZ589798 BWD589797:BWD589798 BMH589797:BMH589798 BCL589797:BCL589798 ASP589797:ASP589798 AIT589797:AIT589798 YX589797:YX589798 PB589797:PB589798 FF589797:FF589798 WRR524261:WRR524262 WHV524261:WHV524262 VXZ524261:VXZ524262 VOD524261:VOD524262 VEH524261:VEH524262 UUL524261:UUL524262 UKP524261:UKP524262 UAT524261:UAT524262 TQX524261:TQX524262 THB524261:THB524262 SXF524261:SXF524262 SNJ524261:SNJ524262 SDN524261:SDN524262 RTR524261:RTR524262 RJV524261:RJV524262 QZZ524261:QZZ524262 QQD524261:QQD524262 QGH524261:QGH524262 PWL524261:PWL524262 PMP524261:PMP524262 PCT524261:PCT524262 OSX524261:OSX524262 OJB524261:OJB524262 NZF524261:NZF524262 NPJ524261:NPJ524262 NFN524261:NFN524262 MVR524261:MVR524262 MLV524261:MLV524262 MBZ524261:MBZ524262 LSD524261:LSD524262 LIH524261:LIH524262 KYL524261:KYL524262 KOP524261:KOP524262 KET524261:KET524262 JUX524261:JUX524262 JLB524261:JLB524262 JBF524261:JBF524262 IRJ524261:IRJ524262 IHN524261:IHN524262 HXR524261:HXR524262 HNV524261:HNV524262 HDZ524261:HDZ524262 GUD524261:GUD524262 GKH524261:GKH524262 GAL524261:GAL524262 FQP524261:FQP524262 FGT524261:FGT524262 EWX524261:EWX524262 ENB524261:ENB524262 EDF524261:EDF524262 DTJ524261:DTJ524262 DJN524261:DJN524262 CZR524261:CZR524262 CPV524261:CPV524262 CFZ524261:CFZ524262 BWD524261:BWD524262 BMH524261:BMH524262 BCL524261:BCL524262 ASP524261:ASP524262 AIT524261:AIT524262 YX524261:YX524262 PB524261:PB524262 FF524261:FF524262 WRR458725:WRR458726 WHV458725:WHV458726 VXZ458725:VXZ458726 VOD458725:VOD458726 VEH458725:VEH458726 UUL458725:UUL458726 UKP458725:UKP458726 UAT458725:UAT458726 TQX458725:TQX458726 THB458725:THB458726 SXF458725:SXF458726 SNJ458725:SNJ458726 SDN458725:SDN458726 RTR458725:RTR458726 RJV458725:RJV458726 QZZ458725:QZZ458726 QQD458725:QQD458726 QGH458725:QGH458726 PWL458725:PWL458726 PMP458725:PMP458726 PCT458725:PCT458726 OSX458725:OSX458726 OJB458725:OJB458726 NZF458725:NZF458726 NPJ458725:NPJ458726 NFN458725:NFN458726 MVR458725:MVR458726 MLV458725:MLV458726 MBZ458725:MBZ458726 LSD458725:LSD458726 LIH458725:LIH458726 KYL458725:KYL458726 KOP458725:KOP458726 KET458725:KET458726 JUX458725:JUX458726 JLB458725:JLB458726 JBF458725:JBF458726 IRJ458725:IRJ458726 IHN458725:IHN458726 HXR458725:HXR458726 HNV458725:HNV458726 HDZ458725:HDZ458726 GUD458725:GUD458726 GKH458725:GKH458726 GAL458725:GAL458726 FQP458725:FQP458726 FGT458725:FGT458726 EWX458725:EWX458726 ENB458725:ENB458726 EDF458725:EDF458726 DTJ458725:DTJ458726 DJN458725:DJN458726 CZR458725:CZR458726 CPV458725:CPV458726 CFZ458725:CFZ458726 BWD458725:BWD458726 BMH458725:BMH458726 BCL458725:BCL458726 ASP458725:ASP458726 AIT458725:AIT458726 YX458725:YX458726 PB458725:PB458726 FF458725:FF458726 WRR393189:WRR393190 WHV393189:WHV393190 VXZ393189:VXZ393190 VOD393189:VOD393190 VEH393189:VEH393190 UUL393189:UUL393190 UKP393189:UKP393190 UAT393189:UAT393190 TQX393189:TQX393190 THB393189:THB393190 SXF393189:SXF393190 SNJ393189:SNJ393190 SDN393189:SDN393190 RTR393189:RTR393190 RJV393189:RJV393190 QZZ393189:QZZ393190 QQD393189:QQD393190 QGH393189:QGH393190 PWL393189:PWL393190 PMP393189:PMP393190 PCT393189:PCT393190 OSX393189:OSX393190 OJB393189:OJB393190 NZF393189:NZF393190 NPJ393189:NPJ393190 NFN393189:NFN393190 MVR393189:MVR393190 MLV393189:MLV393190 MBZ393189:MBZ393190 LSD393189:LSD393190 LIH393189:LIH393190 KYL393189:KYL393190 KOP393189:KOP393190 KET393189:KET393190 JUX393189:JUX393190 JLB393189:JLB393190 JBF393189:JBF393190 IRJ393189:IRJ393190 IHN393189:IHN393190 HXR393189:HXR393190 HNV393189:HNV393190 HDZ393189:HDZ393190 GUD393189:GUD393190 GKH393189:GKH393190 GAL393189:GAL393190 FQP393189:FQP393190 FGT393189:FGT393190 EWX393189:EWX393190 ENB393189:ENB393190 EDF393189:EDF393190 DTJ393189:DTJ393190 DJN393189:DJN393190 CZR393189:CZR393190 CPV393189:CPV393190 CFZ393189:CFZ393190 BWD393189:BWD393190 BMH393189:BMH393190 BCL393189:BCL393190 ASP393189:ASP393190 AIT393189:AIT393190 YX393189:YX393190 PB393189:PB393190 FF393189:FF393190 WRR327653:WRR327654 WHV327653:WHV327654 VXZ327653:VXZ327654 VOD327653:VOD327654 VEH327653:VEH327654 UUL327653:UUL327654 UKP327653:UKP327654 UAT327653:UAT327654 TQX327653:TQX327654 THB327653:THB327654 SXF327653:SXF327654 SNJ327653:SNJ327654 SDN327653:SDN327654 RTR327653:RTR327654 RJV327653:RJV327654 QZZ327653:QZZ327654 QQD327653:QQD327654 QGH327653:QGH327654 PWL327653:PWL327654 PMP327653:PMP327654 PCT327653:PCT327654 OSX327653:OSX327654 OJB327653:OJB327654 NZF327653:NZF327654 NPJ327653:NPJ327654 NFN327653:NFN327654 MVR327653:MVR327654 MLV327653:MLV327654 MBZ327653:MBZ327654 LSD327653:LSD327654 LIH327653:LIH327654 KYL327653:KYL327654 KOP327653:KOP327654 KET327653:KET327654 JUX327653:JUX327654 JLB327653:JLB327654 JBF327653:JBF327654 IRJ327653:IRJ327654 IHN327653:IHN327654 HXR327653:HXR327654 HNV327653:HNV327654 HDZ327653:HDZ327654 GUD327653:GUD327654 GKH327653:GKH327654 GAL327653:GAL327654 FQP327653:FQP327654 FGT327653:FGT327654 EWX327653:EWX327654 ENB327653:ENB327654 EDF327653:EDF327654 DTJ327653:DTJ327654 DJN327653:DJN327654 CZR327653:CZR327654 CPV327653:CPV327654 CFZ327653:CFZ327654 BWD327653:BWD327654 BMH327653:BMH327654 BCL327653:BCL327654 ASP327653:ASP327654 AIT327653:AIT327654 YX327653:YX327654 PB327653:PB327654 FF327653:FF327654 WRR262117:WRR262118 WHV262117:WHV262118 VXZ262117:VXZ262118 VOD262117:VOD262118 VEH262117:VEH262118 UUL262117:UUL262118 UKP262117:UKP262118 UAT262117:UAT262118 TQX262117:TQX262118 THB262117:THB262118 SXF262117:SXF262118 SNJ262117:SNJ262118 SDN262117:SDN262118 RTR262117:RTR262118 RJV262117:RJV262118 QZZ262117:QZZ262118 QQD262117:QQD262118 QGH262117:QGH262118 PWL262117:PWL262118 PMP262117:PMP262118 PCT262117:PCT262118 OSX262117:OSX262118 OJB262117:OJB262118 NZF262117:NZF262118 NPJ262117:NPJ262118 NFN262117:NFN262118 MVR262117:MVR262118 MLV262117:MLV262118 MBZ262117:MBZ262118 LSD262117:LSD262118 LIH262117:LIH262118 KYL262117:KYL262118 KOP262117:KOP262118 KET262117:KET262118 JUX262117:JUX262118 JLB262117:JLB262118 JBF262117:JBF262118 IRJ262117:IRJ262118 IHN262117:IHN262118 HXR262117:HXR262118 HNV262117:HNV262118 HDZ262117:HDZ262118 GUD262117:GUD262118 GKH262117:GKH262118 GAL262117:GAL262118 FQP262117:FQP262118 FGT262117:FGT262118 EWX262117:EWX262118 ENB262117:ENB262118 EDF262117:EDF262118 DTJ262117:DTJ262118 DJN262117:DJN262118 CZR262117:CZR262118 CPV262117:CPV262118 CFZ262117:CFZ262118 BWD262117:BWD262118 BMH262117:BMH262118 BCL262117:BCL262118 ASP262117:ASP262118 AIT262117:AIT262118 YX262117:YX262118 PB262117:PB262118 FF262117:FF262118 WRR196581:WRR196582 WHV196581:WHV196582 VXZ196581:VXZ196582 VOD196581:VOD196582 VEH196581:VEH196582 UUL196581:UUL196582 UKP196581:UKP196582 UAT196581:UAT196582 TQX196581:TQX196582 THB196581:THB196582 SXF196581:SXF196582 SNJ196581:SNJ196582 SDN196581:SDN196582 RTR196581:RTR196582 RJV196581:RJV196582 QZZ196581:QZZ196582 QQD196581:QQD196582 QGH196581:QGH196582 PWL196581:PWL196582 PMP196581:PMP196582 PCT196581:PCT196582 OSX196581:OSX196582 OJB196581:OJB196582 NZF196581:NZF196582 NPJ196581:NPJ196582 NFN196581:NFN196582 MVR196581:MVR196582 MLV196581:MLV196582 MBZ196581:MBZ196582 LSD196581:LSD196582 LIH196581:LIH196582 KYL196581:KYL196582 KOP196581:KOP196582 KET196581:KET196582 JUX196581:JUX196582 JLB196581:JLB196582 JBF196581:JBF196582 IRJ196581:IRJ196582 IHN196581:IHN196582 HXR196581:HXR196582 HNV196581:HNV196582 HDZ196581:HDZ196582 GUD196581:GUD196582 GKH196581:GKH196582 GAL196581:GAL196582 FQP196581:FQP196582 FGT196581:FGT196582 EWX196581:EWX196582 ENB196581:ENB196582 EDF196581:EDF196582 DTJ196581:DTJ196582 DJN196581:DJN196582 CZR196581:CZR196582 CPV196581:CPV196582 CFZ196581:CFZ196582 BWD196581:BWD196582 BMH196581:BMH196582 BCL196581:BCL196582 ASP196581:ASP196582 AIT196581:AIT196582 YX196581:YX196582 PB196581:PB196582 FF196581:FF196582 WRR131045:WRR131046 WHV131045:WHV131046 VXZ131045:VXZ131046 VOD131045:VOD131046 VEH131045:VEH131046 UUL131045:UUL131046 UKP131045:UKP131046 UAT131045:UAT131046 TQX131045:TQX131046 THB131045:THB131046 SXF131045:SXF131046 SNJ131045:SNJ131046 SDN131045:SDN131046 RTR131045:RTR131046 RJV131045:RJV131046 QZZ131045:QZZ131046 QQD131045:QQD131046 QGH131045:QGH131046 PWL131045:PWL131046 PMP131045:PMP131046 PCT131045:PCT131046 OSX131045:OSX131046 OJB131045:OJB131046 NZF131045:NZF131046 NPJ131045:NPJ131046 NFN131045:NFN131046 MVR131045:MVR131046 MLV131045:MLV131046 MBZ131045:MBZ131046 LSD131045:LSD131046 LIH131045:LIH131046 KYL131045:KYL131046 KOP131045:KOP131046 KET131045:KET131046 JUX131045:JUX131046 JLB131045:JLB131046 JBF131045:JBF131046 IRJ131045:IRJ131046 IHN131045:IHN131046 HXR131045:HXR131046 HNV131045:HNV131046 HDZ131045:HDZ131046 GUD131045:GUD131046 GKH131045:GKH131046 GAL131045:GAL131046 FQP131045:FQP131046 FGT131045:FGT131046 EWX131045:EWX131046 ENB131045:ENB131046 EDF131045:EDF131046 DTJ131045:DTJ131046 DJN131045:DJN131046 CZR131045:CZR131046 CPV131045:CPV131046 CFZ131045:CFZ131046 BWD131045:BWD131046 BMH131045:BMH131046 BCL131045:BCL131046 ASP131045:ASP131046 AIT131045:AIT131046 YX131045:YX131046 PB131045:PB131046 FF131045:FF131046 WRR65509:WRR65510 WHV65509:WHV65510 VXZ65509:VXZ65510 VOD65509:VOD65510 VEH65509:VEH65510 UUL65509:UUL65510 UKP65509:UKP65510 UAT65509:UAT65510 TQX65509:TQX65510 THB65509:THB65510 SXF65509:SXF65510 SNJ65509:SNJ65510 SDN65509:SDN65510 RTR65509:RTR65510 RJV65509:RJV65510 QZZ65509:QZZ65510 QQD65509:QQD65510 QGH65509:QGH65510 PWL65509:PWL65510 PMP65509:PMP65510 PCT65509:PCT65510 OSX65509:OSX65510 OJB65509:OJB65510 NZF65509:NZF65510 NPJ65509:NPJ65510 NFN65509:NFN65510 MVR65509:MVR65510 MLV65509:MLV65510 MBZ65509:MBZ65510 LSD65509:LSD65510 LIH65509:LIH65510 KYL65509:KYL65510 KOP65509:KOP65510 KET65509:KET65510 JUX65509:JUX65510 JLB65509:JLB65510 JBF65509:JBF65510 IRJ65509:IRJ65510 IHN65509:IHN65510 HXR65509:HXR65510 HNV65509:HNV65510 HDZ65509:HDZ65510 GUD65509:GUD65510 GKH65509:GKH65510 GAL65509:GAL65510 FQP65509:FQP65510 FGT65509:FGT65510 EWX65509:EWX65510 ENB65509:ENB65510 EDF65509:EDF65510 DTJ65509:DTJ65510 DJN65509:DJN65510 CZR65509:CZR65510 CPV65509:CPV65510 CFZ65509:CFZ65510 BWD65509:BWD65510 BMH65509:BMH65510 BCL65509:BCL65510 ASP65509:ASP65510 AIT65509:AIT65510 YX65509:YX65510 PB65509:PB65510 FF65509:FF65510 WRR982933:WRR982938 WHV982933:WHV982938 VXZ982933:VXZ982938 VOD982933:VOD982938 VEH982933:VEH982938 UUL982933:UUL982938 UKP982933:UKP982938 UAT982933:UAT982938 TQX982933:TQX982938 THB982933:THB982938 SXF982933:SXF982938 SNJ982933:SNJ982938 SDN982933:SDN982938 RTR982933:RTR982938 RJV982933:RJV982938 QZZ982933:QZZ982938 QQD982933:QQD982938 QGH982933:QGH982938 PWL982933:PWL982938 PMP982933:PMP982938 PCT982933:PCT982938 OSX982933:OSX982938 OJB982933:OJB982938 NZF982933:NZF982938 NPJ982933:NPJ982938 NFN982933:NFN982938 MVR982933:MVR982938 MLV982933:MLV982938 MBZ982933:MBZ982938 LSD982933:LSD982938 LIH982933:LIH982938 KYL982933:KYL982938 KOP982933:KOP982938 KET982933:KET982938 JUX982933:JUX982938 JLB982933:JLB982938 JBF982933:JBF982938 IRJ982933:IRJ982938 IHN982933:IHN982938 HXR982933:HXR982938 HNV982933:HNV982938 HDZ982933:HDZ982938 GUD982933:GUD982938 GKH982933:GKH982938 GAL982933:GAL982938 FQP982933:FQP982938 FGT982933:FGT982938 EWX982933:EWX982938 ENB982933:ENB982938 EDF982933:EDF982938 DTJ982933:DTJ982938 DJN982933:DJN982938 CZR982933:CZR982938 CPV982933:CPV982938 CFZ982933:CFZ982938 BWD982933:BWD982938 BMH982933:BMH982938 BCL982933:BCL982938 ASP982933:ASP982938 AIT982933:AIT982938 YX982933:YX982938 PB982933:PB982938 FF982933:FF982938 WRR917397:WRR917402 WHV917397:WHV917402 VXZ917397:VXZ917402 VOD917397:VOD917402 VEH917397:VEH917402 UUL917397:UUL917402 UKP917397:UKP917402 UAT917397:UAT917402 TQX917397:TQX917402 THB917397:THB917402 SXF917397:SXF917402 SNJ917397:SNJ917402 SDN917397:SDN917402 RTR917397:RTR917402 RJV917397:RJV917402 QZZ917397:QZZ917402 QQD917397:QQD917402 QGH917397:QGH917402 PWL917397:PWL917402 PMP917397:PMP917402 PCT917397:PCT917402 OSX917397:OSX917402 OJB917397:OJB917402 NZF917397:NZF917402 NPJ917397:NPJ917402 NFN917397:NFN917402 MVR917397:MVR917402 MLV917397:MLV917402 MBZ917397:MBZ917402 LSD917397:LSD917402 LIH917397:LIH917402 KYL917397:KYL917402 KOP917397:KOP917402 KET917397:KET917402 JUX917397:JUX917402 JLB917397:JLB917402 JBF917397:JBF917402 IRJ917397:IRJ917402 IHN917397:IHN917402 HXR917397:HXR917402 HNV917397:HNV917402 HDZ917397:HDZ917402 GUD917397:GUD917402 GKH917397:GKH917402 GAL917397:GAL917402 FQP917397:FQP917402 FGT917397:FGT917402 EWX917397:EWX917402 ENB917397:ENB917402 EDF917397:EDF917402 DTJ917397:DTJ917402 DJN917397:DJN917402 CZR917397:CZR917402 CPV917397:CPV917402 CFZ917397:CFZ917402 BWD917397:BWD917402 BMH917397:BMH917402 BCL917397:BCL917402 ASP917397:ASP917402 AIT917397:AIT917402 YX917397:YX917402 PB917397:PB917402 FF917397:FF917402 WRR851861:WRR851866 WHV851861:WHV851866 VXZ851861:VXZ851866 VOD851861:VOD851866 VEH851861:VEH851866 UUL851861:UUL851866 UKP851861:UKP851866 UAT851861:UAT851866 TQX851861:TQX851866 THB851861:THB851866 SXF851861:SXF851866 SNJ851861:SNJ851866 SDN851861:SDN851866 RTR851861:RTR851866 RJV851861:RJV851866 QZZ851861:QZZ851866 QQD851861:QQD851866 QGH851861:QGH851866 PWL851861:PWL851866 PMP851861:PMP851866 PCT851861:PCT851866 OSX851861:OSX851866 OJB851861:OJB851866 NZF851861:NZF851866 NPJ851861:NPJ851866 NFN851861:NFN851866 MVR851861:MVR851866 MLV851861:MLV851866 MBZ851861:MBZ851866 LSD851861:LSD851866 LIH851861:LIH851866 KYL851861:KYL851866 KOP851861:KOP851866 KET851861:KET851866 JUX851861:JUX851866 JLB851861:JLB851866 JBF851861:JBF851866 IRJ851861:IRJ851866 IHN851861:IHN851866 HXR851861:HXR851866 HNV851861:HNV851866 HDZ851861:HDZ851866 GUD851861:GUD851866 GKH851861:GKH851866 GAL851861:GAL851866 FQP851861:FQP851866 FGT851861:FGT851866 EWX851861:EWX851866 ENB851861:ENB851866 EDF851861:EDF851866 DTJ851861:DTJ851866 DJN851861:DJN851866 CZR851861:CZR851866 CPV851861:CPV851866 CFZ851861:CFZ851866 BWD851861:BWD851866 BMH851861:BMH851866 BCL851861:BCL851866 ASP851861:ASP851866 AIT851861:AIT851866 YX851861:YX851866 PB851861:PB851866 FF851861:FF851866 WRR786325:WRR786330 WHV786325:WHV786330 VXZ786325:VXZ786330 VOD786325:VOD786330 VEH786325:VEH786330 UUL786325:UUL786330 UKP786325:UKP786330 UAT786325:UAT786330 TQX786325:TQX786330 THB786325:THB786330 SXF786325:SXF786330 SNJ786325:SNJ786330 SDN786325:SDN786330 RTR786325:RTR786330 RJV786325:RJV786330 QZZ786325:QZZ786330 QQD786325:QQD786330 QGH786325:QGH786330 PWL786325:PWL786330 PMP786325:PMP786330 PCT786325:PCT786330 OSX786325:OSX786330 OJB786325:OJB786330 NZF786325:NZF786330 NPJ786325:NPJ786330 NFN786325:NFN786330 MVR786325:MVR786330 MLV786325:MLV786330 MBZ786325:MBZ786330 LSD786325:LSD786330 LIH786325:LIH786330 KYL786325:KYL786330 KOP786325:KOP786330 KET786325:KET786330 JUX786325:JUX786330 JLB786325:JLB786330 JBF786325:JBF786330 IRJ786325:IRJ786330 IHN786325:IHN786330 HXR786325:HXR786330 HNV786325:HNV786330 HDZ786325:HDZ786330 GUD786325:GUD786330 GKH786325:GKH786330 GAL786325:GAL786330 FQP786325:FQP786330 FGT786325:FGT786330 EWX786325:EWX786330 ENB786325:ENB786330 EDF786325:EDF786330 DTJ786325:DTJ786330 DJN786325:DJN786330 CZR786325:CZR786330 CPV786325:CPV786330 CFZ786325:CFZ786330 BWD786325:BWD786330 BMH786325:BMH786330 BCL786325:BCL786330 ASP786325:ASP786330 AIT786325:AIT786330 YX786325:YX786330 PB786325:PB786330 FF786325:FF786330 WRR720789:WRR720794 WHV720789:WHV720794 VXZ720789:VXZ720794 VOD720789:VOD720794 VEH720789:VEH720794 UUL720789:UUL720794 UKP720789:UKP720794 UAT720789:UAT720794 TQX720789:TQX720794 THB720789:THB720794 SXF720789:SXF720794 SNJ720789:SNJ720794 SDN720789:SDN720794 RTR720789:RTR720794 RJV720789:RJV720794 QZZ720789:QZZ720794 QQD720789:QQD720794 QGH720789:QGH720794 PWL720789:PWL720794 PMP720789:PMP720794 PCT720789:PCT720794 OSX720789:OSX720794 OJB720789:OJB720794 NZF720789:NZF720794 NPJ720789:NPJ720794 NFN720789:NFN720794 MVR720789:MVR720794 MLV720789:MLV720794 MBZ720789:MBZ720794 LSD720789:LSD720794 LIH720789:LIH720794 KYL720789:KYL720794 KOP720789:KOP720794 KET720789:KET720794 JUX720789:JUX720794 JLB720789:JLB720794 JBF720789:JBF720794 IRJ720789:IRJ720794 IHN720789:IHN720794 HXR720789:HXR720794 HNV720789:HNV720794 HDZ720789:HDZ720794 GUD720789:GUD720794 GKH720789:GKH720794 GAL720789:GAL720794 FQP720789:FQP720794 FGT720789:FGT720794 EWX720789:EWX720794 ENB720789:ENB720794 EDF720789:EDF720794 DTJ720789:DTJ720794 DJN720789:DJN720794 CZR720789:CZR720794 CPV720789:CPV720794 CFZ720789:CFZ720794 BWD720789:BWD720794 BMH720789:BMH720794 BCL720789:BCL720794 ASP720789:ASP720794 AIT720789:AIT720794 YX720789:YX720794 PB720789:PB720794 FF720789:FF720794 WRR655253:WRR655258 WHV655253:WHV655258 VXZ655253:VXZ655258 VOD655253:VOD655258 VEH655253:VEH655258 UUL655253:UUL655258 UKP655253:UKP655258 UAT655253:UAT655258 TQX655253:TQX655258 THB655253:THB655258 SXF655253:SXF655258 SNJ655253:SNJ655258 SDN655253:SDN655258 RTR655253:RTR655258 RJV655253:RJV655258 QZZ655253:QZZ655258 QQD655253:QQD655258 QGH655253:QGH655258 PWL655253:PWL655258 PMP655253:PMP655258 PCT655253:PCT655258 OSX655253:OSX655258 OJB655253:OJB655258 NZF655253:NZF655258 NPJ655253:NPJ655258 NFN655253:NFN655258 MVR655253:MVR655258 MLV655253:MLV655258 MBZ655253:MBZ655258 LSD655253:LSD655258 LIH655253:LIH655258 KYL655253:KYL655258 KOP655253:KOP655258 KET655253:KET655258 JUX655253:JUX655258 JLB655253:JLB655258 JBF655253:JBF655258 IRJ655253:IRJ655258 IHN655253:IHN655258 HXR655253:HXR655258 HNV655253:HNV655258 HDZ655253:HDZ655258 GUD655253:GUD655258 GKH655253:GKH655258 GAL655253:GAL655258 FQP655253:FQP655258 FGT655253:FGT655258 EWX655253:EWX655258 ENB655253:ENB655258 EDF655253:EDF655258 DTJ655253:DTJ655258 DJN655253:DJN655258 CZR655253:CZR655258 CPV655253:CPV655258 CFZ655253:CFZ655258 BWD655253:BWD655258 BMH655253:BMH655258 BCL655253:BCL655258 ASP655253:ASP655258 AIT655253:AIT655258 YX655253:YX655258 PB655253:PB655258 FF655253:FF655258 WRR589717:WRR589722 WHV589717:WHV589722 VXZ589717:VXZ589722 VOD589717:VOD589722 VEH589717:VEH589722 UUL589717:UUL589722 UKP589717:UKP589722 UAT589717:UAT589722 TQX589717:TQX589722 THB589717:THB589722 SXF589717:SXF589722 SNJ589717:SNJ589722 SDN589717:SDN589722 RTR589717:RTR589722 RJV589717:RJV589722 QZZ589717:QZZ589722 QQD589717:QQD589722 QGH589717:QGH589722 PWL589717:PWL589722 PMP589717:PMP589722 PCT589717:PCT589722 OSX589717:OSX589722 OJB589717:OJB589722 NZF589717:NZF589722 NPJ589717:NPJ589722 NFN589717:NFN589722 MVR589717:MVR589722 MLV589717:MLV589722 MBZ589717:MBZ589722 LSD589717:LSD589722 LIH589717:LIH589722 KYL589717:KYL589722 KOP589717:KOP589722 KET589717:KET589722 JUX589717:JUX589722 JLB589717:JLB589722 JBF589717:JBF589722 IRJ589717:IRJ589722 IHN589717:IHN589722 HXR589717:HXR589722 HNV589717:HNV589722 HDZ589717:HDZ589722 GUD589717:GUD589722 GKH589717:GKH589722 GAL589717:GAL589722 FQP589717:FQP589722 FGT589717:FGT589722 EWX589717:EWX589722 ENB589717:ENB589722 EDF589717:EDF589722 DTJ589717:DTJ589722 DJN589717:DJN589722 CZR589717:CZR589722 CPV589717:CPV589722 CFZ589717:CFZ589722 BWD589717:BWD589722 BMH589717:BMH589722 BCL589717:BCL589722 ASP589717:ASP589722 AIT589717:AIT589722 YX589717:YX589722 PB589717:PB589722 FF589717:FF589722 WRR524181:WRR524186 WHV524181:WHV524186 VXZ524181:VXZ524186 VOD524181:VOD524186 VEH524181:VEH524186 UUL524181:UUL524186 UKP524181:UKP524186 UAT524181:UAT524186 TQX524181:TQX524186 THB524181:THB524186 SXF524181:SXF524186 SNJ524181:SNJ524186 SDN524181:SDN524186 RTR524181:RTR524186 RJV524181:RJV524186 QZZ524181:QZZ524186 QQD524181:QQD524186 QGH524181:QGH524186 PWL524181:PWL524186 PMP524181:PMP524186 PCT524181:PCT524186 OSX524181:OSX524186 OJB524181:OJB524186 NZF524181:NZF524186 NPJ524181:NPJ524186 NFN524181:NFN524186 MVR524181:MVR524186 MLV524181:MLV524186 MBZ524181:MBZ524186 LSD524181:LSD524186 LIH524181:LIH524186 KYL524181:KYL524186 KOP524181:KOP524186 KET524181:KET524186 JUX524181:JUX524186 JLB524181:JLB524186 JBF524181:JBF524186 IRJ524181:IRJ524186 IHN524181:IHN524186 HXR524181:HXR524186 HNV524181:HNV524186 HDZ524181:HDZ524186 GUD524181:GUD524186 GKH524181:GKH524186 GAL524181:GAL524186 FQP524181:FQP524186 FGT524181:FGT524186 EWX524181:EWX524186 ENB524181:ENB524186 EDF524181:EDF524186 DTJ524181:DTJ524186 DJN524181:DJN524186 CZR524181:CZR524186 CPV524181:CPV524186 CFZ524181:CFZ524186 BWD524181:BWD524186 BMH524181:BMH524186 BCL524181:BCL524186 ASP524181:ASP524186 AIT524181:AIT524186 YX524181:YX524186 PB524181:PB524186 FF524181:FF524186 WRR458645:WRR458650 WHV458645:WHV458650 VXZ458645:VXZ458650 VOD458645:VOD458650 VEH458645:VEH458650 UUL458645:UUL458650 UKP458645:UKP458650 UAT458645:UAT458650 TQX458645:TQX458650 THB458645:THB458650 SXF458645:SXF458650 SNJ458645:SNJ458650 SDN458645:SDN458650 RTR458645:RTR458650 RJV458645:RJV458650 QZZ458645:QZZ458650 QQD458645:QQD458650 QGH458645:QGH458650 PWL458645:PWL458650 PMP458645:PMP458650 PCT458645:PCT458650 OSX458645:OSX458650 OJB458645:OJB458650 NZF458645:NZF458650 NPJ458645:NPJ458650 NFN458645:NFN458650 MVR458645:MVR458650 MLV458645:MLV458650 MBZ458645:MBZ458650 LSD458645:LSD458650 LIH458645:LIH458650 KYL458645:KYL458650 KOP458645:KOP458650 KET458645:KET458650 JUX458645:JUX458650 JLB458645:JLB458650 JBF458645:JBF458650 IRJ458645:IRJ458650 IHN458645:IHN458650 HXR458645:HXR458650 HNV458645:HNV458650 HDZ458645:HDZ458650 GUD458645:GUD458650 GKH458645:GKH458650 GAL458645:GAL458650 FQP458645:FQP458650 FGT458645:FGT458650 EWX458645:EWX458650 ENB458645:ENB458650 EDF458645:EDF458650 DTJ458645:DTJ458650 DJN458645:DJN458650 CZR458645:CZR458650 CPV458645:CPV458650 CFZ458645:CFZ458650 BWD458645:BWD458650 BMH458645:BMH458650 BCL458645:BCL458650 ASP458645:ASP458650 AIT458645:AIT458650 YX458645:YX458650 PB458645:PB458650 FF458645:FF458650 WRR393109:WRR393114 WHV393109:WHV393114 VXZ393109:VXZ393114 VOD393109:VOD393114 VEH393109:VEH393114 UUL393109:UUL393114 UKP393109:UKP393114 UAT393109:UAT393114 TQX393109:TQX393114 THB393109:THB393114 SXF393109:SXF393114 SNJ393109:SNJ393114 SDN393109:SDN393114 RTR393109:RTR393114 RJV393109:RJV393114 QZZ393109:QZZ393114 QQD393109:QQD393114 QGH393109:QGH393114 PWL393109:PWL393114 PMP393109:PMP393114 PCT393109:PCT393114 OSX393109:OSX393114 OJB393109:OJB393114 NZF393109:NZF393114 NPJ393109:NPJ393114 NFN393109:NFN393114 MVR393109:MVR393114 MLV393109:MLV393114 MBZ393109:MBZ393114 LSD393109:LSD393114 LIH393109:LIH393114 KYL393109:KYL393114 KOP393109:KOP393114 KET393109:KET393114 JUX393109:JUX393114 JLB393109:JLB393114 JBF393109:JBF393114 IRJ393109:IRJ393114 IHN393109:IHN393114 HXR393109:HXR393114 HNV393109:HNV393114 HDZ393109:HDZ393114 GUD393109:GUD393114 GKH393109:GKH393114 GAL393109:GAL393114 FQP393109:FQP393114 FGT393109:FGT393114 EWX393109:EWX393114 ENB393109:ENB393114 EDF393109:EDF393114 DTJ393109:DTJ393114 DJN393109:DJN393114 CZR393109:CZR393114 CPV393109:CPV393114 CFZ393109:CFZ393114 BWD393109:BWD393114 BMH393109:BMH393114 BCL393109:BCL393114 ASP393109:ASP393114 AIT393109:AIT393114 YX393109:YX393114 PB393109:PB393114 FF393109:FF393114 WRR327573:WRR327578 WHV327573:WHV327578 VXZ327573:VXZ327578 VOD327573:VOD327578 VEH327573:VEH327578 UUL327573:UUL327578 UKP327573:UKP327578 UAT327573:UAT327578 TQX327573:TQX327578 THB327573:THB327578 SXF327573:SXF327578 SNJ327573:SNJ327578 SDN327573:SDN327578 RTR327573:RTR327578 RJV327573:RJV327578 QZZ327573:QZZ327578 QQD327573:QQD327578 QGH327573:QGH327578 PWL327573:PWL327578 PMP327573:PMP327578 PCT327573:PCT327578 OSX327573:OSX327578 OJB327573:OJB327578 NZF327573:NZF327578 NPJ327573:NPJ327578 NFN327573:NFN327578 MVR327573:MVR327578 MLV327573:MLV327578 MBZ327573:MBZ327578 LSD327573:LSD327578 LIH327573:LIH327578 KYL327573:KYL327578 KOP327573:KOP327578 KET327573:KET327578 JUX327573:JUX327578 JLB327573:JLB327578 JBF327573:JBF327578 IRJ327573:IRJ327578 IHN327573:IHN327578 HXR327573:HXR327578 HNV327573:HNV327578 HDZ327573:HDZ327578 GUD327573:GUD327578 GKH327573:GKH327578 GAL327573:GAL327578 FQP327573:FQP327578 FGT327573:FGT327578 EWX327573:EWX327578 ENB327573:ENB327578 EDF327573:EDF327578 DTJ327573:DTJ327578 DJN327573:DJN327578 CZR327573:CZR327578 CPV327573:CPV327578 CFZ327573:CFZ327578 BWD327573:BWD327578 BMH327573:BMH327578 BCL327573:BCL327578 ASP327573:ASP327578 AIT327573:AIT327578 YX327573:YX327578 PB327573:PB327578 FF327573:FF327578 WRR262037:WRR262042 WHV262037:WHV262042 VXZ262037:VXZ262042 VOD262037:VOD262042 VEH262037:VEH262042 UUL262037:UUL262042 UKP262037:UKP262042 UAT262037:UAT262042 TQX262037:TQX262042 THB262037:THB262042 SXF262037:SXF262042 SNJ262037:SNJ262042 SDN262037:SDN262042 RTR262037:RTR262042 RJV262037:RJV262042 QZZ262037:QZZ262042 QQD262037:QQD262042 QGH262037:QGH262042 PWL262037:PWL262042 PMP262037:PMP262042 PCT262037:PCT262042 OSX262037:OSX262042 OJB262037:OJB262042 NZF262037:NZF262042 NPJ262037:NPJ262042 NFN262037:NFN262042 MVR262037:MVR262042 MLV262037:MLV262042 MBZ262037:MBZ262042 LSD262037:LSD262042 LIH262037:LIH262042 KYL262037:KYL262042 KOP262037:KOP262042 KET262037:KET262042 JUX262037:JUX262042 JLB262037:JLB262042 JBF262037:JBF262042 IRJ262037:IRJ262042 IHN262037:IHN262042 HXR262037:HXR262042 HNV262037:HNV262042 HDZ262037:HDZ262042 GUD262037:GUD262042 GKH262037:GKH262042 GAL262037:GAL262042 FQP262037:FQP262042 FGT262037:FGT262042 EWX262037:EWX262042 ENB262037:ENB262042 EDF262037:EDF262042 DTJ262037:DTJ262042 DJN262037:DJN262042 CZR262037:CZR262042 CPV262037:CPV262042 CFZ262037:CFZ262042 BWD262037:BWD262042 BMH262037:BMH262042 BCL262037:BCL262042 ASP262037:ASP262042 AIT262037:AIT262042 YX262037:YX262042 PB262037:PB262042 FF262037:FF262042 WRR196501:WRR196506 WHV196501:WHV196506 VXZ196501:VXZ196506 VOD196501:VOD196506 VEH196501:VEH196506 UUL196501:UUL196506 UKP196501:UKP196506 UAT196501:UAT196506 TQX196501:TQX196506 THB196501:THB196506 SXF196501:SXF196506 SNJ196501:SNJ196506 SDN196501:SDN196506 RTR196501:RTR196506 RJV196501:RJV196506 QZZ196501:QZZ196506 QQD196501:QQD196506 QGH196501:QGH196506 PWL196501:PWL196506 PMP196501:PMP196506 PCT196501:PCT196506 OSX196501:OSX196506 OJB196501:OJB196506 NZF196501:NZF196506 NPJ196501:NPJ196506 NFN196501:NFN196506 MVR196501:MVR196506 MLV196501:MLV196506 MBZ196501:MBZ196506 LSD196501:LSD196506 LIH196501:LIH196506 KYL196501:KYL196506 KOP196501:KOP196506 KET196501:KET196506 JUX196501:JUX196506 JLB196501:JLB196506 JBF196501:JBF196506 IRJ196501:IRJ196506 IHN196501:IHN196506 HXR196501:HXR196506 HNV196501:HNV196506 HDZ196501:HDZ196506 GUD196501:GUD196506 GKH196501:GKH196506 GAL196501:GAL196506 FQP196501:FQP196506 FGT196501:FGT196506 EWX196501:EWX196506 ENB196501:ENB196506 EDF196501:EDF196506 DTJ196501:DTJ196506 DJN196501:DJN196506 CZR196501:CZR196506 CPV196501:CPV196506 CFZ196501:CFZ196506 BWD196501:BWD196506 BMH196501:BMH196506 BCL196501:BCL196506 ASP196501:ASP196506 AIT196501:AIT196506 YX196501:YX196506 PB196501:PB196506 FF196501:FF196506 WRR130965:WRR130970 WHV130965:WHV130970 VXZ130965:VXZ130970 VOD130965:VOD130970 VEH130965:VEH130970 UUL130965:UUL130970 UKP130965:UKP130970 UAT130965:UAT130970 TQX130965:TQX130970 THB130965:THB130970 SXF130965:SXF130970 SNJ130965:SNJ130970 SDN130965:SDN130970 RTR130965:RTR130970 RJV130965:RJV130970 QZZ130965:QZZ130970 QQD130965:QQD130970 QGH130965:QGH130970 PWL130965:PWL130970 PMP130965:PMP130970 PCT130965:PCT130970 OSX130965:OSX130970 OJB130965:OJB130970 NZF130965:NZF130970 NPJ130965:NPJ130970 NFN130965:NFN130970 MVR130965:MVR130970 MLV130965:MLV130970 MBZ130965:MBZ130970 LSD130965:LSD130970 LIH130965:LIH130970 KYL130965:KYL130970 KOP130965:KOP130970 KET130965:KET130970 JUX130965:JUX130970 JLB130965:JLB130970 JBF130965:JBF130970 IRJ130965:IRJ130970 IHN130965:IHN130970 HXR130965:HXR130970 HNV130965:HNV130970 HDZ130965:HDZ130970 GUD130965:GUD130970 GKH130965:GKH130970 GAL130965:GAL130970 FQP130965:FQP130970 FGT130965:FGT130970 EWX130965:EWX130970 ENB130965:ENB130970 EDF130965:EDF130970 DTJ130965:DTJ130970 DJN130965:DJN130970 CZR130965:CZR130970 CPV130965:CPV130970 CFZ130965:CFZ130970 BWD130965:BWD130970 BMH130965:BMH130970 BCL130965:BCL130970 ASP130965:ASP130970 AIT130965:AIT130970 YX130965:YX130970 PB130965:PB130970 FF130965:FF130970 WRR65429:WRR65434 WHV65429:WHV65434 VXZ65429:VXZ65434 VOD65429:VOD65434 VEH65429:VEH65434 UUL65429:UUL65434 UKP65429:UKP65434 UAT65429:UAT65434 TQX65429:TQX65434 THB65429:THB65434 SXF65429:SXF65434 SNJ65429:SNJ65434 SDN65429:SDN65434 RTR65429:RTR65434 RJV65429:RJV65434 QZZ65429:QZZ65434 QQD65429:QQD65434 QGH65429:QGH65434 PWL65429:PWL65434 PMP65429:PMP65434 PCT65429:PCT65434 OSX65429:OSX65434 OJB65429:OJB65434 NZF65429:NZF65434 NPJ65429:NPJ65434 NFN65429:NFN65434 MVR65429:MVR65434 MLV65429:MLV65434 MBZ65429:MBZ65434 LSD65429:LSD65434 LIH65429:LIH65434 KYL65429:KYL65434 KOP65429:KOP65434 KET65429:KET65434 JUX65429:JUX65434 JLB65429:JLB65434 JBF65429:JBF65434 IRJ65429:IRJ65434 IHN65429:IHN65434 HXR65429:HXR65434 HNV65429:HNV65434 HDZ65429:HDZ65434 GUD65429:GUD65434 GKH65429:GKH65434 GAL65429:GAL65434 FQP65429:FQP65434 FGT65429:FGT65434 EWX65429:EWX65434 ENB65429:ENB65434 EDF65429:EDF65434 DTJ65429:DTJ65434 DJN65429:DJN65434 CZR65429:CZR65434 CPV65429:CPV65434 CFZ65429:CFZ65434 BWD65429:BWD65434 BMH65429:BMH65434 BCL65429:BCL65434 ASP65429:ASP65434 AIT65429:AIT65434 YX65429:YX65434 PB65429:PB65434 FF65429:FF65434 FB51 OX51 YT51 AIP51 ASL51 BCH51 BMD51 BVZ51 CFV51 CPR51 CZN51 DJJ51 DTF51 EDB51 EMX51 EWT51 FGP51 FQL51 GAH51 GKD51 GTZ51 HDV51 HNR51 HXN51 IHJ51 IRF51 JBB51 JKX51 JUT51 KEP51 KOL51 KYH51 LID51 LRZ51 MBV51 MLR51 MVN51 NFJ51 NPF51 NZB51 OIX51 OST51 PCP51 PML51 PWH51 QGD51 QPZ51 QZV51 RJR51 RTN51 SDJ51 SNF51 SXB51 TGX51 TQT51 UAP51 UKL51 UUH51 VED51 VNZ51 VXV51 WHR51 WRN51 FB55 OX55 YT55 AIP55 ASL55 BCH55 BMD55 BVZ55 CFV55 CPR55 CZN55 DJJ55 DTF55 EDB55 EMX55 EWT55 FGP55 FQL55 GAH55 GKD55 GTZ55 HDV55 HNR55 HXN55 IHJ55 IRF55 JBB55 JKX55 JUT55 KEP55 KOL55 KYH55 LID55 LRZ55 MBV55 MLR55 MVN55 NFJ55 NPF55 NZB55 OIX55 OST55 PCP55 PML55 PWH55 QGD55 QPZ55 QZV55 RJR55 RTN55 SDJ55 SNF55 SXB55 TGX55 TQT55 UAP55 UKL55 UUH55 VED55 VNZ55 VXV55 WHR55 WRN55 FB65422 OX65422 YT65422 AIP65422 ASL65422 BCH65422 BMD65422 BVZ65422 CFV65422 CPR65422 CZN65422 DJJ65422 DTF65422 EDB65422 EMX65422 EWT65422 FGP65422 FQL65422 GAH65422 GKD65422 GTZ65422 HDV65422 HNR65422 HXN65422 IHJ65422 IRF65422 JBB65422 JKX65422 JUT65422 KEP65422 KOL65422 KYH65422 LID65422 LRZ65422 MBV65422 MLR65422 MVN65422 NFJ65422 NPF65422 NZB65422 OIX65422 OST65422 PCP65422 PML65422 PWH65422 QGD65422 QPZ65422 QZV65422 RJR65422 RTN65422 SDJ65422 SNF65422 SXB65422 TGX65422 TQT65422 UAP65422 UKL65422 UUH65422 VED65422 VNZ65422 VXV65422 WHR65422 WRN65422 FB130958 OX130958 YT130958 AIP130958 ASL130958 BCH130958 BMD130958 BVZ130958 CFV130958 CPR130958 CZN130958 DJJ130958 DTF130958 EDB130958 EMX130958 EWT130958 FGP130958 FQL130958 GAH130958 GKD130958 GTZ130958 HDV130958 HNR130958 HXN130958 IHJ130958 IRF130958 JBB130958 JKX130958 JUT130958 KEP130958 KOL130958 KYH130958 LID130958 LRZ130958 MBV130958 MLR130958 MVN130958 NFJ130958 NPF130958 NZB130958 OIX130958 OST130958 PCP130958 PML130958 PWH130958 QGD130958 QPZ130958 QZV130958 RJR130958 RTN130958 SDJ130958 SNF130958 SXB130958 TGX130958 TQT130958 UAP130958 UKL130958 UUH130958 VED130958 VNZ130958 VXV130958 WHR130958 WRN130958 FB196494 OX196494 YT196494 AIP196494 ASL196494 BCH196494 BMD196494 BVZ196494 CFV196494 CPR196494 CZN196494 DJJ196494 DTF196494 EDB196494 EMX196494 EWT196494 FGP196494 FQL196494 GAH196494 GKD196494 GTZ196494 HDV196494 HNR196494 HXN196494 IHJ196494 IRF196494 JBB196494 JKX196494 JUT196494 KEP196494 KOL196494 KYH196494 LID196494 LRZ196494 MBV196494 MLR196494 MVN196494 NFJ196494 NPF196494 NZB196494 OIX196494 OST196494 PCP196494 PML196494 PWH196494 QGD196494 QPZ196494 QZV196494 RJR196494 RTN196494 SDJ196494 SNF196494 SXB196494 TGX196494 TQT196494 UAP196494 UKL196494 UUH196494 VED196494 VNZ196494 VXV196494 WHR196494 WRN196494 FB262030 OX262030 YT262030 AIP262030 ASL262030 BCH262030 BMD262030 BVZ262030 CFV262030 CPR262030 CZN262030 DJJ262030 DTF262030 EDB262030 EMX262030 EWT262030 FGP262030 FQL262030 GAH262030 GKD262030 GTZ262030 HDV262030 HNR262030 HXN262030 IHJ262030 IRF262030 JBB262030 JKX262030 JUT262030 KEP262030 KOL262030 KYH262030 LID262030 LRZ262030 MBV262030 MLR262030 MVN262030 NFJ262030 NPF262030 NZB262030 OIX262030 OST262030 PCP262030 PML262030 PWH262030 QGD262030 QPZ262030 QZV262030 RJR262030 RTN262030 SDJ262030 SNF262030 SXB262030 TGX262030 TQT262030 UAP262030 UKL262030 UUH262030 VED262030 VNZ262030 VXV262030 WHR262030 WRN262030 FB327566 OX327566 YT327566 AIP327566 ASL327566 BCH327566 BMD327566 BVZ327566 CFV327566 CPR327566 CZN327566 DJJ327566 DTF327566 EDB327566 EMX327566 EWT327566 FGP327566 FQL327566 GAH327566 GKD327566 GTZ327566 HDV327566 HNR327566 HXN327566 IHJ327566 IRF327566 JBB327566 JKX327566 JUT327566 KEP327566 KOL327566 KYH327566 LID327566 LRZ327566 MBV327566 MLR327566 MVN327566 NFJ327566 NPF327566 NZB327566 OIX327566 OST327566 PCP327566 PML327566 PWH327566 QGD327566 QPZ327566 QZV327566 RJR327566 RTN327566 SDJ327566 SNF327566 SXB327566 TGX327566 TQT327566 UAP327566 UKL327566 UUH327566 VED327566 VNZ327566 VXV327566 WHR327566 WRN327566 FB393102 OX393102 YT393102 AIP393102 ASL393102 BCH393102 BMD393102 BVZ393102 CFV393102 CPR393102 CZN393102 DJJ393102 DTF393102 EDB393102 EMX393102 EWT393102 FGP393102 FQL393102 GAH393102 GKD393102 GTZ393102 HDV393102 HNR393102 HXN393102 IHJ393102 IRF393102 JBB393102 JKX393102 JUT393102 KEP393102 KOL393102 KYH393102 LID393102 LRZ393102 MBV393102 MLR393102 MVN393102 NFJ393102 NPF393102 NZB393102 OIX393102 OST393102 PCP393102 PML393102 PWH393102 QGD393102 QPZ393102 QZV393102 RJR393102 RTN393102 SDJ393102 SNF393102 SXB393102 TGX393102 TQT393102 UAP393102 UKL393102 UUH393102 VED393102 VNZ393102 VXV393102 WHR393102 WRN393102 FB458638 OX458638 YT458638 AIP458638 ASL458638 BCH458638 BMD458638 BVZ458638 CFV458638 CPR458638 CZN458638 DJJ458638 DTF458638 EDB458638 EMX458638 EWT458638 FGP458638 FQL458638 GAH458638 GKD458638 GTZ458638 HDV458638 HNR458638 HXN458638 IHJ458638 IRF458638 JBB458638 JKX458638 JUT458638 KEP458638 KOL458638 KYH458638 LID458638 LRZ458638 MBV458638 MLR458638 MVN458638 NFJ458638 NPF458638 NZB458638 OIX458638 OST458638 PCP458638 PML458638 PWH458638 QGD458638 QPZ458638 QZV458638 RJR458638 RTN458638 SDJ458638 SNF458638 SXB458638 TGX458638 TQT458638 UAP458638 UKL458638 UUH458638 VED458638 VNZ458638 VXV458638 WHR458638 WRN458638 FB524174 OX524174 YT524174 AIP524174 ASL524174 BCH524174 BMD524174 BVZ524174 CFV524174 CPR524174 CZN524174 DJJ524174 DTF524174 EDB524174 EMX524174 EWT524174 FGP524174 FQL524174 GAH524174 GKD524174 GTZ524174 HDV524174 HNR524174 HXN524174 IHJ524174 IRF524174 JBB524174 JKX524174 JUT524174 KEP524174 KOL524174 KYH524174 LID524174 LRZ524174 MBV524174 MLR524174 MVN524174 NFJ524174 NPF524174 NZB524174 OIX524174 OST524174 PCP524174 PML524174 PWH524174 QGD524174 QPZ524174 QZV524174 RJR524174 RTN524174 SDJ524174 SNF524174 SXB524174 TGX524174 TQT524174 UAP524174 UKL524174 UUH524174 VED524174 VNZ524174 VXV524174 WHR524174 WRN524174 FB589710 OX589710 YT589710 AIP589710 ASL589710 BCH589710 BMD589710 BVZ589710 CFV589710 CPR589710 CZN589710 DJJ589710 DTF589710 EDB589710 EMX589710 EWT589710 FGP589710 FQL589710 GAH589710 GKD589710 GTZ589710 HDV589710 HNR589710 HXN589710 IHJ589710 IRF589710 JBB589710 JKX589710 JUT589710 KEP589710 KOL589710 KYH589710 LID589710 LRZ589710 MBV589710 MLR589710 MVN589710 NFJ589710 NPF589710 NZB589710 OIX589710 OST589710 PCP589710 PML589710 PWH589710 QGD589710 QPZ589710 QZV589710 RJR589710 RTN589710 SDJ589710 SNF589710 SXB589710 TGX589710 TQT589710 UAP589710 UKL589710 UUH589710 VED589710 VNZ589710 VXV589710 WHR589710 WRN589710 FB655246 OX655246 YT655246 AIP655246 ASL655246 BCH655246 BMD655246 BVZ655246 CFV655246 CPR655246 CZN655246 DJJ655246 DTF655246 EDB655246 EMX655246 EWT655246 FGP655246 FQL655246 GAH655246 GKD655246 GTZ655246 HDV655246 HNR655246 HXN655246 IHJ655246 IRF655246 JBB655246 JKX655246 JUT655246 KEP655246 KOL655246 KYH655246 LID655246 LRZ655246 MBV655246 MLR655246 MVN655246 NFJ655246 NPF655246 NZB655246 OIX655246 OST655246 PCP655246 PML655246 PWH655246 QGD655246 QPZ655246 QZV655246 RJR655246 RTN655246 SDJ655246 SNF655246 SXB655246 TGX655246 TQT655246 UAP655246 UKL655246 UUH655246 VED655246 VNZ655246 VXV655246 WHR655246 WRN655246 FB720782 OX720782 YT720782 AIP720782 ASL720782 BCH720782 BMD720782 BVZ720782 CFV720782 CPR720782 CZN720782 DJJ720782 DTF720782 EDB720782 EMX720782 EWT720782 FGP720782 FQL720782 GAH720782 GKD720782 GTZ720782 HDV720782 HNR720782 HXN720782 IHJ720782 IRF720782 JBB720782 JKX720782 JUT720782 KEP720782 KOL720782 KYH720782 LID720782 LRZ720782 MBV720782 MLR720782 MVN720782 NFJ720782 NPF720782 NZB720782 OIX720782 OST720782 PCP720782 PML720782 PWH720782 QGD720782 QPZ720782 QZV720782 RJR720782 RTN720782 SDJ720782 SNF720782 SXB720782 TGX720782 TQT720782 UAP720782 UKL720782 UUH720782 VED720782 VNZ720782 VXV720782 WHR720782 WRN720782 FB786318 OX786318 YT786318 AIP786318 ASL786318 BCH786318 BMD786318 BVZ786318 CFV786318 CPR786318 CZN786318 DJJ786318 DTF786318 EDB786318 EMX786318 EWT786318 FGP786318 FQL786318 GAH786318 GKD786318 GTZ786318 HDV786318 HNR786318 HXN786318 IHJ786318 IRF786318 JBB786318 JKX786318 JUT786318 KEP786318 KOL786318 KYH786318 LID786318 LRZ786318 MBV786318 MLR786318 MVN786318 NFJ786318 NPF786318 NZB786318 OIX786318 OST786318 PCP786318 PML786318 PWH786318 QGD786318 QPZ786318 QZV786318 RJR786318 RTN786318 SDJ786318 SNF786318 SXB786318 TGX786318 TQT786318 UAP786318 UKL786318 UUH786318 VED786318 VNZ786318 VXV786318 WHR786318 WRN786318 FB851854 OX851854 YT851854 AIP851854 ASL851854 BCH851854 BMD851854 BVZ851854 CFV851854 CPR851854 CZN851854 DJJ851854 DTF851854 EDB851854 EMX851854 EWT851854 FGP851854 FQL851854 GAH851854 GKD851854 GTZ851854 HDV851854 HNR851854 HXN851854 IHJ851854 IRF851854 JBB851854 JKX851854 JUT851854 KEP851854 KOL851854 KYH851854 LID851854 LRZ851854 MBV851854 MLR851854 MVN851854 NFJ851854 NPF851854 NZB851854 OIX851854 OST851854 PCP851854 PML851854 PWH851854 QGD851854 QPZ851854 QZV851854 RJR851854 RTN851854 SDJ851854 SNF851854 SXB851854 TGX851854 TQT851854 UAP851854 UKL851854 UUH851854 VED851854 VNZ851854 VXV851854 WHR851854 WRN851854 FB917390 OX917390 YT917390 AIP917390 ASL917390 BCH917390 BMD917390 BVZ917390 CFV917390 CPR917390 CZN917390 DJJ917390 DTF917390 EDB917390 EMX917390 EWT917390 FGP917390 FQL917390 GAH917390 GKD917390 GTZ917390 HDV917390 HNR917390 HXN917390 IHJ917390 IRF917390 JBB917390 JKX917390 JUT917390 KEP917390 KOL917390 KYH917390 LID917390 LRZ917390 MBV917390 MLR917390 MVN917390 NFJ917390 NPF917390 NZB917390 OIX917390 OST917390 PCP917390 PML917390 PWH917390 QGD917390 QPZ917390 QZV917390 RJR917390 RTN917390 SDJ917390 SNF917390 SXB917390 TGX917390 TQT917390 UAP917390 UKL917390 UUH917390 VED917390 VNZ917390 VXV917390 WHR917390 WRN917390 FB982926 OX982926 YT982926 AIP982926 ASL982926 BCH982926 BMD982926 BVZ982926 CFV982926 CPR982926 CZN982926 DJJ982926 DTF982926 EDB982926 EMX982926 EWT982926 FGP982926 FQL982926 GAH982926 GKD982926 GTZ982926 HDV982926 HNR982926 HXN982926 IHJ982926 IRF982926 JBB982926 JKX982926 JUT982926 KEP982926 KOL982926 KYH982926 LID982926 LRZ982926 MBV982926 MLR982926 MVN982926 NFJ982926 NPF982926 NZB982926 OIX982926 OST982926 PCP982926 PML982926 PWH982926 QGD982926 QPZ982926 QZV982926 RJR982926 RTN982926 SDJ982926 SNF982926 SXB982926 TGX982926 TQT982926 UAP982926 UKL982926 UUH982926 VED982926 VNZ982926 VXV982926 WHR982926 WRN982926 FB65460:FB65461 OX65460:OX65461 YT65460:YT65461 AIP65460:AIP65461 ASL65460:ASL65461 BCH65460:BCH65461 BMD65460:BMD65461 BVZ65460:BVZ65461 CFV65460:CFV65461 CPR65460:CPR65461 CZN65460:CZN65461 DJJ65460:DJJ65461 DTF65460:DTF65461 EDB65460:EDB65461 EMX65460:EMX65461 EWT65460:EWT65461 FGP65460:FGP65461 FQL65460:FQL65461 GAH65460:GAH65461 GKD65460:GKD65461 GTZ65460:GTZ65461 HDV65460:HDV65461 HNR65460:HNR65461 HXN65460:HXN65461 IHJ65460:IHJ65461 IRF65460:IRF65461 JBB65460:JBB65461 JKX65460:JKX65461 JUT65460:JUT65461 KEP65460:KEP65461 KOL65460:KOL65461 KYH65460:KYH65461 LID65460:LID65461 LRZ65460:LRZ65461 MBV65460:MBV65461 MLR65460:MLR65461 MVN65460:MVN65461 NFJ65460:NFJ65461 NPF65460:NPF65461 NZB65460:NZB65461 OIX65460:OIX65461 OST65460:OST65461 PCP65460:PCP65461 PML65460:PML65461 PWH65460:PWH65461 QGD65460:QGD65461 QPZ65460:QPZ65461 QZV65460:QZV65461 RJR65460:RJR65461 RTN65460:RTN65461 SDJ65460:SDJ65461 SNF65460:SNF65461 SXB65460:SXB65461 TGX65460:TGX65461 TQT65460:TQT65461 UAP65460:UAP65461 UKL65460:UKL65461 UUH65460:UUH65461 VED65460:VED65461 VNZ65460:VNZ65461 VXV65460:VXV65461 WHR65460:WHR65461 WRN65460:WRN65461 FB130996:FB130997 OX130996:OX130997 YT130996:YT130997 AIP130996:AIP130997 ASL130996:ASL130997 BCH130996:BCH130997 BMD130996:BMD130997 BVZ130996:BVZ130997 CFV130996:CFV130997 CPR130996:CPR130997 CZN130996:CZN130997 DJJ130996:DJJ130997 DTF130996:DTF130997 EDB130996:EDB130997 EMX130996:EMX130997 EWT130996:EWT130997 FGP130996:FGP130997 FQL130996:FQL130997 GAH130996:GAH130997 GKD130996:GKD130997 GTZ130996:GTZ130997 HDV130996:HDV130997 HNR130996:HNR130997 HXN130996:HXN130997 IHJ130996:IHJ130997 IRF130996:IRF130997 JBB130996:JBB130997 JKX130996:JKX130997 JUT130996:JUT130997 KEP130996:KEP130997 KOL130996:KOL130997 KYH130996:KYH130997 LID130996:LID130997 LRZ130996:LRZ130997 MBV130996:MBV130997 MLR130996:MLR130997 MVN130996:MVN130997 NFJ130996:NFJ130997 NPF130996:NPF130997 NZB130996:NZB130997 OIX130996:OIX130997 OST130996:OST130997 PCP130996:PCP130997 PML130996:PML130997 PWH130996:PWH130997 QGD130996:QGD130997 QPZ130996:QPZ130997 QZV130996:QZV130997 RJR130996:RJR130997 RTN130996:RTN130997 SDJ130996:SDJ130997 SNF130996:SNF130997 SXB130996:SXB130997 TGX130996:TGX130997 TQT130996:TQT130997 UAP130996:UAP130997 UKL130996:UKL130997 UUH130996:UUH130997 VED130996:VED130997 VNZ130996:VNZ130997 VXV130996:VXV130997 WHR130996:WHR130997 WRN130996:WRN130997 FB196532:FB196533 OX196532:OX196533 YT196532:YT196533 AIP196532:AIP196533 ASL196532:ASL196533 BCH196532:BCH196533 BMD196532:BMD196533 BVZ196532:BVZ196533 CFV196532:CFV196533 CPR196532:CPR196533 CZN196532:CZN196533 DJJ196532:DJJ196533 DTF196532:DTF196533 EDB196532:EDB196533 EMX196532:EMX196533 EWT196532:EWT196533 FGP196532:FGP196533 FQL196532:FQL196533 GAH196532:GAH196533 GKD196532:GKD196533 GTZ196532:GTZ196533 HDV196532:HDV196533 HNR196532:HNR196533 HXN196532:HXN196533 IHJ196532:IHJ196533 IRF196532:IRF196533 JBB196532:JBB196533 JKX196532:JKX196533 JUT196532:JUT196533 KEP196532:KEP196533 KOL196532:KOL196533 KYH196532:KYH196533 LID196532:LID196533 LRZ196532:LRZ196533 MBV196532:MBV196533 MLR196532:MLR196533 MVN196532:MVN196533 NFJ196532:NFJ196533 NPF196532:NPF196533 NZB196532:NZB196533 OIX196532:OIX196533 OST196532:OST196533 PCP196532:PCP196533 PML196532:PML196533 PWH196532:PWH196533 QGD196532:QGD196533 QPZ196532:QPZ196533 QZV196532:QZV196533 RJR196532:RJR196533 RTN196532:RTN196533 SDJ196532:SDJ196533 SNF196532:SNF196533 SXB196532:SXB196533 TGX196532:TGX196533 TQT196532:TQT196533 UAP196532:UAP196533 UKL196532:UKL196533 UUH196532:UUH196533 VED196532:VED196533 VNZ196532:VNZ196533 VXV196532:VXV196533 WHR196532:WHR196533 WRN196532:WRN196533 FB262068:FB262069 OX262068:OX262069 YT262068:YT262069 AIP262068:AIP262069 ASL262068:ASL262069 BCH262068:BCH262069 BMD262068:BMD262069 BVZ262068:BVZ262069 CFV262068:CFV262069 CPR262068:CPR262069 CZN262068:CZN262069 DJJ262068:DJJ262069 DTF262068:DTF262069 EDB262068:EDB262069 EMX262068:EMX262069 EWT262068:EWT262069 FGP262068:FGP262069 FQL262068:FQL262069 GAH262068:GAH262069 GKD262068:GKD262069 GTZ262068:GTZ262069 HDV262068:HDV262069 HNR262068:HNR262069 HXN262068:HXN262069 IHJ262068:IHJ262069 IRF262068:IRF262069 JBB262068:JBB262069 JKX262068:JKX262069 JUT262068:JUT262069 KEP262068:KEP262069 KOL262068:KOL262069 KYH262068:KYH262069 LID262068:LID262069 LRZ262068:LRZ262069 MBV262068:MBV262069 MLR262068:MLR262069 MVN262068:MVN262069 NFJ262068:NFJ262069 NPF262068:NPF262069 NZB262068:NZB262069 OIX262068:OIX262069 OST262068:OST262069 PCP262068:PCP262069 PML262068:PML262069 PWH262068:PWH262069 QGD262068:QGD262069 QPZ262068:QPZ262069 QZV262068:QZV262069 RJR262068:RJR262069 RTN262068:RTN262069 SDJ262068:SDJ262069 SNF262068:SNF262069 SXB262068:SXB262069 TGX262068:TGX262069 TQT262068:TQT262069 UAP262068:UAP262069 UKL262068:UKL262069 UUH262068:UUH262069 VED262068:VED262069 VNZ262068:VNZ262069 VXV262068:VXV262069 WHR262068:WHR262069 WRN262068:WRN262069 FB327604:FB327605 OX327604:OX327605 YT327604:YT327605 AIP327604:AIP327605 ASL327604:ASL327605 BCH327604:BCH327605 BMD327604:BMD327605 BVZ327604:BVZ327605 CFV327604:CFV327605 CPR327604:CPR327605 CZN327604:CZN327605 DJJ327604:DJJ327605 DTF327604:DTF327605 EDB327604:EDB327605 EMX327604:EMX327605 EWT327604:EWT327605 FGP327604:FGP327605 FQL327604:FQL327605 GAH327604:GAH327605 GKD327604:GKD327605 GTZ327604:GTZ327605 HDV327604:HDV327605 HNR327604:HNR327605 HXN327604:HXN327605 IHJ327604:IHJ327605 IRF327604:IRF327605 JBB327604:JBB327605 JKX327604:JKX327605 JUT327604:JUT327605 KEP327604:KEP327605 KOL327604:KOL327605 KYH327604:KYH327605 LID327604:LID327605 LRZ327604:LRZ327605 MBV327604:MBV327605 MLR327604:MLR327605 MVN327604:MVN327605 NFJ327604:NFJ327605 NPF327604:NPF327605 NZB327604:NZB327605 OIX327604:OIX327605 OST327604:OST327605 PCP327604:PCP327605 PML327604:PML327605 PWH327604:PWH327605 QGD327604:QGD327605 QPZ327604:QPZ327605 QZV327604:QZV327605 RJR327604:RJR327605 RTN327604:RTN327605 SDJ327604:SDJ327605 SNF327604:SNF327605 SXB327604:SXB327605 TGX327604:TGX327605 TQT327604:TQT327605 UAP327604:UAP327605 UKL327604:UKL327605 UUH327604:UUH327605 VED327604:VED327605 VNZ327604:VNZ327605 VXV327604:VXV327605 WHR327604:WHR327605 WRN327604:WRN327605 FB393140:FB393141 OX393140:OX393141 YT393140:YT393141 AIP393140:AIP393141 ASL393140:ASL393141 BCH393140:BCH393141 BMD393140:BMD393141 BVZ393140:BVZ393141 CFV393140:CFV393141 CPR393140:CPR393141 CZN393140:CZN393141 DJJ393140:DJJ393141 DTF393140:DTF393141 EDB393140:EDB393141 EMX393140:EMX393141 EWT393140:EWT393141 FGP393140:FGP393141 FQL393140:FQL393141 GAH393140:GAH393141 GKD393140:GKD393141 GTZ393140:GTZ393141 HDV393140:HDV393141 HNR393140:HNR393141 HXN393140:HXN393141 IHJ393140:IHJ393141 IRF393140:IRF393141 JBB393140:JBB393141 JKX393140:JKX393141 JUT393140:JUT393141 KEP393140:KEP393141 KOL393140:KOL393141 KYH393140:KYH393141 LID393140:LID393141 LRZ393140:LRZ393141 MBV393140:MBV393141 MLR393140:MLR393141 MVN393140:MVN393141 NFJ393140:NFJ393141 NPF393140:NPF393141 NZB393140:NZB393141 OIX393140:OIX393141 OST393140:OST393141 PCP393140:PCP393141 PML393140:PML393141 PWH393140:PWH393141 QGD393140:QGD393141 QPZ393140:QPZ393141 QZV393140:QZV393141 RJR393140:RJR393141 RTN393140:RTN393141 SDJ393140:SDJ393141 SNF393140:SNF393141 SXB393140:SXB393141 TGX393140:TGX393141 TQT393140:TQT393141 UAP393140:UAP393141 UKL393140:UKL393141 UUH393140:UUH393141 VED393140:VED393141 VNZ393140:VNZ393141 VXV393140:VXV393141 WHR393140:WHR393141 WRN393140:WRN393141 FB458676:FB458677 OX458676:OX458677 YT458676:YT458677 AIP458676:AIP458677 ASL458676:ASL458677 BCH458676:BCH458677 BMD458676:BMD458677 BVZ458676:BVZ458677 CFV458676:CFV458677 CPR458676:CPR458677 CZN458676:CZN458677 DJJ458676:DJJ458677 DTF458676:DTF458677 EDB458676:EDB458677 EMX458676:EMX458677 EWT458676:EWT458677 FGP458676:FGP458677 FQL458676:FQL458677 GAH458676:GAH458677 GKD458676:GKD458677 GTZ458676:GTZ458677 HDV458676:HDV458677 HNR458676:HNR458677 HXN458676:HXN458677 IHJ458676:IHJ458677 IRF458676:IRF458677 JBB458676:JBB458677 JKX458676:JKX458677 JUT458676:JUT458677 KEP458676:KEP458677 KOL458676:KOL458677 KYH458676:KYH458677 LID458676:LID458677 LRZ458676:LRZ458677 MBV458676:MBV458677 MLR458676:MLR458677 MVN458676:MVN458677 NFJ458676:NFJ458677 NPF458676:NPF458677 NZB458676:NZB458677 OIX458676:OIX458677 OST458676:OST458677 PCP458676:PCP458677 PML458676:PML458677 PWH458676:PWH458677 QGD458676:QGD458677 QPZ458676:QPZ458677 QZV458676:QZV458677 RJR458676:RJR458677 RTN458676:RTN458677 SDJ458676:SDJ458677 SNF458676:SNF458677 SXB458676:SXB458677 TGX458676:TGX458677 TQT458676:TQT458677 UAP458676:UAP458677 UKL458676:UKL458677 UUH458676:UUH458677 VED458676:VED458677 VNZ458676:VNZ458677 VXV458676:VXV458677 WHR458676:WHR458677 WRN458676:WRN458677 FB524212:FB524213 OX524212:OX524213 YT524212:YT524213 AIP524212:AIP524213 ASL524212:ASL524213 BCH524212:BCH524213 BMD524212:BMD524213 BVZ524212:BVZ524213 CFV524212:CFV524213 CPR524212:CPR524213 CZN524212:CZN524213 DJJ524212:DJJ524213 DTF524212:DTF524213 EDB524212:EDB524213 EMX524212:EMX524213 EWT524212:EWT524213 FGP524212:FGP524213 FQL524212:FQL524213 GAH524212:GAH524213 GKD524212:GKD524213 GTZ524212:GTZ524213 HDV524212:HDV524213 HNR524212:HNR524213 HXN524212:HXN524213 IHJ524212:IHJ524213 IRF524212:IRF524213 JBB524212:JBB524213 JKX524212:JKX524213 JUT524212:JUT524213 KEP524212:KEP524213 KOL524212:KOL524213 KYH524212:KYH524213 LID524212:LID524213 LRZ524212:LRZ524213 MBV524212:MBV524213 MLR524212:MLR524213 MVN524212:MVN524213 NFJ524212:NFJ524213 NPF524212:NPF524213 NZB524212:NZB524213 OIX524212:OIX524213 OST524212:OST524213 PCP524212:PCP524213 PML524212:PML524213 PWH524212:PWH524213 QGD524212:QGD524213 QPZ524212:QPZ524213 QZV524212:QZV524213 RJR524212:RJR524213 RTN524212:RTN524213 SDJ524212:SDJ524213 SNF524212:SNF524213 SXB524212:SXB524213 TGX524212:TGX524213 TQT524212:TQT524213 UAP524212:UAP524213 UKL524212:UKL524213 UUH524212:UUH524213 VED524212:VED524213 VNZ524212:VNZ524213 VXV524212:VXV524213 WHR524212:WHR524213 WRN524212:WRN524213 FB589748:FB589749 OX589748:OX589749 YT589748:YT589749 AIP589748:AIP589749 ASL589748:ASL589749 BCH589748:BCH589749 BMD589748:BMD589749 BVZ589748:BVZ589749 CFV589748:CFV589749 CPR589748:CPR589749 CZN589748:CZN589749 DJJ589748:DJJ589749 DTF589748:DTF589749 EDB589748:EDB589749 EMX589748:EMX589749 EWT589748:EWT589749 FGP589748:FGP589749 FQL589748:FQL589749 GAH589748:GAH589749 GKD589748:GKD589749 GTZ589748:GTZ589749 HDV589748:HDV589749 HNR589748:HNR589749 HXN589748:HXN589749 IHJ589748:IHJ589749 IRF589748:IRF589749 JBB589748:JBB589749 JKX589748:JKX589749 JUT589748:JUT589749 KEP589748:KEP589749 KOL589748:KOL589749 KYH589748:KYH589749 LID589748:LID589749 LRZ589748:LRZ589749 MBV589748:MBV589749 MLR589748:MLR589749 MVN589748:MVN589749 NFJ589748:NFJ589749 NPF589748:NPF589749 NZB589748:NZB589749 OIX589748:OIX589749 OST589748:OST589749 PCP589748:PCP589749 PML589748:PML589749 PWH589748:PWH589749 QGD589748:QGD589749 QPZ589748:QPZ589749 QZV589748:QZV589749 RJR589748:RJR589749 RTN589748:RTN589749 SDJ589748:SDJ589749 SNF589748:SNF589749 SXB589748:SXB589749 TGX589748:TGX589749 TQT589748:TQT589749 UAP589748:UAP589749 UKL589748:UKL589749 UUH589748:UUH589749 VED589748:VED589749 VNZ589748:VNZ589749 VXV589748:VXV589749 WHR589748:WHR589749 WRN589748:WRN589749 FB655284:FB655285 OX655284:OX655285 YT655284:YT655285 AIP655284:AIP655285 ASL655284:ASL655285 BCH655284:BCH655285 BMD655284:BMD655285 BVZ655284:BVZ655285 CFV655284:CFV655285 CPR655284:CPR655285 CZN655284:CZN655285 DJJ655284:DJJ655285 DTF655284:DTF655285 EDB655284:EDB655285 EMX655284:EMX655285 EWT655284:EWT655285 FGP655284:FGP655285 FQL655284:FQL655285 GAH655284:GAH655285 GKD655284:GKD655285 GTZ655284:GTZ655285 HDV655284:HDV655285 HNR655284:HNR655285 HXN655284:HXN655285 IHJ655284:IHJ655285 IRF655284:IRF655285 JBB655284:JBB655285 JKX655284:JKX655285 JUT655284:JUT655285 KEP655284:KEP655285 KOL655284:KOL655285 KYH655284:KYH655285 LID655284:LID655285 LRZ655284:LRZ655285 MBV655284:MBV655285 MLR655284:MLR655285 MVN655284:MVN655285 NFJ655284:NFJ655285 NPF655284:NPF655285 NZB655284:NZB655285 OIX655284:OIX655285 OST655284:OST655285 PCP655284:PCP655285 PML655284:PML655285 PWH655284:PWH655285 QGD655284:QGD655285 QPZ655284:QPZ655285 QZV655284:QZV655285 RJR655284:RJR655285 RTN655284:RTN655285 SDJ655284:SDJ655285 SNF655284:SNF655285 SXB655284:SXB655285 TGX655284:TGX655285 TQT655284:TQT655285 UAP655284:UAP655285 UKL655284:UKL655285 UUH655284:UUH655285 VED655284:VED655285 VNZ655284:VNZ655285 VXV655284:VXV655285 WHR655284:WHR655285 WRN655284:WRN655285 FB720820:FB720821 OX720820:OX720821 YT720820:YT720821 AIP720820:AIP720821 ASL720820:ASL720821 BCH720820:BCH720821 BMD720820:BMD720821 BVZ720820:BVZ720821 CFV720820:CFV720821 CPR720820:CPR720821 CZN720820:CZN720821 DJJ720820:DJJ720821 DTF720820:DTF720821 EDB720820:EDB720821 EMX720820:EMX720821 EWT720820:EWT720821 FGP720820:FGP720821 FQL720820:FQL720821 GAH720820:GAH720821 GKD720820:GKD720821 GTZ720820:GTZ720821 HDV720820:HDV720821 HNR720820:HNR720821 HXN720820:HXN720821 IHJ720820:IHJ720821 IRF720820:IRF720821 JBB720820:JBB720821 JKX720820:JKX720821 JUT720820:JUT720821 KEP720820:KEP720821 KOL720820:KOL720821 KYH720820:KYH720821 LID720820:LID720821 LRZ720820:LRZ720821 MBV720820:MBV720821 MLR720820:MLR720821 MVN720820:MVN720821 NFJ720820:NFJ720821 NPF720820:NPF720821 NZB720820:NZB720821 OIX720820:OIX720821 OST720820:OST720821 PCP720820:PCP720821 PML720820:PML720821 PWH720820:PWH720821 QGD720820:QGD720821 QPZ720820:QPZ720821 QZV720820:QZV720821 RJR720820:RJR720821 RTN720820:RTN720821 SDJ720820:SDJ720821 SNF720820:SNF720821 SXB720820:SXB720821 TGX720820:TGX720821 TQT720820:TQT720821 UAP720820:UAP720821 UKL720820:UKL720821 UUH720820:UUH720821 VED720820:VED720821 VNZ720820:VNZ720821 VXV720820:VXV720821 WHR720820:WHR720821 WRN720820:WRN720821 FB786356:FB786357 OX786356:OX786357 YT786356:YT786357 AIP786356:AIP786357 ASL786356:ASL786357 BCH786356:BCH786357 BMD786356:BMD786357 BVZ786356:BVZ786357 CFV786356:CFV786357 CPR786356:CPR786357 CZN786356:CZN786357 DJJ786356:DJJ786357 DTF786356:DTF786357 EDB786356:EDB786357 EMX786356:EMX786357 EWT786356:EWT786357 FGP786356:FGP786357 FQL786356:FQL786357 GAH786356:GAH786357 GKD786356:GKD786357 GTZ786356:GTZ786357 HDV786356:HDV786357 HNR786356:HNR786357 HXN786356:HXN786357 IHJ786356:IHJ786357 IRF786356:IRF786357 JBB786356:JBB786357 JKX786356:JKX786357 JUT786356:JUT786357 KEP786356:KEP786357 KOL786356:KOL786357 KYH786356:KYH786357 LID786356:LID786357 LRZ786356:LRZ786357 MBV786356:MBV786357 MLR786356:MLR786357 MVN786356:MVN786357 NFJ786356:NFJ786357 NPF786356:NPF786357 NZB786356:NZB786357 OIX786356:OIX786357 OST786356:OST786357 PCP786356:PCP786357 PML786356:PML786357 PWH786356:PWH786357 QGD786356:QGD786357 QPZ786356:QPZ786357 QZV786356:QZV786357 RJR786356:RJR786357 RTN786356:RTN786357 SDJ786356:SDJ786357 SNF786356:SNF786357 SXB786356:SXB786357 TGX786356:TGX786357 TQT786356:TQT786357 UAP786356:UAP786357 UKL786356:UKL786357 UUH786356:UUH786357 VED786356:VED786357 VNZ786356:VNZ786357 VXV786356:VXV786357 WHR786356:WHR786357 WRN786356:WRN786357 FB851892:FB851893 OX851892:OX851893 YT851892:YT851893 AIP851892:AIP851893 ASL851892:ASL851893 BCH851892:BCH851893 BMD851892:BMD851893 BVZ851892:BVZ851893 CFV851892:CFV851893 CPR851892:CPR851893 CZN851892:CZN851893 DJJ851892:DJJ851893 DTF851892:DTF851893 EDB851892:EDB851893 EMX851892:EMX851893 EWT851892:EWT851893 FGP851892:FGP851893 FQL851892:FQL851893 GAH851892:GAH851893 GKD851892:GKD851893 GTZ851892:GTZ851893 HDV851892:HDV851893 HNR851892:HNR851893 HXN851892:HXN851893 IHJ851892:IHJ851893 IRF851892:IRF851893 JBB851892:JBB851893 JKX851892:JKX851893 JUT851892:JUT851893 KEP851892:KEP851893 KOL851892:KOL851893 KYH851892:KYH851893 LID851892:LID851893 LRZ851892:LRZ851893 MBV851892:MBV851893 MLR851892:MLR851893 MVN851892:MVN851893 NFJ851892:NFJ851893 NPF851892:NPF851893 NZB851892:NZB851893 OIX851892:OIX851893 OST851892:OST851893 PCP851892:PCP851893 PML851892:PML851893 PWH851892:PWH851893 QGD851892:QGD851893 QPZ851892:QPZ851893 QZV851892:QZV851893 RJR851892:RJR851893 RTN851892:RTN851893 SDJ851892:SDJ851893 SNF851892:SNF851893 SXB851892:SXB851893 TGX851892:TGX851893 TQT851892:TQT851893 UAP851892:UAP851893 UKL851892:UKL851893 UUH851892:UUH851893 VED851892:VED851893 VNZ851892:VNZ851893 VXV851892:VXV851893 WHR851892:WHR851893 WRN851892:WRN851893 FB917428:FB917429 OX917428:OX917429 YT917428:YT917429 AIP917428:AIP917429 ASL917428:ASL917429 BCH917428:BCH917429 BMD917428:BMD917429 BVZ917428:BVZ917429 CFV917428:CFV917429 CPR917428:CPR917429 CZN917428:CZN917429 DJJ917428:DJJ917429 DTF917428:DTF917429 EDB917428:EDB917429 EMX917428:EMX917429 EWT917428:EWT917429 FGP917428:FGP917429 FQL917428:FQL917429 GAH917428:GAH917429 GKD917428:GKD917429 GTZ917428:GTZ917429 HDV917428:HDV917429 HNR917428:HNR917429 HXN917428:HXN917429 IHJ917428:IHJ917429 IRF917428:IRF917429 JBB917428:JBB917429 JKX917428:JKX917429 JUT917428:JUT917429 KEP917428:KEP917429 KOL917428:KOL917429 KYH917428:KYH917429 LID917428:LID917429 LRZ917428:LRZ917429 MBV917428:MBV917429 MLR917428:MLR917429 MVN917428:MVN917429 NFJ917428:NFJ917429 NPF917428:NPF917429 NZB917428:NZB917429 OIX917428:OIX917429 OST917428:OST917429 PCP917428:PCP917429 PML917428:PML917429 PWH917428:PWH917429 QGD917428:QGD917429 QPZ917428:QPZ917429 QZV917428:QZV917429 RJR917428:RJR917429 RTN917428:RTN917429 SDJ917428:SDJ917429 SNF917428:SNF917429 SXB917428:SXB917429 TGX917428:TGX917429 TQT917428:TQT917429 UAP917428:UAP917429 UKL917428:UKL917429 UUH917428:UUH917429 VED917428:VED917429 VNZ917428:VNZ917429 VXV917428:VXV917429 WHR917428:WHR917429 WRN917428:WRN917429 FB982964:FB982965 OX982964:OX982965 YT982964:YT982965 AIP982964:AIP982965 ASL982964:ASL982965 BCH982964:BCH982965 BMD982964:BMD982965 BVZ982964:BVZ982965 CFV982964:CFV982965 CPR982964:CPR982965 CZN982964:CZN982965 DJJ982964:DJJ982965 DTF982964:DTF982965 EDB982964:EDB982965 EMX982964:EMX982965 EWT982964:EWT982965 FGP982964:FGP982965 FQL982964:FQL982965 GAH982964:GAH982965 GKD982964:GKD982965 GTZ982964:GTZ982965 HDV982964:HDV982965 HNR982964:HNR982965 HXN982964:HXN982965 IHJ982964:IHJ982965 IRF982964:IRF982965 JBB982964:JBB982965 JKX982964:JKX982965 JUT982964:JUT982965 KEP982964:KEP982965 KOL982964:KOL982965 KYH982964:KYH982965 LID982964:LID982965 LRZ982964:LRZ982965 MBV982964:MBV982965 MLR982964:MLR982965 MVN982964:MVN982965 NFJ982964:NFJ982965 NPF982964:NPF982965 NZB982964:NZB982965 OIX982964:OIX982965 OST982964:OST982965 PCP982964:PCP982965 PML982964:PML982965 PWH982964:PWH982965 QGD982964:QGD982965 QPZ982964:QPZ982965 QZV982964:QZV982965 RJR982964:RJR982965 RTN982964:RTN982965 SDJ982964:SDJ982965 SNF982964:SNF982965 SXB982964:SXB982965 TGX982964:TGX982965 TQT982964:TQT982965 UAP982964:UAP982965 UKL982964:UKL982965 UUH982964:UUH982965 VED982964:VED982965 VNZ982964:VNZ982965 VXV982964:VXV982965 WHR982964:WHR982965 WRN982964:WRN982965 FB65455 OX65455 YT65455 AIP65455 ASL65455 BCH65455 BMD65455 BVZ65455 CFV65455 CPR65455 CZN65455 DJJ65455 DTF65455 EDB65455 EMX65455 EWT65455 FGP65455 FQL65455 GAH65455 GKD65455 GTZ65455 HDV65455 HNR65455 HXN65455 IHJ65455 IRF65455 JBB65455 JKX65455 JUT65455 KEP65455 KOL65455 KYH65455 LID65455 LRZ65455 MBV65455 MLR65455 MVN65455 NFJ65455 NPF65455 NZB65455 OIX65455 OST65455 PCP65455 PML65455 PWH65455 QGD65455 QPZ65455 QZV65455 RJR65455 RTN65455 SDJ65455 SNF65455 SXB65455 TGX65455 TQT65455 UAP65455 UKL65455 UUH65455 VED65455 VNZ65455 VXV65455 WHR65455 WRN65455 FB130991 OX130991 YT130991 AIP130991 ASL130991 BCH130991 BMD130991 BVZ130991 CFV130991 CPR130991 CZN130991 DJJ130991 DTF130991 EDB130991 EMX130991 EWT130991 FGP130991 FQL130991 GAH130991 GKD130991 GTZ130991 HDV130991 HNR130991 HXN130991 IHJ130991 IRF130991 JBB130991 JKX130991 JUT130991 KEP130991 KOL130991 KYH130991 LID130991 LRZ130991 MBV130991 MLR130991 MVN130991 NFJ130991 NPF130991 NZB130991 OIX130991 OST130991 PCP130991 PML130991 PWH130991 QGD130991 QPZ130991 QZV130991 RJR130991 RTN130991 SDJ130991 SNF130991 SXB130991 TGX130991 TQT130991 UAP130991 UKL130991 UUH130991 VED130991 VNZ130991 VXV130991 WHR130991 WRN130991 FB196527 OX196527 YT196527 AIP196527 ASL196527 BCH196527 BMD196527 BVZ196527 CFV196527 CPR196527 CZN196527 DJJ196527 DTF196527 EDB196527 EMX196527 EWT196527 FGP196527 FQL196527 GAH196527 GKD196527 GTZ196527 HDV196527 HNR196527 HXN196527 IHJ196527 IRF196527 JBB196527 JKX196527 JUT196527 KEP196527 KOL196527 KYH196527 LID196527 LRZ196527 MBV196527 MLR196527 MVN196527 NFJ196527 NPF196527 NZB196527 OIX196527 OST196527 PCP196527 PML196527 PWH196527 QGD196527 QPZ196527 QZV196527 RJR196527 RTN196527 SDJ196527 SNF196527 SXB196527 TGX196527 TQT196527 UAP196527 UKL196527 UUH196527 VED196527 VNZ196527 VXV196527 WHR196527 WRN196527 FB262063 OX262063 YT262063 AIP262063 ASL262063 BCH262063 BMD262063 BVZ262063 CFV262063 CPR262063 CZN262063 DJJ262063 DTF262063 EDB262063 EMX262063 EWT262063 FGP262063 FQL262063 GAH262063 GKD262063 GTZ262063 HDV262063 HNR262063 HXN262063 IHJ262063 IRF262063 JBB262063 JKX262063 JUT262063 KEP262063 KOL262063 KYH262063 LID262063 LRZ262063 MBV262063 MLR262063 MVN262063 NFJ262063 NPF262063 NZB262063 OIX262063 OST262063 PCP262063 PML262063 PWH262063 QGD262063 QPZ262063 QZV262063 RJR262063 RTN262063 SDJ262063 SNF262063 SXB262063 TGX262063 TQT262063 UAP262063 UKL262063 UUH262063 VED262063 VNZ262063 VXV262063 WHR262063 WRN262063 FB327599 OX327599 YT327599 AIP327599 ASL327599 BCH327599 BMD327599 BVZ327599 CFV327599 CPR327599 CZN327599 DJJ327599 DTF327599 EDB327599 EMX327599 EWT327599 FGP327599 FQL327599 GAH327599 GKD327599 GTZ327599 HDV327599 HNR327599 HXN327599 IHJ327599 IRF327599 JBB327599 JKX327599 JUT327599 KEP327599 KOL327599 KYH327599 LID327599 LRZ327599 MBV327599 MLR327599 MVN327599 NFJ327599 NPF327599 NZB327599 OIX327599 OST327599 PCP327599 PML327599 PWH327599 QGD327599 QPZ327599 QZV327599 RJR327599 RTN327599 SDJ327599 SNF327599 SXB327599 TGX327599 TQT327599 UAP327599 UKL327599 UUH327599 VED327599 VNZ327599 VXV327599 WHR327599 WRN327599 FB393135 OX393135 YT393135 AIP393135 ASL393135 BCH393135 BMD393135 BVZ393135 CFV393135 CPR393135 CZN393135 DJJ393135 DTF393135 EDB393135 EMX393135 EWT393135 FGP393135 FQL393135 GAH393135 GKD393135 GTZ393135 HDV393135 HNR393135 HXN393135 IHJ393135 IRF393135 JBB393135 JKX393135 JUT393135 KEP393135 KOL393135 KYH393135 LID393135 LRZ393135 MBV393135 MLR393135 MVN393135 NFJ393135 NPF393135 NZB393135 OIX393135 OST393135 PCP393135 PML393135 PWH393135 QGD393135 QPZ393135 QZV393135 RJR393135 RTN393135 SDJ393135 SNF393135 SXB393135 TGX393135 TQT393135 UAP393135 UKL393135 UUH393135 VED393135 VNZ393135 VXV393135 WHR393135 WRN393135 FB458671 OX458671 YT458671 AIP458671 ASL458671 BCH458671 BMD458671 BVZ458671 CFV458671 CPR458671 CZN458671 DJJ458671 DTF458671 EDB458671 EMX458671 EWT458671 FGP458671 FQL458671 GAH458671 GKD458671 GTZ458671 HDV458671 HNR458671 HXN458671 IHJ458671 IRF458671 JBB458671 JKX458671 JUT458671 KEP458671 KOL458671 KYH458671 LID458671 LRZ458671 MBV458671 MLR458671 MVN458671 NFJ458671 NPF458671 NZB458671 OIX458671 OST458671 PCP458671 PML458671 PWH458671 QGD458671 QPZ458671 QZV458671 RJR458671 RTN458671 SDJ458671 SNF458671 SXB458671 TGX458671 TQT458671 UAP458671 UKL458671 UUH458671 VED458671 VNZ458671 VXV458671 WHR458671 WRN458671 FB524207 OX524207 YT524207 AIP524207 ASL524207 BCH524207 BMD524207 BVZ524207 CFV524207 CPR524207 CZN524207 DJJ524207 DTF524207 EDB524207 EMX524207 EWT524207 FGP524207 FQL524207 GAH524207 GKD524207 GTZ524207 HDV524207 HNR524207 HXN524207 IHJ524207 IRF524207 JBB524207 JKX524207 JUT524207 KEP524207 KOL524207 KYH524207 LID524207 LRZ524207 MBV524207 MLR524207 MVN524207 NFJ524207 NPF524207 NZB524207 OIX524207 OST524207 PCP524207 PML524207 PWH524207 QGD524207 QPZ524207 QZV524207 RJR524207 RTN524207 SDJ524207 SNF524207 SXB524207 TGX524207 TQT524207 UAP524207 UKL524207 UUH524207 VED524207 VNZ524207 VXV524207 WHR524207 WRN524207 FB589743 OX589743 YT589743 AIP589743 ASL589743 BCH589743 BMD589743 BVZ589743 CFV589743 CPR589743 CZN589743 DJJ589743 DTF589743 EDB589743 EMX589743 EWT589743 FGP589743 FQL589743 GAH589743 GKD589743 GTZ589743 HDV589743 HNR589743 HXN589743 IHJ589743 IRF589743 JBB589743 JKX589743 JUT589743 KEP589743 KOL589743 KYH589743 LID589743 LRZ589743 MBV589743 MLR589743 MVN589743 NFJ589743 NPF589743 NZB589743 OIX589743 OST589743 PCP589743 PML589743 PWH589743 QGD589743 QPZ589743 QZV589743 RJR589743 RTN589743 SDJ589743 SNF589743 SXB589743 TGX589743 TQT589743 UAP589743 UKL589743 UUH589743 VED589743 VNZ589743 VXV589743 WHR589743 WRN589743 FB655279 OX655279 YT655279 AIP655279 ASL655279 BCH655279 BMD655279 BVZ655279 CFV655279 CPR655279 CZN655279 DJJ655279 DTF655279 EDB655279 EMX655279 EWT655279 FGP655279 FQL655279 GAH655279 GKD655279 GTZ655279 HDV655279 HNR655279 HXN655279 IHJ655279 IRF655279 JBB655279 JKX655279 JUT655279 KEP655279 KOL655279 KYH655279 LID655279 LRZ655279 MBV655279 MLR655279 MVN655279 NFJ655279 NPF655279 NZB655279 OIX655279 OST655279 PCP655279 PML655279 PWH655279 QGD655279 QPZ655279 QZV655279 RJR655279 RTN655279 SDJ655279 SNF655279 SXB655279 TGX655279 TQT655279 UAP655279 UKL655279 UUH655279 VED655279 VNZ655279 VXV655279 WHR655279 WRN655279 FB720815 OX720815 YT720815 AIP720815 ASL720815 BCH720815 BMD720815 BVZ720815 CFV720815 CPR720815 CZN720815 DJJ720815 DTF720815 EDB720815 EMX720815 EWT720815 FGP720815 FQL720815 GAH720815 GKD720815 GTZ720815 HDV720815 HNR720815 HXN720815 IHJ720815 IRF720815 JBB720815 JKX720815 JUT720815 KEP720815 KOL720815 KYH720815 LID720815 LRZ720815 MBV720815 MLR720815 MVN720815 NFJ720815 NPF720815 NZB720815 OIX720815 OST720815 PCP720815 PML720815 PWH720815 QGD720815 QPZ720815 QZV720815 RJR720815 RTN720815 SDJ720815 SNF720815 SXB720815 TGX720815 TQT720815 UAP720815 UKL720815 UUH720815 VED720815 VNZ720815 VXV720815 WHR720815 WRN720815 FB786351 OX786351 YT786351 AIP786351 ASL786351 BCH786351 BMD786351 BVZ786351 CFV786351 CPR786351 CZN786351 DJJ786351 DTF786351 EDB786351 EMX786351 EWT786351 FGP786351 FQL786351 GAH786351 GKD786351 GTZ786351 HDV786351 HNR786351 HXN786351 IHJ786351 IRF786351 JBB786351 JKX786351 JUT786351 KEP786351 KOL786351 KYH786351 LID786351 LRZ786351 MBV786351 MLR786351 MVN786351 NFJ786351 NPF786351 NZB786351 OIX786351 OST786351 PCP786351 PML786351 PWH786351 QGD786351 QPZ786351 QZV786351 RJR786351 RTN786351 SDJ786351 SNF786351 SXB786351 TGX786351 TQT786351 UAP786351 UKL786351 UUH786351 VED786351 VNZ786351 VXV786351 WHR786351 WRN786351 FB851887 OX851887 YT851887 AIP851887 ASL851887 BCH851887 BMD851887 BVZ851887 CFV851887 CPR851887 CZN851887 DJJ851887 DTF851887 EDB851887 EMX851887 EWT851887 FGP851887 FQL851887 GAH851887 GKD851887 GTZ851887 HDV851887 HNR851887 HXN851887 IHJ851887 IRF851887 JBB851887 JKX851887 JUT851887 KEP851887 KOL851887 KYH851887 LID851887 LRZ851887 MBV851887 MLR851887 MVN851887 NFJ851887 NPF851887 NZB851887 OIX851887 OST851887 PCP851887 PML851887 PWH851887 QGD851887 QPZ851887 QZV851887 RJR851887 RTN851887 SDJ851887 SNF851887 SXB851887 TGX851887 TQT851887 UAP851887 UKL851887 UUH851887 VED851887 VNZ851887 VXV851887 WHR851887 WRN851887 FB917423 OX917423 YT917423 AIP917423 ASL917423 BCH917423 BMD917423 BVZ917423 CFV917423 CPR917423 CZN917423 DJJ917423 DTF917423 EDB917423 EMX917423 EWT917423 FGP917423 FQL917423 GAH917423 GKD917423 GTZ917423 HDV917423 HNR917423 HXN917423 IHJ917423 IRF917423 JBB917423 JKX917423 JUT917423 KEP917423 KOL917423 KYH917423 LID917423 LRZ917423 MBV917423 MLR917423 MVN917423 NFJ917423 NPF917423 NZB917423 OIX917423 OST917423 PCP917423 PML917423 PWH917423 QGD917423 QPZ917423 QZV917423 RJR917423 RTN917423 SDJ917423 SNF917423 SXB917423 TGX917423 TQT917423 UAP917423 UKL917423 UUH917423 VED917423 VNZ917423 VXV917423 WHR917423 WRN917423 FB982959 OX982959 YT982959 AIP982959 ASL982959 BCH982959 BMD982959 BVZ982959 CFV982959 CPR982959 CZN982959 DJJ982959 DTF982959 EDB982959 EMX982959 EWT982959 FGP982959 FQL982959 GAH982959 GKD982959 GTZ982959 HDV982959 HNR982959 HXN982959 IHJ982959 IRF982959 JBB982959 JKX982959 JUT982959 KEP982959 KOL982959 KYH982959 LID982959 LRZ982959 MBV982959 MLR982959 MVN982959 NFJ982959 NPF982959 NZB982959 OIX982959 OST982959 PCP982959 PML982959 PWH982959 QGD982959 QPZ982959 QZV982959 RJR982959 RTN982959 SDJ982959 SNF982959 SXB982959 TGX982959 TQT982959 UAP982959 UKL982959 UUH982959 VED982959 VNZ982959 VXV982959 WHR982959 WRN982959 FB65440 OX65440 YT65440 AIP65440 ASL65440 BCH65440 BMD65440 BVZ65440 CFV65440 CPR65440 CZN65440 DJJ65440 DTF65440 EDB65440 EMX65440 EWT65440 FGP65440 FQL65440 GAH65440 GKD65440 GTZ65440 HDV65440 HNR65440 HXN65440 IHJ65440 IRF65440 JBB65440 JKX65440 JUT65440 KEP65440 KOL65440 KYH65440 LID65440 LRZ65440 MBV65440 MLR65440 MVN65440 NFJ65440 NPF65440 NZB65440 OIX65440 OST65440 PCP65440 PML65440 PWH65440 QGD65440 QPZ65440 QZV65440 RJR65440 RTN65440 SDJ65440 SNF65440 SXB65440 TGX65440 TQT65440 UAP65440 UKL65440 UUH65440 VED65440 VNZ65440 VXV65440 WHR65440 WRN65440 FB130976 OX130976 YT130976 AIP130976 ASL130976 BCH130976 BMD130976 BVZ130976 CFV130976 CPR130976 CZN130976 DJJ130976 DTF130976 EDB130976 EMX130976 EWT130976 FGP130976 FQL130976 GAH130976 GKD130976 GTZ130976 HDV130976 HNR130976 HXN130976 IHJ130976 IRF130976 JBB130976 JKX130976 JUT130976 KEP130976 KOL130976 KYH130976 LID130976 LRZ130976 MBV130976 MLR130976 MVN130976 NFJ130976 NPF130976 NZB130976 OIX130976 OST130976 PCP130976 PML130976 PWH130976 QGD130976 QPZ130976 QZV130976 RJR130976 RTN130976 SDJ130976 SNF130976 SXB130976 TGX130976 TQT130976 UAP130976 UKL130976 UUH130976 VED130976 VNZ130976 VXV130976 WHR130976 WRN130976 FB196512 OX196512 YT196512 AIP196512 ASL196512 BCH196512 BMD196512 BVZ196512 CFV196512 CPR196512 CZN196512 DJJ196512 DTF196512 EDB196512 EMX196512 EWT196512 FGP196512 FQL196512 GAH196512 GKD196512 GTZ196512 HDV196512 HNR196512 HXN196512 IHJ196512 IRF196512 JBB196512 JKX196512 JUT196512 KEP196512 KOL196512 KYH196512 LID196512 LRZ196512 MBV196512 MLR196512 MVN196512 NFJ196512 NPF196512 NZB196512 OIX196512 OST196512 PCP196512 PML196512 PWH196512 QGD196512 QPZ196512 QZV196512 RJR196512 RTN196512 SDJ196512 SNF196512 SXB196512 TGX196512 TQT196512 UAP196512 UKL196512 UUH196512 VED196512 VNZ196512 VXV196512 WHR196512 WRN196512 FB262048 OX262048 YT262048 AIP262048 ASL262048 BCH262048 BMD262048 BVZ262048 CFV262048 CPR262048 CZN262048 DJJ262048 DTF262048 EDB262048 EMX262048 EWT262048 FGP262048 FQL262048 GAH262048 GKD262048 GTZ262048 HDV262048 HNR262048 HXN262048 IHJ262048 IRF262048 JBB262048 JKX262048 JUT262048 KEP262048 KOL262048 KYH262048 LID262048 LRZ262048 MBV262048 MLR262048 MVN262048 NFJ262048 NPF262048 NZB262048 OIX262048 OST262048 PCP262048 PML262048 PWH262048 QGD262048 QPZ262048 QZV262048 RJR262048 RTN262048 SDJ262048 SNF262048 SXB262048 TGX262048 TQT262048 UAP262048 UKL262048 UUH262048 VED262048 VNZ262048 VXV262048 WHR262048 WRN262048 FB327584 OX327584 YT327584 AIP327584 ASL327584 BCH327584 BMD327584 BVZ327584 CFV327584 CPR327584 CZN327584 DJJ327584 DTF327584 EDB327584 EMX327584 EWT327584 FGP327584 FQL327584 GAH327584 GKD327584 GTZ327584 HDV327584 HNR327584 HXN327584 IHJ327584 IRF327584 JBB327584 JKX327584 JUT327584 KEP327584 KOL327584 KYH327584 LID327584 LRZ327584 MBV327584 MLR327584 MVN327584 NFJ327584 NPF327584 NZB327584 OIX327584 OST327584 PCP327584 PML327584 PWH327584 QGD327584 QPZ327584 QZV327584 RJR327584 RTN327584 SDJ327584 SNF327584 SXB327584 TGX327584 TQT327584 UAP327584 UKL327584 UUH327584 VED327584 VNZ327584 VXV327584 WHR327584 WRN327584 FB393120 OX393120 YT393120 AIP393120 ASL393120 BCH393120 BMD393120 BVZ393120 CFV393120 CPR393120 CZN393120 DJJ393120 DTF393120 EDB393120 EMX393120 EWT393120 FGP393120 FQL393120 GAH393120 GKD393120 GTZ393120 HDV393120 HNR393120 HXN393120 IHJ393120 IRF393120 JBB393120 JKX393120 JUT393120 KEP393120 KOL393120 KYH393120 LID393120 LRZ393120 MBV393120 MLR393120 MVN393120 NFJ393120 NPF393120 NZB393120 OIX393120 OST393120 PCP393120 PML393120 PWH393120 QGD393120 QPZ393120 QZV393120 RJR393120 RTN393120 SDJ393120 SNF393120 SXB393120 TGX393120 TQT393120 UAP393120 UKL393120 UUH393120 VED393120 VNZ393120 VXV393120 WHR393120 WRN393120 FB458656 OX458656 YT458656 AIP458656 ASL458656 BCH458656 BMD458656 BVZ458656 CFV458656 CPR458656 CZN458656 DJJ458656 DTF458656 EDB458656 EMX458656 EWT458656 FGP458656 FQL458656 GAH458656 GKD458656 GTZ458656 HDV458656 HNR458656 HXN458656 IHJ458656 IRF458656 JBB458656 JKX458656 JUT458656 KEP458656 KOL458656 KYH458656 LID458656 LRZ458656 MBV458656 MLR458656 MVN458656 NFJ458656 NPF458656 NZB458656 OIX458656 OST458656 PCP458656 PML458656 PWH458656 QGD458656 QPZ458656 QZV458656 RJR458656 RTN458656 SDJ458656 SNF458656 SXB458656 TGX458656 TQT458656 UAP458656 UKL458656 UUH458656 VED458656 VNZ458656 VXV458656 WHR458656 WRN458656 FB524192 OX524192 YT524192 AIP524192 ASL524192 BCH524192 BMD524192 BVZ524192 CFV524192 CPR524192 CZN524192 DJJ524192 DTF524192 EDB524192 EMX524192 EWT524192 FGP524192 FQL524192 GAH524192 GKD524192 GTZ524192 HDV524192 HNR524192 HXN524192 IHJ524192 IRF524192 JBB524192 JKX524192 JUT524192 KEP524192 KOL524192 KYH524192 LID524192 LRZ524192 MBV524192 MLR524192 MVN524192 NFJ524192 NPF524192 NZB524192 OIX524192 OST524192 PCP524192 PML524192 PWH524192 QGD524192 QPZ524192 QZV524192 RJR524192 RTN524192 SDJ524192 SNF524192 SXB524192 TGX524192 TQT524192 UAP524192 UKL524192 UUH524192 VED524192 VNZ524192 VXV524192 WHR524192 WRN524192 FB589728 OX589728 YT589728 AIP589728 ASL589728 BCH589728 BMD589728 BVZ589728 CFV589728 CPR589728 CZN589728 DJJ589728 DTF589728 EDB589728 EMX589728 EWT589728 FGP589728 FQL589728 GAH589728 GKD589728 GTZ589728 HDV589728 HNR589728 HXN589728 IHJ589728 IRF589728 JBB589728 JKX589728 JUT589728 KEP589728 KOL589728 KYH589728 LID589728 LRZ589728 MBV589728 MLR589728 MVN589728 NFJ589728 NPF589728 NZB589728 OIX589728 OST589728 PCP589728 PML589728 PWH589728 QGD589728 QPZ589728 QZV589728 RJR589728 RTN589728 SDJ589728 SNF589728 SXB589728 TGX589728 TQT589728 UAP589728 UKL589728 UUH589728 VED589728 VNZ589728 VXV589728 WHR589728 WRN589728 FB655264 OX655264 YT655264 AIP655264 ASL655264 BCH655264 BMD655264 BVZ655264 CFV655264 CPR655264 CZN655264 DJJ655264 DTF655264 EDB655264 EMX655264 EWT655264 FGP655264 FQL655264 GAH655264 GKD655264 GTZ655264 HDV655264 HNR655264 HXN655264 IHJ655264 IRF655264 JBB655264 JKX655264 JUT655264 KEP655264 KOL655264 KYH655264 LID655264 LRZ655264 MBV655264 MLR655264 MVN655264 NFJ655264 NPF655264 NZB655264 OIX655264 OST655264 PCP655264 PML655264 PWH655264 QGD655264 QPZ655264 QZV655264 RJR655264 RTN655264 SDJ655264 SNF655264 SXB655264 TGX655264 TQT655264 UAP655264 UKL655264 UUH655264 VED655264 VNZ655264 VXV655264 WHR655264 WRN655264 FB720800 OX720800 YT720800 AIP720800 ASL720800 BCH720800 BMD720800 BVZ720800 CFV720800 CPR720800 CZN720800 DJJ720800 DTF720800 EDB720800 EMX720800 EWT720800 FGP720800 FQL720800 GAH720800 GKD720800 GTZ720800 HDV720800 HNR720800 HXN720800 IHJ720800 IRF720800 JBB720800 JKX720800 JUT720800 KEP720800 KOL720800 KYH720800 LID720800 LRZ720800 MBV720800 MLR720800 MVN720800 NFJ720800 NPF720800 NZB720800 OIX720800 OST720800 PCP720800 PML720800 PWH720800 QGD720800 QPZ720800 QZV720800 RJR720800 RTN720800 SDJ720800 SNF720800 SXB720800 TGX720800 TQT720800 UAP720800 UKL720800 UUH720800 VED720800 VNZ720800 VXV720800 WHR720800 WRN720800 FB786336 OX786336 YT786336 AIP786336 ASL786336 BCH786336 BMD786336 BVZ786336 CFV786336 CPR786336 CZN786336 DJJ786336 DTF786336 EDB786336 EMX786336 EWT786336 FGP786336 FQL786336 GAH786336 GKD786336 GTZ786336 HDV786336 HNR786336 HXN786336 IHJ786336 IRF786336 JBB786336 JKX786336 JUT786336 KEP786336 KOL786336 KYH786336 LID786336 LRZ786336 MBV786336 MLR786336 MVN786336 NFJ786336 NPF786336 NZB786336 OIX786336 OST786336 PCP786336 PML786336 PWH786336 QGD786336 QPZ786336 QZV786336 RJR786336 RTN786336 SDJ786336 SNF786336 SXB786336 TGX786336 TQT786336 UAP786336 UKL786336 UUH786336 VED786336 VNZ786336 VXV786336 WHR786336 WRN786336 FB851872 OX851872 YT851872 AIP851872 ASL851872 BCH851872 BMD851872 BVZ851872 CFV851872 CPR851872 CZN851872 DJJ851872 DTF851872 EDB851872 EMX851872 EWT851872 FGP851872 FQL851872 GAH851872 GKD851872 GTZ851872 HDV851872 HNR851872 HXN851872 IHJ851872 IRF851872 JBB851872 JKX851872 JUT851872 KEP851872 KOL851872 KYH851872 LID851872 LRZ851872 MBV851872 MLR851872 MVN851872 NFJ851872 NPF851872 NZB851872 OIX851872 OST851872 PCP851872 PML851872 PWH851872 QGD851872 QPZ851872 QZV851872 RJR851872 RTN851872 SDJ851872 SNF851872 SXB851872 TGX851872 TQT851872 UAP851872 UKL851872 UUH851872 VED851872 VNZ851872 VXV851872 WHR851872 WRN851872 FB917408 OX917408 YT917408 AIP917408 ASL917408 BCH917408 BMD917408 BVZ917408 CFV917408 CPR917408 CZN917408 DJJ917408 DTF917408 EDB917408 EMX917408 EWT917408 FGP917408 FQL917408 GAH917408 GKD917408 GTZ917408 HDV917408 HNR917408 HXN917408 IHJ917408 IRF917408 JBB917408 JKX917408 JUT917408 KEP917408 KOL917408 KYH917408 LID917408 LRZ917408 MBV917408 MLR917408 MVN917408 NFJ917408 NPF917408 NZB917408 OIX917408 OST917408 PCP917408 PML917408 PWH917408 QGD917408 QPZ917408 QZV917408 RJR917408 RTN917408 SDJ917408 SNF917408 SXB917408 TGX917408 TQT917408 UAP917408 UKL917408 UUH917408 VED917408 VNZ917408 VXV917408 WHR917408 WRN917408 FB982944 OX982944 YT982944 AIP982944 ASL982944 BCH982944 BMD982944 BVZ982944 CFV982944 CPR982944 CZN982944 DJJ982944 DTF982944 EDB982944 EMX982944 EWT982944 FGP982944 FQL982944 GAH982944 GKD982944 GTZ982944 HDV982944 HNR982944 HXN982944 IHJ982944 IRF982944 JBB982944 JKX982944 JUT982944 KEP982944 KOL982944 KYH982944 LID982944 LRZ982944 MBV982944 MLR982944 MVN982944 NFJ982944 NPF982944 NZB982944 OIX982944 OST982944 PCP982944 PML982944 PWH982944 QGD982944 QPZ982944 QZV982944 RJR982944 RTN982944 SDJ982944 SNF982944 SXB982944 TGX982944 TQT982944 UAP982944 UKL982944 UUH982944 VED982944 VNZ982944 VXV982944 WHR982944 WRN982944 WRN982930 FB65426 OX65426 YT65426 AIP65426 ASL65426 BCH65426 BMD65426 BVZ65426 CFV65426 CPR65426 CZN65426 DJJ65426 DTF65426 EDB65426 EMX65426 EWT65426 FGP65426 FQL65426 GAH65426 GKD65426 GTZ65426 HDV65426 HNR65426 HXN65426 IHJ65426 IRF65426 JBB65426 JKX65426 JUT65426 KEP65426 KOL65426 KYH65426 LID65426 LRZ65426 MBV65426 MLR65426 MVN65426 NFJ65426 NPF65426 NZB65426 OIX65426 OST65426 PCP65426 PML65426 PWH65426 QGD65426 QPZ65426 QZV65426 RJR65426 RTN65426 SDJ65426 SNF65426 SXB65426 TGX65426 TQT65426 UAP65426 UKL65426 UUH65426 VED65426 VNZ65426 VXV65426 WHR65426 WRN65426 FB130962 OX130962 YT130962 AIP130962 ASL130962 BCH130962 BMD130962 BVZ130962 CFV130962 CPR130962 CZN130962 DJJ130962 DTF130962 EDB130962 EMX130962 EWT130962 FGP130962 FQL130962 GAH130962 GKD130962 GTZ130962 HDV130962 HNR130962 HXN130962 IHJ130962 IRF130962 JBB130962 JKX130962 JUT130962 KEP130962 KOL130962 KYH130962 LID130962 LRZ130962 MBV130962 MLR130962 MVN130962 NFJ130962 NPF130962 NZB130962 OIX130962 OST130962 PCP130962 PML130962 PWH130962 QGD130962 QPZ130962 QZV130962 RJR130962 RTN130962 SDJ130962 SNF130962 SXB130962 TGX130962 TQT130962 UAP130962 UKL130962 UUH130962 VED130962 VNZ130962 VXV130962 WHR130962 WRN130962 FB196498 OX196498 YT196498 AIP196498 ASL196498 BCH196498 BMD196498 BVZ196498 CFV196498 CPR196498 CZN196498 DJJ196498 DTF196498 EDB196498 EMX196498 EWT196498 FGP196498 FQL196498 GAH196498 GKD196498 GTZ196498 HDV196498 HNR196498 HXN196498 IHJ196498 IRF196498 JBB196498 JKX196498 JUT196498 KEP196498 KOL196498 KYH196498 LID196498 LRZ196498 MBV196498 MLR196498 MVN196498 NFJ196498 NPF196498 NZB196498 OIX196498 OST196498 PCP196498 PML196498 PWH196498 QGD196498 QPZ196498 QZV196498 RJR196498 RTN196498 SDJ196498 SNF196498 SXB196498 TGX196498 TQT196498 UAP196498 UKL196498 UUH196498 VED196498 VNZ196498 VXV196498 WHR196498 WRN196498 FB262034 OX262034 YT262034 AIP262034 ASL262034 BCH262034 BMD262034 BVZ262034 CFV262034 CPR262034 CZN262034 DJJ262034 DTF262034 EDB262034 EMX262034 EWT262034 FGP262034 FQL262034 GAH262034 GKD262034 GTZ262034 HDV262034 HNR262034 HXN262034 IHJ262034 IRF262034 JBB262034 JKX262034 JUT262034 KEP262034 KOL262034 KYH262034 LID262034 LRZ262034 MBV262034 MLR262034 MVN262034 NFJ262034 NPF262034 NZB262034 OIX262034 OST262034 PCP262034 PML262034 PWH262034 QGD262034 QPZ262034 QZV262034 RJR262034 RTN262034 SDJ262034 SNF262034 SXB262034 TGX262034 TQT262034 UAP262034 UKL262034 UUH262034 VED262034 VNZ262034 VXV262034 WHR262034 WRN262034 FB327570 OX327570 YT327570 AIP327570 ASL327570 BCH327570 BMD327570 BVZ327570 CFV327570 CPR327570 CZN327570 DJJ327570 DTF327570 EDB327570 EMX327570 EWT327570 FGP327570 FQL327570 GAH327570 GKD327570 GTZ327570 HDV327570 HNR327570 HXN327570 IHJ327570 IRF327570 JBB327570 JKX327570 JUT327570 KEP327570 KOL327570 KYH327570 LID327570 LRZ327570 MBV327570 MLR327570 MVN327570 NFJ327570 NPF327570 NZB327570 OIX327570 OST327570 PCP327570 PML327570 PWH327570 QGD327570 QPZ327570 QZV327570 RJR327570 RTN327570 SDJ327570 SNF327570 SXB327570 TGX327570 TQT327570 UAP327570 UKL327570 UUH327570 VED327570 VNZ327570 VXV327570 WHR327570 WRN327570 FB393106 OX393106 YT393106 AIP393106 ASL393106 BCH393106 BMD393106 BVZ393106 CFV393106 CPR393106 CZN393106 DJJ393106 DTF393106 EDB393106 EMX393106 EWT393106 FGP393106 FQL393106 GAH393106 GKD393106 GTZ393106 HDV393106 HNR393106 HXN393106 IHJ393106 IRF393106 JBB393106 JKX393106 JUT393106 KEP393106 KOL393106 KYH393106 LID393106 LRZ393106 MBV393106 MLR393106 MVN393106 NFJ393106 NPF393106 NZB393106 OIX393106 OST393106 PCP393106 PML393106 PWH393106 QGD393106 QPZ393106 QZV393106 RJR393106 RTN393106 SDJ393106 SNF393106 SXB393106 TGX393106 TQT393106 UAP393106 UKL393106 UUH393106 VED393106 VNZ393106 VXV393106 WHR393106 WRN393106 FB458642 OX458642 YT458642 AIP458642 ASL458642 BCH458642 BMD458642 BVZ458642 CFV458642 CPR458642 CZN458642 DJJ458642 DTF458642 EDB458642 EMX458642 EWT458642 FGP458642 FQL458642 GAH458642 GKD458642 GTZ458642 HDV458642 HNR458642 HXN458642 IHJ458642 IRF458642 JBB458642 JKX458642 JUT458642 KEP458642 KOL458642 KYH458642 LID458642 LRZ458642 MBV458642 MLR458642 MVN458642 NFJ458642 NPF458642 NZB458642 OIX458642 OST458642 PCP458642 PML458642 PWH458642 QGD458642 QPZ458642 QZV458642 RJR458642 RTN458642 SDJ458642 SNF458642 SXB458642 TGX458642 TQT458642 UAP458642 UKL458642 UUH458642 VED458642 VNZ458642 VXV458642 WHR458642 WRN458642 FB524178 OX524178 YT524178 AIP524178 ASL524178 BCH524178 BMD524178 BVZ524178 CFV524178 CPR524178 CZN524178 DJJ524178 DTF524178 EDB524178 EMX524178 EWT524178 FGP524178 FQL524178 GAH524178 GKD524178 GTZ524178 HDV524178 HNR524178 HXN524178 IHJ524178 IRF524178 JBB524178 JKX524178 JUT524178 KEP524178 KOL524178 KYH524178 LID524178 LRZ524178 MBV524178 MLR524178 MVN524178 NFJ524178 NPF524178 NZB524178 OIX524178 OST524178 PCP524178 PML524178 PWH524178 QGD524178 QPZ524178 QZV524178 RJR524178 RTN524178 SDJ524178 SNF524178 SXB524178 TGX524178 TQT524178 UAP524178 UKL524178 UUH524178 VED524178 VNZ524178 VXV524178 WHR524178 WRN524178 FB589714 OX589714 YT589714 AIP589714 ASL589714 BCH589714 BMD589714 BVZ589714 CFV589714 CPR589714 CZN589714 DJJ589714 DTF589714 EDB589714 EMX589714 EWT589714 FGP589714 FQL589714 GAH589714 GKD589714 GTZ589714 HDV589714 HNR589714 HXN589714 IHJ589714 IRF589714 JBB589714 JKX589714 JUT589714 KEP589714 KOL589714 KYH589714 LID589714 LRZ589714 MBV589714 MLR589714 MVN589714 NFJ589714 NPF589714 NZB589714 OIX589714 OST589714 PCP589714 PML589714 PWH589714 QGD589714 QPZ589714 QZV589714 RJR589714 RTN589714 SDJ589714 SNF589714 SXB589714 TGX589714 TQT589714 UAP589714 UKL589714 UUH589714 VED589714 VNZ589714 VXV589714 WHR589714 WRN589714 FB655250 OX655250 YT655250 AIP655250 ASL655250 BCH655250 BMD655250 BVZ655250 CFV655250 CPR655250 CZN655250 DJJ655250 DTF655250 EDB655250 EMX655250 EWT655250 FGP655250 FQL655250 GAH655250 GKD655250 GTZ655250 HDV655250 HNR655250 HXN655250 IHJ655250 IRF655250 JBB655250 JKX655250 JUT655250 KEP655250 KOL655250 KYH655250 LID655250 LRZ655250 MBV655250 MLR655250 MVN655250 NFJ655250 NPF655250 NZB655250 OIX655250 OST655250 PCP655250 PML655250 PWH655250 QGD655250 QPZ655250 QZV655250 RJR655250 RTN655250 SDJ655250 SNF655250 SXB655250 TGX655250 TQT655250 UAP655250 UKL655250 UUH655250 VED655250 VNZ655250 VXV655250 WHR655250 WRN655250 FB720786 OX720786 YT720786 AIP720786 ASL720786 BCH720786 BMD720786 BVZ720786 CFV720786 CPR720786 CZN720786 DJJ720786 DTF720786 EDB720786 EMX720786 EWT720786 FGP720786 FQL720786 GAH720786 GKD720786 GTZ720786 HDV720786 HNR720786 HXN720786 IHJ720786 IRF720786 JBB720786 JKX720786 JUT720786 KEP720786 KOL720786 KYH720786 LID720786 LRZ720786 MBV720786 MLR720786 MVN720786 NFJ720786 NPF720786 NZB720786 OIX720786 OST720786 PCP720786 PML720786 PWH720786 QGD720786 QPZ720786 QZV720786 RJR720786 RTN720786 SDJ720786 SNF720786 SXB720786 TGX720786 TQT720786 UAP720786 UKL720786 UUH720786 VED720786 VNZ720786 VXV720786 WHR720786 WRN720786 FB786322 OX786322 YT786322 AIP786322 ASL786322 BCH786322 BMD786322 BVZ786322 CFV786322 CPR786322 CZN786322 DJJ786322 DTF786322 EDB786322 EMX786322 EWT786322 FGP786322 FQL786322 GAH786322 GKD786322 GTZ786322 HDV786322 HNR786322 HXN786322 IHJ786322 IRF786322 JBB786322 JKX786322 JUT786322 KEP786322 KOL786322 KYH786322 LID786322 LRZ786322 MBV786322 MLR786322 MVN786322 NFJ786322 NPF786322 NZB786322 OIX786322 OST786322 PCP786322 PML786322 PWH786322 QGD786322 QPZ786322 QZV786322 RJR786322 RTN786322 SDJ786322 SNF786322 SXB786322 TGX786322 TQT786322 UAP786322 UKL786322 UUH786322 VED786322 VNZ786322 VXV786322 WHR786322 WRN786322 FB851858 OX851858 YT851858 AIP851858 ASL851858 BCH851858 BMD851858 BVZ851858 CFV851858 CPR851858 CZN851858 DJJ851858 DTF851858 EDB851858 EMX851858 EWT851858 FGP851858 FQL851858 GAH851858 GKD851858 GTZ851858 HDV851858 HNR851858 HXN851858 IHJ851858 IRF851858 JBB851858 JKX851858 JUT851858 KEP851858 KOL851858 KYH851858 LID851858 LRZ851858 MBV851858 MLR851858 MVN851858 NFJ851858 NPF851858 NZB851858 OIX851858 OST851858 PCP851858 PML851858 PWH851858 QGD851858 QPZ851858 QZV851858 RJR851858 RTN851858 SDJ851858 SNF851858 SXB851858 TGX851858 TQT851858 UAP851858 UKL851858 UUH851858 VED851858 VNZ851858 VXV851858 WHR851858 WRN851858 FB917394 OX917394 YT917394 AIP917394 ASL917394 BCH917394 BMD917394 BVZ917394 CFV917394 CPR917394 CZN917394 DJJ917394 DTF917394 EDB917394 EMX917394 EWT917394 FGP917394 FQL917394 GAH917394 GKD917394 GTZ917394 HDV917394 HNR917394 HXN917394 IHJ917394 IRF917394 JBB917394 JKX917394 JUT917394 KEP917394 KOL917394 KYH917394 LID917394 LRZ917394 MBV917394 MLR917394 MVN917394 NFJ917394 NPF917394 NZB917394 OIX917394 OST917394 PCP917394 PML917394 PWH917394 QGD917394 QPZ917394 QZV917394 RJR917394 RTN917394 SDJ917394 SNF917394 SXB917394 TGX917394 TQT917394 UAP917394 UKL917394 UUH917394 VED917394 VNZ917394 VXV917394 WHR917394 WRN917394 FB982930 OX982930 YT982930 AIP982930 ASL982930 BCH982930 BMD982930 BVZ982930 CFV982930 CPR982930 CZN982930 DJJ982930 DTF982930 EDB982930 EMX982930 EWT982930 FGP982930 FQL982930 GAH982930 GKD982930 GTZ982930 HDV982930 HNR982930 HXN982930 IHJ982930 IRF982930 JBB982930 JKX982930 JUT982930 KEP982930 KOL982930 KYH982930 LID982930 LRZ982930 MBV982930 MLR982930 MVN982930 NFJ982930 NPF982930 NZB982930 OIX982930 OST982930 PCP982930 PML982930 PWH982930 QGD982930 QPZ982930 QZV982930 RJR982930 RTN982930 SDJ982930 SNF982930 SXB982930 TGX982930 TQT982930 UAP982930 UKL982930 UUH982930 VED982930 VNZ982930 VXV982930 WHR982930 FB71 OX71 YT71 AIP71 ASL71 BCH71 BMD71 BVZ71 CFV71 CPR71 CZN71 DJJ71 DTF71 EDB71 EMX71 EWT71 FGP71 FQL71 GAH71 GKD71 GTZ71 HDV71 HNR71 HXN71 IHJ71 IRF71 JBB71 JKX71 JUT71 KEP71 KOL71 KYH71 LID71 LRZ71 MBV71 MLR71 MVN71 NFJ71 NPF71 NZB71 OIX71 OST71 PCP71 PML71 PWH71 QGD71 QPZ71 QZV71 RJR71 RTN71 SDJ71 SNF71 SXB71 TGX71 TQT71 UAP71 UKL71 UUH71 VED71 VNZ71 VXV71 WHR71 WRN71 WSG982983:WSG982988 WIK982983:WIK982988 VYO982983:VYO982988 VOS982983:VOS982988 VEW982983:VEW982988 UVA982983:UVA982988 ULE982983:ULE982988 UBI982983:UBI982988 TRM982983:TRM982988 THQ982983:THQ982988 SXU982983:SXU982988 SNY982983:SNY982988 SEC982983:SEC982988 RUG982983:RUG982988 RKK982983:RKK982988 RAO982983:RAO982988 QQS982983:QQS982988 QGW982983:QGW982988 PXA982983:PXA982988 PNE982983:PNE982988 PDI982983:PDI982988 OTM982983:OTM982988 OJQ982983:OJQ982988 NZU982983:NZU982988 NPY982983:NPY982988 NGC982983:NGC982988 MWG982983:MWG982988 MMK982983:MMK982988 MCO982983:MCO982988 LSS982983:LSS982988 LIW982983:LIW982988 KZA982983:KZA982988 KPE982983:KPE982988 KFI982983:KFI982988 JVM982983:JVM982988 JLQ982983:JLQ982988 JBU982983:JBU982988 IRY982983:IRY982988 IIC982983:IIC982988 HYG982983:HYG982988 HOK982983:HOK982988 HEO982983:HEO982988 GUS982983:GUS982988 GKW982983:GKW982988 GBA982983:GBA982988 FRE982983:FRE982988 FHI982983:FHI982988 EXM982983:EXM982988 ENQ982983:ENQ982988 EDU982983:EDU982988 DTY982983:DTY982988 DKC982983:DKC982988 DAG982983:DAG982988 CQK982983:CQK982988 CGO982983:CGO982988 BWS982983:BWS982988 BMW982983:BMW982988 BDA982983:BDA982988 ATE982983:ATE982988 AJI982983:AJI982988 ZM982983:ZM982988 PQ982983:PQ982988 FU982983:FU982988 WSG917447:WSG917452 WIK917447:WIK917452 VYO917447:VYO917452 VOS917447:VOS917452 VEW917447:VEW917452 UVA917447:UVA917452 ULE917447:ULE917452 UBI917447:UBI917452 TRM917447:TRM917452 THQ917447:THQ917452 SXU917447:SXU917452 SNY917447:SNY917452 SEC917447:SEC917452 RUG917447:RUG917452 RKK917447:RKK917452 RAO917447:RAO917452 QQS917447:QQS917452 QGW917447:QGW917452 PXA917447:PXA917452 PNE917447:PNE917452 PDI917447:PDI917452 OTM917447:OTM917452 OJQ917447:OJQ917452 NZU917447:NZU917452 NPY917447:NPY917452 NGC917447:NGC917452 MWG917447:MWG917452 MMK917447:MMK917452 MCO917447:MCO917452 LSS917447:LSS917452 LIW917447:LIW917452 KZA917447:KZA917452 KPE917447:KPE917452 KFI917447:KFI917452 JVM917447:JVM917452 JLQ917447:JLQ917452 JBU917447:JBU917452 IRY917447:IRY917452 IIC917447:IIC917452 HYG917447:HYG917452 HOK917447:HOK917452 HEO917447:HEO917452 GUS917447:GUS917452 GKW917447:GKW917452 GBA917447:GBA917452 FRE917447:FRE917452 FHI917447:FHI917452 EXM917447:EXM917452 ENQ917447:ENQ917452 EDU917447:EDU917452 DTY917447:DTY917452 DKC917447:DKC917452 DAG917447:DAG917452 CQK917447:CQK917452 CGO917447:CGO917452 BWS917447:BWS917452 BMW917447:BMW917452 BDA917447:BDA917452 ATE917447:ATE917452 AJI917447:AJI917452 ZM917447:ZM917452 PQ917447:PQ917452 FU917447:FU917452 WSG851911:WSG851916 WIK851911:WIK851916 VYO851911:VYO851916 VOS851911:VOS851916 VEW851911:VEW851916 UVA851911:UVA851916 ULE851911:ULE851916 UBI851911:UBI851916 TRM851911:TRM851916 THQ851911:THQ851916 SXU851911:SXU851916 SNY851911:SNY851916 SEC851911:SEC851916 RUG851911:RUG851916 RKK851911:RKK851916 RAO851911:RAO851916 QQS851911:QQS851916 QGW851911:QGW851916 PXA851911:PXA851916 PNE851911:PNE851916 PDI851911:PDI851916 OTM851911:OTM851916 OJQ851911:OJQ851916 NZU851911:NZU851916 NPY851911:NPY851916 NGC851911:NGC851916 MWG851911:MWG851916 MMK851911:MMK851916 MCO851911:MCO851916 LSS851911:LSS851916 LIW851911:LIW851916 KZA851911:KZA851916 KPE851911:KPE851916 KFI851911:KFI851916 JVM851911:JVM851916 JLQ851911:JLQ851916 JBU851911:JBU851916 IRY851911:IRY851916 IIC851911:IIC851916 HYG851911:HYG851916 HOK851911:HOK851916 HEO851911:HEO851916 GUS851911:GUS851916 GKW851911:GKW851916 GBA851911:GBA851916 FRE851911:FRE851916 FHI851911:FHI851916 EXM851911:EXM851916 ENQ851911:ENQ851916 EDU851911:EDU851916 DTY851911:DTY851916 DKC851911:DKC851916 DAG851911:DAG851916 CQK851911:CQK851916 CGO851911:CGO851916 BWS851911:BWS851916 BMW851911:BMW851916 BDA851911:BDA851916 ATE851911:ATE851916 AJI851911:AJI851916 ZM851911:ZM851916 PQ851911:PQ851916 FU851911:FU851916 WSG786375:WSG786380 WIK786375:WIK786380 VYO786375:VYO786380 VOS786375:VOS786380 VEW786375:VEW786380 UVA786375:UVA786380 ULE786375:ULE786380 UBI786375:UBI786380 TRM786375:TRM786380 THQ786375:THQ786380 SXU786375:SXU786380 SNY786375:SNY786380 SEC786375:SEC786380 RUG786375:RUG786380 RKK786375:RKK786380 RAO786375:RAO786380 QQS786375:QQS786380 QGW786375:QGW786380 PXA786375:PXA786380 PNE786375:PNE786380 PDI786375:PDI786380 OTM786375:OTM786380 OJQ786375:OJQ786380 NZU786375:NZU786380 NPY786375:NPY786380 NGC786375:NGC786380 MWG786375:MWG786380 MMK786375:MMK786380 MCO786375:MCO786380 LSS786375:LSS786380 LIW786375:LIW786380 KZA786375:KZA786380 KPE786375:KPE786380 KFI786375:KFI786380 JVM786375:JVM786380 JLQ786375:JLQ786380 JBU786375:JBU786380 IRY786375:IRY786380 IIC786375:IIC786380 HYG786375:HYG786380 HOK786375:HOK786380 HEO786375:HEO786380 GUS786375:GUS786380 GKW786375:GKW786380 GBA786375:GBA786380 FRE786375:FRE786380 FHI786375:FHI786380 EXM786375:EXM786380 ENQ786375:ENQ786380 EDU786375:EDU786380 DTY786375:DTY786380 DKC786375:DKC786380 DAG786375:DAG786380 CQK786375:CQK786380 CGO786375:CGO786380 BWS786375:BWS786380 BMW786375:BMW786380 BDA786375:BDA786380 ATE786375:ATE786380 AJI786375:AJI786380 ZM786375:ZM786380 PQ786375:PQ786380 FU786375:FU786380 WSG720839:WSG720844 WIK720839:WIK720844 VYO720839:VYO720844 VOS720839:VOS720844 VEW720839:VEW720844 UVA720839:UVA720844 ULE720839:ULE720844 UBI720839:UBI720844 TRM720839:TRM720844 THQ720839:THQ720844 SXU720839:SXU720844 SNY720839:SNY720844 SEC720839:SEC720844 RUG720839:RUG720844 RKK720839:RKK720844 RAO720839:RAO720844 QQS720839:QQS720844 QGW720839:QGW720844 PXA720839:PXA720844 PNE720839:PNE720844 PDI720839:PDI720844 OTM720839:OTM720844 OJQ720839:OJQ720844 NZU720839:NZU720844 NPY720839:NPY720844 NGC720839:NGC720844 MWG720839:MWG720844 MMK720839:MMK720844 MCO720839:MCO720844 LSS720839:LSS720844 LIW720839:LIW720844 KZA720839:KZA720844 KPE720839:KPE720844 KFI720839:KFI720844 JVM720839:JVM720844 JLQ720839:JLQ720844 JBU720839:JBU720844 IRY720839:IRY720844 IIC720839:IIC720844 HYG720839:HYG720844 HOK720839:HOK720844 HEO720839:HEO720844 GUS720839:GUS720844 GKW720839:GKW720844 GBA720839:GBA720844 FRE720839:FRE720844 FHI720839:FHI720844 EXM720839:EXM720844 ENQ720839:ENQ720844 EDU720839:EDU720844 DTY720839:DTY720844 DKC720839:DKC720844 DAG720839:DAG720844 CQK720839:CQK720844 CGO720839:CGO720844 BWS720839:BWS720844 BMW720839:BMW720844 BDA720839:BDA720844 ATE720839:ATE720844 AJI720839:AJI720844 ZM720839:ZM720844 PQ720839:PQ720844 FU720839:FU720844 WSG655303:WSG655308 WIK655303:WIK655308 VYO655303:VYO655308 VOS655303:VOS655308 VEW655303:VEW655308 UVA655303:UVA655308 ULE655303:ULE655308 UBI655303:UBI655308 TRM655303:TRM655308 THQ655303:THQ655308 SXU655303:SXU655308 SNY655303:SNY655308 SEC655303:SEC655308 RUG655303:RUG655308 RKK655303:RKK655308 RAO655303:RAO655308 QQS655303:QQS655308 QGW655303:QGW655308 PXA655303:PXA655308 PNE655303:PNE655308 PDI655303:PDI655308 OTM655303:OTM655308 OJQ655303:OJQ655308 NZU655303:NZU655308 NPY655303:NPY655308 NGC655303:NGC655308 MWG655303:MWG655308 MMK655303:MMK655308 MCO655303:MCO655308 LSS655303:LSS655308 LIW655303:LIW655308 KZA655303:KZA655308 KPE655303:KPE655308 KFI655303:KFI655308 JVM655303:JVM655308 JLQ655303:JLQ655308 JBU655303:JBU655308 IRY655303:IRY655308 IIC655303:IIC655308 HYG655303:HYG655308 HOK655303:HOK655308 HEO655303:HEO655308 GUS655303:GUS655308 GKW655303:GKW655308 GBA655303:GBA655308 FRE655303:FRE655308 FHI655303:FHI655308 EXM655303:EXM655308 ENQ655303:ENQ655308 EDU655303:EDU655308 DTY655303:DTY655308 DKC655303:DKC655308 DAG655303:DAG655308 CQK655303:CQK655308 CGO655303:CGO655308 BWS655303:BWS655308 BMW655303:BMW655308 BDA655303:BDA655308 ATE655303:ATE655308 AJI655303:AJI655308 ZM655303:ZM655308 PQ655303:PQ655308 FU655303:FU655308 WSG589767:WSG589772 WIK589767:WIK589772 VYO589767:VYO589772 VOS589767:VOS589772 VEW589767:VEW589772 UVA589767:UVA589772 ULE589767:ULE589772 UBI589767:UBI589772 TRM589767:TRM589772 THQ589767:THQ589772 SXU589767:SXU589772 SNY589767:SNY589772 SEC589767:SEC589772 RUG589767:RUG589772 RKK589767:RKK589772 RAO589767:RAO589772 QQS589767:QQS589772 QGW589767:QGW589772 PXA589767:PXA589772 PNE589767:PNE589772 PDI589767:PDI589772 OTM589767:OTM589772 OJQ589767:OJQ589772 NZU589767:NZU589772 NPY589767:NPY589772 NGC589767:NGC589772 MWG589767:MWG589772 MMK589767:MMK589772 MCO589767:MCO589772 LSS589767:LSS589772 LIW589767:LIW589772 KZA589767:KZA589772 KPE589767:KPE589772 KFI589767:KFI589772 JVM589767:JVM589772 JLQ589767:JLQ589772 JBU589767:JBU589772 IRY589767:IRY589772 IIC589767:IIC589772 HYG589767:HYG589772 HOK589767:HOK589772 HEO589767:HEO589772 GUS589767:GUS589772 GKW589767:GKW589772 GBA589767:GBA589772 FRE589767:FRE589772 FHI589767:FHI589772 EXM589767:EXM589772 ENQ589767:ENQ589772 EDU589767:EDU589772 DTY589767:DTY589772 DKC589767:DKC589772 DAG589767:DAG589772 CQK589767:CQK589772 CGO589767:CGO589772 BWS589767:BWS589772 BMW589767:BMW589772 BDA589767:BDA589772 ATE589767:ATE589772 AJI589767:AJI589772 ZM589767:ZM589772 PQ589767:PQ589772 FU589767:FU589772 WSG524231:WSG524236 WIK524231:WIK524236 VYO524231:VYO524236 VOS524231:VOS524236 VEW524231:VEW524236 UVA524231:UVA524236 ULE524231:ULE524236 UBI524231:UBI524236 TRM524231:TRM524236 THQ524231:THQ524236 SXU524231:SXU524236 SNY524231:SNY524236 SEC524231:SEC524236 RUG524231:RUG524236 RKK524231:RKK524236 RAO524231:RAO524236 QQS524231:QQS524236 QGW524231:QGW524236 PXA524231:PXA524236 PNE524231:PNE524236 PDI524231:PDI524236 OTM524231:OTM524236 OJQ524231:OJQ524236 NZU524231:NZU524236 NPY524231:NPY524236 NGC524231:NGC524236 MWG524231:MWG524236 MMK524231:MMK524236 MCO524231:MCO524236 LSS524231:LSS524236 LIW524231:LIW524236 KZA524231:KZA524236 KPE524231:KPE524236 KFI524231:KFI524236 JVM524231:JVM524236 JLQ524231:JLQ524236 JBU524231:JBU524236 IRY524231:IRY524236 IIC524231:IIC524236 HYG524231:HYG524236 HOK524231:HOK524236 HEO524231:HEO524236 GUS524231:GUS524236 GKW524231:GKW524236 GBA524231:GBA524236 FRE524231:FRE524236 FHI524231:FHI524236 EXM524231:EXM524236 ENQ524231:ENQ524236 EDU524231:EDU524236 DTY524231:DTY524236 DKC524231:DKC524236 DAG524231:DAG524236 CQK524231:CQK524236 CGO524231:CGO524236 BWS524231:BWS524236 BMW524231:BMW524236 BDA524231:BDA524236 ATE524231:ATE524236 AJI524231:AJI524236 ZM524231:ZM524236 PQ524231:PQ524236 FU524231:FU524236 WSG458695:WSG458700 WIK458695:WIK458700 VYO458695:VYO458700 VOS458695:VOS458700 VEW458695:VEW458700 UVA458695:UVA458700 ULE458695:ULE458700 UBI458695:UBI458700 TRM458695:TRM458700 THQ458695:THQ458700 SXU458695:SXU458700 SNY458695:SNY458700 SEC458695:SEC458700 RUG458695:RUG458700 RKK458695:RKK458700 RAO458695:RAO458700 QQS458695:QQS458700 QGW458695:QGW458700 PXA458695:PXA458700 PNE458695:PNE458700 PDI458695:PDI458700 OTM458695:OTM458700 OJQ458695:OJQ458700 NZU458695:NZU458700 NPY458695:NPY458700 NGC458695:NGC458700 MWG458695:MWG458700 MMK458695:MMK458700 MCO458695:MCO458700 LSS458695:LSS458700 LIW458695:LIW458700 KZA458695:KZA458700 KPE458695:KPE458700 KFI458695:KFI458700 JVM458695:JVM458700 JLQ458695:JLQ458700 JBU458695:JBU458700 IRY458695:IRY458700 IIC458695:IIC458700 HYG458695:HYG458700 HOK458695:HOK458700 HEO458695:HEO458700 GUS458695:GUS458700 GKW458695:GKW458700 GBA458695:GBA458700 FRE458695:FRE458700 FHI458695:FHI458700 EXM458695:EXM458700 ENQ458695:ENQ458700 EDU458695:EDU458700 DTY458695:DTY458700 DKC458695:DKC458700 DAG458695:DAG458700 CQK458695:CQK458700 CGO458695:CGO458700 BWS458695:BWS458700 BMW458695:BMW458700 BDA458695:BDA458700 ATE458695:ATE458700 AJI458695:AJI458700 ZM458695:ZM458700 PQ458695:PQ458700 FU458695:FU458700 WSG393159:WSG393164 WIK393159:WIK393164 VYO393159:VYO393164 VOS393159:VOS393164 VEW393159:VEW393164 UVA393159:UVA393164 ULE393159:ULE393164 UBI393159:UBI393164 TRM393159:TRM393164 THQ393159:THQ393164 SXU393159:SXU393164 SNY393159:SNY393164 SEC393159:SEC393164 RUG393159:RUG393164 RKK393159:RKK393164 RAO393159:RAO393164 QQS393159:QQS393164 QGW393159:QGW393164 PXA393159:PXA393164 PNE393159:PNE393164 PDI393159:PDI393164 OTM393159:OTM393164 OJQ393159:OJQ393164 NZU393159:NZU393164 NPY393159:NPY393164 NGC393159:NGC393164 MWG393159:MWG393164 MMK393159:MMK393164 MCO393159:MCO393164 LSS393159:LSS393164 LIW393159:LIW393164 KZA393159:KZA393164 KPE393159:KPE393164 KFI393159:KFI393164 JVM393159:JVM393164 JLQ393159:JLQ393164 JBU393159:JBU393164 IRY393159:IRY393164 IIC393159:IIC393164 HYG393159:HYG393164 HOK393159:HOK393164 HEO393159:HEO393164 GUS393159:GUS393164 GKW393159:GKW393164 GBA393159:GBA393164 FRE393159:FRE393164 FHI393159:FHI393164 EXM393159:EXM393164 ENQ393159:ENQ393164 EDU393159:EDU393164 DTY393159:DTY393164 DKC393159:DKC393164 DAG393159:DAG393164 CQK393159:CQK393164 CGO393159:CGO393164 BWS393159:BWS393164 BMW393159:BMW393164 BDA393159:BDA393164 ATE393159:ATE393164 AJI393159:AJI393164 ZM393159:ZM393164 PQ393159:PQ393164 FU393159:FU393164 WSG327623:WSG327628 WIK327623:WIK327628 VYO327623:VYO327628 VOS327623:VOS327628 VEW327623:VEW327628 UVA327623:UVA327628 ULE327623:ULE327628 UBI327623:UBI327628 TRM327623:TRM327628 THQ327623:THQ327628 SXU327623:SXU327628 SNY327623:SNY327628 SEC327623:SEC327628 RUG327623:RUG327628 RKK327623:RKK327628 RAO327623:RAO327628 QQS327623:QQS327628 QGW327623:QGW327628 PXA327623:PXA327628 PNE327623:PNE327628 PDI327623:PDI327628 OTM327623:OTM327628 OJQ327623:OJQ327628 NZU327623:NZU327628 NPY327623:NPY327628 NGC327623:NGC327628 MWG327623:MWG327628 MMK327623:MMK327628 MCO327623:MCO327628 LSS327623:LSS327628 LIW327623:LIW327628 KZA327623:KZA327628 KPE327623:KPE327628 KFI327623:KFI327628 JVM327623:JVM327628 JLQ327623:JLQ327628 JBU327623:JBU327628 IRY327623:IRY327628 IIC327623:IIC327628 HYG327623:HYG327628 HOK327623:HOK327628 HEO327623:HEO327628 GUS327623:GUS327628 GKW327623:GKW327628 GBA327623:GBA327628 FRE327623:FRE327628 FHI327623:FHI327628 EXM327623:EXM327628 ENQ327623:ENQ327628 EDU327623:EDU327628 DTY327623:DTY327628 DKC327623:DKC327628 DAG327623:DAG327628 CQK327623:CQK327628 CGO327623:CGO327628 BWS327623:BWS327628 BMW327623:BMW327628 BDA327623:BDA327628 ATE327623:ATE327628 AJI327623:AJI327628 ZM327623:ZM327628 PQ327623:PQ327628 FU327623:FU327628 WSG262087:WSG262092 WIK262087:WIK262092 VYO262087:VYO262092 VOS262087:VOS262092 VEW262087:VEW262092 UVA262087:UVA262092 ULE262087:ULE262092 UBI262087:UBI262092 TRM262087:TRM262092 THQ262087:THQ262092 SXU262087:SXU262092 SNY262087:SNY262092 SEC262087:SEC262092 RUG262087:RUG262092 RKK262087:RKK262092 RAO262087:RAO262092 QQS262087:QQS262092 QGW262087:QGW262092 PXA262087:PXA262092 PNE262087:PNE262092 PDI262087:PDI262092 OTM262087:OTM262092 OJQ262087:OJQ262092 NZU262087:NZU262092 NPY262087:NPY262092 NGC262087:NGC262092 MWG262087:MWG262092 MMK262087:MMK262092 MCO262087:MCO262092 LSS262087:LSS262092 LIW262087:LIW262092 KZA262087:KZA262092 KPE262087:KPE262092 KFI262087:KFI262092 JVM262087:JVM262092 JLQ262087:JLQ262092 JBU262087:JBU262092 IRY262087:IRY262092 IIC262087:IIC262092 HYG262087:HYG262092 HOK262087:HOK262092 HEO262087:HEO262092 GUS262087:GUS262092 GKW262087:GKW262092 GBA262087:GBA262092 FRE262087:FRE262092 FHI262087:FHI262092 EXM262087:EXM262092 ENQ262087:ENQ262092 EDU262087:EDU262092 DTY262087:DTY262092 DKC262087:DKC262092 DAG262087:DAG262092 CQK262087:CQK262092 CGO262087:CGO262092 BWS262087:BWS262092 BMW262087:BMW262092 BDA262087:BDA262092 ATE262087:ATE262092 AJI262087:AJI262092 ZM262087:ZM262092 PQ262087:PQ262092 FU262087:FU262092 WSG196551:WSG196556 WIK196551:WIK196556 VYO196551:VYO196556 VOS196551:VOS196556 VEW196551:VEW196556 UVA196551:UVA196556 ULE196551:ULE196556 UBI196551:UBI196556 TRM196551:TRM196556 THQ196551:THQ196556 SXU196551:SXU196556 SNY196551:SNY196556 SEC196551:SEC196556 RUG196551:RUG196556 RKK196551:RKK196556 RAO196551:RAO196556 QQS196551:QQS196556 QGW196551:QGW196556 PXA196551:PXA196556 PNE196551:PNE196556 PDI196551:PDI196556 OTM196551:OTM196556 OJQ196551:OJQ196556 NZU196551:NZU196556 NPY196551:NPY196556 NGC196551:NGC196556 MWG196551:MWG196556 MMK196551:MMK196556 MCO196551:MCO196556 LSS196551:LSS196556 LIW196551:LIW196556 KZA196551:KZA196556 KPE196551:KPE196556 KFI196551:KFI196556 JVM196551:JVM196556 JLQ196551:JLQ196556 JBU196551:JBU196556 IRY196551:IRY196556 IIC196551:IIC196556 HYG196551:HYG196556 HOK196551:HOK196556 HEO196551:HEO196556 GUS196551:GUS196556 GKW196551:GKW196556 GBA196551:GBA196556 FRE196551:FRE196556 FHI196551:FHI196556 EXM196551:EXM196556 ENQ196551:ENQ196556 EDU196551:EDU196556 DTY196551:DTY196556 DKC196551:DKC196556 DAG196551:DAG196556 CQK196551:CQK196556 CGO196551:CGO196556 BWS196551:BWS196556 BMW196551:BMW196556 BDA196551:BDA196556 ATE196551:ATE196556 AJI196551:AJI196556 ZM196551:ZM196556 PQ196551:PQ196556 FU196551:FU196556 WSG131015:WSG131020 WIK131015:WIK131020 VYO131015:VYO131020 VOS131015:VOS131020 VEW131015:VEW131020 UVA131015:UVA131020 ULE131015:ULE131020 UBI131015:UBI131020 TRM131015:TRM131020 THQ131015:THQ131020 SXU131015:SXU131020 SNY131015:SNY131020 SEC131015:SEC131020 RUG131015:RUG131020 RKK131015:RKK131020 RAO131015:RAO131020 QQS131015:QQS131020 QGW131015:QGW131020 PXA131015:PXA131020 PNE131015:PNE131020 PDI131015:PDI131020 OTM131015:OTM131020 OJQ131015:OJQ131020 NZU131015:NZU131020 NPY131015:NPY131020 NGC131015:NGC131020 MWG131015:MWG131020 MMK131015:MMK131020 MCO131015:MCO131020 LSS131015:LSS131020 LIW131015:LIW131020 KZA131015:KZA131020 KPE131015:KPE131020 KFI131015:KFI131020 JVM131015:JVM131020 JLQ131015:JLQ131020 JBU131015:JBU131020 IRY131015:IRY131020 IIC131015:IIC131020 HYG131015:HYG131020 HOK131015:HOK131020 HEO131015:HEO131020 GUS131015:GUS131020 GKW131015:GKW131020 GBA131015:GBA131020 FRE131015:FRE131020 FHI131015:FHI131020 EXM131015:EXM131020 ENQ131015:ENQ131020 EDU131015:EDU131020 DTY131015:DTY131020 DKC131015:DKC131020 DAG131015:DAG131020 CQK131015:CQK131020 CGO131015:CGO131020 BWS131015:BWS131020 BMW131015:BMW131020 BDA131015:BDA131020 ATE131015:ATE131020 AJI131015:AJI131020 ZM131015:ZM131020 PQ131015:PQ131020 FU131015:FU131020 WSG65479:WSG65484 WIK65479:WIK65484 VYO65479:VYO65484 VOS65479:VOS65484 VEW65479:VEW65484 UVA65479:UVA65484 ULE65479:ULE65484 UBI65479:UBI65484 TRM65479:TRM65484 THQ65479:THQ65484 SXU65479:SXU65484 SNY65479:SNY65484 SEC65479:SEC65484 RUG65479:RUG65484 RKK65479:RKK65484 RAO65479:RAO65484 QQS65479:QQS65484 QGW65479:QGW65484 PXA65479:PXA65484 PNE65479:PNE65484 PDI65479:PDI65484 OTM65479:OTM65484 OJQ65479:OJQ65484 NZU65479:NZU65484 NPY65479:NPY65484 NGC65479:NGC65484 MWG65479:MWG65484 MMK65479:MMK65484 MCO65479:MCO65484 LSS65479:LSS65484 LIW65479:LIW65484 KZA65479:KZA65484 KPE65479:KPE65484 KFI65479:KFI65484 JVM65479:JVM65484 JLQ65479:JLQ65484 JBU65479:JBU65484 IRY65479:IRY65484 IIC65479:IIC65484 HYG65479:HYG65484 HOK65479:HOK65484 HEO65479:HEO65484 GUS65479:GUS65484 GKW65479:GKW65484 GBA65479:GBA65484 FRE65479:FRE65484 FHI65479:FHI65484 EXM65479:EXM65484 ENQ65479:ENQ65484 EDU65479:EDU65484 DTY65479:DTY65484 DKC65479:DKC65484 DAG65479:DAG65484 CQK65479:CQK65484 CGO65479:CGO65484 BWS65479:BWS65484 BMW65479:BMW65484 BDA65479:BDA65484 ATE65479:ATE65484 AJI65479:AJI65484 ZM65479:ZM65484 PQ65479:PQ65484 FU65479:FU65484 WRY983000:WRY983008 WIC983000:WIC983008 VYG983000:VYG983008 VOK983000:VOK983008 VEO983000:VEO983008 UUS983000:UUS983008 UKW983000:UKW983008 UBA983000:UBA983008 TRE983000:TRE983008 THI983000:THI983008 SXM983000:SXM983008 SNQ983000:SNQ983008 SDU983000:SDU983008 RTY983000:RTY983008 RKC983000:RKC983008 RAG983000:RAG983008 QQK983000:QQK983008 QGO983000:QGO983008 PWS983000:PWS983008 PMW983000:PMW983008 PDA983000:PDA983008 OTE983000:OTE983008 OJI983000:OJI983008 NZM983000:NZM983008 NPQ983000:NPQ983008 NFU983000:NFU983008 MVY983000:MVY983008 MMC983000:MMC983008 MCG983000:MCG983008 LSK983000:LSK983008 LIO983000:LIO983008 KYS983000:KYS983008 KOW983000:KOW983008 KFA983000:KFA983008 JVE983000:JVE983008 JLI983000:JLI983008 JBM983000:JBM983008 IRQ983000:IRQ983008 IHU983000:IHU983008 HXY983000:HXY983008 HOC983000:HOC983008 HEG983000:HEG983008 GUK983000:GUK983008 GKO983000:GKO983008 GAS983000:GAS983008 FQW983000:FQW983008 FHA983000:FHA983008 EXE983000:EXE983008 ENI983000:ENI983008 EDM983000:EDM983008 DTQ983000:DTQ983008 DJU983000:DJU983008 CZY983000:CZY983008 CQC983000:CQC983008 CGG983000:CGG983008 BWK983000:BWK983008 BMO983000:BMO983008 BCS983000:BCS983008 ASW983000:ASW983008 AJA983000:AJA983008 ZE983000:ZE983008 PI983000:PI983008 FM983000:FM983008 WRY917464:WRY917472 WIC917464:WIC917472 VYG917464:VYG917472 VOK917464:VOK917472 VEO917464:VEO917472 UUS917464:UUS917472 UKW917464:UKW917472 UBA917464:UBA917472 TRE917464:TRE917472 THI917464:THI917472 SXM917464:SXM917472 SNQ917464:SNQ917472 SDU917464:SDU917472 RTY917464:RTY917472 RKC917464:RKC917472 RAG917464:RAG917472 QQK917464:QQK917472 QGO917464:QGO917472 PWS917464:PWS917472 PMW917464:PMW917472 PDA917464:PDA917472 OTE917464:OTE917472 OJI917464:OJI917472 NZM917464:NZM917472 NPQ917464:NPQ917472 NFU917464:NFU917472 MVY917464:MVY917472 MMC917464:MMC917472 MCG917464:MCG917472 LSK917464:LSK917472 LIO917464:LIO917472 KYS917464:KYS917472 KOW917464:KOW917472 KFA917464:KFA917472 JVE917464:JVE917472 JLI917464:JLI917472 JBM917464:JBM917472 IRQ917464:IRQ917472 IHU917464:IHU917472 HXY917464:HXY917472 HOC917464:HOC917472 HEG917464:HEG917472 GUK917464:GUK917472 GKO917464:GKO917472 GAS917464:GAS917472 FQW917464:FQW917472 FHA917464:FHA917472 EXE917464:EXE917472 ENI917464:ENI917472 EDM917464:EDM917472 DTQ917464:DTQ917472 DJU917464:DJU917472 CZY917464:CZY917472 CQC917464:CQC917472 CGG917464:CGG917472 BWK917464:BWK917472 BMO917464:BMO917472 BCS917464:BCS917472 ASW917464:ASW917472 AJA917464:AJA917472 ZE917464:ZE917472 PI917464:PI917472 FM917464:FM917472 WRY851928:WRY851936 WIC851928:WIC851936 VYG851928:VYG851936 VOK851928:VOK851936 VEO851928:VEO851936 UUS851928:UUS851936 UKW851928:UKW851936 UBA851928:UBA851936 TRE851928:TRE851936 THI851928:THI851936 SXM851928:SXM851936 SNQ851928:SNQ851936 SDU851928:SDU851936 RTY851928:RTY851936 RKC851928:RKC851936 RAG851928:RAG851936 QQK851928:QQK851936 QGO851928:QGO851936 PWS851928:PWS851936 PMW851928:PMW851936 PDA851928:PDA851936 OTE851928:OTE851936 OJI851928:OJI851936 NZM851928:NZM851936 NPQ851928:NPQ851936 NFU851928:NFU851936 MVY851928:MVY851936 MMC851928:MMC851936 MCG851928:MCG851936 LSK851928:LSK851936 LIO851928:LIO851936 KYS851928:KYS851936 KOW851928:KOW851936 KFA851928:KFA851936 JVE851928:JVE851936 JLI851928:JLI851936 JBM851928:JBM851936 IRQ851928:IRQ851936 IHU851928:IHU851936 HXY851928:HXY851936 HOC851928:HOC851936 HEG851928:HEG851936 GUK851928:GUK851936 GKO851928:GKO851936 GAS851928:GAS851936 FQW851928:FQW851936 FHA851928:FHA851936 EXE851928:EXE851936 ENI851928:ENI851936 EDM851928:EDM851936 DTQ851928:DTQ851936 DJU851928:DJU851936 CZY851928:CZY851936 CQC851928:CQC851936 CGG851928:CGG851936 BWK851928:BWK851936 BMO851928:BMO851936 BCS851928:BCS851936 ASW851928:ASW851936 AJA851928:AJA851936 ZE851928:ZE851936 PI851928:PI851936 FM851928:FM851936 WRY786392:WRY786400 WIC786392:WIC786400 VYG786392:VYG786400 VOK786392:VOK786400 VEO786392:VEO786400 UUS786392:UUS786400 UKW786392:UKW786400 UBA786392:UBA786400 TRE786392:TRE786400 THI786392:THI786400 SXM786392:SXM786400 SNQ786392:SNQ786400 SDU786392:SDU786400 RTY786392:RTY786400 RKC786392:RKC786400 RAG786392:RAG786400 QQK786392:QQK786400 QGO786392:QGO786400 PWS786392:PWS786400 PMW786392:PMW786400 PDA786392:PDA786400 OTE786392:OTE786400 OJI786392:OJI786400 NZM786392:NZM786400 NPQ786392:NPQ786400 NFU786392:NFU786400 MVY786392:MVY786400 MMC786392:MMC786400 MCG786392:MCG786400 LSK786392:LSK786400 LIO786392:LIO786400 KYS786392:KYS786400 KOW786392:KOW786400 KFA786392:KFA786400 JVE786392:JVE786400 JLI786392:JLI786400 JBM786392:JBM786400 IRQ786392:IRQ786400 IHU786392:IHU786400 HXY786392:HXY786400 HOC786392:HOC786400 HEG786392:HEG786400 GUK786392:GUK786400 GKO786392:GKO786400 GAS786392:GAS786400 FQW786392:FQW786400 FHA786392:FHA786400 EXE786392:EXE786400 ENI786392:ENI786400 EDM786392:EDM786400 DTQ786392:DTQ786400 DJU786392:DJU786400 CZY786392:CZY786400 CQC786392:CQC786400 CGG786392:CGG786400 BWK786392:BWK786400 BMO786392:BMO786400 BCS786392:BCS786400 ASW786392:ASW786400 AJA786392:AJA786400 ZE786392:ZE786400 PI786392:PI786400 FM786392:FM786400 WRY720856:WRY720864 WIC720856:WIC720864 VYG720856:VYG720864 VOK720856:VOK720864 VEO720856:VEO720864 UUS720856:UUS720864 UKW720856:UKW720864 UBA720856:UBA720864 TRE720856:TRE720864 THI720856:THI720864 SXM720856:SXM720864 SNQ720856:SNQ720864 SDU720856:SDU720864 RTY720856:RTY720864 RKC720856:RKC720864 RAG720856:RAG720864 QQK720856:QQK720864 QGO720856:QGO720864 PWS720856:PWS720864 PMW720856:PMW720864 PDA720856:PDA720864 OTE720856:OTE720864 OJI720856:OJI720864 NZM720856:NZM720864 NPQ720856:NPQ720864 NFU720856:NFU720864 MVY720856:MVY720864 MMC720856:MMC720864 MCG720856:MCG720864 LSK720856:LSK720864 LIO720856:LIO720864 KYS720856:KYS720864 KOW720856:KOW720864 KFA720856:KFA720864 JVE720856:JVE720864 JLI720856:JLI720864 JBM720856:JBM720864 IRQ720856:IRQ720864 IHU720856:IHU720864 HXY720856:HXY720864 HOC720856:HOC720864 HEG720856:HEG720864 GUK720856:GUK720864 GKO720856:GKO720864 GAS720856:GAS720864 FQW720856:FQW720864 FHA720856:FHA720864 EXE720856:EXE720864 ENI720856:ENI720864 EDM720856:EDM720864 DTQ720856:DTQ720864 DJU720856:DJU720864 CZY720856:CZY720864 CQC720856:CQC720864 CGG720856:CGG720864 BWK720856:BWK720864 BMO720856:BMO720864 BCS720856:BCS720864 ASW720856:ASW720864 AJA720856:AJA720864 ZE720856:ZE720864 PI720856:PI720864 FM720856:FM720864 WRY655320:WRY655328 WIC655320:WIC655328 VYG655320:VYG655328 VOK655320:VOK655328 VEO655320:VEO655328 UUS655320:UUS655328 UKW655320:UKW655328 UBA655320:UBA655328 TRE655320:TRE655328 THI655320:THI655328 SXM655320:SXM655328 SNQ655320:SNQ655328 SDU655320:SDU655328 RTY655320:RTY655328 RKC655320:RKC655328 RAG655320:RAG655328 QQK655320:QQK655328 QGO655320:QGO655328 PWS655320:PWS655328 PMW655320:PMW655328 PDA655320:PDA655328 OTE655320:OTE655328 OJI655320:OJI655328 NZM655320:NZM655328 NPQ655320:NPQ655328 NFU655320:NFU655328 MVY655320:MVY655328 MMC655320:MMC655328 MCG655320:MCG655328 LSK655320:LSK655328 LIO655320:LIO655328 KYS655320:KYS655328 KOW655320:KOW655328 KFA655320:KFA655328 JVE655320:JVE655328 JLI655320:JLI655328 JBM655320:JBM655328 IRQ655320:IRQ655328 IHU655320:IHU655328 HXY655320:HXY655328 HOC655320:HOC655328 HEG655320:HEG655328 GUK655320:GUK655328 GKO655320:GKO655328 GAS655320:GAS655328 FQW655320:FQW655328 FHA655320:FHA655328 EXE655320:EXE655328 ENI655320:ENI655328 EDM655320:EDM655328 DTQ655320:DTQ655328 DJU655320:DJU655328 CZY655320:CZY655328 CQC655320:CQC655328 CGG655320:CGG655328 BWK655320:BWK655328 BMO655320:BMO655328 BCS655320:BCS655328 ASW655320:ASW655328 AJA655320:AJA655328 ZE655320:ZE655328 PI655320:PI655328 FM655320:FM655328 WRY589784:WRY589792 WIC589784:WIC589792 VYG589784:VYG589792 VOK589784:VOK589792 VEO589784:VEO589792 UUS589784:UUS589792 UKW589784:UKW589792 UBA589784:UBA589792 TRE589784:TRE589792 THI589784:THI589792 SXM589784:SXM589792 SNQ589784:SNQ589792 SDU589784:SDU589792 RTY589784:RTY589792 RKC589784:RKC589792 RAG589784:RAG589792 QQK589784:QQK589792 QGO589784:QGO589792 PWS589784:PWS589792 PMW589784:PMW589792 PDA589784:PDA589792 OTE589784:OTE589792 OJI589784:OJI589792 NZM589784:NZM589792 NPQ589784:NPQ589792 NFU589784:NFU589792 MVY589784:MVY589792 MMC589784:MMC589792 MCG589784:MCG589792 LSK589784:LSK589792 LIO589784:LIO589792 KYS589784:KYS589792 KOW589784:KOW589792 KFA589784:KFA589792 JVE589784:JVE589792 JLI589784:JLI589792 JBM589784:JBM589792 IRQ589784:IRQ589792 IHU589784:IHU589792 HXY589784:HXY589792 HOC589784:HOC589792 HEG589784:HEG589792 GUK589784:GUK589792 GKO589784:GKO589792 GAS589784:GAS589792 FQW589784:FQW589792 FHA589784:FHA589792 EXE589784:EXE589792 ENI589784:ENI589792 EDM589784:EDM589792 DTQ589784:DTQ589792 DJU589784:DJU589792 CZY589784:CZY589792 CQC589784:CQC589792 CGG589784:CGG589792 BWK589784:BWK589792 BMO589784:BMO589792 BCS589784:BCS589792 ASW589784:ASW589792 AJA589784:AJA589792 ZE589784:ZE589792 PI589784:PI589792 FM589784:FM589792 WRY524248:WRY524256 WIC524248:WIC524256 VYG524248:VYG524256 VOK524248:VOK524256 VEO524248:VEO524256 UUS524248:UUS524256 UKW524248:UKW524256 UBA524248:UBA524256 TRE524248:TRE524256 THI524248:THI524256 SXM524248:SXM524256 SNQ524248:SNQ524256 SDU524248:SDU524256 RTY524248:RTY524256 RKC524248:RKC524256 RAG524248:RAG524256 QQK524248:QQK524256 QGO524248:QGO524256 PWS524248:PWS524256 PMW524248:PMW524256 PDA524248:PDA524256 OTE524248:OTE524256 OJI524248:OJI524256 NZM524248:NZM524256 NPQ524248:NPQ524256 NFU524248:NFU524256 MVY524248:MVY524256 MMC524248:MMC524256 MCG524248:MCG524256 LSK524248:LSK524256 LIO524248:LIO524256 KYS524248:KYS524256 KOW524248:KOW524256 KFA524248:KFA524256 JVE524248:JVE524256 JLI524248:JLI524256 JBM524248:JBM524256 IRQ524248:IRQ524256 IHU524248:IHU524256 HXY524248:HXY524256 HOC524248:HOC524256 HEG524248:HEG524256 GUK524248:GUK524256 GKO524248:GKO524256 GAS524248:GAS524256 FQW524248:FQW524256 FHA524248:FHA524256 EXE524248:EXE524256 ENI524248:ENI524256 EDM524248:EDM524256 DTQ524248:DTQ524256 DJU524248:DJU524256 CZY524248:CZY524256 CQC524248:CQC524256 CGG524248:CGG524256 BWK524248:BWK524256 BMO524248:BMO524256 BCS524248:BCS524256 ASW524248:ASW524256 AJA524248:AJA524256 ZE524248:ZE524256 PI524248:PI524256 FM524248:FM524256 WRY458712:WRY458720 WIC458712:WIC458720 VYG458712:VYG458720 VOK458712:VOK458720 VEO458712:VEO458720 UUS458712:UUS458720 UKW458712:UKW458720 UBA458712:UBA458720 TRE458712:TRE458720 THI458712:THI458720 SXM458712:SXM458720 SNQ458712:SNQ458720 SDU458712:SDU458720 RTY458712:RTY458720 RKC458712:RKC458720 RAG458712:RAG458720 QQK458712:QQK458720 QGO458712:QGO458720 PWS458712:PWS458720 PMW458712:PMW458720 PDA458712:PDA458720 OTE458712:OTE458720 OJI458712:OJI458720 NZM458712:NZM458720 NPQ458712:NPQ458720 NFU458712:NFU458720 MVY458712:MVY458720 MMC458712:MMC458720 MCG458712:MCG458720 LSK458712:LSK458720 LIO458712:LIO458720 KYS458712:KYS458720 KOW458712:KOW458720 KFA458712:KFA458720 JVE458712:JVE458720 JLI458712:JLI458720 JBM458712:JBM458720 IRQ458712:IRQ458720 IHU458712:IHU458720 HXY458712:HXY458720 HOC458712:HOC458720 HEG458712:HEG458720 GUK458712:GUK458720 GKO458712:GKO458720 GAS458712:GAS458720 FQW458712:FQW458720 FHA458712:FHA458720 EXE458712:EXE458720 ENI458712:ENI458720 EDM458712:EDM458720 DTQ458712:DTQ458720 DJU458712:DJU458720 CZY458712:CZY458720 CQC458712:CQC458720 CGG458712:CGG458720 BWK458712:BWK458720 BMO458712:BMO458720 BCS458712:BCS458720 ASW458712:ASW458720 AJA458712:AJA458720 ZE458712:ZE458720 PI458712:PI458720 FM458712:FM458720 WRY393176:WRY393184 WIC393176:WIC393184 VYG393176:VYG393184 VOK393176:VOK393184 VEO393176:VEO393184 UUS393176:UUS393184 UKW393176:UKW393184 UBA393176:UBA393184 TRE393176:TRE393184 THI393176:THI393184 SXM393176:SXM393184 SNQ393176:SNQ393184 SDU393176:SDU393184 RTY393176:RTY393184 RKC393176:RKC393184 RAG393176:RAG393184 QQK393176:QQK393184 QGO393176:QGO393184 PWS393176:PWS393184 PMW393176:PMW393184 PDA393176:PDA393184 OTE393176:OTE393184 OJI393176:OJI393184 NZM393176:NZM393184 NPQ393176:NPQ393184 NFU393176:NFU393184 MVY393176:MVY393184 MMC393176:MMC393184 MCG393176:MCG393184 LSK393176:LSK393184 LIO393176:LIO393184 KYS393176:KYS393184 KOW393176:KOW393184 KFA393176:KFA393184 JVE393176:JVE393184 JLI393176:JLI393184 JBM393176:JBM393184 IRQ393176:IRQ393184 IHU393176:IHU393184 HXY393176:HXY393184 HOC393176:HOC393184 HEG393176:HEG393184 GUK393176:GUK393184 GKO393176:GKO393184 GAS393176:GAS393184 FQW393176:FQW393184 FHA393176:FHA393184 EXE393176:EXE393184 ENI393176:ENI393184 EDM393176:EDM393184 DTQ393176:DTQ393184 DJU393176:DJU393184 CZY393176:CZY393184 CQC393176:CQC393184 CGG393176:CGG393184 BWK393176:BWK393184 BMO393176:BMO393184 BCS393176:BCS393184 ASW393176:ASW393184 AJA393176:AJA393184 ZE393176:ZE393184 PI393176:PI393184 FM393176:FM393184 WRY327640:WRY327648 WIC327640:WIC327648 VYG327640:VYG327648 VOK327640:VOK327648 VEO327640:VEO327648 UUS327640:UUS327648 UKW327640:UKW327648 UBA327640:UBA327648 TRE327640:TRE327648 THI327640:THI327648 SXM327640:SXM327648 SNQ327640:SNQ327648 SDU327640:SDU327648 RTY327640:RTY327648 RKC327640:RKC327648 RAG327640:RAG327648 QQK327640:QQK327648 QGO327640:QGO327648 PWS327640:PWS327648 PMW327640:PMW327648 PDA327640:PDA327648 OTE327640:OTE327648 OJI327640:OJI327648 NZM327640:NZM327648 NPQ327640:NPQ327648 NFU327640:NFU327648 MVY327640:MVY327648 MMC327640:MMC327648 MCG327640:MCG327648 LSK327640:LSK327648 LIO327640:LIO327648 KYS327640:KYS327648 KOW327640:KOW327648 KFA327640:KFA327648 JVE327640:JVE327648 JLI327640:JLI327648 JBM327640:JBM327648 IRQ327640:IRQ327648 IHU327640:IHU327648 HXY327640:HXY327648 HOC327640:HOC327648 HEG327640:HEG327648 GUK327640:GUK327648 GKO327640:GKO327648 GAS327640:GAS327648 FQW327640:FQW327648 FHA327640:FHA327648 EXE327640:EXE327648 ENI327640:ENI327648 EDM327640:EDM327648 DTQ327640:DTQ327648 DJU327640:DJU327648 CZY327640:CZY327648 CQC327640:CQC327648 CGG327640:CGG327648 BWK327640:BWK327648 BMO327640:BMO327648 BCS327640:BCS327648 ASW327640:ASW327648 AJA327640:AJA327648 ZE327640:ZE327648 PI327640:PI327648 FM327640:FM327648 WRY262104:WRY262112 WIC262104:WIC262112 VYG262104:VYG262112 VOK262104:VOK262112 VEO262104:VEO262112 UUS262104:UUS262112 UKW262104:UKW262112 UBA262104:UBA262112 TRE262104:TRE262112 THI262104:THI262112 SXM262104:SXM262112 SNQ262104:SNQ262112 SDU262104:SDU262112 RTY262104:RTY262112 RKC262104:RKC262112 RAG262104:RAG262112 QQK262104:QQK262112 QGO262104:QGO262112 PWS262104:PWS262112 PMW262104:PMW262112 PDA262104:PDA262112 OTE262104:OTE262112 OJI262104:OJI262112 NZM262104:NZM262112 NPQ262104:NPQ262112 NFU262104:NFU262112 MVY262104:MVY262112 MMC262104:MMC262112 MCG262104:MCG262112 LSK262104:LSK262112 LIO262104:LIO262112 KYS262104:KYS262112 KOW262104:KOW262112 KFA262104:KFA262112 JVE262104:JVE262112 JLI262104:JLI262112 JBM262104:JBM262112 IRQ262104:IRQ262112 IHU262104:IHU262112 HXY262104:HXY262112 HOC262104:HOC262112 HEG262104:HEG262112 GUK262104:GUK262112 GKO262104:GKO262112 GAS262104:GAS262112 FQW262104:FQW262112 FHA262104:FHA262112 EXE262104:EXE262112 ENI262104:ENI262112 EDM262104:EDM262112 DTQ262104:DTQ262112 DJU262104:DJU262112 CZY262104:CZY262112 CQC262104:CQC262112 CGG262104:CGG262112 BWK262104:BWK262112 BMO262104:BMO262112 BCS262104:BCS262112 ASW262104:ASW262112 AJA262104:AJA262112 ZE262104:ZE262112 PI262104:PI262112 FM262104:FM262112 WRY196568:WRY196576 WIC196568:WIC196576 VYG196568:VYG196576 VOK196568:VOK196576 VEO196568:VEO196576 UUS196568:UUS196576 UKW196568:UKW196576 UBA196568:UBA196576 TRE196568:TRE196576 THI196568:THI196576 SXM196568:SXM196576 SNQ196568:SNQ196576 SDU196568:SDU196576 RTY196568:RTY196576 RKC196568:RKC196576 RAG196568:RAG196576 QQK196568:QQK196576 QGO196568:QGO196576 PWS196568:PWS196576 PMW196568:PMW196576 PDA196568:PDA196576 OTE196568:OTE196576 OJI196568:OJI196576 NZM196568:NZM196576 NPQ196568:NPQ196576 NFU196568:NFU196576 MVY196568:MVY196576 MMC196568:MMC196576 MCG196568:MCG196576 LSK196568:LSK196576 LIO196568:LIO196576 KYS196568:KYS196576 KOW196568:KOW196576 KFA196568:KFA196576 JVE196568:JVE196576 JLI196568:JLI196576 JBM196568:JBM196576 IRQ196568:IRQ196576 IHU196568:IHU196576 HXY196568:HXY196576 HOC196568:HOC196576 HEG196568:HEG196576 GUK196568:GUK196576 GKO196568:GKO196576 GAS196568:GAS196576 FQW196568:FQW196576 FHA196568:FHA196576 EXE196568:EXE196576 ENI196568:ENI196576 EDM196568:EDM196576 DTQ196568:DTQ196576 DJU196568:DJU196576 CZY196568:CZY196576 CQC196568:CQC196576 CGG196568:CGG196576 BWK196568:BWK196576 BMO196568:BMO196576 BCS196568:BCS196576 ASW196568:ASW196576 AJA196568:AJA196576 ZE196568:ZE196576 PI196568:PI196576 FM196568:FM196576 WRY131032:WRY131040 WIC131032:WIC131040 VYG131032:VYG131040 VOK131032:VOK131040 VEO131032:VEO131040 UUS131032:UUS131040 UKW131032:UKW131040 UBA131032:UBA131040 TRE131032:TRE131040 THI131032:THI131040 SXM131032:SXM131040 SNQ131032:SNQ131040 SDU131032:SDU131040 RTY131032:RTY131040 RKC131032:RKC131040 RAG131032:RAG131040 QQK131032:QQK131040 QGO131032:QGO131040 PWS131032:PWS131040 PMW131032:PMW131040 PDA131032:PDA131040 OTE131032:OTE131040 OJI131032:OJI131040 NZM131032:NZM131040 NPQ131032:NPQ131040 NFU131032:NFU131040 MVY131032:MVY131040 MMC131032:MMC131040 MCG131032:MCG131040 LSK131032:LSK131040 LIO131032:LIO131040 KYS131032:KYS131040 KOW131032:KOW131040 KFA131032:KFA131040 JVE131032:JVE131040 JLI131032:JLI131040 JBM131032:JBM131040 IRQ131032:IRQ131040 IHU131032:IHU131040 HXY131032:HXY131040 HOC131032:HOC131040 HEG131032:HEG131040 GUK131032:GUK131040 GKO131032:GKO131040 GAS131032:GAS131040 FQW131032:FQW131040 FHA131032:FHA131040 EXE131032:EXE131040 ENI131032:ENI131040 EDM131032:EDM131040 DTQ131032:DTQ131040 DJU131032:DJU131040 CZY131032:CZY131040 CQC131032:CQC131040 CGG131032:CGG131040 BWK131032:BWK131040 BMO131032:BMO131040 BCS131032:BCS131040 ASW131032:ASW131040 AJA131032:AJA131040 ZE131032:ZE131040 PI131032:PI131040 FM131032:FM131040 WRY65496:WRY65504 WIC65496:WIC65504 VYG65496:VYG65504 VOK65496:VOK65504 VEO65496:VEO65504 UUS65496:UUS65504 UKW65496:UKW65504 UBA65496:UBA65504 TRE65496:TRE65504 THI65496:THI65504 SXM65496:SXM65504 SNQ65496:SNQ65504 SDU65496:SDU65504 RTY65496:RTY65504 RKC65496:RKC65504 RAG65496:RAG65504 QQK65496:QQK65504 QGO65496:QGO65504 PWS65496:PWS65504 PMW65496:PMW65504 PDA65496:PDA65504 OTE65496:OTE65504 OJI65496:OJI65504 NZM65496:NZM65504 NPQ65496:NPQ65504 NFU65496:NFU65504 MVY65496:MVY65504 MMC65496:MMC65504 MCG65496:MCG65504 LSK65496:LSK65504 LIO65496:LIO65504 KYS65496:KYS65504 KOW65496:KOW65504 KFA65496:KFA65504 JVE65496:JVE65504 JLI65496:JLI65504 JBM65496:JBM65504 IRQ65496:IRQ65504 IHU65496:IHU65504 HXY65496:HXY65504 HOC65496:HOC65504 HEG65496:HEG65504 GUK65496:GUK65504 GKO65496:GKO65504 GAS65496:GAS65504 FQW65496:FQW65504 FHA65496:FHA65504 EXE65496:EXE65504 ENI65496:ENI65504 EDM65496:EDM65504 DTQ65496:DTQ65504 DJU65496:DJU65504 CZY65496:CZY65504 CQC65496:CQC65504 CGG65496:CGG65504 BWK65496:BWK65504 BMO65496:BMO65504 BCS65496:BCS65504 ASW65496:ASW65504 AJA65496:AJA65504 ZE65496:ZE65504 PI65496:PI65504 FM65496:FM65504 FM65422 PI65422 ZE65422 AJA65422 ASW65422 BCS65422 BMO65422 BWK65422 CGG65422 CQC65422 CZY65422 DJU65422 DTQ65422 EDM65422 ENI65422 EXE65422 FHA65422 FQW65422 GAS65422 GKO65422 GUK65422 HEG65422 HOC65422 HXY65422 IHU65422 IRQ65422 JBM65422 JLI65422 JVE65422 KFA65422 KOW65422 KYS65422 LIO65422 LSK65422 MCG65422 MMC65422 MVY65422 NFU65422 NPQ65422 NZM65422 OJI65422 OTE65422 PDA65422 PMW65422 PWS65422 QGO65422 QQK65422 RAG65422 RKC65422 RTY65422 SDU65422 SNQ65422 SXM65422 THI65422 TRE65422 UBA65422 UKW65422 UUS65422 VEO65422 VOK65422 VYG65422 WIC65422 WRY65422 FM130958 PI130958 ZE130958 AJA130958 ASW130958 BCS130958 BMO130958 BWK130958 CGG130958 CQC130958 CZY130958 DJU130958 DTQ130958 EDM130958 ENI130958 EXE130958 FHA130958 FQW130958 GAS130958 GKO130958 GUK130958 HEG130958 HOC130958 HXY130958 IHU130958 IRQ130958 JBM130958 JLI130958 JVE130958 KFA130958 KOW130958 KYS130958 LIO130958 LSK130958 MCG130958 MMC130958 MVY130958 NFU130958 NPQ130958 NZM130958 OJI130958 OTE130958 PDA130958 PMW130958 PWS130958 QGO130958 QQK130958 RAG130958 RKC130958 RTY130958 SDU130958 SNQ130958 SXM130958 THI130958 TRE130958 UBA130958 UKW130958 UUS130958 VEO130958 VOK130958 VYG130958 WIC130958 WRY130958 FM196494 PI196494 ZE196494 AJA196494 ASW196494 BCS196494 BMO196494 BWK196494 CGG196494 CQC196494 CZY196494 DJU196494 DTQ196494 EDM196494 ENI196494 EXE196494 FHA196494 FQW196494 GAS196494 GKO196494 GUK196494 HEG196494 HOC196494 HXY196494 IHU196494 IRQ196494 JBM196494 JLI196494 JVE196494 KFA196494 KOW196494 KYS196494 LIO196494 LSK196494 MCG196494 MMC196494 MVY196494 NFU196494 NPQ196494 NZM196494 OJI196494 OTE196494 PDA196494 PMW196494 PWS196494 QGO196494 QQK196494 RAG196494 RKC196494 RTY196494 SDU196494 SNQ196494 SXM196494 THI196494 TRE196494 UBA196494 UKW196494 UUS196494 VEO196494 VOK196494 VYG196494 WIC196494 WRY196494 FM262030 PI262030 ZE262030 AJA262030 ASW262030 BCS262030 BMO262030 BWK262030 CGG262030 CQC262030 CZY262030 DJU262030 DTQ262030 EDM262030 ENI262030 EXE262030 FHA262030 FQW262030 GAS262030 GKO262030 GUK262030 HEG262030 HOC262030 HXY262030 IHU262030 IRQ262030 JBM262030 JLI262030 JVE262030 KFA262030 KOW262030 KYS262030 LIO262030 LSK262030 MCG262030 MMC262030 MVY262030 NFU262030 NPQ262030 NZM262030 OJI262030 OTE262030 PDA262030 PMW262030 PWS262030 QGO262030 QQK262030 RAG262030 RKC262030 RTY262030 SDU262030 SNQ262030 SXM262030 THI262030 TRE262030 UBA262030 UKW262030 UUS262030 VEO262030 VOK262030 VYG262030 WIC262030 WRY262030 FM327566 PI327566 ZE327566 AJA327566 ASW327566 BCS327566 BMO327566 BWK327566 CGG327566 CQC327566 CZY327566 DJU327566 DTQ327566 EDM327566 ENI327566 EXE327566 FHA327566 FQW327566 GAS327566 GKO327566 GUK327566 HEG327566 HOC327566 HXY327566 IHU327566 IRQ327566 JBM327566 JLI327566 JVE327566 KFA327566 KOW327566 KYS327566 LIO327566 LSK327566 MCG327566 MMC327566 MVY327566 NFU327566 NPQ327566 NZM327566 OJI327566 OTE327566 PDA327566 PMW327566 PWS327566 QGO327566 QQK327566 RAG327566 RKC327566 RTY327566 SDU327566 SNQ327566 SXM327566 THI327566 TRE327566 UBA327566 UKW327566 UUS327566 VEO327566 VOK327566 VYG327566 WIC327566 WRY327566 FM393102 PI393102 ZE393102 AJA393102 ASW393102 BCS393102 BMO393102 BWK393102 CGG393102 CQC393102 CZY393102 DJU393102 DTQ393102 EDM393102 ENI393102 EXE393102 FHA393102 FQW393102 GAS393102 GKO393102 GUK393102 HEG393102 HOC393102 HXY393102 IHU393102 IRQ393102 JBM393102 JLI393102 JVE393102 KFA393102 KOW393102 KYS393102 LIO393102 LSK393102 MCG393102 MMC393102 MVY393102 NFU393102 NPQ393102 NZM393102 OJI393102 OTE393102 PDA393102 PMW393102 PWS393102 QGO393102 QQK393102 RAG393102 RKC393102 RTY393102 SDU393102 SNQ393102 SXM393102 THI393102 TRE393102 UBA393102 UKW393102 UUS393102 VEO393102 VOK393102 VYG393102 WIC393102 WRY393102 FM458638 PI458638 ZE458638 AJA458638 ASW458638 BCS458638 BMO458638 BWK458638 CGG458638 CQC458638 CZY458638 DJU458638 DTQ458638 EDM458638 ENI458638 EXE458638 FHA458638 FQW458638 GAS458638 GKO458638 GUK458638 HEG458638 HOC458638 HXY458638 IHU458638 IRQ458638 JBM458638 JLI458638 JVE458638 KFA458638 KOW458638 KYS458638 LIO458638 LSK458638 MCG458638 MMC458638 MVY458638 NFU458638 NPQ458638 NZM458638 OJI458638 OTE458638 PDA458638 PMW458638 PWS458638 QGO458638 QQK458638 RAG458638 RKC458638 RTY458638 SDU458638 SNQ458638 SXM458638 THI458638 TRE458638 UBA458638 UKW458638 UUS458638 VEO458638 VOK458638 VYG458638 WIC458638 WRY458638 FM524174 PI524174 ZE524174 AJA524174 ASW524174 BCS524174 BMO524174 BWK524174 CGG524174 CQC524174 CZY524174 DJU524174 DTQ524174 EDM524174 ENI524174 EXE524174 FHA524174 FQW524174 GAS524174 GKO524174 GUK524174 HEG524174 HOC524174 HXY524174 IHU524174 IRQ524174 JBM524174 JLI524174 JVE524174 KFA524174 KOW524174 KYS524174 LIO524174 LSK524174 MCG524174 MMC524174 MVY524174 NFU524174 NPQ524174 NZM524174 OJI524174 OTE524174 PDA524174 PMW524174 PWS524174 QGO524174 QQK524174 RAG524174 RKC524174 RTY524174 SDU524174 SNQ524174 SXM524174 THI524174 TRE524174 UBA524174 UKW524174 UUS524174 VEO524174 VOK524174 VYG524174 WIC524174 WRY524174 FM589710 PI589710 ZE589710 AJA589710 ASW589710 BCS589710 BMO589710 BWK589710 CGG589710 CQC589710 CZY589710 DJU589710 DTQ589710 EDM589710 ENI589710 EXE589710 FHA589710 FQW589710 GAS589710 GKO589710 GUK589710 HEG589710 HOC589710 HXY589710 IHU589710 IRQ589710 JBM589710 JLI589710 JVE589710 KFA589710 KOW589710 KYS589710 LIO589710 LSK589710 MCG589710 MMC589710 MVY589710 NFU589710 NPQ589710 NZM589710 OJI589710 OTE589710 PDA589710 PMW589710 PWS589710 QGO589710 QQK589710 RAG589710 RKC589710 RTY589710 SDU589710 SNQ589710 SXM589710 THI589710 TRE589710 UBA589710 UKW589710 UUS589710 VEO589710 VOK589710 VYG589710 WIC589710 WRY589710 FM655246 PI655246 ZE655246 AJA655246 ASW655246 BCS655246 BMO655246 BWK655246 CGG655246 CQC655246 CZY655246 DJU655246 DTQ655246 EDM655246 ENI655246 EXE655246 FHA655246 FQW655246 GAS655246 GKO655246 GUK655246 HEG655246 HOC655246 HXY655246 IHU655246 IRQ655246 JBM655246 JLI655246 JVE655246 KFA655246 KOW655246 KYS655246 LIO655246 LSK655246 MCG655246 MMC655246 MVY655246 NFU655246 NPQ655246 NZM655246 OJI655246 OTE655246 PDA655246 PMW655246 PWS655246 QGO655246 QQK655246 RAG655246 RKC655246 RTY655246 SDU655246 SNQ655246 SXM655246 THI655246 TRE655246 UBA655246 UKW655246 UUS655246 VEO655246 VOK655246 VYG655246 WIC655246 WRY655246 FM720782 PI720782 ZE720782 AJA720782 ASW720782 BCS720782 BMO720782 BWK720782 CGG720782 CQC720782 CZY720782 DJU720782 DTQ720782 EDM720782 ENI720782 EXE720782 FHA720782 FQW720782 GAS720782 GKO720782 GUK720782 HEG720782 HOC720782 HXY720782 IHU720782 IRQ720782 JBM720782 JLI720782 JVE720782 KFA720782 KOW720782 KYS720782 LIO720782 LSK720782 MCG720782 MMC720782 MVY720782 NFU720782 NPQ720782 NZM720782 OJI720782 OTE720782 PDA720782 PMW720782 PWS720782 QGO720782 QQK720782 RAG720782 RKC720782 RTY720782 SDU720782 SNQ720782 SXM720782 THI720782 TRE720782 UBA720782 UKW720782 UUS720782 VEO720782 VOK720782 VYG720782 WIC720782 WRY720782 FM786318 PI786318 ZE786318 AJA786318 ASW786318 BCS786318 BMO786318 BWK786318 CGG786318 CQC786318 CZY786318 DJU786318 DTQ786318 EDM786318 ENI786318 EXE786318 FHA786318 FQW786318 GAS786318 GKO786318 GUK786318 HEG786318 HOC786318 HXY786318 IHU786318 IRQ786318 JBM786318 JLI786318 JVE786318 KFA786318 KOW786318 KYS786318 LIO786318 LSK786318 MCG786318 MMC786318 MVY786318 NFU786318 NPQ786318 NZM786318 OJI786318 OTE786318 PDA786318 PMW786318 PWS786318 QGO786318 QQK786318 RAG786318 RKC786318 RTY786318 SDU786318 SNQ786318 SXM786318 THI786318 TRE786318 UBA786318 UKW786318 UUS786318 VEO786318 VOK786318 VYG786318 WIC786318 WRY786318 FM851854 PI851854 ZE851854 AJA851854 ASW851854 BCS851854 BMO851854 BWK851854 CGG851854 CQC851854 CZY851854 DJU851854 DTQ851854 EDM851854 ENI851854 EXE851854 FHA851854 FQW851854 GAS851854 GKO851854 GUK851854 HEG851854 HOC851854 HXY851854 IHU851854 IRQ851854 JBM851854 JLI851854 JVE851854 KFA851854 KOW851854 KYS851854 LIO851854 LSK851854 MCG851854 MMC851854 MVY851854 NFU851854 NPQ851854 NZM851854 OJI851854 OTE851854 PDA851854 PMW851854 PWS851854 QGO851854 QQK851854 RAG851854 RKC851854 RTY851854 SDU851854 SNQ851854 SXM851854 THI851854 TRE851854 UBA851854 UKW851854 UUS851854 VEO851854 VOK851854 VYG851854 WIC851854 WRY851854 FM917390 PI917390 ZE917390 AJA917390 ASW917390 BCS917390 BMO917390 BWK917390 CGG917390 CQC917390 CZY917390 DJU917390 DTQ917390 EDM917390 ENI917390 EXE917390 FHA917390 FQW917390 GAS917390 GKO917390 GUK917390 HEG917390 HOC917390 HXY917390 IHU917390 IRQ917390 JBM917390 JLI917390 JVE917390 KFA917390 KOW917390 KYS917390 LIO917390 LSK917390 MCG917390 MMC917390 MVY917390 NFU917390 NPQ917390 NZM917390 OJI917390 OTE917390 PDA917390 PMW917390 PWS917390 QGO917390 QQK917390 RAG917390 RKC917390 RTY917390 SDU917390 SNQ917390 SXM917390 THI917390 TRE917390 UBA917390 UKW917390 UUS917390 VEO917390 VOK917390 VYG917390 WIC917390 WRY917390 FM982926 PI982926 ZE982926 AJA982926 ASW982926 BCS982926 BMO982926 BWK982926 CGG982926 CQC982926 CZY982926 DJU982926 DTQ982926 EDM982926 ENI982926 EXE982926 FHA982926 FQW982926 GAS982926 GKO982926 GUK982926 HEG982926 HOC982926 HXY982926 IHU982926 IRQ982926 JBM982926 JLI982926 JVE982926 KFA982926 KOW982926 KYS982926 LIO982926 LSK982926 MCG982926 MMC982926 MVY982926 NFU982926 NPQ982926 NZM982926 OJI982926 OTE982926 PDA982926 PMW982926 PWS982926 QGO982926 QQK982926 RAG982926 RKC982926 RTY982926 SDU982926 SNQ982926 SXM982926 THI982926 TRE982926 UBA982926 UKW982926 UUS982926 VEO982926 VOK982926 VYG982926 WIC982926 WRY982926 WIC982944 FM65426 PI65426 ZE65426 AJA65426 ASW65426 BCS65426 BMO65426 BWK65426 CGG65426 CQC65426 CZY65426 DJU65426 DTQ65426 EDM65426 ENI65426 EXE65426 FHA65426 FQW65426 GAS65426 GKO65426 GUK65426 HEG65426 HOC65426 HXY65426 IHU65426 IRQ65426 JBM65426 JLI65426 JVE65426 KFA65426 KOW65426 KYS65426 LIO65426 LSK65426 MCG65426 MMC65426 MVY65426 NFU65426 NPQ65426 NZM65426 OJI65426 OTE65426 PDA65426 PMW65426 PWS65426 QGO65426 QQK65426 RAG65426 RKC65426 RTY65426 SDU65426 SNQ65426 SXM65426 THI65426 TRE65426 UBA65426 UKW65426 UUS65426 VEO65426 VOK65426 VYG65426 WIC65426 WRY65426 FM130962 PI130962 ZE130962 AJA130962 ASW130962 BCS130962 BMO130962 BWK130962 CGG130962 CQC130962 CZY130962 DJU130962 DTQ130962 EDM130962 ENI130962 EXE130962 FHA130962 FQW130962 GAS130962 GKO130962 GUK130962 HEG130962 HOC130962 HXY130962 IHU130962 IRQ130962 JBM130962 JLI130962 JVE130962 KFA130962 KOW130962 KYS130962 LIO130962 LSK130962 MCG130962 MMC130962 MVY130962 NFU130962 NPQ130962 NZM130962 OJI130962 OTE130962 PDA130962 PMW130962 PWS130962 QGO130962 QQK130962 RAG130962 RKC130962 RTY130962 SDU130962 SNQ130962 SXM130962 THI130962 TRE130962 UBA130962 UKW130962 UUS130962 VEO130962 VOK130962 VYG130962 WIC130962 WRY130962 FM196498 PI196498 ZE196498 AJA196498 ASW196498 BCS196498 BMO196498 BWK196498 CGG196498 CQC196498 CZY196498 DJU196498 DTQ196498 EDM196498 ENI196498 EXE196498 FHA196498 FQW196498 GAS196498 GKO196498 GUK196498 HEG196498 HOC196498 HXY196498 IHU196498 IRQ196498 JBM196498 JLI196498 JVE196498 KFA196498 KOW196498 KYS196498 LIO196498 LSK196498 MCG196498 MMC196498 MVY196498 NFU196498 NPQ196498 NZM196498 OJI196498 OTE196498 PDA196498 PMW196498 PWS196498 QGO196498 QQK196498 RAG196498 RKC196498 RTY196498 SDU196498 SNQ196498 SXM196498 THI196498 TRE196498 UBA196498 UKW196498 UUS196498 VEO196498 VOK196498 VYG196498 WIC196498 WRY196498 FM262034 PI262034 ZE262034 AJA262034 ASW262034 BCS262034 BMO262034 BWK262034 CGG262034 CQC262034 CZY262034 DJU262034 DTQ262034 EDM262034 ENI262034 EXE262034 FHA262034 FQW262034 GAS262034 GKO262034 GUK262034 HEG262034 HOC262034 HXY262034 IHU262034 IRQ262034 JBM262034 JLI262034 JVE262034 KFA262034 KOW262034 KYS262034 LIO262034 LSK262034 MCG262034 MMC262034 MVY262034 NFU262034 NPQ262034 NZM262034 OJI262034 OTE262034 PDA262034 PMW262034 PWS262034 QGO262034 QQK262034 RAG262034 RKC262034 RTY262034 SDU262034 SNQ262034 SXM262034 THI262034 TRE262034 UBA262034 UKW262034 UUS262034 VEO262034 VOK262034 VYG262034 WIC262034 WRY262034 FM327570 PI327570 ZE327570 AJA327570 ASW327570 BCS327570 BMO327570 BWK327570 CGG327570 CQC327570 CZY327570 DJU327570 DTQ327570 EDM327570 ENI327570 EXE327570 FHA327570 FQW327570 GAS327570 GKO327570 GUK327570 HEG327570 HOC327570 HXY327570 IHU327570 IRQ327570 JBM327570 JLI327570 JVE327570 KFA327570 KOW327570 KYS327570 LIO327570 LSK327570 MCG327570 MMC327570 MVY327570 NFU327570 NPQ327570 NZM327570 OJI327570 OTE327570 PDA327570 PMW327570 PWS327570 QGO327570 QQK327570 RAG327570 RKC327570 RTY327570 SDU327570 SNQ327570 SXM327570 THI327570 TRE327570 UBA327570 UKW327570 UUS327570 VEO327570 VOK327570 VYG327570 WIC327570 WRY327570 FM393106 PI393106 ZE393106 AJA393106 ASW393106 BCS393106 BMO393106 BWK393106 CGG393106 CQC393106 CZY393106 DJU393106 DTQ393106 EDM393106 ENI393106 EXE393106 FHA393106 FQW393106 GAS393106 GKO393106 GUK393106 HEG393106 HOC393106 HXY393106 IHU393106 IRQ393106 JBM393106 JLI393106 JVE393106 KFA393106 KOW393106 KYS393106 LIO393106 LSK393106 MCG393106 MMC393106 MVY393106 NFU393106 NPQ393106 NZM393106 OJI393106 OTE393106 PDA393106 PMW393106 PWS393106 QGO393106 QQK393106 RAG393106 RKC393106 RTY393106 SDU393106 SNQ393106 SXM393106 THI393106 TRE393106 UBA393106 UKW393106 UUS393106 VEO393106 VOK393106 VYG393106 WIC393106 WRY393106 FM458642 PI458642 ZE458642 AJA458642 ASW458642 BCS458642 BMO458642 BWK458642 CGG458642 CQC458642 CZY458642 DJU458642 DTQ458642 EDM458642 ENI458642 EXE458642 FHA458642 FQW458642 GAS458642 GKO458642 GUK458642 HEG458642 HOC458642 HXY458642 IHU458642 IRQ458642 JBM458642 JLI458642 JVE458642 KFA458642 KOW458642 KYS458642 LIO458642 LSK458642 MCG458642 MMC458642 MVY458642 NFU458642 NPQ458642 NZM458642 OJI458642 OTE458642 PDA458642 PMW458642 PWS458642 QGO458642 QQK458642 RAG458642 RKC458642 RTY458642 SDU458642 SNQ458642 SXM458642 THI458642 TRE458642 UBA458642 UKW458642 UUS458642 VEO458642 VOK458642 VYG458642 WIC458642 WRY458642 FM524178 PI524178 ZE524178 AJA524178 ASW524178 BCS524178 BMO524178 BWK524178 CGG524178 CQC524178 CZY524178 DJU524178 DTQ524178 EDM524178 ENI524178 EXE524178 FHA524178 FQW524178 GAS524178 GKO524178 GUK524178 HEG524178 HOC524178 HXY524178 IHU524178 IRQ524178 JBM524178 JLI524178 JVE524178 KFA524178 KOW524178 KYS524178 LIO524178 LSK524178 MCG524178 MMC524178 MVY524178 NFU524178 NPQ524178 NZM524178 OJI524178 OTE524178 PDA524178 PMW524178 PWS524178 QGO524178 QQK524178 RAG524178 RKC524178 RTY524178 SDU524178 SNQ524178 SXM524178 THI524178 TRE524178 UBA524178 UKW524178 UUS524178 VEO524178 VOK524178 VYG524178 WIC524178 WRY524178 FM589714 PI589714 ZE589714 AJA589714 ASW589714 BCS589714 BMO589714 BWK589714 CGG589714 CQC589714 CZY589714 DJU589714 DTQ589714 EDM589714 ENI589714 EXE589714 FHA589714 FQW589714 GAS589714 GKO589714 GUK589714 HEG589714 HOC589714 HXY589714 IHU589714 IRQ589714 JBM589714 JLI589714 JVE589714 KFA589714 KOW589714 KYS589714 LIO589714 LSK589714 MCG589714 MMC589714 MVY589714 NFU589714 NPQ589714 NZM589714 OJI589714 OTE589714 PDA589714 PMW589714 PWS589714 QGO589714 QQK589714 RAG589714 RKC589714 RTY589714 SDU589714 SNQ589714 SXM589714 THI589714 TRE589714 UBA589714 UKW589714 UUS589714 VEO589714 VOK589714 VYG589714 WIC589714 WRY589714 FM655250 PI655250 ZE655250 AJA655250 ASW655250 BCS655250 BMO655250 BWK655250 CGG655250 CQC655250 CZY655250 DJU655250 DTQ655250 EDM655250 ENI655250 EXE655250 FHA655250 FQW655250 GAS655250 GKO655250 GUK655250 HEG655250 HOC655250 HXY655250 IHU655250 IRQ655250 JBM655250 JLI655250 JVE655250 KFA655250 KOW655250 KYS655250 LIO655250 LSK655250 MCG655250 MMC655250 MVY655250 NFU655250 NPQ655250 NZM655250 OJI655250 OTE655250 PDA655250 PMW655250 PWS655250 QGO655250 QQK655250 RAG655250 RKC655250 RTY655250 SDU655250 SNQ655250 SXM655250 THI655250 TRE655250 UBA655250 UKW655250 UUS655250 VEO655250 VOK655250 VYG655250 WIC655250 WRY655250 FM720786 PI720786 ZE720786 AJA720786 ASW720786 BCS720786 BMO720786 BWK720786 CGG720786 CQC720786 CZY720786 DJU720786 DTQ720786 EDM720786 ENI720786 EXE720786 FHA720786 FQW720786 GAS720786 GKO720786 GUK720786 HEG720786 HOC720786 HXY720786 IHU720786 IRQ720786 JBM720786 JLI720786 JVE720786 KFA720786 KOW720786 KYS720786 LIO720786 LSK720786 MCG720786 MMC720786 MVY720786 NFU720786 NPQ720786 NZM720786 OJI720786 OTE720786 PDA720786 PMW720786 PWS720786 QGO720786 QQK720786 RAG720786 RKC720786 RTY720786 SDU720786 SNQ720786 SXM720786 THI720786 TRE720786 UBA720786 UKW720786 UUS720786 VEO720786 VOK720786 VYG720786 WIC720786 WRY720786 FM786322 PI786322 ZE786322 AJA786322 ASW786322 BCS786322 BMO786322 BWK786322 CGG786322 CQC786322 CZY786322 DJU786322 DTQ786322 EDM786322 ENI786322 EXE786322 FHA786322 FQW786322 GAS786322 GKO786322 GUK786322 HEG786322 HOC786322 HXY786322 IHU786322 IRQ786322 JBM786322 JLI786322 JVE786322 KFA786322 KOW786322 KYS786322 LIO786322 LSK786322 MCG786322 MMC786322 MVY786322 NFU786322 NPQ786322 NZM786322 OJI786322 OTE786322 PDA786322 PMW786322 PWS786322 QGO786322 QQK786322 RAG786322 RKC786322 RTY786322 SDU786322 SNQ786322 SXM786322 THI786322 TRE786322 UBA786322 UKW786322 UUS786322 VEO786322 VOK786322 VYG786322 WIC786322 WRY786322 FM851858 PI851858 ZE851858 AJA851858 ASW851858 BCS851858 BMO851858 BWK851858 CGG851858 CQC851858 CZY851858 DJU851858 DTQ851858 EDM851858 ENI851858 EXE851858 FHA851858 FQW851858 GAS851858 GKO851858 GUK851858 HEG851858 HOC851858 HXY851858 IHU851858 IRQ851858 JBM851858 JLI851858 JVE851858 KFA851858 KOW851858 KYS851858 LIO851858 LSK851858 MCG851858 MMC851858 MVY851858 NFU851858 NPQ851858 NZM851858 OJI851858 OTE851858 PDA851858 PMW851858 PWS851858 QGO851858 QQK851858 RAG851858 RKC851858 RTY851858 SDU851858 SNQ851858 SXM851858 THI851858 TRE851858 UBA851858 UKW851858 UUS851858 VEO851858 VOK851858 VYG851858 WIC851858 WRY851858 FM917394 PI917394 ZE917394 AJA917394 ASW917394 BCS917394 BMO917394 BWK917394 CGG917394 CQC917394 CZY917394 DJU917394 DTQ917394 EDM917394 ENI917394 EXE917394 FHA917394 FQW917394 GAS917394 GKO917394 GUK917394 HEG917394 HOC917394 HXY917394 IHU917394 IRQ917394 JBM917394 JLI917394 JVE917394 KFA917394 KOW917394 KYS917394 LIO917394 LSK917394 MCG917394 MMC917394 MVY917394 NFU917394 NPQ917394 NZM917394 OJI917394 OTE917394 PDA917394 PMW917394 PWS917394 QGO917394 QQK917394 RAG917394 RKC917394 RTY917394 SDU917394 SNQ917394 SXM917394 THI917394 TRE917394 UBA917394 UKW917394 UUS917394 VEO917394 VOK917394 VYG917394 WIC917394 WRY917394 FM982930 PI982930 ZE982930 AJA982930 ASW982930 BCS982930 BMO982930 BWK982930 CGG982930 CQC982930 CZY982930 DJU982930 DTQ982930 EDM982930 ENI982930 EXE982930 FHA982930 FQW982930 GAS982930 GKO982930 GUK982930 HEG982930 HOC982930 HXY982930 IHU982930 IRQ982930 JBM982930 JLI982930 JVE982930 KFA982930 KOW982930 KYS982930 LIO982930 LSK982930 MCG982930 MMC982930 MVY982930 NFU982930 NPQ982930 NZM982930 OJI982930 OTE982930 PDA982930 PMW982930 PWS982930 QGO982930 QQK982930 RAG982930 RKC982930 RTY982930 SDU982930 SNQ982930 SXM982930 THI982930 TRE982930 UBA982930 UKW982930 UUS982930 VEO982930 VOK982930 VYG982930 WIC982930 WRY982930 VYG982944 FU65426 PQ65426 ZM65426 AJI65426 ATE65426 BDA65426 BMW65426 BWS65426 CGO65426 CQK65426 DAG65426 DKC65426 DTY65426 EDU65426 ENQ65426 EXM65426 FHI65426 FRE65426 GBA65426 GKW65426 GUS65426 HEO65426 HOK65426 HYG65426 IIC65426 IRY65426 JBU65426 JLQ65426 JVM65426 KFI65426 KPE65426 KZA65426 LIW65426 LSS65426 MCO65426 MMK65426 MWG65426 NGC65426 NPY65426 NZU65426 OJQ65426 OTM65426 PDI65426 PNE65426 PXA65426 QGW65426 QQS65426 RAO65426 RKK65426 RUG65426 SEC65426 SNY65426 SXU65426 THQ65426 TRM65426 UBI65426 ULE65426 UVA65426 VEW65426 VOS65426 VYO65426 WIK65426 WSG65426 FU130962 PQ130962 ZM130962 AJI130962 ATE130962 BDA130962 BMW130962 BWS130962 CGO130962 CQK130962 DAG130962 DKC130962 DTY130962 EDU130962 ENQ130962 EXM130962 FHI130962 FRE130962 GBA130962 GKW130962 GUS130962 HEO130962 HOK130962 HYG130962 IIC130962 IRY130962 JBU130962 JLQ130962 JVM130962 KFI130962 KPE130962 KZA130962 LIW130962 LSS130962 MCO130962 MMK130962 MWG130962 NGC130962 NPY130962 NZU130962 OJQ130962 OTM130962 PDI130962 PNE130962 PXA130962 QGW130962 QQS130962 RAO130962 RKK130962 RUG130962 SEC130962 SNY130962 SXU130962 THQ130962 TRM130962 UBI130962 ULE130962 UVA130962 VEW130962 VOS130962 VYO130962 WIK130962 WSG130962 FU196498 PQ196498 ZM196498 AJI196498 ATE196498 BDA196498 BMW196498 BWS196498 CGO196498 CQK196498 DAG196498 DKC196498 DTY196498 EDU196498 ENQ196498 EXM196498 FHI196498 FRE196498 GBA196498 GKW196498 GUS196498 HEO196498 HOK196498 HYG196498 IIC196498 IRY196498 JBU196498 JLQ196498 JVM196498 KFI196498 KPE196498 KZA196498 LIW196498 LSS196498 MCO196498 MMK196498 MWG196498 NGC196498 NPY196498 NZU196498 OJQ196498 OTM196498 PDI196498 PNE196498 PXA196498 QGW196498 QQS196498 RAO196498 RKK196498 RUG196498 SEC196498 SNY196498 SXU196498 THQ196498 TRM196498 UBI196498 ULE196498 UVA196498 VEW196498 VOS196498 VYO196498 WIK196498 WSG196498 FU262034 PQ262034 ZM262034 AJI262034 ATE262034 BDA262034 BMW262034 BWS262034 CGO262034 CQK262034 DAG262034 DKC262034 DTY262034 EDU262034 ENQ262034 EXM262034 FHI262034 FRE262034 GBA262034 GKW262034 GUS262034 HEO262034 HOK262034 HYG262034 IIC262034 IRY262034 JBU262034 JLQ262034 JVM262034 KFI262034 KPE262034 KZA262034 LIW262034 LSS262034 MCO262034 MMK262034 MWG262034 NGC262034 NPY262034 NZU262034 OJQ262034 OTM262034 PDI262034 PNE262034 PXA262034 QGW262034 QQS262034 RAO262034 RKK262034 RUG262034 SEC262034 SNY262034 SXU262034 THQ262034 TRM262034 UBI262034 ULE262034 UVA262034 VEW262034 VOS262034 VYO262034 WIK262034 WSG262034 FU327570 PQ327570 ZM327570 AJI327570 ATE327570 BDA327570 BMW327570 BWS327570 CGO327570 CQK327570 DAG327570 DKC327570 DTY327570 EDU327570 ENQ327570 EXM327570 FHI327570 FRE327570 GBA327570 GKW327570 GUS327570 HEO327570 HOK327570 HYG327570 IIC327570 IRY327570 JBU327570 JLQ327570 JVM327570 KFI327570 KPE327570 KZA327570 LIW327570 LSS327570 MCO327570 MMK327570 MWG327570 NGC327570 NPY327570 NZU327570 OJQ327570 OTM327570 PDI327570 PNE327570 PXA327570 QGW327570 QQS327570 RAO327570 RKK327570 RUG327570 SEC327570 SNY327570 SXU327570 THQ327570 TRM327570 UBI327570 ULE327570 UVA327570 VEW327570 VOS327570 VYO327570 WIK327570 WSG327570 FU393106 PQ393106 ZM393106 AJI393106 ATE393106 BDA393106 BMW393106 BWS393106 CGO393106 CQK393106 DAG393106 DKC393106 DTY393106 EDU393106 ENQ393106 EXM393106 FHI393106 FRE393106 GBA393106 GKW393106 GUS393106 HEO393106 HOK393106 HYG393106 IIC393106 IRY393106 JBU393106 JLQ393106 JVM393106 KFI393106 KPE393106 KZA393106 LIW393106 LSS393106 MCO393106 MMK393106 MWG393106 NGC393106 NPY393106 NZU393106 OJQ393106 OTM393106 PDI393106 PNE393106 PXA393106 QGW393106 QQS393106 RAO393106 RKK393106 RUG393106 SEC393106 SNY393106 SXU393106 THQ393106 TRM393106 UBI393106 ULE393106 UVA393106 VEW393106 VOS393106 VYO393106 WIK393106 WSG393106 FU458642 PQ458642 ZM458642 AJI458642 ATE458642 BDA458642 BMW458642 BWS458642 CGO458642 CQK458642 DAG458642 DKC458642 DTY458642 EDU458642 ENQ458642 EXM458642 FHI458642 FRE458642 GBA458642 GKW458642 GUS458642 HEO458642 HOK458642 HYG458642 IIC458642 IRY458642 JBU458642 JLQ458642 JVM458642 KFI458642 KPE458642 KZA458642 LIW458642 LSS458642 MCO458642 MMK458642 MWG458642 NGC458642 NPY458642 NZU458642 OJQ458642 OTM458642 PDI458642 PNE458642 PXA458642 QGW458642 QQS458642 RAO458642 RKK458642 RUG458642 SEC458642 SNY458642 SXU458642 THQ458642 TRM458642 UBI458642 ULE458642 UVA458642 VEW458642 VOS458642 VYO458642 WIK458642 WSG458642 FU524178 PQ524178 ZM524178 AJI524178 ATE524178 BDA524178 BMW524178 BWS524178 CGO524178 CQK524178 DAG524178 DKC524178 DTY524178 EDU524178 ENQ524178 EXM524178 FHI524178 FRE524178 GBA524178 GKW524178 GUS524178 HEO524178 HOK524178 HYG524178 IIC524178 IRY524178 JBU524178 JLQ524178 JVM524178 KFI524178 KPE524178 KZA524178 LIW524178 LSS524178 MCO524178 MMK524178 MWG524178 NGC524178 NPY524178 NZU524178 OJQ524178 OTM524178 PDI524178 PNE524178 PXA524178 QGW524178 QQS524178 RAO524178 RKK524178 RUG524178 SEC524178 SNY524178 SXU524178 THQ524178 TRM524178 UBI524178 ULE524178 UVA524178 VEW524178 VOS524178 VYO524178 WIK524178 WSG524178 FU589714 PQ589714 ZM589714 AJI589714 ATE589714 BDA589714 BMW589714 BWS589714 CGO589714 CQK589714 DAG589714 DKC589714 DTY589714 EDU589714 ENQ589714 EXM589714 FHI589714 FRE589714 GBA589714 GKW589714 GUS589714 HEO589714 HOK589714 HYG589714 IIC589714 IRY589714 JBU589714 JLQ589714 JVM589714 KFI589714 KPE589714 KZA589714 LIW589714 LSS589714 MCO589714 MMK589714 MWG589714 NGC589714 NPY589714 NZU589714 OJQ589714 OTM589714 PDI589714 PNE589714 PXA589714 QGW589714 QQS589714 RAO589714 RKK589714 RUG589714 SEC589714 SNY589714 SXU589714 THQ589714 TRM589714 UBI589714 ULE589714 UVA589714 VEW589714 VOS589714 VYO589714 WIK589714 WSG589714 FU655250 PQ655250 ZM655250 AJI655250 ATE655250 BDA655250 BMW655250 BWS655250 CGO655250 CQK655250 DAG655250 DKC655250 DTY655250 EDU655250 ENQ655250 EXM655250 FHI655250 FRE655250 GBA655250 GKW655250 GUS655250 HEO655250 HOK655250 HYG655250 IIC655250 IRY655250 JBU655250 JLQ655250 JVM655250 KFI655250 KPE655250 KZA655250 LIW655250 LSS655250 MCO655250 MMK655250 MWG655250 NGC655250 NPY655250 NZU655250 OJQ655250 OTM655250 PDI655250 PNE655250 PXA655250 QGW655250 QQS655250 RAO655250 RKK655250 RUG655250 SEC655250 SNY655250 SXU655250 THQ655250 TRM655250 UBI655250 ULE655250 UVA655250 VEW655250 VOS655250 VYO655250 WIK655250 WSG655250 FU720786 PQ720786 ZM720786 AJI720786 ATE720786 BDA720786 BMW720786 BWS720786 CGO720786 CQK720786 DAG720786 DKC720786 DTY720786 EDU720786 ENQ720786 EXM720786 FHI720786 FRE720786 GBA720786 GKW720786 GUS720786 HEO720786 HOK720786 HYG720786 IIC720786 IRY720786 JBU720786 JLQ720786 JVM720786 KFI720786 KPE720786 KZA720786 LIW720786 LSS720786 MCO720786 MMK720786 MWG720786 NGC720786 NPY720786 NZU720786 OJQ720786 OTM720786 PDI720786 PNE720786 PXA720786 QGW720786 QQS720786 RAO720786 RKK720786 RUG720786 SEC720786 SNY720786 SXU720786 THQ720786 TRM720786 UBI720786 ULE720786 UVA720786 VEW720786 VOS720786 VYO720786 WIK720786 WSG720786 FU786322 PQ786322 ZM786322 AJI786322 ATE786322 BDA786322 BMW786322 BWS786322 CGO786322 CQK786322 DAG786322 DKC786322 DTY786322 EDU786322 ENQ786322 EXM786322 FHI786322 FRE786322 GBA786322 GKW786322 GUS786322 HEO786322 HOK786322 HYG786322 IIC786322 IRY786322 JBU786322 JLQ786322 JVM786322 KFI786322 KPE786322 KZA786322 LIW786322 LSS786322 MCO786322 MMK786322 MWG786322 NGC786322 NPY786322 NZU786322 OJQ786322 OTM786322 PDI786322 PNE786322 PXA786322 QGW786322 QQS786322 RAO786322 RKK786322 RUG786322 SEC786322 SNY786322 SXU786322 THQ786322 TRM786322 UBI786322 ULE786322 UVA786322 VEW786322 VOS786322 VYO786322 WIK786322 WSG786322 FU851858 PQ851858 ZM851858 AJI851858 ATE851858 BDA851858 BMW851858 BWS851858 CGO851858 CQK851858 DAG851858 DKC851858 DTY851858 EDU851858 ENQ851858 EXM851858 FHI851858 FRE851858 GBA851858 GKW851858 GUS851858 HEO851858 HOK851858 HYG851858 IIC851858 IRY851858 JBU851858 JLQ851858 JVM851858 KFI851858 KPE851858 KZA851858 LIW851858 LSS851858 MCO851858 MMK851858 MWG851858 NGC851858 NPY851858 NZU851858 OJQ851858 OTM851858 PDI851858 PNE851858 PXA851858 QGW851858 QQS851858 RAO851858 RKK851858 RUG851858 SEC851858 SNY851858 SXU851858 THQ851858 TRM851858 UBI851858 ULE851858 UVA851858 VEW851858 VOS851858 VYO851858 WIK851858 WSG851858 FU917394 PQ917394 ZM917394 AJI917394 ATE917394 BDA917394 BMW917394 BWS917394 CGO917394 CQK917394 DAG917394 DKC917394 DTY917394 EDU917394 ENQ917394 EXM917394 FHI917394 FRE917394 GBA917394 GKW917394 GUS917394 HEO917394 HOK917394 HYG917394 IIC917394 IRY917394 JBU917394 JLQ917394 JVM917394 KFI917394 KPE917394 KZA917394 LIW917394 LSS917394 MCO917394 MMK917394 MWG917394 NGC917394 NPY917394 NZU917394 OJQ917394 OTM917394 PDI917394 PNE917394 PXA917394 QGW917394 QQS917394 RAO917394 RKK917394 RUG917394 SEC917394 SNY917394 SXU917394 THQ917394 TRM917394 UBI917394 ULE917394 UVA917394 VEW917394 VOS917394 VYO917394 WIK917394 WSG917394 FU982930 PQ982930 ZM982930 AJI982930 ATE982930 BDA982930 BMW982930 BWS982930 CGO982930 CQK982930 DAG982930 DKC982930 DTY982930 EDU982930 ENQ982930 EXM982930 FHI982930 FRE982930 GBA982930 GKW982930 GUS982930 HEO982930 HOK982930 HYG982930 IIC982930 IRY982930 JBU982930 JLQ982930 JVM982930 KFI982930 KPE982930 KZA982930 LIW982930 LSS982930 MCO982930 MMK982930 MWG982930 NGC982930 NPY982930 NZU982930 OJQ982930 OTM982930 PDI982930 PNE982930 PXA982930 QGW982930 QQS982930 RAO982930 RKK982930 RUG982930 SEC982930 SNY982930 SXU982930 THQ982930 TRM982930 UBI982930 ULE982930 UVA982930 VEW982930 VOS982930 VYO982930 WIK982930 WSG982930 FU65422 PQ65422 ZM65422 AJI65422 ATE65422 BDA65422 BMW65422 BWS65422 CGO65422 CQK65422 DAG65422 DKC65422 DTY65422 EDU65422 ENQ65422 EXM65422 FHI65422 FRE65422 GBA65422 GKW65422 GUS65422 HEO65422 HOK65422 HYG65422 IIC65422 IRY65422 JBU65422 JLQ65422 JVM65422 KFI65422 KPE65422 KZA65422 LIW65422 LSS65422 MCO65422 MMK65422 MWG65422 NGC65422 NPY65422 NZU65422 OJQ65422 OTM65422 PDI65422 PNE65422 PXA65422 QGW65422 QQS65422 RAO65422 RKK65422 RUG65422 SEC65422 SNY65422 SXU65422 THQ65422 TRM65422 UBI65422 ULE65422 UVA65422 VEW65422 VOS65422 VYO65422 WIK65422 WSG65422 FU130958 PQ130958 ZM130958 AJI130958 ATE130958 BDA130958 BMW130958 BWS130958 CGO130958 CQK130958 DAG130958 DKC130958 DTY130958 EDU130958 ENQ130958 EXM130958 FHI130958 FRE130958 GBA130958 GKW130958 GUS130958 HEO130958 HOK130958 HYG130958 IIC130958 IRY130958 JBU130958 JLQ130958 JVM130958 KFI130958 KPE130958 KZA130958 LIW130958 LSS130958 MCO130958 MMK130958 MWG130958 NGC130958 NPY130958 NZU130958 OJQ130958 OTM130958 PDI130958 PNE130958 PXA130958 QGW130958 QQS130958 RAO130958 RKK130958 RUG130958 SEC130958 SNY130958 SXU130958 THQ130958 TRM130958 UBI130958 ULE130958 UVA130958 VEW130958 VOS130958 VYO130958 WIK130958 WSG130958 FU196494 PQ196494 ZM196494 AJI196494 ATE196494 BDA196494 BMW196494 BWS196494 CGO196494 CQK196494 DAG196494 DKC196494 DTY196494 EDU196494 ENQ196494 EXM196494 FHI196494 FRE196494 GBA196494 GKW196494 GUS196494 HEO196494 HOK196494 HYG196494 IIC196494 IRY196494 JBU196494 JLQ196494 JVM196494 KFI196494 KPE196494 KZA196494 LIW196494 LSS196494 MCO196494 MMK196494 MWG196494 NGC196494 NPY196494 NZU196494 OJQ196494 OTM196494 PDI196494 PNE196494 PXA196494 QGW196494 QQS196494 RAO196494 RKK196494 RUG196494 SEC196494 SNY196494 SXU196494 THQ196494 TRM196494 UBI196494 ULE196494 UVA196494 VEW196494 VOS196494 VYO196494 WIK196494 WSG196494 FU262030 PQ262030 ZM262030 AJI262030 ATE262030 BDA262030 BMW262030 BWS262030 CGO262030 CQK262030 DAG262030 DKC262030 DTY262030 EDU262030 ENQ262030 EXM262030 FHI262030 FRE262030 GBA262030 GKW262030 GUS262030 HEO262030 HOK262030 HYG262030 IIC262030 IRY262030 JBU262030 JLQ262030 JVM262030 KFI262030 KPE262030 KZA262030 LIW262030 LSS262030 MCO262030 MMK262030 MWG262030 NGC262030 NPY262030 NZU262030 OJQ262030 OTM262030 PDI262030 PNE262030 PXA262030 QGW262030 QQS262030 RAO262030 RKK262030 RUG262030 SEC262030 SNY262030 SXU262030 THQ262030 TRM262030 UBI262030 ULE262030 UVA262030 VEW262030 VOS262030 VYO262030 WIK262030 WSG262030 FU327566 PQ327566 ZM327566 AJI327566 ATE327566 BDA327566 BMW327566 BWS327566 CGO327566 CQK327566 DAG327566 DKC327566 DTY327566 EDU327566 ENQ327566 EXM327566 FHI327566 FRE327566 GBA327566 GKW327566 GUS327566 HEO327566 HOK327566 HYG327566 IIC327566 IRY327566 JBU327566 JLQ327566 JVM327566 KFI327566 KPE327566 KZA327566 LIW327566 LSS327566 MCO327566 MMK327566 MWG327566 NGC327566 NPY327566 NZU327566 OJQ327566 OTM327566 PDI327566 PNE327566 PXA327566 QGW327566 QQS327566 RAO327566 RKK327566 RUG327566 SEC327566 SNY327566 SXU327566 THQ327566 TRM327566 UBI327566 ULE327566 UVA327566 VEW327566 VOS327566 VYO327566 WIK327566 WSG327566 FU393102 PQ393102 ZM393102 AJI393102 ATE393102 BDA393102 BMW393102 BWS393102 CGO393102 CQK393102 DAG393102 DKC393102 DTY393102 EDU393102 ENQ393102 EXM393102 FHI393102 FRE393102 GBA393102 GKW393102 GUS393102 HEO393102 HOK393102 HYG393102 IIC393102 IRY393102 JBU393102 JLQ393102 JVM393102 KFI393102 KPE393102 KZA393102 LIW393102 LSS393102 MCO393102 MMK393102 MWG393102 NGC393102 NPY393102 NZU393102 OJQ393102 OTM393102 PDI393102 PNE393102 PXA393102 QGW393102 QQS393102 RAO393102 RKK393102 RUG393102 SEC393102 SNY393102 SXU393102 THQ393102 TRM393102 UBI393102 ULE393102 UVA393102 VEW393102 VOS393102 VYO393102 WIK393102 WSG393102 FU458638 PQ458638 ZM458638 AJI458638 ATE458638 BDA458638 BMW458638 BWS458638 CGO458638 CQK458638 DAG458638 DKC458638 DTY458638 EDU458638 ENQ458638 EXM458638 FHI458638 FRE458638 GBA458638 GKW458638 GUS458638 HEO458638 HOK458638 HYG458638 IIC458638 IRY458638 JBU458638 JLQ458638 JVM458638 KFI458638 KPE458638 KZA458638 LIW458638 LSS458638 MCO458638 MMK458638 MWG458638 NGC458638 NPY458638 NZU458638 OJQ458638 OTM458638 PDI458638 PNE458638 PXA458638 QGW458638 QQS458638 RAO458638 RKK458638 RUG458638 SEC458638 SNY458638 SXU458638 THQ458638 TRM458638 UBI458638 ULE458638 UVA458638 VEW458638 VOS458638 VYO458638 WIK458638 WSG458638 FU524174 PQ524174 ZM524174 AJI524174 ATE524174 BDA524174 BMW524174 BWS524174 CGO524174 CQK524174 DAG524174 DKC524174 DTY524174 EDU524174 ENQ524174 EXM524174 FHI524174 FRE524174 GBA524174 GKW524174 GUS524174 HEO524174 HOK524174 HYG524174 IIC524174 IRY524174 JBU524174 JLQ524174 JVM524174 KFI524174 KPE524174 KZA524174 LIW524174 LSS524174 MCO524174 MMK524174 MWG524174 NGC524174 NPY524174 NZU524174 OJQ524174 OTM524174 PDI524174 PNE524174 PXA524174 QGW524174 QQS524174 RAO524174 RKK524174 RUG524174 SEC524174 SNY524174 SXU524174 THQ524174 TRM524174 UBI524174 ULE524174 UVA524174 VEW524174 VOS524174 VYO524174 WIK524174 WSG524174 FU589710 PQ589710 ZM589710 AJI589710 ATE589710 BDA589710 BMW589710 BWS589710 CGO589710 CQK589710 DAG589710 DKC589710 DTY589710 EDU589710 ENQ589710 EXM589710 FHI589710 FRE589710 GBA589710 GKW589710 GUS589710 HEO589710 HOK589710 HYG589710 IIC589710 IRY589710 JBU589710 JLQ589710 JVM589710 KFI589710 KPE589710 KZA589710 LIW589710 LSS589710 MCO589710 MMK589710 MWG589710 NGC589710 NPY589710 NZU589710 OJQ589710 OTM589710 PDI589710 PNE589710 PXA589710 QGW589710 QQS589710 RAO589710 RKK589710 RUG589710 SEC589710 SNY589710 SXU589710 THQ589710 TRM589710 UBI589710 ULE589710 UVA589710 VEW589710 VOS589710 VYO589710 WIK589710 WSG589710 FU655246 PQ655246 ZM655246 AJI655246 ATE655246 BDA655246 BMW655246 BWS655246 CGO655246 CQK655246 DAG655246 DKC655246 DTY655246 EDU655246 ENQ655246 EXM655246 FHI655246 FRE655246 GBA655246 GKW655246 GUS655246 HEO655246 HOK655246 HYG655246 IIC655246 IRY655246 JBU655246 JLQ655246 JVM655246 KFI655246 KPE655246 KZA655246 LIW655246 LSS655246 MCO655246 MMK655246 MWG655246 NGC655246 NPY655246 NZU655246 OJQ655246 OTM655246 PDI655246 PNE655246 PXA655246 QGW655246 QQS655246 RAO655246 RKK655246 RUG655246 SEC655246 SNY655246 SXU655246 THQ655246 TRM655246 UBI655246 ULE655246 UVA655246 VEW655246 VOS655246 VYO655246 WIK655246 WSG655246 FU720782 PQ720782 ZM720782 AJI720782 ATE720782 BDA720782 BMW720782 BWS720782 CGO720782 CQK720782 DAG720782 DKC720782 DTY720782 EDU720782 ENQ720782 EXM720782 FHI720782 FRE720782 GBA720782 GKW720782 GUS720782 HEO720782 HOK720782 HYG720782 IIC720782 IRY720782 JBU720782 JLQ720782 JVM720782 KFI720782 KPE720782 KZA720782 LIW720782 LSS720782 MCO720782 MMK720782 MWG720782 NGC720782 NPY720782 NZU720782 OJQ720782 OTM720782 PDI720782 PNE720782 PXA720782 QGW720782 QQS720782 RAO720782 RKK720782 RUG720782 SEC720782 SNY720782 SXU720782 THQ720782 TRM720782 UBI720782 ULE720782 UVA720782 VEW720782 VOS720782 VYO720782 WIK720782 WSG720782 FU786318 PQ786318 ZM786318 AJI786318 ATE786318 BDA786318 BMW786318 BWS786318 CGO786318 CQK786318 DAG786318 DKC786318 DTY786318 EDU786318 ENQ786318 EXM786318 FHI786318 FRE786318 GBA786318 GKW786318 GUS786318 HEO786318 HOK786318 HYG786318 IIC786318 IRY786318 JBU786318 JLQ786318 JVM786318 KFI786318 KPE786318 KZA786318 LIW786318 LSS786318 MCO786318 MMK786318 MWG786318 NGC786318 NPY786318 NZU786318 OJQ786318 OTM786318 PDI786318 PNE786318 PXA786318 QGW786318 QQS786318 RAO786318 RKK786318 RUG786318 SEC786318 SNY786318 SXU786318 THQ786318 TRM786318 UBI786318 ULE786318 UVA786318 VEW786318 VOS786318 VYO786318 WIK786318 WSG786318 FU851854 PQ851854 ZM851854 AJI851854 ATE851854 BDA851854 BMW851854 BWS851854 CGO851854 CQK851854 DAG851854 DKC851854 DTY851854 EDU851854 ENQ851854 EXM851854 FHI851854 FRE851854 GBA851854 GKW851854 GUS851854 HEO851854 HOK851854 HYG851854 IIC851854 IRY851854 JBU851854 JLQ851854 JVM851854 KFI851854 KPE851854 KZA851854 LIW851854 LSS851854 MCO851854 MMK851854 MWG851854 NGC851854 NPY851854 NZU851854 OJQ851854 OTM851854 PDI851854 PNE851854 PXA851854 QGW851854 QQS851854 RAO851854 RKK851854 RUG851854 SEC851854 SNY851854 SXU851854 THQ851854 TRM851854 UBI851854 ULE851854 UVA851854 VEW851854 VOS851854 VYO851854 WIK851854 WSG851854 FU917390 PQ917390 ZM917390 AJI917390 ATE917390 BDA917390 BMW917390 BWS917390 CGO917390 CQK917390 DAG917390 DKC917390 DTY917390 EDU917390 ENQ917390 EXM917390 FHI917390 FRE917390 GBA917390 GKW917390 GUS917390 HEO917390 HOK917390 HYG917390 IIC917390 IRY917390 JBU917390 JLQ917390 JVM917390 KFI917390 KPE917390 KZA917390 LIW917390 LSS917390 MCO917390 MMK917390 MWG917390 NGC917390 NPY917390 NZU917390 OJQ917390 OTM917390 PDI917390 PNE917390 PXA917390 QGW917390 QQS917390 RAO917390 RKK917390 RUG917390 SEC917390 SNY917390 SXU917390 THQ917390 TRM917390 UBI917390 ULE917390 UVA917390 VEW917390 VOS917390 VYO917390 WIK917390 WSG917390 FU982926 PQ982926 ZM982926 AJI982926 ATE982926 BDA982926 BMW982926 BWS982926 CGO982926 CQK982926 DAG982926 DKC982926 DTY982926 EDU982926 ENQ982926 EXM982926 FHI982926 FRE982926 GBA982926 GKW982926 GUS982926 HEO982926 HOK982926 HYG982926 IIC982926 IRY982926 JBU982926 JLQ982926 JVM982926 KFI982926 KPE982926 KZA982926 LIW982926 LSS982926 MCO982926 MMK982926 MWG982926 NGC982926 NPY982926 NZU982926 OJQ982926 OTM982926 PDI982926 PNE982926 PXA982926 QGW982926 QQS982926 RAO982926 RKK982926 RUG982926 SEC982926 SNY982926 SXU982926 THQ982926 TRM982926 UBI982926 ULE982926 UVA982926 VEW982926 VOS982926 VYO982926 WIK982926 WSG982926 FU65432:FU65434 PQ65432:PQ65434 ZM65432:ZM65434 AJI65432:AJI65434 ATE65432:ATE65434 BDA65432:BDA65434 BMW65432:BMW65434 BWS65432:BWS65434 CGO65432:CGO65434 CQK65432:CQK65434 DAG65432:DAG65434 DKC65432:DKC65434 DTY65432:DTY65434 EDU65432:EDU65434 ENQ65432:ENQ65434 EXM65432:EXM65434 FHI65432:FHI65434 FRE65432:FRE65434 GBA65432:GBA65434 GKW65432:GKW65434 GUS65432:GUS65434 HEO65432:HEO65434 HOK65432:HOK65434 HYG65432:HYG65434 IIC65432:IIC65434 IRY65432:IRY65434 JBU65432:JBU65434 JLQ65432:JLQ65434 JVM65432:JVM65434 KFI65432:KFI65434 KPE65432:KPE65434 KZA65432:KZA65434 LIW65432:LIW65434 LSS65432:LSS65434 MCO65432:MCO65434 MMK65432:MMK65434 MWG65432:MWG65434 NGC65432:NGC65434 NPY65432:NPY65434 NZU65432:NZU65434 OJQ65432:OJQ65434 OTM65432:OTM65434 PDI65432:PDI65434 PNE65432:PNE65434 PXA65432:PXA65434 QGW65432:QGW65434 QQS65432:QQS65434 RAO65432:RAO65434 RKK65432:RKK65434 RUG65432:RUG65434 SEC65432:SEC65434 SNY65432:SNY65434 SXU65432:SXU65434 THQ65432:THQ65434 TRM65432:TRM65434 UBI65432:UBI65434 ULE65432:ULE65434 UVA65432:UVA65434 VEW65432:VEW65434 VOS65432:VOS65434 VYO65432:VYO65434 WIK65432:WIK65434 WSG65432:WSG65434 FU130968:FU130970 PQ130968:PQ130970 ZM130968:ZM130970 AJI130968:AJI130970 ATE130968:ATE130970 BDA130968:BDA130970 BMW130968:BMW130970 BWS130968:BWS130970 CGO130968:CGO130970 CQK130968:CQK130970 DAG130968:DAG130970 DKC130968:DKC130970 DTY130968:DTY130970 EDU130968:EDU130970 ENQ130968:ENQ130970 EXM130968:EXM130970 FHI130968:FHI130970 FRE130968:FRE130970 GBA130968:GBA130970 GKW130968:GKW130970 GUS130968:GUS130970 HEO130968:HEO130970 HOK130968:HOK130970 HYG130968:HYG130970 IIC130968:IIC130970 IRY130968:IRY130970 JBU130968:JBU130970 JLQ130968:JLQ130970 JVM130968:JVM130970 KFI130968:KFI130970 KPE130968:KPE130970 KZA130968:KZA130970 LIW130968:LIW130970 LSS130968:LSS130970 MCO130968:MCO130970 MMK130968:MMK130970 MWG130968:MWG130970 NGC130968:NGC130970 NPY130968:NPY130970 NZU130968:NZU130970 OJQ130968:OJQ130970 OTM130968:OTM130970 PDI130968:PDI130970 PNE130968:PNE130970 PXA130968:PXA130970 QGW130968:QGW130970 QQS130968:QQS130970 RAO130968:RAO130970 RKK130968:RKK130970 RUG130968:RUG130970 SEC130968:SEC130970 SNY130968:SNY130970 SXU130968:SXU130970 THQ130968:THQ130970 TRM130968:TRM130970 UBI130968:UBI130970 ULE130968:ULE130970 UVA130968:UVA130970 VEW130968:VEW130970 VOS130968:VOS130970 VYO130968:VYO130970 WIK130968:WIK130970 WSG130968:WSG130970 FU196504:FU196506 PQ196504:PQ196506 ZM196504:ZM196506 AJI196504:AJI196506 ATE196504:ATE196506 BDA196504:BDA196506 BMW196504:BMW196506 BWS196504:BWS196506 CGO196504:CGO196506 CQK196504:CQK196506 DAG196504:DAG196506 DKC196504:DKC196506 DTY196504:DTY196506 EDU196504:EDU196506 ENQ196504:ENQ196506 EXM196504:EXM196506 FHI196504:FHI196506 FRE196504:FRE196506 GBA196504:GBA196506 GKW196504:GKW196506 GUS196504:GUS196506 HEO196504:HEO196506 HOK196504:HOK196506 HYG196504:HYG196506 IIC196504:IIC196506 IRY196504:IRY196506 JBU196504:JBU196506 JLQ196504:JLQ196506 JVM196504:JVM196506 KFI196504:KFI196506 KPE196504:KPE196506 KZA196504:KZA196506 LIW196504:LIW196506 LSS196504:LSS196506 MCO196504:MCO196506 MMK196504:MMK196506 MWG196504:MWG196506 NGC196504:NGC196506 NPY196504:NPY196506 NZU196504:NZU196506 OJQ196504:OJQ196506 OTM196504:OTM196506 PDI196504:PDI196506 PNE196504:PNE196506 PXA196504:PXA196506 QGW196504:QGW196506 QQS196504:QQS196506 RAO196504:RAO196506 RKK196504:RKK196506 RUG196504:RUG196506 SEC196504:SEC196506 SNY196504:SNY196506 SXU196504:SXU196506 THQ196504:THQ196506 TRM196504:TRM196506 UBI196504:UBI196506 ULE196504:ULE196506 UVA196504:UVA196506 VEW196504:VEW196506 VOS196504:VOS196506 VYO196504:VYO196506 WIK196504:WIK196506 WSG196504:WSG196506 FU262040:FU262042 PQ262040:PQ262042 ZM262040:ZM262042 AJI262040:AJI262042 ATE262040:ATE262042 BDA262040:BDA262042 BMW262040:BMW262042 BWS262040:BWS262042 CGO262040:CGO262042 CQK262040:CQK262042 DAG262040:DAG262042 DKC262040:DKC262042 DTY262040:DTY262042 EDU262040:EDU262042 ENQ262040:ENQ262042 EXM262040:EXM262042 FHI262040:FHI262042 FRE262040:FRE262042 GBA262040:GBA262042 GKW262040:GKW262042 GUS262040:GUS262042 HEO262040:HEO262042 HOK262040:HOK262042 HYG262040:HYG262042 IIC262040:IIC262042 IRY262040:IRY262042 JBU262040:JBU262042 JLQ262040:JLQ262042 JVM262040:JVM262042 KFI262040:KFI262042 KPE262040:KPE262042 KZA262040:KZA262042 LIW262040:LIW262042 LSS262040:LSS262042 MCO262040:MCO262042 MMK262040:MMK262042 MWG262040:MWG262042 NGC262040:NGC262042 NPY262040:NPY262042 NZU262040:NZU262042 OJQ262040:OJQ262042 OTM262040:OTM262042 PDI262040:PDI262042 PNE262040:PNE262042 PXA262040:PXA262042 QGW262040:QGW262042 QQS262040:QQS262042 RAO262040:RAO262042 RKK262040:RKK262042 RUG262040:RUG262042 SEC262040:SEC262042 SNY262040:SNY262042 SXU262040:SXU262042 THQ262040:THQ262042 TRM262040:TRM262042 UBI262040:UBI262042 ULE262040:ULE262042 UVA262040:UVA262042 VEW262040:VEW262042 VOS262040:VOS262042 VYO262040:VYO262042 WIK262040:WIK262042 WSG262040:WSG262042 FU327576:FU327578 PQ327576:PQ327578 ZM327576:ZM327578 AJI327576:AJI327578 ATE327576:ATE327578 BDA327576:BDA327578 BMW327576:BMW327578 BWS327576:BWS327578 CGO327576:CGO327578 CQK327576:CQK327578 DAG327576:DAG327578 DKC327576:DKC327578 DTY327576:DTY327578 EDU327576:EDU327578 ENQ327576:ENQ327578 EXM327576:EXM327578 FHI327576:FHI327578 FRE327576:FRE327578 GBA327576:GBA327578 GKW327576:GKW327578 GUS327576:GUS327578 HEO327576:HEO327578 HOK327576:HOK327578 HYG327576:HYG327578 IIC327576:IIC327578 IRY327576:IRY327578 JBU327576:JBU327578 JLQ327576:JLQ327578 JVM327576:JVM327578 KFI327576:KFI327578 KPE327576:KPE327578 KZA327576:KZA327578 LIW327576:LIW327578 LSS327576:LSS327578 MCO327576:MCO327578 MMK327576:MMK327578 MWG327576:MWG327578 NGC327576:NGC327578 NPY327576:NPY327578 NZU327576:NZU327578 OJQ327576:OJQ327578 OTM327576:OTM327578 PDI327576:PDI327578 PNE327576:PNE327578 PXA327576:PXA327578 QGW327576:QGW327578 QQS327576:QQS327578 RAO327576:RAO327578 RKK327576:RKK327578 RUG327576:RUG327578 SEC327576:SEC327578 SNY327576:SNY327578 SXU327576:SXU327578 THQ327576:THQ327578 TRM327576:TRM327578 UBI327576:UBI327578 ULE327576:ULE327578 UVA327576:UVA327578 VEW327576:VEW327578 VOS327576:VOS327578 VYO327576:VYO327578 WIK327576:WIK327578 WSG327576:WSG327578 FU393112:FU393114 PQ393112:PQ393114 ZM393112:ZM393114 AJI393112:AJI393114 ATE393112:ATE393114 BDA393112:BDA393114 BMW393112:BMW393114 BWS393112:BWS393114 CGO393112:CGO393114 CQK393112:CQK393114 DAG393112:DAG393114 DKC393112:DKC393114 DTY393112:DTY393114 EDU393112:EDU393114 ENQ393112:ENQ393114 EXM393112:EXM393114 FHI393112:FHI393114 FRE393112:FRE393114 GBA393112:GBA393114 GKW393112:GKW393114 GUS393112:GUS393114 HEO393112:HEO393114 HOK393112:HOK393114 HYG393112:HYG393114 IIC393112:IIC393114 IRY393112:IRY393114 JBU393112:JBU393114 JLQ393112:JLQ393114 JVM393112:JVM393114 KFI393112:KFI393114 KPE393112:KPE393114 KZA393112:KZA393114 LIW393112:LIW393114 LSS393112:LSS393114 MCO393112:MCO393114 MMK393112:MMK393114 MWG393112:MWG393114 NGC393112:NGC393114 NPY393112:NPY393114 NZU393112:NZU393114 OJQ393112:OJQ393114 OTM393112:OTM393114 PDI393112:PDI393114 PNE393112:PNE393114 PXA393112:PXA393114 QGW393112:QGW393114 QQS393112:QQS393114 RAO393112:RAO393114 RKK393112:RKK393114 RUG393112:RUG393114 SEC393112:SEC393114 SNY393112:SNY393114 SXU393112:SXU393114 THQ393112:THQ393114 TRM393112:TRM393114 UBI393112:UBI393114 ULE393112:ULE393114 UVA393112:UVA393114 VEW393112:VEW393114 VOS393112:VOS393114 VYO393112:VYO393114 WIK393112:WIK393114 WSG393112:WSG393114 FU458648:FU458650 PQ458648:PQ458650 ZM458648:ZM458650 AJI458648:AJI458650 ATE458648:ATE458650 BDA458648:BDA458650 BMW458648:BMW458650 BWS458648:BWS458650 CGO458648:CGO458650 CQK458648:CQK458650 DAG458648:DAG458650 DKC458648:DKC458650 DTY458648:DTY458650 EDU458648:EDU458650 ENQ458648:ENQ458650 EXM458648:EXM458650 FHI458648:FHI458650 FRE458648:FRE458650 GBA458648:GBA458650 GKW458648:GKW458650 GUS458648:GUS458650 HEO458648:HEO458650 HOK458648:HOK458650 HYG458648:HYG458650 IIC458648:IIC458650 IRY458648:IRY458650 JBU458648:JBU458650 JLQ458648:JLQ458650 JVM458648:JVM458650 KFI458648:KFI458650 KPE458648:KPE458650 KZA458648:KZA458650 LIW458648:LIW458650 LSS458648:LSS458650 MCO458648:MCO458650 MMK458648:MMK458650 MWG458648:MWG458650 NGC458648:NGC458650 NPY458648:NPY458650 NZU458648:NZU458650 OJQ458648:OJQ458650 OTM458648:OTM458650 PDI458648:PDI458650 PNE458648:PNE458650 PXA458648:PXA458650 QGW458648:QGW458650 QQS458648:QQS458650 RAO458648:RAO458650 RKK458648:RKK458650 RUG458648:RUG458650 SEC458648:SEC458650 SNY458648:SNY458650 SXU458648:SXU458650 THQ458648:THQ458650 TRM458648:TRM458650 UBI458648:UBI458650 ULE458648:ULE458650 UVA458648:UVA458650 VEW458648:VEW458650 VOS458648:VOS458650 VYO458648:VYO458650 WIK458648:WIK458650 WSG458648:WSG458650 FU524184:FU524186 PQ524184:PQ524186 ZM524184:ZM524186 AJI524184:AJI524186 ATE524184:ATE524186 BDA524184:BDA524186 BMW524184:BMW524186 BWS524184:BWS524186 CGO524184:CGO524186 CQK524184:CQK524186 DAG524184:DAG524186 DKC524184:DKC524186 DTY524184:DTY524186 EDU524184:EDU524186 ENQ524184:ENQ524186 EXM524184:EXM524186 FHI524184:FHI524186 FRE524184:FRE524186 GBA524184:GBA524186 GKW524184:GKW524186 GUS524184:GUS524186 HEO524184:HEO524186 HOK524184:HOK524186 HYG524184:HYG524186 IIC524184:IIC524186 IRY524184:IRY524186 JBU524184:JBU524186 JLQ524184:JLQ524186 JVM524184:JVM524186 KFI524184:KFI524186 KPE524184:KPE524186 KZA524184:KZA524186 LIW524184:LIW524186 LSS524184:LSS524186 MCO524184:MCO524186 MMK524184:MMK524186 MWG524184:MWG524186 NGC524184:NGC524186 NPY524184:NPY524186 NZU524184:NZU524186 OJQ524184:OJQ524186 OTM524184:OTM524186 PDI524184:PDI524186 PNE524184:PNE524186 PXA524184:PXA524186 QGW524184:QGW524186 QQS524184:QQS524186 RAO524184:RAO524186 RKK524184:RKK524186 RUG524184:RUG524186 SEC524184:SEC524186 SNY524184:SNY524186 SXU524184:SXU524186 THQ524184:THQ524186 TRM524184:TRM524186 UBI524184:UBI524186 ULE524184:ULE524186 UVA524184:UVA524186 VEW524184:VEW524186 VOS524184:VOS524186 VYO524184:VYO524186 WIK524184:WIK524186 WSG524184:WSG524186 FU589720:FU589722 PQ589720:PQ589722 ZM589720:ZM589722 AJI589720:AJI589722 ATE589720:ATE589722 BDA589720:BDA589722 BMW589720:BMW589722 BWS589720:BWS589722 CGO589720:CGO589722 CQK589720:CQK589722 DAG589720:DAG589722 DKC589720:DKC589722 DTY589720:DTY589722 EDU589720:EDU589722 ENQ589720:ENQ589722 EXM589720:EXM589722 FHI589720:FHI589722 FRE589720:FRE589722 GBA589720:GBA589722 GKW589720:GKW589722 GUS589720:GUS589722 HEO589720:HEO589722 HOK589720:HOK589722 HYG589720:HYG589722 IIC589720:IIC589722 IRY589720:IRY589722 JBU589720:JBU589722 JLQ589720:JLQ589722 JVM589720:JVM589722 KFI589720:KFI589722 KPE589720:KPE589722 KZA589720:KZA589722 LIW589720:LIW589722 LSS589720:LSS589722 MCO589720:MCO589722 MMK589720:MMK589722 MWG589720:MWG589722 NGC589720:NGC589722 NPY589720:NPY589722 NZU589720:NZU589722 OJQ589720:OJQ589722 OTM589720:OTM589722 PDI589720:PDI589722 PNE589720:PNE589722 PXA589720:PXA589722 QGW589720:QGW589722 QQS589720:QQS589722 RAO589720:RAO589722 RKK589720:RKK589722 RUG589720:RUG589722 SEC589720:SEC589722 SNY589720:SNY589722 SXU589720:SXU589722 THQ589720:THQ589722 TRM589720:TRM589722 UBI589720:UBI589722 ULE589720:ULE589722 UVA589720:UVA589722 VEW589720:VEW589722 VOS589720:VOS589722 VYO589720:VYO589722 WIK589720:WIK589722 WSG589720:WSG589722 FU655256:FU655258 PQ655256:PQ655258 ZM655256:ZM655258 AJI655256:AJI655258 ATE655256:ATE655258 BDA655256:BDA655258 BMW655256:BMW655258 BWS655256:BWS655258 CGO655256:CGO655258 CQK655256:CQK655258 DAG655256:DAG655258 DKC655256:DKC655258 DTY655256:DTY655258 EDU655256:EDU655258 ENQ655256:ENQ655258 EXM655256:EXM655258 FHI655256:FHI655258 FRE655256:FRE655258 GBA655256:GBA655258 GKW655256:GKW655258 GUS655256:GUS655258 HEO655256:HEO655258 HOK655256:HOK655258 HYG655256:HYG655258 IIC655256:IIC655258 IRY655256:IRY655258 JBU655256:JBU655258 JLQ655256:JLQ655258 JVM655256:JVM655258 KFI655256:KFI655258 KPE655256:KPE655258 KZA655256:KZA655258 LIW655256:LIW655258 LSS655256:LSS655258 MCO655256:MCO655258 MMK655256:MMK655258 MWG655256:MWG655258 NGC655256:NGC655258 NPY655256:NPY655258 NZU655256:NZU655258 OJQ655256:OJQ655258 OTM655256:OTM655258 PDI655256:PDI655258 PNE655256:PNE655258 PXA655256:PXA655258 QGW655256:QGW655258 QQS655256:QQS655258 RAO655256:RAO655258 RKK655256:RKK655258 RUG655256:RUG655258 SEC655256:SEC655258 SNY655256:SNY655258 SXU655256:SXU655258 THQ655256:THQ655258 TRM655256:TRM655258 UBI655256:UBI655258 ULE655256:ULE655258 UVA655256:UVA655258 VEW655256:VEW655258 VOS655256:VOS655258 VYO655256:VYO655258 WIK655256:WIK655258 WSG655256:WSG655258 FU720792:FU720794 PQ720792:PQ720794 ZM720792:ZM720794 AJI720792:AJI720794 ATE720792:ATE720794 BDA720792:BDA720794 BMW720792:BMW720794 BWS720792:BWS720794 CGO720792:CGO720794 CQK720792:CQK720794 DAG720792:DAG720794 DKC720792:DKC720794 DTY720792:DTY720794 EDU720792:EDU720794 ENQ720792:ENQ720794 EXM720792:EXM720794 FHI720792:FHI720794 FRE720792:FRE720794 GBA720792:GBA720794 GKW720792:GKW720794 GUS720792:GUS720794 HEO720792:HEO720794 HOK720792:HOK720794 HYG720792:HYG720794 IIC720792:IIC720794 IRY720792:IRY720794 JBU720792:JBU720794 JLQ720792:JLQ720794 JVM720792:JVM720794 KFI720792:KFI720794 KPE720792:KPE720794 KZA720792:KZA720794 LIW720792:LIW720794 LSS720792:LSS720794 MCO720792:MCO720794 MMK720792:MMK720794 MWG720792:MWG720794 NGC720792:NGC720794 NPY720792:NPY720794 NZU720792:NZU720794 OJQ720792:OJQ720794 OTM720792:OTM720794 PDI720792:PDI720794 PNE720792:PNE720794 PXA720792:PXA720794 QGW720792:QGW720794 QQS720792:QQS720794 RAO720792:RAO720794 RKK720792:RKK720794 RUG720792:RUG720794 SEC720792:SEC720794 SNY720792:SNY720794 SXU720792:SXU720794 THQ720792:THQ720794 TRM720792:TRM720794 UBI720792:UBI720794 ULE720792:ULE720794 UVA720792:UVA720794 VEW720792:VEW720794 VOS720792:VOS720794 VYO720792:VYO720794 WIK720792:WIK720794 WSG720792:WSG720794 FU786328:FU786330 PQ786328:PQ786330 ZM786328:ZM786330 AJI786328:AJI786330 ATE786328:ATE786330 BDA786328:BDA786330 BMW786328:BMW786330 BWS786328:BWS786330 CGO786328:CGO786330 CQK786328:CQK786330 DAG786328:DAG786330 DKC786328:DKC786330 DTY786328:DTY786330 EDU786328:EDU786330 ENQ786328:ENQ786330 EXM786328:EXM786330 FHI786328:FHI786330 FRE786328:FRE786330 GBA786328:GBA786330 GKW786328:GKW786330 GUS786328:GUS786330 HEO786328:HEO786330 HOK786328:HOK786330 HYG786328:HYG786330 IIC786328:IIC786330 IRY786328:IRY786330 JBU786328:JBU786330 JLQ786328:JLQ786330 JVM786328:JVM786330 KFI786328:KFI786330 KPE786328:KPE786330 KZA786328:KZA786330 LIW786328:LIW786330 LSS786328:LSS786330 MCO786328:MCO786330 MMK786328:MMK786330 MWG786328:MWG786330 NGC786328:NGC786330 NPY786328:NPY786330 NZU786328:NZU786330 OJQ786328:OJQ786330 OTM786328:OTM786330 PDI786328:PDI786330 PNE786328:PNE786330 PXA786328:PXA786330 QGW786328:QGW786330 QQS786328:QQS786330 RAO786328:RAO786330 RKK786328:RKK786330 RUG786328:RUG786330 SEC786328:SEC786330 SNY786328:SNY786330 SXU786328:SXU786330 THQ786328:THQ786330 TRM786328:TRM786330 UBI786328:UBI786330 ULE786328:ULE786330 UVA786328:UVA786330 VEW786328:VEW786330 VOS786328:VOS786330 VYO786328:VYO786330 WIK786328:WIK786330 WSG786328:WSG786330 FU851864:FU851866 PQ851864:PQ851866 ZM851864:ZM851866 AJI851864:AJI851866 ATE851864:ATE851866 BDA851864:BDA851866 BMW851864:BMW851866 BWS851864:BWS851866 CGO851864:CGO851866 CQK851864:CQK851866 DAG851864:DAG851866 DKC851864:DKC851866 DTY851864:DTY851866 EDU851864:EDU851866 ENQ851864:ENQ851866 EXM851864:EXM851866 FHI851864:FHI851866 FRE851864:FRE851866 GBA851864:GBA851866 GKW851864:GKW851866 GUS851864:GUS851866 HEO851864:HEO851866 HOK851864:HOK851866 HYG851864:HYG851866 IIC851864:IIC851866 IRY851864:IRY851866 JBU851864:JBU851866 JLQ851864:JLQ851866 JVM851864:JVM851866 KFI851864:KFI851866 KPE851864:KPE851866 KZA851864:KZA851866 LIW851864:LIW851866 LSS851864:LSS851866 MCO851864:MCO851866 MMK851864:MMK851866 MWG851864:MWG851866 NGC851864:NGC851866 NPY851864:NPY851866 NZU851864:NZU851866 OJQ851864:OJQ851866 OTM851864:OTM851866 PDI851864:PDI851866 PNE851864:PNE851866 PXA851864:PXA851866 QGW851864:QGW851866 QQS851864:QQS851866 RAO851864:RAO851866 RKK851864:RKK851866 RUG851864:RUG851866 SEC851864:SEC851866 SNY851864:SNY851866 SXU851864:SXU851866 THQ851864:THQ851866 TRM851864:TRM851866 UBI851864:UBI851866 ULE851864:ULE851866 UVA851864:UVA851866 VEW851864:VEW851866 VOS851864:VOS851866 VYO851864:VYO851866 WIK851864:WIK851866 WSG851864:WSG851866 FU917400:FU917402 PQ917400:PQ917402 ZM917400:ZM917402 AJI917400:AJI917402 ATE917400:ATE917402 BDA917400:BDA917402 BMW917400:BMW917402 BWS917400:BWS917402 CGO917400:CGO917402 CQK917400:CQK917402 DAG917400:DAG917402 DKC917400:DKC917402 DTY917400:DTY917402 EDU917400:EDU917402 ENQ917400:ENQ917402 EXM917400:EXM917402 FHI917400:FHI917402 FRE917400:FRE917402 GBA917400:GBA917402 GKW917400:GKW917402 GUS917400:GUS917402 HEO917400:HEO917402 HOK917400:HOK917402 HYG917400:HYG917402 IIC917400:IIC917402 IRY917400:IRY917402 JBU917400:JBU917402 JLQ917400:JLQ917402 JVM917400:JVM917402 KFI917400:KFI917402 KPE917400:KPE917402 KZA917400:KZA917402 LIW917400:LIW917402 LSS917400:LSS917402 MCO917400:MCO917402 MMK917400:MMK917402 MWG917400:MWG917402 NGC917400:NGC917402 NPY917400:NPY917402 NZU917400:NZU917402 OJQ917400:OJQ917402 OTM917400:OTM917402 PDI917400:PDI917402 PNE917400:PNE917402 PXA917400:PXA917402 QGW917400:QGW917402 QQS917400:QQS917402 RAO917400:RAO917402 RKK917400:RKK917402 RUG917400:RUG917402 SEC917400:SEC917402 SNY917400:SNY917402 SXU917400:SXU917402 THQ917400:THQ917402 TRM917400:TRM917402 UBI917400:UBI917402 ULE917400:ULE917402 UVA917400:UVA917402 VEW917400:VEW917402 VOS917400:VOS917402 VYO917400:VYO917402 WIK917400:WIK917402 WSG917400:WSG917402 FU982936:FU982938 PQ982936:PQ982938 ZM982936:ZM982938 AJI982936:AJI982938 ATE982936:ATE982938 BDA982936:BDA982938 BMW982936:BMW982938 BWS982936:BWS982938 CGO982936:CGO982938 CQK982936:CQK982938 DAG982936:DAG982938 DKC982936:DKC982938 DTY982936:DTY982938 EDU982936:EDU982938 ENQ982936:ENQ982938 EXM982936:EXM982938 FHI982936:FHI982938 FRE982936:FRE982938 GBA982936:GBA982938 GKW982936:GKW982938 GUS982936:GUS982938 HEO982936:HEO982938 HOK982936:HOK982938 HYG982936:HYG982938 IIC982936:IIC982938 IRY982936:IRY982938 JBU982936:JBU982938 JLQ982936:JLQ982938 JVM982936:JVM982938 KFI982936:KFI982938 KPE982936:KPE982938 KZA982936:KZA982938 LIW982936:LIW982938 LSS982936:LSS982938 MCO982936:MCO982938 MMK982936:MMK982938 MWG982936:MWG982938 NGC982936:NGC982938 NPY982936:NPY982938 NZU982936:NZU982938 OJQ982936:OJQ982938 OTM982936:OTM982938 PDI982936:PDI982938 PNE982936:PNE982938 PXA982936:PXA982938 QGW982936:QGW982938 QQS982936:QQS982938 RAO982936:RAO982938 RKK982936:RKK982938 RUG982936:RUG982938 SEC982936:SEC982938 SNY982936:SNY982938 SXU982936:SXU982938 THQ982936:THQ982938 TRM982936:TRM982938 UBI982936:UBI982938 ULE982936:ULE982938 UVA982936:UVA982938 VEW982936:VEW982938 VOS982936:VOS982938 VYO982936:VYO982938 WIK982936:WIK982938 WSG982936:WSG982938 FM65429:FM65434 PI65429:PI65434 ZE65429:ZE65434 AJA65429:AJA65434 ASW65429:ASW65434 BCS65429:BCS65434 BMO65429:BMO65434 BWK65429:BWK65434 CGG65429:CGG65434 CQC65429:CQC65434 CZY65429:CZY65434 DJU65429:DJU65434 DTQ65429:DTQ65434 EDM65429:EDM65434 ENI65429:ENI65434 EXE65429:EXE65434 FHA65429:FHA65434 FQW65429:FQW65434 GAS65429:GAS65434 GKO65429:GKO65434 GUK65429:GUK65434 HEG65429:HEG65434 HOC65429:HOC65434 HXY65429:HXY65434 IHU65429:IHU65434 IRQ65429:IRQ65434 JBM65429:JBM65434 JLI65429:JLI65434 JVE65429:JVE65434 KFA65429:KFA65434 KOW65429:KOW65434 KYS65429:KYS65434 LIO65429:LIO65434 LSK65429:LSK65434 MCG65429:MCG65434 MMC65429:MMC65434 MVY65429:MVY65434 NFU65429:NFU65434 NPQ65429:NPQ65434 NZM65429:NZM65434 OJI65429:OJI65434 OTE65429:OTE65434 PDA65429:PDA65434 PMW65429:PMW65434 PWS65429:PWS65434 QGO65429:QGO65434 QQK65429:QQK65434 RAG65429:RAG65434 RKC65429:RKC65434 RTY65429:RTY65434 SDU65429:SDU65434 SNQ65429:SNQ65434 SXM65429:SXM65434 THI65429:THI65434 TRE65429:TRE65434 UBA65429:UBA65434 UKW65429:UKW65434 UUS65429:UUS65434 VEO65429:VEO65434 VOK65429:VOK65434 VYG65429:VYG65434 WIC65429:WIC65434 WRY65429:WRY65434 FM130965:FM130970 PI130965:PI130970 ZE130965:ZE130970 AJA130965:AJA130970 ASW130965:ASW130970 BCS130965:BCS130970 BMO130965:BMO130970 BWK130965:BWK130970 CGG130965:CGG130970 CQC130965:CQC130970 CZY130965:CZY130970 DJU130965:DJU130970 DTQ130965:DTQ130970 EDM130965:EDM130970 ENI130965:ENI130970 EXE130965:EXE130970 FHA130965:FHA130970 FQW130965:FQW130970 GAS130965:GAS130970 GKO130965:GKO130970 GUK130965:GUK130970 HEG130965:HEG130970 HOC130965:HOC130970 HXY130965:HXY130970 IHU130965:IHU130970 IRQ130965:IRQ130970 JBM130965:JBM130970 JLI130965:JLI130970 JVE130965:JVE130970 KFA130965:KFA130970 KOW130965:KOW130970 KYS130965:KYS130970 LIO130965:LIO130970 LSK130965:LSK130970 MCG130965:MCG130970 MMC130965:MMC130970 MVY130965:MVY130970 NFU130965:NFU130970 NPQ130965:NPQ130970 NZM130965:NZM130970 OJI130965:OJI130970 OTE130965:OTE130970 PDA130965:PDA130970 PMW130965:PMW130970 PWS130965:PWS130970 QGO130965:QGO130970 QQK130965:QQK130970 RAG130965:RAG130970 RKC130965:RKC130970 RTY130965:RTY130970 SDU130965:SDU130970 SNQ130965:SNQ130970 SXM130965:SXM130970 THI130965:THI130970 TRE130965:TRE130970 UBA130965:UBA130970 UKW130965:UKW130970 UUS130965:UUS130970 VEO130965:VEO130970 VOK130965:VOK130970 VYG130965:VYG130970 WIC130965:WIC130970 WRY130965:WRY130970 FM196501:FM196506 PI196501:PI196506 ZE196501:ZE196506 AJA196501:AJA196506 ASW196501:ASW196506 BCS196501:BCS196506 BMO196501:BMO196506 BWK196501:BWK196506 CGG196501:CGG196506 CQC196501:CQC196506 CZY196501:CZY196506 DJU196501:DJU196506 DTQ196501:DTQ196506 EDM196501:EDM196506 ENI196501:ENI196506 EXE196501:EXE196506 FHA196501:FHA196506 FQW196501:FQW196506 GAS196501:GAS196506 GKO196501:GKO196506 GUK196501:GUK196506 HEG196501:HEG196506 HOC196501:HOC196506 HXY196501:HXY196506 IHU196501:IHU196506 IRQ196501:IRQ196506 JBM196501:JBM196506 JLI196501:JLI196506 JVE196501:JVE196506 KFA196501:KFA196506 KOW196501:KOW196506 KYS196501:KYS196506 LIO196501:LIO196506 LSK196501:LSK196506 MCG196501:MCG196506 MMC196501:MMC196506 MVY196501:MVY196506 NFU196501:NFU196506 NPQ196501:NPQ196506 NZM196501:NZM196506 OJI196501:OJI196506 OTE196501:OTE196506 PDA196501:PDA196506 PMW196501:PMW196506 PWS196501:PWS196506 QGO196501:QGO196506 QQK196501:QQK196506 RAG196501:RAG196506 RKC196501:RKC196506 RTY196501:RTY196506 SDU196501:SDU196506 SNQ196501:SNQ196506 SXM196501:SXM196506 THI196501:THI196506 TRE196501:TRE196506 UBA196501:UBA196506 UKW196501:UKW196506 UUS196501:UUS196506 VEO196501:VEO196506 VOK196501:VOK196506 VYG196501:VYG196506 WIC196501:WIC196506 WRY196501:WRY196506 FM262037:FM262042 PI262037:PI262042 ZE262037:ZE262042 AJA262037:AJA262042 ASW262037:ASW262042 BCS262037:BCS262042 BMO262037:BMO262042 BWK262037:BWK262042 CGG262037:CGG262042 CQC262037:CQC262042 CZY262037:CZY262042 DJU262037:DJU262042 DTQ262037:DTQ262042 EDM262037:EDM262042 ENI262037:ENI262042 EXE262037:EXE262042 FHA262037:FHA262042 FQW262037:FQW262042 GAS262037:GAS262042 GKO262037:GKO262042 GUK262037:GUK262042 HEG262037:HEG262042 HOC262037:HOC262042 HXY262037:HXY262042 IHU262037:IHU262042 IRQ262037:IRQ262042 JBM262037:JBM262042 JLI262037:JLI262042 JVE262037:JVE262042 KFA262037:KFA262042 KOW262037:KOW262042 KYS262037:KYS262042 LIO262037:LIO262042 LSK262037:LSK262042 MCG262037:MCG262042 MMC262037:MMC262042 MVY262037:MVY262042 NFU262037:NFU262042 NPQ262037:NPQ262042 NZM262037:NZM262042 OJI262037:OJI262042 OTE262037:OTE262042 PDA262037:PDA262042 PMW262037:PMW262042 PWS262037:PWS262042 QGO262037:QGO262042 QQK262037:QQK262042 RAG262037:RAG262042 RKC262037:RKC262042 RTY262037:RTY262042 SDU262037:SDU262042 SNQ262037:SNQ262042 SXM262037:SXM262042 THI262037:THI262042 TRE262037:TRE262042 UBA262037:UBA262042 UKW262037:UKW262042 UUS262037:UUS262042 VEO262037:VEO262042 VOK262037:VOK262042 VYG262037:VYG262042 WIC262037:WIC262042 WRY262037:WRY262042 FM327573:FM327578 PI327573:PI327578 ZE327573:ZE327578 AJA327573:AJA327578 ASW327573:ASW327578 BCS327573:BCS327578 BMO327573:BMO327578 BWK327573:BWK327578 CGG327573:CGG327578 CQC327573:CQC327578 CZY327573:CZY327578 DJU327573:DJU327578 DTQ327573:DTQ327578 EDM327573:EDM327578 ENI327573:ENI327578 EXE327573:EXE327578 FHA327573:FHA327578 FQW327573:FQW327578 GAS327573:GAS327578 GKO327573:GKO327578 GUK327573:GUK327578 HEG327573:HEG327578 HOC327573:HOC327578 HXY327573:HXY327578 IHU327573:IHU327578 IRQ327573:IRQ327578 JBM327573:JBM327578 JLI327573:JLI327578 JVE327573:JVE327578 KFA327573:KFA327578 KOW327573:KOW327578 KYS327573:KYS327578 LIO327573:LIO327578 LSK327573:LSK327578 MCG327573:MCG327578 MMC327573:MMC327578 MVY327573:MVY327578 NFU327573:NFU327578 NPQ327573:NPQ327578 NZM327573:NZM327578 OJI327573:OJI327578 OTE327573:OTE327578 PDA327573:PDA327578 PMW327573:PMW327578 PWS327573:PWS327578 QGO327573:QGO327578 QQK327573:QQK327578 RAG327573:RAG327578 RKC327573:RKC327578 RTY327573:RTY327578 SDU327573:SDU327578 SNQ327573:SNQ327578 SXM327573:SXM327578 THI327573:THI327578 TRE327573:TRE327578 UBA327573:UBA327578 UKW327573:UKW327578 UUS327573:UUS327578 VEO327573:VEO327578 VOK327573:VOK327578 VYG327573:VYG327578 WIC327573:WIC327578 WRY327573:WRY327578 FM393109:FM393114 PI393109:PI393114 ZE393109:ZE393114 AJA393109:AJA393114 ASW393109:ASW393114 BCS393109:BCS393114 BMO393109:BMO393114 BWK393109:BWK393114 CGG393109:CGG393114 CQC393109:CQC393114 CZY393109:CZY393114 DJU393109:DJU393114 DTQ393109:DTQ393114 EDM393109:EDM393114 ENI393109:ENI393114 EXE393109:EXE393114 FHA393109:FHA393114 FQW393109:FQW393114 GAS393109:GAS393114 GKO393109:GKO393114 GUK393109:GUK393114 HEG393109:HEG393114 HOC393109:HOC393114 HXY393109:HXY393114 IHU393109:IHU393114 IRQ393109:IRQ393114 JBM393109:JBM393114 JLI393109:JLI393114 JVE393109:JVE393114 KFA393109:KFA393114 KOW393109:KOW393114 KYS393109:KYS393114 LIO393109:LIO393114 LSK393109:LSK393114 MCG393109:MCG393114 MMC393109:MMC393114 MVY393109:MVY393114 NFU393109:NFU393114 NPQ393109:NPQ393114 NZM393109:NZM393114 OJI393109:OJI393114 OTE393109:OTE393114 PDA393109:PDA393114 PMW393109:PMW393114 PWS393109:PWS393114 QGO393109:QGO393114 QQK393109:QQK393114 RAG393109:RAG393114 RKC393109:RKC393114 RTY393109:RTY393114 SDU393109:SDU393114 SNQ393109:SNQ393114 SXM393109:SXM393114 THI393109:THI393114 TRE393109:TRE393114 UBA393109:UBA393114 UKW393109:UKW393114 UUS393109:UUS393114 VEO393109:VEO393114 VOK393109:VOK393114 VYG393109:VYG393114 WIC393109:WIC393114 WRY393109:WRY393114 FM458645:FM458650 PI458645:PI458650 ZE458645:ZE458650 AJA458645:AJA458650 ASW458645:ASW458650 BCS458645:BCS458650 BMO458645:BMO458650 BWK458645:BWK458650 CGG458645:CGG458650 CQC458645:CQC458650 CZY458645:CZY458650 DJU458645:DJU458650 DTQ458645:DTQ458650 EDM458645:EDM458650 ENI458645:ENI458650 EXE458645:EXE458650 FHA458645:FHA458650 FQW458645:FQW458650 GAS458645:GAS458650 GKO458645:GKO458650 GUK458645:GUK458650 HEG458645:HEG458650 HOC458645:HOC458650 HXY458645:HXY458650 IHU458645:IHU458650 IRQ458645:IRQ458650 JBM458645:JBM458650 JLI458645:JLI458650 JVE458645:JVE458650 KFA458645:KFA458650 KOW458645:KOW458650 KYS458645:KYS458650 LIO458645:LIO458650 LSK458645:LSK458650 MCG458645:MCG458650 MMC458645:MMC458650 MVY458645:MVY458650 NFU458645:NFU458650 NPQ458645:NPQ458650 NZM458645:NZM458650 OJI458645:OJI458650 OTE458645:OTE458650 PDA458645:PDA458650 PMW458645:PMW458650 PWS458645:PWS458650 QGO458645:QGO458650 QQK458645:QQK458650 RAG458645:RAG458650 RKC458645:RKC458650 RTY458645:RTY458650 SDU458645:SDU458650 SNQ458645:SNQ458650 SXM458645:SXM458650 THI458645:THI458650 TRE458645:TRE458650 UBA458645:UBA458650 UKW458645:UKW458650 UUS458645:UUS458650 VEO458645:VEO458650 VOK458645:VOK458650 VYG458645:VYG458650 WIC458645:WIC458650 WRY458645:WRY458650 FM524181:FM524186 PI524181:PI524186 ZE524181:ZE524186 AJA524181:AJA524186 ASW524181:ASW524186 BCS524181:BCS524186 BMO524181:BMO524186 BWK524181:BWK524186 CGG524181:CGG524186 CQC524181:CQC524186 CZY524181:CZY524186 DJU524181:DJU524186 DTQ524181:DTQ524186 EDM524181:EDM524186 ENI524181:ENI524186 EXE524181:EXE524186 FHA524181:FHA524186 FQW524181:FQW524186 GAS524181:GAS524186 GKO524181:GKO524186 GUK524181:GUK524186 HEG524181:HEG524186 HOC524181:HOC524186 HXY524181:HXY524186 IHU524181:IHU524186 IRQ524181:IRQ524186 JBM524181:JBM524186 JLI524181:JLI524186 JVE524181:JVE524186 KFA524181:KFA524186 KOW524181:KOW524186 KYS524181:KYS524186 LIO524181:LIO524186 LSK524181:LSK524186 MCG524181:MCG524186 MMC524181:MMC524186 MVY524181:MVY524186 NFU524181:NFU524186 NPQ524181:NPQ524186 NZM524181:NZM524186 OJI524181:OJI524186 OTE524181:OTE524186 PDA524181:PDA524186 PMW524181:PMW524186 PWS524181:PWS524186 QGO524181:QGO524186 QQK524181:QQK524186 RAG524181:RAG524186 RKC524181:RKC524186 RTY524181:RTY524186 SDU524181:SDU524186 SNQ524181:SNQ524186 SXM524181:SXM524186 THI524181:THI524186 TRE524181:TRE524186 UBA524181:UBA524186 UKW524181:UKW524186 UUS524181:UUS524186 VEO524181:VEO524186 VOK524181:VOK524186 VYG524181:VYG524186 WIC524181:WIC524186 WRY524181:WRY524186 FM589717:FM589722 PI589717:PI589722 ZE589717:ZE589722 AJA589717:AJA589722 ASW589717:ASW589722 BCS589717:BCS589722 BMO589717:BMO589722 BWK589717:BWK589722 CGG589717:CGG589722 CQC589717:CQC589722 CZY589717:CZY589722 DJU589717:DJU589722 DTQ589717:DTQ589722 EDM589717:EDM589722 ENI589717:ENI589722 EXE589717:EXE589722 FHA589717:FHA589722 FQW589717:FQW589722 GAS589717:GAS589722 GKO589717:GKO589722 GUK589717:GUK589722 HEG589717:HEG589722 HOC589717:HOC589722 HXY589717:HXY589722 IHU589717:IHU589722 IRQ589717:IRQ589722 JBM589717:JBM589722 JLI589717:JLI589722 JVE589717:JVE589722 KFA589717:KFA589722 KOW589717:KOW589722 KYS589717:KYS589722 LIO589717:LIO589722 LSK589717:LSK589722 MCG589717:MCG589722 MMC589717:MMC589722 MVY589717:MVY589722 NFU589717:NFU589722 NPQ589717:NPQ589722 NZM589717:NZM589722 OJI589717:OJI589722 OTE589717:OTE589722 PDA589717:PDA589722 PMW589717:PMW589722 PWS589717:PWS589722 QGO589717:QGO589722 QQK589717:QQK589722 RAG589717:RAG589722 RKC589717:RKC589722 RTY589717:RTY589722 SDU589717:SDU589722 SNQ589717:SNQ589722 SXM589717:SXM589722 THI589717:THI589722 TRE589717:TRE589722 UBA589717:UBA589722 UKW589717:UKW589722 UUS589717:UUS589722 VEO589717:VEO589722 VOK589717:VOK589722 VYG589717:VYG589722 WIC589717:WIC589722 WRY589717:WRY589722 FM655253:FM655258 PI655253:PI655258 ZE655253:ZE655258 AJA655253:AJA655258 ASW655253:ASW655258 BCS655253:BCS655258 BMO655253:BMO655258 BWK655253:BWK655258 CGG655253:CGG655258 CQC655253:CQC655258 CZY655253:CZY655258 DJU655253:DJU655258 DTQ655253:DTQ655258 EDM655253:EDM655258 ENI655253:ENI655258 EXE655253:EXE655258 FHA655253:FHA655258 FQW655253:FQW655258 GAS655253:GAS655258 GKO655253:GKO655258 GUK655253:GUK655258 HEG655253:HEG655258 HOC655253:HOC655258 HXY655253:HXY655258 IHU655253:IHU655258 IRQ655253:IRQ655258 JBM655253:JBM655258 JLI655253:JLI655258 JVE655253:JVE655258 KFA655253:KFA655258 KOW655253:KOW655258 KYS655253:KYS655258 LIO655253:LIO655258 LSK655253:LSK655258 MCG655253:MCG655258 MMC655253:MMC655258 MVY655253:MVY655258 NFU655253:NFU655258 NPQ655253:NPQ655258 NZM655253:NZM655258 OJI655253:OJI655258 OTE655253:OTE655258 PDA655253:PDA655258 PMW655253:PMW655258 PWS655253:PWS655258 QGO655253:QGO655258 QQK655253:QQK655258 RAG655253:RAG655258 RKC655253:RKC655258 RTY655253:RTY655258 SDU655253:SDU655258 SNQ655253:SNQ655258 SXM655253:SXM655258 THI655253:THI655258 TRE655253:TRE655258 UBA655253:UBA655258 UKW655253:UKW655258 UUS655253:UUS655258 VEO655253:VEO655258 VOK655253:VOK655258 VYG655253:VYG655258 WIC655253:WIC655258 WRY655253:WRY655258 FM720789:FM720794 PI720789:PI720794 ZE720789:ZE720794 AJA720789:AJA720794 ASW720789:ASW720794 BCS720789:BCS720794 BMO720789:BMO720794 BWK720789:BWK720794 CGG720789:CGG720794 CQC720789:CQC720794 CZY720789:CZY720794 DJU720789:DJU720794 DTQ720789:DTQ720794 EDM720789:EDM720794 ENI720789:ENI720794 EXE720789:EXE720794 FHA720789:FHA720794 FQW720789:FQW720794 GAS720789:GAS720794 GKO720789:GKO720794 GUK720789:GUK720794 HEG720789:HEG720794 HOC720789:HOC720794 HXY720789:HXY720794 IHU720789:IHU720794 IRQ720789:IRQ720794 JBM720789:JBM720794 JLI720789:JLI720794 JVE720789:JVE720794 KFA720789:KFA720794 KOW720789:KOW720794 KYS720789:KYS720794 LIO720789:LIO720794 LSK720789:LSK720794 MCG720789:MCG720794 MMC720789:MMC720794 MVY720789:MVY720794 NFU720789:NFU720794 NPQ720789:NPQ720794 NZM720789:NZM720794 OJI720789:OJI720794 OTE720789:OTE720794 PDA720789:PDA720794 PMW720789:PMW720794 PWS720789:PWS720794 QGO720789:QGO720794 QQK720789:QQK720794 RAG720789:RAG720794 RKC720789:RKC720794 RTY720789:RTY720794 SDU720789:SDU720794 SNQ720789:SNQ720794 SXM720789:SXM720794 THI720789:THI720794 TRE720789:TRE720794 UBA720789:UBA720794 UKW720789:UKW720794 UUS720789:UUS720794 VEO720789:VEO720794 VOK720789:VOK720794 VYG720789:VYG720794 WIC720789:WIC720794 WRY720789:WRY720794 FM786325:FM786330 PI786325:PI786330 ZE786325:ZE786330 AJA786325:AJA786330 ASW786325:ASW786330 BCS786325:BCS786330 BMO786325:BMO786330 BWK786325:BWK786330 CGG786325:CGG786330 CQC786325:CQC786330 CZY786325:CZY786330 DJU786325:DJU786330 DTQ786325:DTQ786330 EDM786325:EDM786330 ENI786325:ENI786330 EXE786325:EXE786330 FHA786325:FHA786330 FQW786325:FQW786330 GAS786325:GAS786330 GKO786325:GKO786330 GUK786325:GUK786330 HEG786325:HEG786330 HOC786325:HOC786330 HXY786325:HXY786330 IHU786325:IHU786330 IRQ786325:IRQ786330 JBM786325:JBM786330 JLI786325:JLI786330 JVE786325:JVE786330 KFA786325:KFA786330 KOW786325:KOW786330 KYS786325:KYS786330 LIO786325:LIO786330 LSK786325:LSK786330 MCG786325:MCG786330 MMC786325:MMC786330 MVY786325:MVY786330 NFU786325:NFU786330 NPQ786325:NPQ786330 NZM786325:NZM786330 OJI786325:OJI786330 OTE786325:OTE786330 PDA786325:PDA786330 PMW786325:PMW786330 PWS786325:PWS786330 QGO786325:QGO786330 QQK786325:QQK786330 RAG786325:RAG786330 RKC786325:RKC786330 RTY786325:RTY786330 SDU786325:SDU786330 SNQ786325:SNQ786330 SXM786325:SXM786330 THI786325:THI786330 TRE786325:TRE786330 UBA786325:UBA786330 UKW786325:UKW786330 UUS786325:UUS786330 VEO786325:VEO786330 VOK786325:VOK786330 VYG786325:VYG786330 WIC786325:WIC786330 WRY786325:WRY786330 FM851861:FM851866 PI851861:PI851866 ZE851861:ZE851866 AJA851861:AJA851866 ASW851861:ASW851866 BCS851861:BCS851866 BMO851861:BMO851866 BWK851861:BWK851866 CGG851861:CGG851866 CQC851861:CQC851866 CZY851861:CZY851866 DJU851861:DJU851866 DTQ851861:DTQ851866 EDM851861:EDM851866 ENI851861:ENI851866 EXE851861:EXE851866 FHA851861:FHA851866 FQW851861:FQW851866 GAS851861:GAS851866 GKO851861:GKO851866 GUK851861:GUK851866 HEG851861:HEG851866 HOC851861:HOC851866 HXY851861:HXY851866 IHU851861:IHU851866 IRQ851861:IRQ851866 JBM851861:JBM851866 JLI851861:JLI851866 JVE851861:JVE851866 KFA851861:KFA851866 KOW851861:KOW851866 KYS851861:KYS851866 LIO851861:LIO851866 LSK851861:LSK851866 MCG851861:MCG851866 MMC851861:MMC851866 MVY851861:MVY851866 NFU851861:NFU851866 NPQ851861:NPQ851866 NZM851861:NZM851866 OJI851861:OJI851866 OTE851861:OTE851866 PDA851861:PDA851866 PMW851861:PMW851866 PWS851861:PWS851866 QGO851861:QGO851866 QQK851861:QQK851866 RAG851861:RAG851866 RKC851861:RKC851866 RTY851861:RTY851866 SDU851861:SDU851866 SNQ851861:SNQ851866 SXM851861:SXM851866 THI851861:THI851866 TRE851861:TRE851866 UBA851861:UBA851866 UKW851861:UKW851866 UUS851861:UUS851866 VEO851861:VEO851866 VOK851861:VOK851866 VYG851861:VYG851866 WIC851861:WIC851866 WRY851861:WRY851866 FM917397:FM917402 PI917397:PI917402 ZE917397:ZE917402 AJA917397:AJA917402 ASW917397:ASW917402 BCS917397:BCS917402 BMO917397:BMO917402 BWK917397:BWK917402 CGG917397:CGG917402 CQC917397:CQC917402 CZY917397:CZY917402 DJU917397:DJU917402 DTQ917397:DTQ917402 EDM917397:EDM917402 ENI917397:ENI917402 EXE917397:EXE917402 FHA917397:FHA917402 FQW917397:FQW917402 GAS917397:GAS917402 GKO917397:GKO917402 GUK917397:GUK917402 HEG917397:HEG917402 HOC917397:HOC917402 HXY917397:HXY917402 IHU917397:IHU917402 IRQ917397:IRQ917402 JBM917397:JBM917402 JLI917397:JLI917402 JVE917397:JVE917402 KFA917397:KFA917402 KOW917397:KOW917402 KYS917397:KYS917402 LIO917397:LIO917402 LSK917397:LSK917402 MCG917397:MCG917402 MMC917397:MMC917402 MVY917397:MVY917402 NFU917397:NFU917402 NPQ917397:NPQ917402 NZM917397:NZM917402 OJI917397:OJI917402 OTE917397:OTE917402 PDA917397:PDA917402 PMW917397:PMW917402 PWS917397:PWS917402 QGO917397:QGO917402 QQK917397:QQK917402 RAG917397:RAG917402 RKC917397:RKC917402 RTY917397:RTY917402 SDU917397:SDU917402 SNQ917397:SNQ917402 SXM917397:SXM917402 THI917397:THI917402 TRE917397:TRE917402 UBA917397:UBA917402 UKW917397:UKW917402 UUS917397:UUS917402 VEO917397:VEO917402 VOK917397:VOK917402 VYG917397:VYG917402 WIC917397:WIC917402 WRY917397:WRY917402 FM982933:FM982938 PI982933:PI982938 ZE982933:ZE982938 AJA982933:AJA982938 ASW982933:ASW982938 BCS982933:BCS982938 BMO982933:BMO982938 BWK982933:BWK982938 CGG982933:CGG982938 CQC982933:CQC982938 CZY982933:CZY982938 DJU982933:DJU982938 DTQ982933:DTQ982938 EDM982933:EDM982938 ENI982933:ENI982938 EXE982933:EXE982938 FHA982933:FHA982938 FQW982933:FQW982938 GAS982933:GAS982938 GKO982933:GKO982938 GUK982933:GUK982938 HEG982933:HEG982938 HOC982933:HOC982938 HXY982933:HXY982938 IHU982933:IHU982938 IRQ982933:IRQ982938 JBM982933:JBM982938 JLI982933:JLI982938 JVE982933:JVE982938 KFA982933:KFA982938 KOW982933:KOW982938 KYS982933:KYS982938 LIO982933:LIO982938 LSK982933:LSK982938 MCG982933:MCG982938 MMC982933:MMC982938 MVY982933:MVY982938 NFU982933:NFU982938 NPQ982933:NPQ982938 NZM982933:NZM982938 OJI982933:OJI982938 OTE982933:OTE982938 PDA982933:PDA982938 PMW982933:PMW982938 PWS982933:PWS982938 QGO982933:QGO982938 QQK982933:QQK982938 RAG982933:RAG982938 RKC982933:RKC982938 RTY982933:RTY982938 SDU982933:SDU982938 SNQ982933:SNQ982938 SXM982933:SXM982938 THI982933:THI982938 TRE982933:TRE982938 UBA982933:UBA982938 UKW982933:UKW982938 UUS982933:UUS982938 VEO982933:VEO982938 VOK982933:VOK982938 VYG982933:VYG982938 WIC982933:WIC982938 WRY982933:WRY982938 FU65429 PQ65429 ZM65429 AJI65429 ATE65429 BDA65429 BMW65429 BWS65429 CGO65429 CQK65429 DAG65429 DKC65429 DTY65429 EDU65429 ENQ65429 EXM65429 FHI65429 FRE65429 GBA65429 GKW65429 GUS65429 HEO65429 HOK65429 HYG65429 IIC65429 IRY65429 JBU65429 JLQ65429 JVM65429 KFI65429 KPE65429 KZA65429 LIW65429 LSS65429 MCO65429 MMK65429 MWG65429 NGC65429 NPY65429 NZU65429 OJQ65429 OTM65429 PDI65429 PNE65429 PXA65429 QGW65429 QQS65429 RAO65429 RKK65429 RUG65429 SEC65429 SNY65429 SXU65429 THQ65429 TRM65429 UBI65429 ULE65429 UVA65429 VEW65429 VOS65429 VYO65429 WIK65429 WSG65429 FU130965 PQ130965 ZM130965 AJI130965 ATE130965 BDA130965 BMW130965 BWS130965 CGO130965 CQK130965 DAG130965 DKC130965 DTY130965 EDU130965 ENQ130965 EXM130965 FHI130965 FRE130965 GBA130965 GKW130965 GUS130965 HEO130965 HOK130965 HYG130965 IIC130965 IRY130965 JBU130965 JLQ130965 JVM130965 KFI130965 KPE130965 KZA130965 LIW130965 LSS130965 MCO130965 MMK130965 MWG130965 NGC130965 NPY130965 NZU130965 OJQ130965 OTM130965 PDI130965 PNE130965 PXA130965 QGW130965 QQS130965 RAO130965 RKK130965 RUG130965 SEC130965 SNY130965 SXU130965 THQ130965 TRM130965 UBI130965 ULE130965 UVA130965 VEW130965 VOS130965 VYO130965 WIK130965 WSG130965 FU196501 PQ196501 ZM196501 AJI196501 ATE196501 BDA196501 BMW196501 BWS196501 CGO196501 CQK196501 DAG196501 DKC196501 DTY196501 EDU196501 ENQ196501 EXM196501 FHI196501 FRE196501 GBA196501 GKW196501 GUS196501 HEO196501 HOK196501 HYG196501 IIC196501 IRY196501 JBU196501 JLQ196501 JVM196501 KFI196501 KPE196501 KZA196501 LIW196501 LSS196501 MCO196501 MMK196501 MWG196501 NGC196501 NPY196501 NZU196501 OJQ196501 OTM196501 PDI196501 PNE196501 PXA196501 QGW196501 QQS196501 RAO196501 RKK196501 RUG196501 SEC196501 SNY196501 SXU196501 THQ196501 TRM196501 UBI196501 ULE196501 UVA196501 VEW196501 VOS196501 VYO196501 WIK196501 WSG196501 FU262037 PQ262037 ZM262037 AJI262037 ATE262037 BDA262037 BMW262037 BWS262037 CGO262037 CQK262037 DAG262037 DKC262037 DTY262037 EDU262037 ENQ262037 EXM262037 FHI262037 FRE262037 GBA262037 GKW262037 GUS262037 HEO262037 HOK262037 HYG262037 IIC262037 IRY262037 JBU262037 JLQ262037 JVM262037 KFI262037 KPE262037 KZA262037 LIW262037 LSS262037 MCO262037 MMK262037 MWG262037 NGC262037 NPY262037 NZU262037 OJQ262037 OTM262037 PDI262037 PNE262037 PXA262037 QGW262037 QQS262037 RAO262037 RKK262037 RUG262037 SEC262037 SNY262037 SXU262037 THQ262037 TRM262037 UBI262037 ULE262037 UVA262037 VEW262037 VOS262037 VYO262037 WIK262037 WSG262037 FU327573 PQ327573 ZM327573 AJI327573 ATE327573 BDA327573 BMW327573 BWS327573 CGO327573 CQK327573 DAG327573 DKC327573 DTY327573 EDU327573 ENQ327573 EXM327573 FHI327573 FRE327573 GBA327573 GKW327573 GUS327573 HEO327573 HOK327573 HYG327573 IIC327573 IRY327573 JBU327573 JLQ327573 JVM327573 KFI327573 KPE327573 KZA327573 LIW327573 LSS327573 MCO327573 MMK327573 MWG327573 NGC327573 NPY327573 NZU327573 OJQ327573 OTM327573 PDI327573 PNE327573 PXA327573 QGW327573 QQS327573 RAO327573 RKK327573 RUG327573 SEC327573 SNY327573 SXU327573 THQ327573 TRM327573 UBI327573 ULE327573 UVA327573 VEW327573 VOS327573 VYO327573 WIK327573 WSG327573 FU393109 PQ393109 ZM393109 AJI393109 ATE393109 BDA393109 BMW393109 BWS393109 CGO393109 CQK393109 DAG393109 DKC393109 DTY393109 EDU393109 ENQ393109 EXM393109 FHI393109 FRE393109 GBA393109 GKW393109 GUS393109 HEO393109 HOK393109 HYG393109 IIC393109 IRY393109 JBU393109 JLQ393109 JVM393109 KFI393109 KPE393109 KZA393109 LIW393109 LSS393109 MCO393109 MMK393109 MWG393109 NGC393109 NPY393109 NZU393109 OJQ393109 OTM393109 PDI393109 PNE393109 PXA393109 QGW393109 QQS393109 RAO393109 RKK393109 RUG393109 SEC393109 SNY393109 SXU393109 THQ393109 TRM393109 UBI393109 ULE393109 UVA393109 VEW393109 VOS393109 VYO393109 WIK393109 WSG393109 FU458645 PQ458645 ZM458645 AJI458645 ATE458645 BDA458645 BMW458645 BWS458645 CGO458645 CQK458645 DAG458645 DKC458645 DTY458645 EDU458645 ENQ458645 EXM458645 FHI458645 FRE458645 GBA458645 GKW458645 GUS458645 HEO458645 HOK458645 HYG458645 IIC458645 IRY458645 JBU458645 JLQ458645 JVM458645 KFI458645 KPE458645 KZA458645 LIW458645 LSS458645 MCO458645 MMK458645 MWG458645 NGC458645 NPY458645 NZU458645 OJQ458645 OTM458645 PDI458645 PNE458645 PXA458645 QGW458645 QQS458645 RAO458645 RKK458645 RUG458645 SEC458645 SNY458645 SXU458645 THQ458645 TRM458645 UBI458645 ULE458645 UVA458645 VEW458645 VOS458645 VYO458645 WIK458645 WSG458645 FU524181 PQ524181 ZM524181 AJI524181 ATE524181 BDA524181 BMW524181 BWS524181 CGO524181 CQK524181 DAG524181 DKC524181 DTY524181 EDU524181 ENQ524181 EXM524181 FHI524181 FRE524181 GBA524181 GKW524181 GUS524181 HEO524181 HOK524181 HYG524181 IIC524181 IRY524181 JBU524181 JLQ524181 JVM524181 KFI524181 KPE524181 KZA524181 LIW524181 LSS524181 MCO524181 MMK524181 MWG524181 NGC524181 NPY524181 NZU524181 OJQ524181 OTM524181 PDI524181 PNE524181 PXA524181 QGW524181 QQS524181 RAO524181 RKK524181 RUG524181 SEC524181 SNY524181 SXU524181 THQ524181 TRM524181 UBI524181 ULE524181 UVA524181 VEW524181 VOS524181 VYO524181 WIK524181 WSG524181 FU589717 PQ589717 ZM589717 AJI589717 ATE589717 BDA589717 BMW589717 BWS589717 CGO589717 CQK589717 DAG589717 DKC589717 DTY589717 EDU589717 ENQ589717 EXM589717 FHI589717 FRE589717 GBA589717 GKW589717 GUS589717 HEO589717 HOK589717 HYG589717 IIC589717 IRY589717 JBU589717 JLQ589717 JVM589717 KFI589717 KPE589717 KZA589717 LIW589717 LSS589717 MCO589717 MMK589717 MWG589717 NGC589717 NPY589717 NZU589717 OJQ589717 OTM589717 PDI589717 PNE589717 PXA589717 QGW589717 QQS589717 RAO589717 RKK589717 RUG589717 SEC589717 SNY589717 SXU589717 THQ589717 TRM589717 UBI589717 ULE589717 UVA589717 VEW589717 VOS589717 VYO589717 WIK589717 WSG589717 FU655253 PQ655253 ZM655253 AJI655253 ATE655253 BDA655253 BMW655253 BWS655253 CGO655253 CQK655253 DAG655253 DKC655253 DTY655253 EDU655253 ENQ655253 EXM655253 FHI655253 FRE655253 GBA655253 GKW655253 GUS655253 HEO655253 HOK655253 HYG655253 IIC655253 IRY655253 JBU655253 JLQ655253 JVM655253 KFI655253 KPE655253 KZA655253 LIW655253 LSS655253 MCO655253 MMK655253 MWG655253 NGC655253 NPY655253 NZU655253 OJQ655253 OTM655253 PDI655253 PNE655253 PXA655253 QGW655253 QQS655253 RAO655253 RKK655253 RUG655253 SEC655253 SNY655253 SXU655253 THQ655253 TRM655253 UBI655253 ULE655253 UVA655253 VEW655253 VOS655253 VYO655253 WIK655253 WSG655253 FU720789 PQ720789 ZM720789 AJI720789 ATE720789 BDA720789 BMW720789 BWS720789 CGO720789 CQK720789 DAG720789 DKC720789 DTY720789 EDU720789 ENQ720789 EXM720789 FHI720789 FRE720789 GBA720789 GKW720789 GUS720789 HEO720789 HOK720789 HYG720789 IIC720789 IRY720789 JBU720789 JLQ720789 JVM720789 KFI720789 KPE720789 KZA720789 LIW720789 LSS720789 MCO720789 MMK720789 MWG720789 NGC720789 NPY720789 NZU720789 OJQ720789 OTM720789 PDI720789 PNE720789 PXA720789 QGW720789 QQS720789 RAO720789 RKK720789 RUG720789 SEC720789 SNY720789 SXU720789 THQ720789 TRM720789 UBI720789 ULE720789 UVA720789 VEW720789 VOS720789 VYO720789 WIK720789 WSG720789 FU786325 PQ786325 ZM786325 AJI786325 ATE786325 BDA786325 BMW786325 BWS786325 CGO786325 CQK786325 DAG786325 DKC786325 DTY786325 EDU786325 ENQ786325 EXM786325 FHI786325 FRE786325 GBA786325 GKW786325 GUS786325 HEO786325 HOK786325 HYG786325 IIC786325 IRY786325 JBU786325 JLQ786325 JVM786325 KFI786325 KPE786325 KZA786325 LIW786325 LSS786325 MCO786325 MMK786325 MWG786325 NGC786325 NPY786325 NZU786325 OJQ786325 OTM786325 PDI786325 PNE786325 PXA786325 QGW786325 QQS786325 RAO786325 RKK786325 RUG786325 SEC786325 SNY786325 SXU786325 THQ786325 TRM786325 UBI786325 ULE786325 UVA786325 VEW786325 VOS786325 VYO786325 WIK786325 WSG786325 FU851861 PQ851861 ZM851861 AJI851861 ATE851861 BDA851861 BMW851861 BWS851861 CGO851861 CQK851861 DAG851861 DKC851861 DTY851861 EDU851861 ENQ851861 EXM851861 FHI851861 FRE851861 GBA851861 GKW851861 GUS851861 HEO851861 HOK851861 HYG851861 IIC851861 IRY851861 JBU851861 JLQ851861 JVM851861 KFI851861 KPE851861 KZA851861 LIW851861 LSS851861 MCO851861 MMK851861 MWG851861 NGC851861 NPY851861 NZU851861 OJQ851861 OTM851861 PDI851861 PNE851861 PXA851861 QGW851861 QQS851861 RAO851861 RKK851861 RUG851861 SEC851861 SNY851861 SXU851861 THQ851861 TRM851861 UBI851861 ULE851861 UVA851861 VEW851861 VOS851861 VYO851861 WIK851861 WSG851861 FU917397 PQ917397 ZM917397 AJI917397 ATE917397 BDA917397 BMW917397 BWS917397 CGO917397 CQK917397 DAG917397 DKC917397 DTY917397 EDU917397 ENQ917397 EXM917397 FHI917397 FRE917397 GBA917397 GKW917397 GUS917397 HEO917397 HOK917397 HYG917397 IIC917397 IRY917397 JBU917397 JLQ917397 JVM917397 KFI917397 KPE917397 KZA917397 LIW917397 LSS917397 MCO917397 MMK917397 MWG917397 NGC917397 NPY917397 NZU917397 OJQ917397 OTM917397 PDI917397 PNE917397 PXA917397 QGW917397 QQS917397 RAO917397 RKK917397 RUG917397 SEC917397 SNY917397 SXU917397 THQ917397 TRM917397 UBI917397 ULE917397 UVA917397 VEW917397 VOS917397 VYO917397 WIK917397 WSG917397 FU982933 PQ982933 ZM982933 AJI982933 ATE982933 BDA982933 BMW982933 BWS982933 CGO982933 CQK982933 DAG982933 DKC982933 DTY982933 EDU982933 ENQ982933 EXM982933 FHI982933 FRE982933 GBA982933 GKW982933 GUS982933 HEO982933 HOK982933 HYG982933 IIC982933 IRY982933 JBU982933 JLQ982933 JVM982933 KFI982933 KPE982933 KZA982933 LIW982933 LSS982933 MCO982933 MMK982933 MWG982933 NGC982933 NPY982933 NZU982933 OJQ982933 OTM982933 PDI982933 PNE982933 PXA982933 QGW982933 QQS982933 RAO982933 RKK982933 RUG982933 SEC982933 SNY982933 SXU982933 THQ982933 TRM982933 UBI982933 ULE982933 UVA982933 VEW982933 VOS982933 VYO982933 WIK982933 WSG982933 FM65512 PI65512 ZE65512 AJA65512 ASW65512 BCS65512 BMO65512 BWK65512 CGG65512 CQC65512 CZY65512 DJU65512 DTQ65512 EDM65512 ENI65512 EXE65512 FHA65512 FQW65512 GAS65512 GKO65512 GUK65512 HEG65512 HOC65512 HXY65512 IHU65512 IRQ65512 JBM65512 JLI65512 JVE65512 KFA65512 KOW65512 KYS65512 LIO65512 LSK65512 MCG65512 MMC65512 MVY65512 NFU65512 NPQ65512 NZM65512 OJI65512 OTE65512 PDA65512 PMW65512 PWS65512 QGO65512 QQK65512 RAG65512 RKC65512 RTY65512 SDU65512 SNQ65512 SXM65512 THI65512 TRE65512 UBA65512 UKW65512 UUS65512 VEO65512 VOK65512 VYG65512 WIC65512 WRY65512 FM131048 PI131048 ZE131048 AJA131048 ASW131048 BCS131048 BMO131048 BWK131048 CGG131048 CQC131048 CZY131048 DJU131048 DTQ131048 EDM131048 ENI131048 EXE131048 FHA131048 FQW131048 GAS131048 GKO131048 GUK131048 HEG131048 HOC131048 HXY131048 IHU131048 IRQ131048 JBM131048 JLI131048 JVE131048 KFA131048 KOW131048 KYS131048 LIO131048 LSK131048 MCG131048 MMC131048 MVY131048 NFU131048 NPQ131048 NZM131048 OJI131048 OTE131048 PDA131048 PMW131048 PWS131048 QGO131048 QQK131048 RAG131048 RKC131048 RTY131048 SDU131048 SNQ131048 SXM131048 THI131048 TRE131048 UBA131048 UKW131048 UUS131048 VEO131048 VOK131048 VYG131048 WIC131048 WRY131048 FM196584 PI196584 ZE196584 AJA196584 ASW196584 BCS196584 BMO196584 BWK196584 CGG196584 CQC196584 CZY196584 DJU196584 DTQ196584 EDM196584 ENI196584 EXE196584 FHA196584 FQW196584 GAS196584 GKO196584 GUK196584 HEG196584 HOC196584 HXY196584 IHU196584 IRQ196584 JBM196584 JLI196584 JVE196584 KFA196584 KOW196584 KYS196584 LIO196584 LSK196584 MCG196584 MMC196584 MVY196584 NFU196584 NPQ196584 NZM196584 OJI196584 OTE196584 PDA196584 PMW196584 PWS196584 QGO196584 QQK196584 RAG196584 RKC196584 RTY196584 SDU196584 SNQ196584 SXM196584 THI196584 TRE196584 UBA196584 UKW196584 UUS196584 VEO196584 VOK196584 VYG196584 WIC196584 WRY196584 FM262120 PI262120 ZE262120 AJA262120 ASW262120 BCS262120 BMO262120 BWK262120 CGG262120 CQC262120 CZY262120 DJU262120 DTQ262120 EDM262120 ENI262120 EXE262120 FHA262120 FQW262120 GAS262120 GKO262120 GUK262120 HEG262120 HOC262120 HXY262120 IHU262120 IRQ262120 JBM262120 JLI262120 JVE262120 KFA262120 KOW262120 KYS262120 LIO262120 LSK262120 MCG262120 MMC262120 MVY262120 NFU262120 NPQ262120 NZM262120 OJI262120 OTE262120 PDA262120 PMW262120 PWS262120 QGO262120 QQK262120 RAG262120 RKC262120 RTY262120 SDU262120 SNQ262120 SXM262120 THI262120 TRE262120 UBA262120 UKW262120 UUS262120 VEO262120 VOK262120 VYG262120 WIC262120 WRY262120 FM327656 PI327656 ZE327656 AJA327656 ASW327656 BCS327656 BMO327656 BWK327656 CGG327656 CQC327656 CZY327656 DJU327656 DTQ327656 EDM327656 ENI327656 EXE327656 FHA327656 FQW327656 GAS327656 GKO327656 GUK327656 HEG327656 HOC327656 HXY327656 IHU327656 IRQ327656 JBM327656 JLI327656 JVE327656 KFA327656 KOW327656 KYS327656 LIO327656 LSK327656 MCG327656 MMC327656 MVY327656 NFU327656 NPQ327656 NZM327656 OJI327656 OTE327656 PDA327656 PMW327656 PWS327656 QGO327656 QQK327656 RAG327656 RKC327656 RTY327656 SDU327656 SNQ327656 SXM327656 THI327656 TRE327656 UBA327656 UKW327656 UUS327656 VEO327656 VOK327656 VYG327656 WIC327656 WRY327656 FM393192 PI393192 ZE393192 AJA393192 ASW393192 BCS393192 BMO393192 BWK393192 CGG393192 CQC393192 CZY393192 DJU393192 DTQ393192 EDM393192 ENI393192 EXE393192 FHA393192 FQW393192 GAS393192 GKO393192 GUK393192 HEG393192 HOC393192 HXY393192 IHU393192 IRQ393192 JBM393192 JLI393192 JVE393192 KFA393192 KOW393192 KYS393192 LIO393192 LSK393192 MCG393192 MMC393192 MVY393192 NFU393192 NPQ393192 NZM393192 OJI393192 OTE393192 PDA393192 PMW393192 PWS393192 QGO393192 QQK393192 RAG393192 RKC393192 RTY393192 SDU393192 SNQ393192 SXM393192 THI393192 TRE393192 UBA393192 UKW393192 UUS393192 VEO393192 VOK393192 VYG393192 WIC393192 WRY393192 FM458728 PI458728 ZE458728 AJA458728 ASW458728 BCS458728 BMO458728 BWK458728 CGG458728 CQC458728 CZY458728 DJU458728 DTQ458728 EDM458728 ENI458728 EXE458728 FHA458728 FQW458728 GAS458728 GKO458728 GUK458728 HEG458728 HOC458728 HXY458728 IHU458728 IRQ458728 JBM458728 JLI458728 JVE458728 KFA458728 KOW458728 KYS458728 LIO458728 LSK458728 MCG458728 MMC458728 MVY458728 NFU458728 NPQ458728 NZM458728 OJI458728 OTE458728 PDA458728 PMW458728 PWS458728 QGO458728 QQK458728 RAG458728 RKC458728 RTY458728 SDU458728 SNQ458728 SXM458728 THI458728 TRE458728 UBA458728 UKW458728 UUS458728 VEO458728 VOK458728 VYG458728 WIC458728 WRY458728 FM524264 PI524264 ZE524264 AJA524264 ASW524264 BCS524264 BMO524264 BWK524264 CGG524264 CQC524264 CZY524264 DJU524264 DTQ524264 EDM524264 ENI524264 EXE524264 FHA524264 FQW524264 GAS524264 GKO524264 GUK524264 HEG524264 HOC524264 HXY524264 IHU524264 IRQ524264 JBM524264 JLI524264 JVE524264 KFA524264 KOW524264 KYS524264 LIO524264 LSK524264 MCG524264 MMC524264 MVY524264 NFU524264 NPQ524264 NZM524264 OJI524264 OTE524264 PDA524264 PMW524264 PWS524264 QGO524264 QQK524264 RAG524264 RKC524264 RTY524264 SDU524264 SNQ524264 SXM524264 THI524264 TRE524264 UBA524264 UKW524264 UUS524264 VEO524264 VOK524264 VYG524264 WIC524264 WRY524264 FM589800 PI589800 ZE589800 AJA589800 ASW589800 BCS589800 BMO589800 BWK589800 CGG589800 CQC589800 CZY589800 DJU589800 DTQ589800 EDM589800 ENI589800 EXE589800 FHA589800 FQW589800 GAS589800 GKO589800 GUK589800 HEG589800 HOC589800 HXY589800 IHU589800 IRQ589800 JBM589800 JLI589800 JVE589800 KFA589800 KOW589800 KYS589800 LIO589800 LSK589800 MCG589800 MMC589800 MVY589800 NFU589800 NPQ589800 NZM589800 OJI589800 OTE589800 PDA589800 PMW589800 PWS589800 QGO589800 QQK589800 RAG589800 RKC589800 RTY589800 SDU589800 SNQ589800 SXM589800 THI589800 TRE589800 UBA589800 UKW589800 UUS589800 VEO589800 VOK589800 VYG589800 WIC589800 WRY589800 FM655336 PI655336 ZE655336 AJA655336 ASW655336 BCS655336 BMO655336 BWK655336 CGG655336 CQC655336 CZY655336 DJU655336 DTQ655336 EDM655336 ENI655336 EXE655336 FHA655336 FQW655336 GAS655336 GKO655336 GUK655336 HEG655336 HOC655336 HXY655336 IHU655336 IRQ655336 JBM655336 JLI655336 JVE655336 KFA655336 KOW655336 KYS655336 LIO655336 LSK655336 MCG655336 MMC655336 MVY655336 NFU655336 NPQ655336 NZM655336 OJI655336 OTE655336 PDA655336 PMW655336 PWS655336 QGO655336 QQK655336 RAG655336 RKC655336 RTY655336 SDU655336 SNQ655336 SXM655336 THI655336 TRE655336 UBA655336 UKW655336 UUS655336 VEO655336 VOK655336 VYG655336 WIC655336 WRY655336 FM720872 PI720872 ZE720872 AJA720872 ASW720872 BCS720872 BMO720872 BWK720872 CGG720872 CQC720872 CZY720872 DJU720872 DTQ720872 EDM720872 ENI720872 EXE720872 FHA720872 FQW720872 GAS720872 GKO720872 GUK720872 HEG720872 HOC720872 HXY720872 IHU720872 IRQ720872 JBM720872 JLI720872 JVE720872 KFA720872 KOW720872 KYS720872 LIO720872 LSK720872 MCG720872 MMC720872 MVY720872 NFU720872 NPQ720872 NZM720872 OJI720872 OTE720872 PDA720872 PMW720872 PWS720872 QGO720872 QQK720872 RAG720872 RKC720872 RTY720872 SDU720872 SNQ720872 SXM720872 THI720872 TRE720872 UBA720872 UKW720872 UUS720872 VEO720872 VOK720872 VYG720872 WIC720872 WRY720872 FM786408 PI786408 ZE786408 AJA786408 ASW786408 BCS786408 BMO786408 BWK786408 CGG786408 CQC786408 CZY786408 DJU786408 DTQ786408 EDM786408 ENI786408 EXE786408 FHA786408 FQW786408 GAS786408 GKO786408 GUK786408 HEG786408 HOC786408 HXY786408 IHU786408 IRQ786408 JBM786408 JLI786408 JVE786408 KFA786408 KOW786408 KYS786408 LIO786408 LSK786408 MCG786408 MMC786408 MVY786408 NFU786408 NPQ786408 NZM786408 OJI786408 OTE786408 PDA786408 PMW786408 PWS786408 QGO786408 QQK786408 RAG786408 RKC786408 RTY786408 SDU786408 SNQ786408 SXM786408 THI786408 TRE786408 UBA786408 UKW786408 UUS786408 VEO786408 VOK786408 VYG786408 WIC786408 WRY786408 FM851944 PI851944 ZE851944 AJA851944 ASW851944 BCS851944 BMO851944 BWK851944 CGG851944 CQC851944 CZY851944 DJU851944 DTQ851944 EDM851944 ENI851944 EXE851944 FHA851944 FQW851944 GAS851944 GKO851944 GUK851944 HEG851944 HOC851944 HXY851944 IHU851944 IRQ851944 JBM851944 JLI851944 JVE851944 KFA851944 KOW851944 KYS851944 LIO851944 LSK851944 MCG851944 MMC851944 MVY851944 NFU851944 NPQ851944 NZM851944 OJI851944 OTE851944 PDA851944 PMW851944 PWS851944 QGO851944 QQK851944 RAG851944 RKC851944 RTY851944 SDU851944 SNQ851944 SXM851944 THI851944 TRE851944 UBA851944 UKW851944 UUS851944 VEO851944 VOK851944 VYG851944 WIC851944 WRY851944 FM917480 PI917480 ZE917480 AJA917480 ASW917480 BCS917480 BMO917480 BWK917480 CGG917480 CQC917480 CZY917480 DJU917480 DTQ917480 EDM917480 ENI917480 EXE917480 FHA917480 FQW917480 GAS917480 GKO917480 GUK917480 HEG917480 HOC917480 HXY917480 IHU917480 IRQ917480 JBM917480 JLI917480 JVE917480 KFA917480 KOW917480 KYS917480 LIO917480 LSK917480 MCG917480 MMC917480 MVY917480 NFU917480 NPQ917480 NZM917480 OJI917480 OTE917480 PDA917480 PMW917480 PWS917480 QGO917480 QQK917480 RAG917480 RKC917480 RTY917480 SDU917480 SNQ917480 SXM917480 THI917480 TRE917480 UBA917480 UKW917480 UUS917480 VEO917480 VOK917480 VYG917480 WIC917480 WRY917480 FM983016 PI983016 ZE983016 AJA983016 ASW983016 BCS983016 BMO983016 BWK983016 CGG983016 CQC983016 CZY983016 DJU983016 DTQ983016 EDM983016 ENI983016 EXE983016 FHA983016 FQW983016 GAS983016 GKO983016 GUK983016 HEG983016 HOC983016 HXY983016 IHU983016 IRQ983016 JBM983016 JLI983016 JVE983016 KFA983016 KOW983016 KYS983016 LIO983016 LSK983016 MCG983016 MMC983016 MVY983016 NFU983016 NPQ983016 NZM983016 OJI983016 OTE983016 PDA983016 PMW983016 PWS983016 QGO983016 QQK983016 RAG983016 RKC983016 RTY983016 SDU983016 SNQ983016 SXM983016 THI983016 TRE983016 UBA983016 UKW983016 UUS983016 VEO983016 VOK983016 VYG983016 WIC983016 WRY983016 FM65525 PI65525 ZE65525 AJA65525 ASW65525 BCS65525 BMO65525 BWK65525 CGG65525 CQC65525 CZY65525 DJU65525 DTQ65525 EDM65525 ENI65525 EXE65525 FHA65525 FQW65525 GAS65525 GKO65525 GUK65525 HEG65525 HOC65525 HXY65525 IHU65525 IRQ65525 JBM65525 JLI65525 JVE65525 KFA65525 KOW65525 KYS65525 LIO65525 LSK65525 MCG65525 MMC65525 MVY65525 NFU65525 NPQ65525 NZM65525 OJI65525 OTE65525 PDA65525 PMW65525 PWS65525 QGO65525 QQK65525 RAG65525 RKC65525 RTY65525 SDU65525 SNQ65525 SXM65525 THI65525 TRE65525 UBA65525 UKW65525 UUS65525 VEO65525 VOK65525 VYG65525 WIC65525 WRY65525 FM131061 PI131061 ZE131061 AJA131061 ASW131061 BCS131061 BMO131061 BWK131061 CGG131061 CQC131061 CZY131061 DJU131061 DTQ131061 EDM131061 ENI131061 EXE131061 FHA131061 FQW131061 GAS131061 GKO131061 GUK131061 HEG131061 HOC131061 HXY131061 IHU131061 IRQ131061 JBM131061 JLI131061 JVE131061 KFA131061 KOW131061 KYS131061 LIO131061 LSK131061 MCG131061 MMC131061 MVY131061 NFU131061 NPQ131061 NZM131061 OJI131061 OTE131061 PDA131061 PMW131061 PWS131061 QGO131061 QQK131061 RAG131061 RKC131061 RTY131061 SDU131061 SNQ131061 SXM131061 THI131061 TRE131061 UBA131061 UKW131061 UUS131061 VEO131061 VOK131061 VYG131061 WIC131061 WRY131061 FM196597 PI196597 ZE196597 AJA196597 ASW196597 BCS196597 BMO196597 BWK196597 CGG196597 CQC196597 CZY196597 DJU196597 DTQ196597 EDM196597 ENI196597 EXE196597 FHA196597 FQW196597 GAS196597 GKO196597 GUK196597 HEG196597 HOC196597 HXY196597 IHU196597 IRQ196597 JBM196597 JLI196597 JVE196597 KFA196597 KOW196597 KYS196597 LIO196597 LSK196597 MCG196597 MMC196597 MVY196597 NFU196597 NPQ196597 NZM196597 OJI196597 OTE196597 PDA196597 PMW196597 PWS196597 QGO196597 QQK196597 RAG196597 RKC196597 RTY196597 SDU196597 SNQ196597 SXM196597 THI196597 TRE196597 UBA196597 UKW196597 UUS196597 VEO196597 VOK196597 VYG196597 WIC196597 WRY196597 FM262133 PI262133 ZE262133 AJA262133 ASW262133 BCS262133 BMO262133 BWK262133 CGG262133 CQC262133 CZY262133 DJU262133 DTQ262133 EDM262133 ENI262133 EXE262133 FHA262133 FQW262133 GAS262133 GKO262133 GUK262133 HEG262133 HOC262133 HXY262133 IHU262133 IRQ262133 JBM262133 JLI262133 JVE262133 KFA262133 KOW262133 KYS262133 LIO262133 LSK262133 MCG262133 MMC262133 MVY262133 NFU262133 NPQ262133 NZM262133 OJI262133 OTE262133 PDA262133 PMW262133 PWS262133 QGO262133 QQK262133 RAG262133 RKC262133 RTY262133 SDU262133 SNQ262133 SXM262133 THI262133 TRE262133 UBA262133 UKW262133 UUS262133 VEO262133 VOK262133 VYG262133 WIC262133 WRY262133 FM327669 PI327669 ZE327669 AJA327669 ASW327669 BCS327669 BMO327669 BWK327669 CGG327669 CQC327669 CZY327669 DJU327669 DTQ327669 EDM327669 ENI327669 EXE327669 FHA327669 FQW327669 GAS327669 GKO327669 GUK327669 HEG327669 HOC327669 HXY327669 IHU327669 IRQ327669 JBM327669 JLI327669 JVE327669 KFA327669 KOW327669 KYS327669 LIO327669 LSK327669 MCG327669 MMC327669 MVY327669 NFU327669 NPQ327669 NZM327669 OJI327669 OTE327669 PDA327669 PMW327669 PWS327669 QGO327669 QQK327669 RAG327669 RKC327669 RTY327669 SDU327669 SNQ327669 SXM327669 THI327669 TRE327669 UBA327669 UKW327669 UUS327669 VEO327669 VOK327669 VYG327669 WIC327669 WRY327669 FM393205 PI393205 ZE393205 AJA393205 ASW393205 BCS393205 BMO393205 BWK393205 CGG393205 CQC393205 CZY393205 DJU393205 DTQ393205 EDM393205 ENI393205 EXE393205 FHA393205 FQW393205 GAS393205 GKO393205 GUK393205 HEG393205 HOC393205 HXY393205 IHU393205 IRQ393205 JBM393205 JLI393205 JVE393205 KFA393205 KOW393205 KYS393205 LIO393205 LSK393205 MCG393205 MMC393205 MVY393205 NFU393205 NPQ393205 NZM393205 OJI393205 OTE393205 PDA393205 PMW393205 PWS393205 QGO393205 QQK393205 RAG393205 RKC393205 RTY393205 SDU393205 SNQ393205 SXM393205 THI393205 TRE393205 UBA393205 UKW393205 UUS393205 VEO393205 VOK393205 VYG393205 WIC393205 WRY393205 FM458741 PI458741 ZE458741 AJA458741 ASW458741 BCS458741 BMO458741 BWK458741 CGG458741 CQC458741 CZY458741 DJU458741 DTQ458741 EDM458741 ENI458741 EXE458741 FHA458741 FQW458741 GAS458741 GKO458741 GUK458741 HEG458741 HOC458741 HXY458741 IHU458741 IRQ458741 JBM458741 JLI458741 JVE458741 KFA458741 KOW458741 KYS458741 LIO458741 LSK458741 MCG458741 MMC458741 MVY458741 NFU458741 NPQ458741 NZM458741 OJI458741 OTE458741 PDA458741 PMW458741 PWS458741 QGO458741 QQK458741 RAG458741 RKC458741 RTY458741 SDU458741 SNQ458741 SXM458741 THI458741 TRE458741 UBA458741 UKW458741 UUS458741 VEO458741 VOK458741 VYG458741 WIC458741 WRY458741 FM524277 PI524277 ZE524277 AJA524277 ASW524277 BCS524277 BMO524277 BWK524277 CGG524277 CQC524277 CZY524277 DJU524277 DTQ524277 EDM524277 ENI524277 EXE524277 FHA524277 FQW524277 GAS524277 GKO524277 GUK524277 HEG524277 HOC524277 HXY524277 IHU524277 IRQ524277 JBM524277 JLI524277 JVE524277 KFA524277 KOW524277 KYS524277 LIO524277 LSK524277 MCG524277 MMC524277 MVY524277 NFU524277 NPQ524277 NZM524277 OJI524277 OTE524277 PDA524277 PMW524277 PWS524277 QGO524277 QQK524277 RAG524277 RKC524277 RTY524277 SDU524277 SNQ524277 SXM524277 THI524277 TRE524277 UBA524277 UKW524277 UUS524277 VEO524277 VOK524277 VYG524277 WIC524277 WRY524277 FM589813 PI589813 ZE589813 AJA589813 ASW589813 BCS589813 BMO589813 BWK589813 CGG589813 CQC589813 CZY589813 DJU589813 DTQ589813 EDM589813 ENI589813 EXE589813 FHA589813 FQW589813 GAS589813 GKO589813 GUK589813 HEG589813 HOC589813 HXY589813 IHU589813 IRQ589813 JBM589813 JLI589813 JVE589813 KFA589813 KOW589813 KYS589813 LIO589813 LSK589813 MCG589813 MMC589813 MVY589813 NFU589813 NPQ589813 NZM589813 OJI589813 OTE589813 PDA589813 PMW589813 PWS589813 QGO589813 QQK589813 RAG589813 RKC589813 RTY589813 SDU589813 SNQ589813 SXM589813 THI589813 TRE589813 UBA589813 UKW589813 UUS589813 VEO589813 VOK589813 VYG589813 WIC589813 WRY589813 FM655349 PI655349 ZE655349 AJA655349 ASW655349 BCS655349 BMO655349 BWK655349 CGG655349 CQC655349 CZY655349 DJU655349 DTQ655349 EDM655349 ENI655349 EXE655349 FHA655349 FQW655349 GAS655349 GKO655349 GUK655349 HEG655349 HOC655349 HXY655349 IHU655349 IRQ655349 JBM655349 JLI655349 JVE655349 KFA655349 KOW655349 KYS655349 LIO655349 LSK655349 MCG655349 MMC655349 MVY655349 NFU655349 NPQ655349 NZM655349 OJI655349 OTE655349 PDA655349 PMW655349 PWS655349 QGO655349 QQK655349 RAG655349 RKC655349 RTY655349 SDU655349 SNQ655349 SXM655349 THI655349 TRE655349 UBA655349 UKW655349 UUS655349 VEO655349 VOK655349 VYG655349 WIC655349 WRY655349 FM720885 PI720885 ZE720885 AJA720885 ASW720885 BCS720885 BMO720885 BWK720885 CGG720885 CQC720885 CZY720885 DJU720885 DTQ720885 EDM720885 ENI720885 EXE720885 FHA720885 FQW720885 GAS720885 GKO720885 GUK720885 HEG720885 HOC720885 HXY720885 IHU720885 IRQ720885 JBM720885 JLI720885 JVE720885 KFA720885 KOW720885 KYS720885 LIO720885 LSK720885 MCG720885 MMC720885 MVY720885 NFU720885 NPQ720885 NZM720885 OJI720885 OTE720885 PDA720885 PMW720885 PWS720885 QGO720885 QQK720885 RAG720885 RKC720885 RTY720885 SDU720885 SNQ720885 SXM720885 THI720885 TRE720885 UBA720885 UKW720885 UUS720885 VEO720885 VOK720885 VYG720885 WIC720885 WRY720885 FM786421 PI786421 ZE786421 AJA786421 ASW786421 BCS786421 BMO786421 BWK786421 CGG786421 CQC786421 CZY786421 DJU786421 DTQ786421 EDM786421 ENI786421 EXE786421 FHA786421 FQW786421 GAS786421 GKO786421 GUK786421 HEG786421 HOC786421 HXY786421 IHU786421 IRQ786421 JBM786421 JLI786421 JVE786421 KFA786421 KOW786421 KYS786421 LIO786421 LSK786421 MCG786421 MMC786421 MVY786421 NFU786421 NPQ786421 NZM786421 OJI786421 OTE786421 PDA786421 PMW786421 PWS786421 QGO786421 QQK786421 RAG786421 RKC786421 RTY786421 SDU786421 SNQ786421 SXM786421 THI786421 TRE786421 UBA786421 UKW786421 UUS786421 VEO786421 VOK786421 VYG786421 WIC786421 WRY786421 FM851957 PI851957 ZE851957 AJA851957 ASW851957 BCS851957 BMO851957 BWK851957 CGG851957 CQC851957 CZY851957 DJU851957 DTQ851957 EDM851957 ENI851957 EXE851957 FHA851957 FQW851957 GAS851957 GKO851957 GUK851957 HEG851957 HOC851957 HXY851957 IHU851957 IRQ851957 JBM851957 JLI851957 JVE851957 KFA851957 KOW851957 KYS851957 LIO851957 LSK851957 MCG851957 MMC851957 MVY851957 NFU851957 NPQ851957 NZM851957 OJI851957 OTE851957 PDA851957 PMW851957 PWS851957 QGO851957 QQK851957 RAG851957 RKC851957 RTY851957 SDU851957 SNQ851957 SXM851957 THI851957 TRE851957 UBA851957 UKW851957 UUS851957 VEO851957 VOK851957 VYG851957 WIC851957 WRY851957 FM917493 PI917493 ZE917493 AJA917493 ASW917493 BCS917493 BMO917493 BWK917493 CGG917493 CQC917493 CZY917493 DJU917493 DTQ917493 EDM917493 ENI917493 EXE917493 FHA917493 FQW917493 GAS917493 GKO917493 GUK917493 HEG917493 HOC917493 HXY917493 IHU917493 IRQ917493 JBM917493 JLI917493 JVE917493 KFA917493 KOW917493 KYS917493 LIO917493 LSK917493 MCG917493 MMC917493 MVY917493 NFU917493 NPQ917493 NZM917493 OJI917493 OTE917493 PDA917493 PMW917493 PWS917493 QGO917493 QQK917493 RAG917493 RKC917493 RTY917493 SDU917493 SNQ917493 SXM917493 THI917493 TRE917493 UBA917493 UKW917493 UUS917493 VEO917493 VOK917493 VYG917493 WIC917493 WRY917493 FM983029 PI983029 ZE983029 AJA983029 ASW983029 BCS983029 BMO983029 BWK983029 CGG983029 CQC983029 CZY983029 DJU983029 DTQ983029 EDM983029 ENI983029 EXE983029 FHA983029 FQW983029 GAS983029 GKO983029 GUK983029 HEG983029 HOC983029 HXY983029 IHU983029 IRQ983029 JBM983029 JLI983029 JVE983029 KFA983029 KOW983029 KYS983029 LIO983029 LSK983029 MCG983029 MMC983029 MVY983029 NFU983029 NPQ983029 NZM983029 OJI983029 OTE983029 PDA983029 PMW983029 PWS983029 QGO983029 QQK983029 RAG983029 RKC983029 RTY983029 SDU983029 SNQ983029 SXM983029 THI983029 TRE983029 UBA983029 UKW983029 UUS983029 VEO983029 VOK983029 VYG983029 WIC983029 WRY983029 FM65521 PI65521 ZE65521 AJA65521 ASW65521 BCS65521 BMO65521 BWK65521 CGG65521 CQC65521 CZY65521 DJU65521 DTQ65521 EDM65521 ENI65521 EXE65521 FHA65521 FQW65521 GAS65521 GKO65521 GUK65521 HEG65521 HOC65521 HXY65521 IHU65521 IRQ65521 JBM65521 JLI65521 JVE65521 KFA65521 KOW65521 KYS65521 LIO65521 LSK65521 MCG65521 MMC65521 MVY65521 NFU65521 NPQ65521 NZM65521 OJI65521 OTE65521 PDA65521 PMW65521 PWS65521 QGO65521 QQK65521 RAG65521 RKC65521 RTY65521 SDU65521 SNQ65521 SXM65521 THI65521 TRE65521 UBA65521 UKW65521 UUS65521 VEO65521 VOK65521 VYG65521 WIC65521 WRY65521 FM131057 PI131057 ZE131057 AJA131057 ASW131057 BCS131057 BMO131057 BWK131057 CGG131057 CQC131057 CZY131057 DJU131057 DTQ131057 EDM131057 ENI131057 EXE131057 FHA131057 FQW131057 GAS131057 GKO131057 GUK131057 HEG131057 HOC131057 HXY131057 IHU131057 IRQ131057 JBM131057 JLI131057 JVE131057 KFA131057 KOW131057 KYS131057 LIO131057 LSK131057 MCG131057 MMC131057 MVY131057 NFU131057 NPQ131057 NZM131057 OJI131057 OTE131057 PDA131057 PMW131057 PWS131057 QGO131057 QQK131057 RAG131057 RKC131057 RTY131057 SDU131057 SNQ131057 SXM131057 THI131057 TRE131057 UBA131057 UKW131057 UUS131057 VEO131057 VOK131057 VYG131057 WIC131057 WRY131057 FM196593 PI196593 ZE196593 AJA196593 ASW196593 BCS196593 BMO196593 BWK196593 CGG196593 CQC196593 CZY196593 DJU196593 DTQ196593 EDM196593 ENI196593 EXE196593 FHA196593 FQW196593 GAS196593 GKO196593 GUK196593 HEG196593 HOC196593 HXY196593 IHU196593 IRQ196593 JBM196593 JLI196593 JVE196593 KFA196593 KOW196593 KYS196593 LIO196593 LSK196593 MCG196593 MMC196593 MVY196593 NFU196593 NPQ196593 NZM196593 OJI196593 OTE196593 PDA196593 PMW196593 PWS196593 QGO196593 QQK196593 RAG196593 RKC196593 RTY196593 SDU196593 SNQ196593 SXM196593 THI196593 TRE196593 UBA196593 UKW196593 UUS196593 VEO196593 VOK196593 VYG196593 WIC196593 WRY196593 FM262129 PI262129 ZE262129 AJA262129 ASW262129 BCS262129 BMO262129 BWK262129 CGG262129 CQC262129 CZY262129 DJU262129 DTQ262129 EDM262129 ENI262129 EXE262129 FHA262129 FQW262129 GAS262129 GKO262129 GUK262129 HEG262129 HOC262129 HXY262129 IHU262129 IRQ262129 JBM262129 JLI262129 JVE262129 KFA262129 KOW262129 KYS262129 LIO262129 LSK262129 MCG262129 MMC262129 MVY262129 NFU262129 NPQ262129 NZM262129 OJI262129 OTE262129 PDA262129 PMW262129 PWS262129 QGO262129 QQK262129 RAG262129 RKC262129 RTY262129 SDU262129 SNQ262129 SXM262129 THI262129 TRE262129 UBA262129 UKW262129 UUS262129 VEO262129 VOK262129 VYG262129 WIC262129 WRY262129 FM327665 PI327665 ZE327665 AJA327665 ASW327665 BCS327665 BMO327665 BWK327665 CGG327665 CQC327665 CZY327665 DJU327665 DTQ327665 EDM327665 ENI327665 EXE327665 FHA327665 FQW327665 GAS327665 GKO327665 GUK327665 HEG327665 HOC327665 HXY327665 IHU327665 IRQ327665 JBM327665 JLI327665 JVE327665 KFA327665 KOW327665 KYS327665 LIO327665 LSK327665 MCG327665 MMC327665 MVY327665 NFU327665 NPQ327665 NZM327665 OJI327665 OTE327665 PDA327665 PMW327665 PWS327665 QGO327665 QQK327665 RAG327665 RKC327665 RTY327665 SDU327665 SNQ327665 SXM327665 THI327665 TRE327665 UBA327665 UKW327665 UUS327665 VEO327665 VOK327665 VYG327665 WIC327665 WRY327665 FM393201 PI393201 ZE393201 AJA393201 ASW393201 BCS393201 BMO393201 BWK393201 CGG393201 CQC393201 CZY393201 DJU393201 DTQ393201 EDM393201 ENI393201 EXE393201 FHA393201 FQW393201 GAS393201 GKO393201 GUK393201 HEG393201 HOC393201 HXY393201 IHU393201 IRQ393201 JBM393201 JLI393201 JVE393201 KFA393201 KOW393201 KYS393201 LIO393201 LSK393201 MCG393201 MMC393201 MVY393201 NFU393201 NPQ393201 NZM393201 OJI393201 OTE393201 PDA393201 PMW393201 PWS393201 QGO393201 QQK393201 RAG393201 RKC393201 RTY393201 SDU393201 SNQ393201 SXM393201 THI393201 TRE393201 UBA393201 UKW393201 UUS393201 VEO393201 VOK393201 VYG393201 WIC393201 WRY393201 FM458737 PI458737 ZE458737 AJA458737 ASW458737 BCS458737 BMO458737 BWK458737 CGG458737 CQC458737 CZY458737 DJU458737 DTQ458737 EDM458737 ENI458737 EXE458737 FHA458737 FQW458737 GAS458737 GKO458737 GUK458737 HEG458737 HOC458737 HXY458737 IHU458737 IRQ458737 JBM458737 JLI458737 JVE458737 KFA458737 KOW458737 KYS458737 LIO458737 LSK458737 MCG458737 MMC458737 MVY458737 NFU458737 NPQ458737 NZM458737 OJI458737 OTE458737 PDA458737 PMW458737 PWS458737 QGO458737 QQK458737 RAG458737 RKC458737 RTY458737 SDU458737 SNQ458737 SXM458737 THI458737 TRE458737 UBA458737 UKW458737 UUS458737 VEO458737 VOK458737 VYG458737 WIC458737 WRY458737 FM524273 PI524273 ZE524273 AJA524273 ASW524273 BCS524273 BMO524273 BWK524273 CGG524273 CQC524273 CZY524273 DJU524273 DTQ524273 EDM524273 ENI524273 EXE524273 FHA524273 FQW524273 GAS524273 GKO524273 GUK524273 HEG524273 HOC524273 HXY524273 IHU524273 IRQ524273 JBM524273 JLI524273 JVE524273 KFA524273 KOW524273 KYS524273 LIO524273 LSK524273 MCG524273 MMC524273 MVY524273 NFU524273 NPQ524273 NZM524273 OJI524273 OTE524273 PDA524273 PMW524273 PWS524273 QGO524273 QQK524273 RAG524273 RKC524273 RTY524273 SDU524273 SNQ524273 SXM524273 THI524273 TRE524273 UBA524273 UKW524273 UUS524273 VEO524273 VOK524273 VYG524273 WIC524273 WRY524273 FM589809 PI589809 ZE589809 AJA589809 ASW589809 BCS589809 BMO589809 BWK589809 CGG589809 CQC589809 CZY589809 DJU589809 DTQ589809 EDM589809 ENI589809 EXE589809 FHA589809 FQW589809 GAS589809 GKO589809 GUK589809 HEG589809 HOC589809 HXY589809 IHU589809 IRQ589809 JBM589809 JLI589809 JVE589809 KFA589809 KOW589809 KYS589809 LIO589809 LSK589809 MCG589809 MMC589809 MVY589809 NFU589809 NPQ589809 NZM589809 OJI589809 OTE589809 PDA589809 PMW589809 PWS589809 QGO589809 QQK589809 RAG589809 RKC589809 RTY589809 SDU589809 SNQ589809 SXM589809 THI589809 TRE589809 UBA589809 UKW589809 UUS589809 VEO589809 VOK589809 VYG589809 WIC589809 WRY589809 FM655345 PI655345 ZE655345 AJA655345 ASW655345 BCS655345 BMO655345 BWK655345 CGG655345 CQC655345 CZY655345 DJU655345 DTQ655345 EDM655345 ENI655345 EXE655345 FHA655345 FQW655345 GAS655345 GKO655345 GUK655345 HEG655345 HOC655345 HXY655345 IHU655345 IRQ655345 JBM655345 JLI655345 JVE655345 KFA655345 KOW655345 KYS655345 LIO655345 LSK655345 MCG655345 MMC655345 MVY655345 NFU655345 NPQ655345 NZM655345 OJI655345 OTE655345 PDA655345 PMW655345 PWS655345 QGO655345 QQK655345 RAG655345 RKC655345 RTY655345 SDU655345 SNQ655345 SXM655345 THI655345 TRE655345 UBA655345 UKW655345 UUS655345 VEO655345 VOK655345 VYG655345 WIC655345 WRY655345 FM720881 PI720881 ZE720881 AJA720881 ASW720881 BCS720881 BMO720881 BWK720881 CGG720881 CQC720881 CZY720881 DJU720881 DTQ720881 EDM720881 ENI720881 EXE720881 FHA720881 FQW720881 GAS720881 GKO720881 GUK720881 HEG720881 HOC720881 HXY720881 IHU720881 IRQ720881 JBM720881 JLI720881 JVE720881 KFA720881 KOW720881 KYS720881 LIO720881 LSK720881 MCG720881 MMC720881 MVY720881 NFU720881 NPQ720881 NZM720881 OJI720881 OTE720881 PDA720881 PMW720881 PWS720881 QGO720881 QQK720881 RAG720881 RKC720881 RTY720881 SDU720881 SNQ720881 SXM720881 THI720881 TRE720881 UBA720881 UKW720881 UUS720881 VEO720881 VOK720881 VYG720881 WIC720881 WRY720881 FM786417 PI786417 ZE786417 AJA786417 ASW786417 BCS786417 BMO786417 BWK786417 CGG786417 CQC786417 CZY786417 DJU786417 DTQ786417 EDM786417 ENI786417 EXE786417 FHA786417 FQW786417 GAS786417 GKO786417 GUK786417 HEG786417 HOC786417 HXY786417 IHU786417 IRQ786417 JBM786417 JLI786417 JVE786417 KFA786417 KOW786417 KYS786417 LIO786417 LSK786417 MCG786417 MMC786417 MVY786417 NFU786417 NPQ786417 NZM786417 OJI786417 OTE786417 PDA786417 PMW786417 PWS786417 QGO786417 QQK786417 RAG786417 RKC786417 RTY786417 SDU786417 SNQ786417 SXM786417 THI786417 TRE786417 UBA786417 UKW786417 UUS786417 VEO786417 VOK786417 VYG786417 WIC786417 WRY786417 FM851953 PI851953 ZE851953 AJA851953 ASW851953 BCS851953 BMO851953 BWK851953 CGG851953 CQC851953 CZY851953 DJU851953 DTQ851953 EDM851953 ENI851953 EXE851953 FHA851953 FQW851953 GAS851953 GKO851953 GUK851953 HEG851953 HOC851953 HXY851953 IHU851953 IRQ851953 JBM851953 JLI851953 JVE851953 KFA851953 KOW851953 KYS851953 LIO851953 LSK851953 MCG851953 MMC851953 MVY851953 NFU851953 NPQ851953 NZM851953 OJI851953 OTE851953 PDA851953 PMW851953 PWS851953 QGO851953 QQK851953 RAG851953 RKC851953 RTY851953 SDU851953 SNQ851953 SXM851953 THI851953 TRE851953 UBA851953 UKW851953 UUS851953 VEO851953 VOK851953 VYG851953 WIC851953 WRY851953 FM917489 PI917489 ZE917489 AJA917489 ASW917489 BCS917489 BMO917489 BWK917489 CGG917489 CQC917489 CZY917489 DJU917489 DTQ917489 EDM917489 ENI917489 EXE917489 FHA917489 FQW917489 GAS917489 GKO917489 GUK917489 HEG917489 HOC917489 HXY917489 IHU917489 IRQ917489 JBM917489 JLI917489 JVE917489 KFA917489 KOW917489 KYS917489 LIO917489 LSK917489 MCG917489 MMC917489 MVY917489 NFU917489 NPQ917489 NZM917489 OJI917489 OTE917489 PDA917489 PMW917489 PWS917489 QGO917489 QQK917489 RAG917489 RKC917489 RTY917489 SDU917489 SNQ917489 SXM917489 THI917489 TRE917489 UBA917489 UKW917489 UUS917489 VEO917489 VOK917489 VYG917489 WIC917489 WRY917489 FM983025 PI983025 ZE983025 AJA983025 ASW983025 BCS983025 BMO983025 BWK983025 CGG983025 CQC983025 CZY983025 DJU983025 DTQ983025 EDM983025 ENI983025 EXE983025 FHA983025 FQW983025 GAS983025 GKO983025 GUK983025 HEG983025 HOC983025 HXY983025 IHU983025 IRQ983025 JBM983025 JLI983025 JVE983025 KFA983025 KOW983025 KYS983025 LIO983025 LSK983025 MCG983025 MMC983025 MVY983025 NFU983025 NPQ983025 NZM983025 OJI983025 OTE983025 PDA983025 PMW983025 PWS983025 QGO983025 QQK983025 RAG983025 RKC983025 RTY983025 SDU983025 SNQ983025 SXM983025 THI983025 TRE983025 UBA983025 UKW983025 UUS983025 VEO983025 VOK983025 VYG983025 WIC983025 WRY983025 FM65528 PI65528 ZE65528 AJA65528 ASW65528 BCS65528 BMO65528 BWK65528 CGG65528 CQC65528 CZY65528 DJU65528 DTQ65528 EDM65528 ENI65528 EXE65528 FHA65528 FQW65528 GAS65528 GKO65528 GUK65528 HEG65528 HOC65528 HXY65528 IHU65528 IRQ65528 JBM65528 JLI65528 JVE65528 KFA65528 KOW65528 KYS65528 LIO65528 LSK65528 MCG65528 MMC65528 MVY65528 NFU65528 NPQ65528 NZM65528 OJI65528 OTE65528 PDA65528 PMW65528 PWS65528 QGO65528 QQK65528 RAG65528 RKC65528 RTY65528 SDU65528 SNQ65528 SXM65528 THI65528 TRE65528 UBA65528 UKW65528 UUS65528 VEO65528 VOK65528 VYG65528 WIC65528 WRY65528 FM131064 PI131064 ZE131064 AJA131064 ASW131064 BCS131064 BMO131064 BWK131064 CGG131064 CQC131064 CZY131064 DJU131064 DTQ131064 EDM131064 ENI131064 EXE131064 FHA131064 FQW131064 GAS131064 GKO131064 GUK131064 HEG131064 HOC131064 HXY131064 IHU131064 IRQ131064 JBM131064 JLI131064 JVE131064 KFA131064 KOW131064 KYS131064 LIO131064 LSK131064 MCG131064 MMC131064 MVY131064 NFU131064 NPQ131064 NZM131064 OJI131064 OTE131064 PDA131064 PMW131064 PWS131064 QGO131064 QQK131064 RAG131064 RKC131064 RTY131064 SDU131064 SNQ131064 SXM131064 THI131064 TRE131064 UBA131064 UKW131064 UUS131064 VEO131064 VOK131064 VYG131064 WIC131064 WRY131064 FM196600 PI196600 ZE196600 AJA196600 ASW196600 BCS196600 BMO196600 BWK196600 CGG196600 CQC196600 CZY196600 DJU196600 DTQ196600 EDM196600 ENI196600 EXE196600 FHA196600 FQW196600 GAS196600 GKO196600 GUK196600 HEG196600 HOC196600 HXY196600 IHU196600 IRQ196600 JBM196600 JLI196600 JVE196600 KFA196600 KOW196600 KYS196600 LIO196600 LSK196600 MCG196600 MMC196600 MVY196600 NFU196600 NPQ196600 NZM196600 OJI196600 OTE196600 PDA196600 PMW196600 PWS196600 QGO196600 QQK196600 RAG196600 RKC196600 RTY196600 SDU196600 SNQ196600 SXM196600 THI196600 TRE196600 UBA196600 UKW196600 UUS196600 VEO196600 VOK196600 VYG196600 WIC196600 WRY196600 FM262136 PI262136 ZE262136 AJA262136 ASW262136 BCS262136 BMO262136 BWK262136 CGG262136 CQC262136 CZY262136 DJU262136 DTQ262136 EDM262136 ENI262136 EXE262136 FHA262136 FQW262136 GAS262136 GKO262136 GUK262136 HEG262136 HOC262136 HXY262136 IHU262136 IRQ262136 JBM262136 JLI262136 JVE262136 KFA262136 KOW262136 KYS262136 LIO262136 LSK262136 MCG262136 MMC262136 MVY262136 NFU262136 NPQ262136 NZM262136 OJI262136 OTE262136 PDA262136 PMW262136 PWS262136 QGO262136 QQK262136 RAG262136 RKC262136 RTY262136 SDU262136 SNQ262136 SXM262136 THI262136 TRE262136 UBA262136 UKW262136 UUS262136 VEO262136 VOK262136 VYG262136 WIC262136 WRY262136 FM327672 PI327672 ZE327672 AJA327672 ASW327672 BCS327672 BMO327672 BWK327672 CGG327672 CQC327672 CZY327672 DJU327672 DTQ327672 EDM327672 ENI327672 EXE327672 FHA327672 FQW327672 GAS327672 GKO327672 GUK327672 HEG327672 HOC327672 HXY327672 IHU327672 IRQ327672 JBM327672 JLI327672 JVE327672 KFA327672 KOW327672 KYS327672 LIO327672 LSK327672 MCG327672 MMC327672 MVY327672 NFU327672 NPQ327672 NZM327672 OJI327672 OTE327672 PDA327672 PMW327672 PWS327672 QGO327672 QQK327672 RAG327672 RKC327672 RTY327672 SDU327672 SNQ327672 SXM327672 THI327672 TRE327672 UBA327672 UKW327672 UUS327672 VEO327672 VOK327672 VYG327672 WIC327672 WRY327672 FM393208 PI393208 ZE393208 AJA393208 ASW393208 BCS393208 BMO393208 BWK393208 CGG393208 CQC393208 CZY393208 DJU393208 DTQ393208 EDM393208 ENI393208 EXE393208 FHA393208 FQW393208 GAS393208 GKO393208 GUK393208 HEG393208 HOC393208 HXY393208 IHU393208 IRQ393208 JBM393208 JLI393208 JVE393208 KFA393208 KOW393208 KYS393208 LIO393208 LSK393208 MCG393208 MMC393208 MVY393208 NFU393208 NPQ393208 NZM393208 OJI393208 OTE393208 PDA393208 PMW393208 PWS393208 QGO393208 QQK393208 RAG393208 RKC393208 RTY393208 SDU393208 SNQ393208 SXM393208 THI393208 TRE393208 UBA393208 UKW393208 UUS393208 VEO393208 VOK393208 VYG393208 WIC393208 WRY393208 FM458744 PI458744 ZE458744 AJA458744 ASW458744 BCS458744 BMO458744 BWK458744 CGG458744 CQC458744 CZY458744 DJU458744 DTQ458744 EDM458744 ENI458744 EXE458744 FHA458744 FQW458744 GAS458744 GKO458744 GUK458744 HEG458744 HOC458744 HXY458744 IHU458744 IRQ458744 JBM458744 JLI458744 JVE458744 KFA458744 KOW458744 KYS458744 LIO458744 LSK458744 MCG458744 MMC458744 MVY458744 NFU458744 NPQ458744 NZM458744 OJI458744 OTE458744 PDA458744 PMW458744 PWS458744 QGO458744 QQK458744 RAG458744 RKC458744 RTY458744 SDU458744 SNQ458744 SXM458744 THI458744 TRE458744 UBA458744 UKW458744 UUS458744 VEO458744 VOK458744 VYG458744 WIC458744 WRY458744 FM524280 PI524280 ZE524280 AJA524280 ASW524280 BCS524280 BMO524280 BWK524280 CGG524280 CQC524280 CZY524280 DJU524280 DTQ524280 EDM524280 ENI524280 EXE524280 FHA524280 FQW524280 GAS524280 GKO524280 GUK524280 HEG524280 HOC524280 HXY524280 IHU524280 IRQ524280 JBM524280 JLI524280 JVE524280 KFA524280 KOW524280 KYS524280 LIO524280 LSK524280 MCG524280 MMC524280 MVY524280 NFU524280 NPQ524280 NZM524280 OJI524280 OTE524280 PDA524280 PMW524280 PWS524280 QGO524280 QQK524280 RAG524280 RKC524280 RTY524280 SDU524280 SNQ524280 SXM524280 THI524280 TRE524280 UBA524280 UKW524280 UUS524280 VEO524280 VOK524280 VYG524280 WIC524280 WRY524280 FM589816 PI589816 ZE589816 AJA589816 ASW589816 BCS589816 BMO589816 BWK589816 CGG589816 CQC589816 CZY589816 DJU589816 DTQ589816 EDM589816 ENI589816 EXE589816 FHA589816 FQW589816 GAS589816 GKO589816 GUK589816 HEG589816 HOC589816 HXY589816 IHU589816 IRQ589816 JBM589816 JLI589816 JVE589816 KFA589816 KOW589816 KYS589816 LIO589816 LSK589816 MCG589816 MMC589816 MVY589816 NFU589816 NPQ589816 NZM589816 OJI589816 OTE589816 PDA589816 PMW589816 PWS589816 QGO589816 QQK589816 RAG589816 RKC589816 RTY589816 SDU589816 SNQ589816 SXM589816 THI589816 TRE589816 UBA589816 UKW589816 UUS589816 VEO589816 VOK589816 VYG589816 WIC589816 WRY589816 FM655352 PI655352 ZE655352 AJA655352 ASW655352 BCS655352 BMO655352 BWK655352 CGG655352 CQC655352 CZY655352 DJU655352 DTQ655352 EDM655352 ENI655352 EXE655352 FHA655352 FQW655352 GAS655352 GKO655352 GUK655352 HEG655352 HOC655352 HXY655352 IHU655352 IRQ655352 JBM655352 JLI655352 JVE655352 KFA655352 KOW655352 KYS655352 LIO655352 LSK655352 MCG655352 MMC655352 MVY655352 NFU655352 NPQ655352 NZM655352 OJI655352 OTE655352 PDA655352 PMW655352 PWS655352 QGO655352 QQK655352 RAG655352 RKC655352 RTY655352 SDU655352 SNQ655352 SXM655352 THI655352 TRE655352 UBA655352 UKW655352 UUS655352 VEO655352 VOK655352 VYG655352 WIC655352 WRY655352 FM720888 PI720888 ZE720888 AJA720888 ASW720888 BCS720888 BMO720888 BWK720888 CGG720888 CQC720888 CZY720888 DJU720888 DTQ720888 EDM720888 ENI720888 EXE720888 FHA720888 FQW720888 GAS720888 GKO720888 GUK720888 HEG720888 HOC720888 HXY720888 IHU720888 IRQ720888 JBM720888 JLI720888 JVE720888 KFA720888 KOW720888 KYS720888 LIO720888 LSK720888 MCG720888 MMC720888 MVY720888 NFU720888 NPQ720888 NZM720888 OJI720888 OTE720888 PDA720888 PMW720888 PWS720888 QGO720888 QQK720888 RAG720888 RKC720888 RTY720888 SDU720888 SNQ720888 SXM720888 THI720888 TRE720888 UBA720888 UKW720888 UUS720888 VEO720888 VOK720888 VYG720888 WIC720888 WRY720888 FM786424 PI786424 ZE786424 AJA786424 ASW786424 BCS786424 BMO786424 BWK786424 CGG786424 CQC786424 CZY786424 DJU786424 DTQ786424 EDM786424 ENI786424 EXE786424 FHA786424 FQW786424 GAS786424 GKO786424 GUK786424 HEG786424 HOC786424 HXY786424 IHU786424 IRQ786424 JBM786424 JLI786424 JVE786424 KFA786424 KOW786424 KYS786424 LIO786424 LSK786424 MCG786424 MMC786424 MVY786424 NFU786424 NPQ786424 NZM786424 OJI786424 OTE786424 PDA786424 PMW786424 PWS786424 QGO786424 QQK786424 RAG786424 RKC786424 RTY786424 SDU786424 SNQ786424 SXM786424 THI786424 TRE786424 UBA786424 UKW786424 UUS786424 VEO786424 VOK786424 VYG786424 WIC786424 WRY786424 FM851960 PI851960 ZE851960 AJA851960 ASW851960 BCS851960 BMO851960 BWK851960 CGG851960 CQC851960 CZY851960 DJU851960 DTQ851960 EDM851960 ENI851960 EXE851960 FHA851960 FQW851960 GAS851960 GKO851960 GUK851960 HEG851960 HOC851960 HXY851960 IHU851960 IRQ851960 JBM851960 JLI851960 JVE851960 KFA851960 KOW851960 KYS851960 LIO851960 LSK851960 MCG851960 MMC851960 MVY851960 NFU851960 NPQ851960 NZM851960 OJI851960 OTE851960 PDA851960 PMW851960 PWS851960 QGO851960 QQK851960 RAG851960 RKC851960 RTY851960 SDU851960 SNQ851960 SXM851960 THI851960 TRE851960 UBA851960 UKW851960 UUS851960 VEO851960 VOK851960 VYG851960 WIC851960 WRY851960 FM917496 PI917496 ZE917496 AJA917496 ASW917496 BCS917496 BMO917496 BWK917496 CGG917496 CQC917496 CZY917496 DJU917496 DTQ917496 EDM917496 ENI917496 EXE917496 FHA917496 FQW917496 GAS917496 GKO917496 GUK917496 HEG917496 HOC917496 HXY917496 IHU917496 IRQ917496 JBM917496 JLI917496 JVE917496 KFA917496 KOW917496 KYS917496 LIO917496 LSK917496 MCG917496 MMC917496 MVY917496 NFU917496 NPQ917496 NZM917496 OJI917496 OTE917496 PDA917496 PMW917496 PWS917496 QGO917496 QQK917496 RAG917496 RKC917496 RTY917496 SDU917496 SNQ917496 SXM917496 THI917496 TRE917496 UBA917496 UKW917496 UUS917496 VEO917496 VOK917496 VYG917496 WIC917496 WRY917496 FM983032 PI983032 ZE983032 AJA983032 ASW983032 BCS983032 BMO983032 BWK983032 CGG983032 CQC983032 CZY983032 DJU983032 DTQ983032 EDM983032 ENI983032 EXE983032 FHA983032 FQW983032 GAS983032 GKO983032 GUK983032 HEG983032 HOC983032 HXY983032 IHU983032 IRQ983032 JBM983032 JLI983032 JVE983032 KFA983032 KOW983032 KYS983032 LIO983032 LSK983032 MCG983032 MMC983032 MVY983032 NFU983032 NPQ983032 NZM983032 OJI983032 OTE983032 PDA983032 PMW983032 PWS983032 QGO983032 QQK983032 RAG983032 RKC983032 RTY983032 SDU983032 SNQ983032 SXM983032 THI983032 TRE983032 UBA983032 UKW983032 UUS983032 VEO983032 VOK983032 VYG983032 WIC983032 WRY983032 FM65518 PI65518 ZE65518 AJA65518 ASW65518 BCS65518 BMO65518 BWK65518 CGG65518 CQC65518 CZY65518 DJU65518 DTQ65518 EDM65518 ENI65518 EXE65518 FHA65518 FQW65518 GAS65518 GKO65518 GUK65518 HEG65518 HOC65518 HXY65518 IHU65518 IRQ65518 JBM65518 JLI65518 JVE65518 KFA65518 KOW65518 KYS65518 LIO65518 LSK65518 MCG65518 MMC65518 MVY65518 NFU65518 NPQ65518 NZM65518 OJI65518 OTE65518 PDA65518 PMW65518 PWS65518 QGO65518 QQK65518 RAG65518 RKC65518 RTY65518 SDU65518 SNQ65518 SXM65518 THI65518 TRE65518 UBA65518 UKW65518 UUS65518 VEO65518 VOK65518 VYG65518 WIC65518 WRY65518 FM131054 PI131054 ZE131054 AJA131054 ASW131054 BCS131054 BMO131054 BWK131054 CGG131054 CQC131054 CZY131054 DJU131054 DTQ131054 EDM131054 ENI131054 EXE131054 FHA131054 FQW131054 GAS131054 GKO131054 GUK131054 HEG131054 HOC131054 HXY131054 IHU131054 IRQ131054 JBM131054 JLI131054 JVE131054 KFA131054 KOW131054 KYS131054 LIO131054 LSK131054 MCG131054 MMC131054 MVY131054 NFU131054 NPQ131054 NZM131054 OJI131054 OTE131054 PDA131054 PMW131054 PWS131054 QGO131054 QQK131054 RAG131054 RKC131054 RTY131054 SDU131054 SNQ131054 SXM131054 THI131054 TRE131054 UBA131054 UKW131054 UUS131054 VEO131054 VOK131054 VYG131054 WIC131054 WRY131054 FM196590 PI196590 ZE196590 AJA196590 ASW196590 BCS196590 BMO196590 BWK196590 CGG196590 CQC196590 CZY196590 DJU196590 DTQ196590 EDM196590 ENI196590 EXE196590 FHA196590 FQW196590 GAS196590 GKO196590 GUK196590 HEG196590 HOC196590 HXY196590 IHU196590 IRQ196590 JBM196590 JLI196590 JVE196590 KFA196590 KOW196590 KYS196590 LIO196590 LSK196590 MCG196590 MMC196590 MVY196590 NFU196590 NPQ196590 NZM196590 OJI196590 OTE196590 PDA196590 PMW196590 PWS196590 QGO196590 QQK196590 RAG196590 RKC196590 RTY196590 SDU196590 SNQ196590 SXM196590 THI196590 TRE196590 UBA196590 UKW196590 UUS196590 VEO196590 VOK196590 VYG196590 WIC196590 WRY196590 FM262126 PI262126 ZE262126 AJA262126 ASW262126 BCS262126 BMO262126 BWK262126 CGG262126 CQC262126 CZY262126 DJU262126 DTQ262126 EDM262126 ENI262126 EXE262126 FHA262126 FQW262126 GAS262126 GKO262126 GUK262126 HEG262126 HOC262126 HXY262126 IHU262126 IRQ262126 JBM262126 JLI262126 JVE262126 KFA262126 KOW262126 KYS262126 LIO262126 LSK262126 MCG262126 MMC262126 MVY262126 NFU262126 NPQ262126 NZM262126 OJI262126 OTE262126 PDA262126 PMW262126 PWS262126 QGO262126 QQK262126 RAG262126 RKC262126 RTY262126 SDU262126 SNQ262126 SXM262126 THI262126 TRE262126 UBA262126 UKW262126 UUS262126 VEO262126 VOK262126 VYG262126 WIC262126 WRY262126 FM327662 PI327662 ZE327662 AJA327662 ASW327662 BCS327662 BMO327662 BWK327662 CGG327662 CQC327662 CZY327662 DJU327662 DTQ327662 EDM327662 ENI327662 EXE327662 FHA327662 FQW327662 GAS327662 GKO327662 GUK327662 HEG327662 HOC327662 HXY327662 IHU327662 IRQ327662 JBM327662 JLI327662 JVE327662 KFA327662 KOW327662 KYS327662 LIO327662 LSK327662 MCG327662 MMC327662 MVY327662 NFU327662 NPQ327662 NZM327662 OJI327662 OTE327662 PDA327662 PMW327662 PWS327662 QGO327662 QQK327662 RAG327662 RKC327662 RTY327662 SDU327662 SNQ327662 SXM327662 THI327662 TRE327662 UBA327662 UKW327662 UUS327662 VEO327662 VOK327662 VYG327662 WIC327662 WRY327662 FM393198 PI393198 ZE393198 AJA393198 ASW393198 BCS393198 BMO393198 BWK393198 CGG393198 CQC393198 CZY393198 DJU393198 DTQ393198 EDM393198 ENI393198 EXE393198 FHA393198 FQW393198 GAS393198 GKO393198 GUK393198 HEG393198 HOC393198 HXY393198 IHU393198 IRQ393198 JBM393198 JLI393198 JVE393198 KFA393198 KOW393198 KYS393198 LIO393198 LSK393198 MCG393198 MMC393198 MVY393198 NFU393198 NPQ393198 NZM393198 OJI393198 OTE393198 PDA393198 PMW393198 PWS393198 QGO393198 QQK393198 RAG393198 RKC393198 RTY393198 SDU393198 SNQ393198 SXM393198 THI393198 TRE393198 UBA393198 UKW393198 UUS393198 VEO393198 VOK393198 VYG393198 WIC393198 WRY393198 FM458734 PI458734 ZE458734 AJA458734 ASW458734 BCS458734 BMO458734 BWK458734 CGG458734 CQC458734 CZY458734 DJU458734 DTQ458734 EDM458734 ENI458734 EXE458734 FHA458734 FQW458734 GAS458734 GKO458734 GUK458734 HEG458734 HOC458734 HXY458734 IHU458734 IRQ458734 JBM458734 JLI458734 JVE458734 KFA458734 KOW458734 KYS458734 LIO458734 LSK458734 MCG458734 MMC458734 MVY458734 NFU458734 NPQ458734 NZM458734 OJI458734 OTE458734 PDA458734 PMW458734 PWS458734 QGO458734 QQK458734 RAG458734 RKC458734 RTY458734 SDU458734 SNQ458734 SXM458734 THI458734 TRE458734 UBA458734 UKW458734 UUS458734 VEO458734 VOK458734 VYG458734 WIC458734 WRY458734 FM524270 PI524270 ZE524270 AJA524270 ASW524270 BCS524270 BMO524270 BWK524270 CGG524270 CQC524270 CZY524270 DJU524270 DTQ524270 EDM524270 ENI524270 EXE524270 FHA524270 FQW524270 GAS524270 GKO524270 GUK524270 HEG524270 HOC524270 HXY524270 IHU524270 IRQ524270 JBM524270 JLI524270 JVE524270 KFA524270 KOW524270 KYS524270 LIO524270 LSK524270 MCG524270 MMC524270 MVY524270 NFU524270 NPQ524270 NZM524270 OJI524270 OTE524270 PDA524270 PMW524270 PWS524270 QGO524270 QQK524270 RAG524270 RKC524270 RTY524270 SDU524270 SNQ524270 SXM524270 THI524270 TRE524270 UBA524270 UKW524270 UUS524270 VEO524270 VOK524270 VYG524270 WIC524270 WRY524270 FM589806 PI589806 ZE589806 AJA589806 ASW589806 BCS589806 BMO589806 BWK589806 CGG589806 CQC589806 CZY589806 DJU589806 DTQ589806 EDM589806 ENI589806 EXE589806 FHA589806 FQW589806 GAS589806 GKO589806 GUK589806 HEG589806 HOC589806 HXY589806 IHU589806 IRQ589806 JBM589806 JLI589806 JVE589806 KFA589806 KOW589806 KYS589806 LIO589806 LSK589806 MCG589806 MMC589806 MVY589806 NFU589806 NPQ589806 NZM589806 OJI589806 OTE589806 PDA589806 PMW589806 PWS589806 QGO589806 QQK589806 RAG589806 RKC589806 RTY589806 SDU589806 SNQ589806 SXM589806 THI589806 TRE589806 UBA589806 UKW589806 UUS589806 VEO589806 VOK589806 VYG589806 WIC589806 WRY589806 FM655342 PI655342 ZE655342 AJA655342 ASW655342 BCS655342 BMO655342 BWK655342 CGG655342 CQC655342 CZY655342 DJU655342 DTQ655342 EDM655342 ENI655342 EXE655342 FHA655342 FQW655342 GAS655342 GKO655342 GUK655342 HEG655342 HOC655342 HXY655342 IHU655342 IRQ655342 JBM655342 JLI655342 JVE655342 KFA655342 KOW655342 KYS655342 LIO655342 LSK655342 MCG655342 MMC655342 MVY655342 NFU655342 NPQ655342 NZM655342 OJI655342 OTE655342 PDA655342 PMW655342 PWS655342 QGO655342 QQK655342 RAG655342 RKC655342 RTY655342 SDU655342 SNQ655342 SXM655342 THI655342 TRE655342 UBA655342 UKW655342 UUS655342 VEO655342 VOK655342 VYG655342 WIC655342 WRY655342 FM720878 PI720878 ZE720878 AJA720878 ASW720878 BCS720878 BMO720878 BWK720878 CGG720878 CQC720878 CZY720878 DJU720878 DTQ720878 EDM720878 ENI720878 EXE720878 FHA720878 FQW720878 GAS720878 GKO720878 GUK720878 HEG720878 HOC720878 HXY720878 IHU720878 IRQ720878 JBM720878 JLI720878 JVE720878 KFA720878 KOW720878 KYS720878 LIO720878 LSK720878 MCG720878 MMC720878 MVY720878 NFU720878 NPQ720878 NZM720878 OJI720878 OTE720878 PDA720878 PMW720878 PWS720878 QGO720878 QQK720878 RAG720878 RKC720878 RTY720878 SDU720878 SNQ720878 SXM720878 THI720878 TRE720878 UBA720878 UKW720878 UUS720878 VEO720878 VOK720878 VYG720878 WIC720878 WRY720878 FM786414 PI786414 ZE786414 AJA786414 ASW786414 BCS786414 BMO786414 BWK786414 CGG786414 CQC786414 CZY786414 DJU786414 DTQ786414 EDM786414 ENI786414 EXE786414 FHA786414 FQW786414 GAS786414 GKO786414 GUK786414 HEG786414 HOC786414 HXY786414 IHU786414 IRQ786414 JBM786414 JLI786414 JVE786414 KFA786414 KOW786414 KYS786414 LIO786414 LSK786414 MCG786414 MMC786414 MVY786414 NFU786414 NPQ786414 NZM786414 OJI786414 OTE786414 PDA786414 PMW786414 PWS786414 QGO786414 QQK786414 RAG786414 RKC786414 RTY786414 SDU786414 SNQ786414 SXM786414 THI786414 TRE786414 UBA786414 UKW786414 UUS786414 VEO786414 VOK786414 VYG786414 WIC786414 WRY786414 FM851950 PI851950 ZE851950 AJA851950 ASW851950 BCS851950 BMO851950 BWK851950 CGG851950 CQC851950 CZY851950 DJU851950 DTQ851950 EDM851950 ENI851950 EXE851950 FHA851950 FQW851950 GAS851950 GKO851950 GUK851950 HEG851950 HOC851950 HXY851950 IHU851950 IRQ851950 JBM851950 JLI851950 JVE851950 KFA851950 KOW851950 KYS851950 LIO851950 LSK851950 MCG851950 MMC851950 MVY851950 NFU851950 NPQ851950 NZM851950 OJI851950 OTE851950 PDA851950 PMW851950 PWS851950 QGO851950 QQK851950 RAG851950 RKC851950 RTY851950 SDU851950 SNQ851950 SXM851950 THI851950 TRE851950 UBA851950 UKW851950 UUS851950 VEO851950 VOK851950 VYG851950 WIC851950 WRY851950 FM917486 PI917486 ZE917486 AJA917486 ASW917486 BCS917486 BMO917486 BWK917486 CGG917486 CQC917486 CZY917486 DJU917486 DTQ917486 EDM917486 ENI917486 EXE917486 FHA917486 FQW917486 GAS917486 GKO917486 GUK917486 HEG917486 HOC917486 HXY917486 IHU917486 IRQ917486 JBM917486 JLI917486 JVE917486 KFA917486 KOW917486 KYS917486 LIO917486 LSK917486 MCG917486 MMC917486 MVY917486 NFU917486 NPQ917486 NZM917486 OJI917486 OTE917486 PDA917486 PMW917486 PWS917486 QGO917486 QQK917486 RAG917486 RKC917486 RTY917486 SDU917486 SNQ917486 SXM917486 THI917486 TRE917486 UBA917486 UKW917486 UUS917486 VEO917486 VOK917486 VYG917486 WIC917486 WRY917486 FM983022 PI983022 ZE983022 AJA983022 ASW983022 BCS983022 BMO983022 BWK983022 CGG983022 CQC983022 CZY983022 DJU983022 DTQ983022 EDM983022 ENI983022 EXE983022 FHA983022 FQW983022 GAS983022 GKO983022 GUK983022 HEG983022 HOC983022 HXY983022 IHU983022 IRQ983022 JBM983022 JLI983022 JVE983022 KFA983022 KOW983022 KYS983022 LIO983022 LSK983022 MCG983022 MMC983022 MVY983022 NFU983022 NPQ983022 NZM983022 OJI983022 OTE983022 PDA983022 PMW983022 PWS983022 QGO983022 QQK983022 RAG983022 RKC983022 RTY983022 SDU983022 SNQ983022 SXM983022 THI983022 TRE983022 UBA983022 UKW983022 UUS983022 VEO983022 VOK983022 VYG983022 WIC983022 WRY983022 FM65515 PI65515 ZE65515 AJA65515 ASW65515 BCS65515 BMO65515 BWK65515 CGG65515 CQC65515 CZY65515 DJU65515 DTQ65515 EDM65515 ENI65515 EXE65515 FHA65515 FQW65515 GAS65515 GKO65515 GUK65515 HEG65515 HOC65515 HXY65515 IHU65515 IRQ65515 JBM65515 JLI65515 JVE65515 KFA65515 KOW65515 KYS65515 LIO65515 LSK65515 MCG65515 MMC65515 MVY65515 NFU65515 NPQ65515 NZM65515 OJI65515 OTE65515 PDA65515 PMW65515 PWS65515 QGO65515 QQK65515 RAG65515 RKC65515 RTY65515 SDU65515 SNQ65515 SXM65515 THI65515 TRE65515 UBA65515 UKW65515 UUS65515 VEO65515 VOK65515 VYG65515 WIC65515 WRY65515 FM131051 PI131051 ZE131051 AJA131051 ASW131051 BCS131051 BMO131051 BWK131051 CGG131051 CQC131051 CZY131051 DJU131051 DTQ131051 EDM131051 ENI131051 EXE131051 FHA131051 FQW131051 GAS131051 GKO131051 GUK131051 HEG131051 HOC131051 HXY131051 IHU131051 IRQ131051 JBM131051 JLI131051 JVE131051 KFA131051 KOW131051 KYS131051 LIO131051 LSK131051 MCG131051 MMC131051 MVY131051 NFU131051 NPQ131051 NZM131051 OJI131051 OTE131051 PDA131051 PMW131051 PWS131051 QGO131051 QQK131051 RAG131051 RKC131051 RTY131051 SDU131051 SNQ131051 SXM131051 THI131051 TRE131051 UBA131051 UKW131051 UUS131051 VEO131051 VOK131051 VYG131051 WIC131051 WRY131051 FM196587 PI196587 ZE196587 AJA196587 ASW196587 BCS196587 BMO196587 BWK196587 CGG196587 CQC196587 CZY196587 DJU196587 DTQ196587 EDM196587 ENI196587 EXE196587 FHA196587 FQW196587 GAS196587 GKO196587 GUK196587 HEG196587 HOC196587 HXY196587 IHU196587 IRQ196587 JBM196587 JLI196587 JVE196587 KFA196587 KOW196587 KYS196587 LIO196587 LSK196587 MCG196587 MMC196587 MVY196587 NFU196587 NPQ196587 NZM196587 OJI196587 OTE196587 PDA196587 PMW196587 PWS196587 QGO196587 QQK196587 RAG196587 RKC196587 RTY196587 SDU196587 SNQ196587 SXM196587 THI196587 TRE196587 UBA196587 UKW196587 UUS196587 VEO196587 VOK196587 VYG196587 WIC196587 WRY196587 FM262123 PI262123 ZE262123 AJA262123 ASW262123 BCS262123 BMO262123 BWK262123 CGG262123 CQC262123 CZY262123 DJU262123 DTQ262123 EDM262123 ENI262123 EXE262123 FHA262123 FQW262123 GAS262123 GKO262123 GUK262123 HEG262123 HOC262123 HXY262123 IHU262123 IRQ262123 JBM262123 JLI262123 JVE262123 KFA262123 KOW262123 KYS262123 LIO262123 LSK262123 MCG262123 MMC262123 MVY262123 NFU262123 NPQ262123 NZM262123 OJI262123 OTE262123 PDA262123 PMW262123 PWS262123 QGO262123 QQK262123 RAG262123 RKC262123 RTY262123 SDU262123 SNQ262123 SXM262123 THI262123 TRE262123 UBA262123 UKW262123 UUS262123 VEO262123 VOK262123 VYG262123 WIC262123 WRY262123 FM327659 PI327659 ZE327659 AJA327659 ASW327659 BCS327659 BMO327659 BWK327659 CGG327659 CQC327659 CZY327659 DJU327659 DTQ327659 EDM327659 ENI327659 EXE327659 FHA327659 FQW327659 GAS327659 GKO327659 GUK327659 HEG327659 HOC327659 HXY327659 IHU327659 IRQ327659 JBM327659 JLI327659 JVE327659 KFA327659 KOW327659 KYS327659 LIO327659 LSK327659 MCG327659 MMC327659 MVY327659 NFU327659 NPQ327659 NZM327659 OJI327659 OTE327659 PDA327659 PMW327659 PWS327659 QGO327659 QQK327659 RAG327659 RKC327659 RTY327659 SDU327659 SNQ327659 SXM327659 THI327659 TRE327659 UBA327659 UKW327659 UUS327659 VEO327659 VOK327659 VYG327659 WIC327659 WRY327659 FM393195 PI393195 ZE393195 AJA393195 ASW393195 BCS393195 BMO393195 BWK393195 CGG393195 CQC393195 CZY393195 DJU393195 DTQ393195 EDM393195 ENI393195 EXE393195 FHA393195 FQW393195 GAS393195 GKO393195 GUK393195 HEG393195 HOC393195 HXY393195 IHU393195 IRQ393195 JBM393195 JLI393195 JVE393195 KFA393195 KOW393195 KYS393195 LIO393195 LSK393195 MCG393195 MMC393195 MVY393195 NFU393195 NPQ393195 NZM393195 OJI393195 OTE393195 PDA393195 PMW393195 PWS393195 QGO393195 QQK393195 RAG393195 RKC393195 RTY393195 SDU393195 SNQ393195 SXM393195 THI393195 TRE393195 UBA393195 UKW393195 UUS393195 VEO393195 VOK393195 VYG393195 WIC393195 WRY393195 FM458731 PI458731 ZE458731 AJA458731 ASW458731 BCS458731 BMO458731 BWK458731 CGG458731 CQC458731 CZY458731 DJU458731 DTQ458731 EDM458731 ENI458731 EXE458731 FHA458731 FQW458731 GAS458731 GKO458731 GUK458731 HEG458731 HOC458731 HXY458731 IHU458731 IRQ458731 JBM458731 JLI458731 JVE458731 KFA458731 KOW458731 KYS458731 LIO458731 LSK458731 MCG458731 MMC458731 MVY458731 NFU458731 NPQ458731 NZM458731 OJI458731 OTE458731 PDA458731 PMW458731 PWS458731 QGO458731 QQK458731 RAG458731 RKC458731 RTY458731 SDU458731 SNQ458731 SXM458731 THI458731 TRE458731 UBA458731 UKW458731 UUS458731 VEO458731 VOK458731 VYG458731 WIC458731 WRY458731 FM524267 PI524267 ZE524267 AJA524267 ASW524267 BCS524267 BMO524267 BWK524267 CGG524267 CQC524267 CZY524267 DJU524267 DTQ524267 EDM524267 ENI524267 EXE524267 FHA524267 FQW524267 GAS524267 GKO524267 GUK524267 HEG524267 HOC524267 HXY524267 IHU524267 IRQ524267 JBM524267 JLI524267 JVE524267 KFA524267 KOW524267 KYS524267 LIO524267 LSK524267 MCG524267 MMC524267 MVY524267 NFU524267 NPQ524267 NZM524267 OJI524267 OTE524267 PDA524267 PMW524267 PWS524267 QGO524267 QQK524267 RAG524267 RKC524267 RTY524267 SDU524267 SNQ524267 SXM524267 THI524267 TRE524267 UBA524267 UKW524267 UUS524267 VEO524267 VOK524267 VYG524267 WIC524267 WRY524267 FM589803 PI589803 ZE589803 AJA589803 ASW589803 BCS589803 BMO589803 BWK589803 CGG589803 CQC589803 CZY589803 DJU589803 DTQ589803 EDM589803 ENI589803 EXE589803 FHA589803 FQW589803 GAS589803 GKO589803 GUK589803 HEG589803 HOC589803 HXY589803 IHU589803 IRQ589803 JBM589803 JLI589803 JVE589803 KFA589803 KOW589803 KYS589803 LIO589803 LSK589803 MCG589803 MMC589803 MVY589803 NFU589803 NPQ589803 NZM589803 OJI589803 OTE589803 PDA589803 PMW589803 PWS589803 QGO589803 QQK589803 RAG589803 RKC589803 RTY589803 SDU589803 SNQ589803 SXM589803 THI589803 TRE589803 UBA589803 UKW589803 UUS589803 VEO589803 VOK589803 VYG589803 WIC589803 WRY589803 FM655339 PI655339 ZE655339 AJA655339 ASW655339 BCS655339 BMO655339 BWK655339 CGG655339 CQC655339 CZY655339 DJU655339 DTQ655339 EDM655339 ENI655339 EXE655339 FHA655339 FQW655339 GAS655339 GKO655339 GUK655339 HEG655339 HOC655339 HXY655339 IHU655339 IRQ655339 JBM655339 JLI655339 JVE655339 KFA655339 KOW655339 KYS655339 LIO655339 LSK655339 MCG655339 MMC655339 MVY655339 NFU655339 NPQ655339 NZM655339 OJI655339 OTE655339 PDA655339 PMW655339 PWS655339 QGO655339 QQK655339 RAG655339 RKC655339 RTY655339 SDU655339 SNQ655339 SXM655339 THI655339 TRE655339 UBA655339 UKW655339 UUS655339 VEO655339 VOK655339 VYG655339 WIC655339 WRY655339 FM720875 PI720875 ZE720875 AJA720875 ASW720875 BCS720875 BMO720875 BWK720875 CGG720875 CQC720875 CZY720875 DJU720875 DTQ720875 EDM720875 ENI720875 EXE720875 FHA720875 FQW720875 GAS720875 GKO720875 GUK720875 HEG720875 HOC720875 HXY720875 IHU720875 IRQ720875 JBM720875 JLI720875 JVE720875 KFA720875 KOW720875 KYS720875 LIO720875 LSK720875 MCG720875 MMC720875 MVY720875 NFU720875 NPQ720875 NZM720875 OJI720875 OTE720875 PDA720875 PMW720875 PWS720875 QGO720875 QQK720875 RAG720875 RKC720875 RTY720875 SDU720875 SNQ720875 SXM720875 THI720875 TRE720875 UBA720875 UKW720875 UUS720875 VEO720875 VOK720875 VYG720875 WIC720875 WRY720875 FM786411 PI786411 ZE786411 AJA786411 ASW786411 BCS786411 BMO786411 BWK786411 CGG786411 CQC786411 CZY786411 DJU786411 DTQ786411 EDM786411 ENI786411 EXE786411 FHA786411 FQW786411 GAS786411 GKO786411 GUK786411 HEG786411 HOC786411 HXY786411 IHU786411 IRQ786411 JBM786411 JLI786411 JVE786411 KFA786411 KOW786411 KYS786411 LIO786411 LSK786411 MCG786411 MMC786411 MVY786411 NFU786411 NPQ786411 NZM786411 OJI786411 OTE786411 PDA786411 PMW786411 PWS786411 QGO786411 QQK786411 RAG786411 RKC786411 RTY786411 SDU786411 SNQ786411 SXM786411 THI786411 TRE786411 UBA786411 UKW786411 UUS786411 VEO786411 VOK786411 VYG786411 WIC786411 WRY786411 FM851947 PI851947 ZE851947 AJA851947 ASW851947 BCS851947 BMO851947 BWK851947 CGG851947 CQC851947 CZY851947 DJU851947 DTQ851947 EDM851947 ENI851947 EXE851947 FHA851947 FQW851947 GAS851947 GKO851947 GUK851947 HEG851947 HOC851947 HXY851947 IHU851947 IRQ851947 JBM851947 JLI851947 JVE851947 KFA851947 KOW851947 KYS851947 LIO851947 LSK851947 MCG851947 MMC851947 MVY851947 NFU851947 NPQ851947 NZM851947 OJI851947 OTE851947 PDA851947 PMW851947 PWS851947 QGO851947 QQK851947 RAG851947 RKC851947 RTY851947 SDU851947 SNQ851947 SXM851947 THI851947 TRE851947 UBA851947 UKW851947 UUS851947 VEO851947 VOK851947 VYG851947 WIC851947 WRY851947 FM917483 PI917483 ZE917483 AJA917483 ASW917483 BCS917483 BMO917483 BWK917483 CGG917483 CQC917483 CZY917483 DJU917483 DTQ917483 EDM917483 ENI917483 EXE917483 FHA917483 FQW917483 GAS917483 GKO917483 GUK917483 HEG917483 HOC917483 HXY917483 IHU917483 IRQ917483 JBM917483 JLI917483 JVE917483 KFA917483 KOW917483 KYS917483 LIO917483 LSK917483 MCG917483 MMC917483 MVY917483 NFU917483 NPQ917483 NZM917483 OJI917483 OTE917483 PDA917483 PMW917483 PWS917483 QGO917483 QQK917483 RAG917483 RKC917483 RTY917483 SDU917483 SNQ917483 SXM917483 THI917483 TRE917483 UBA917483 UKW917483 UUS917483 VEO917483 VOK917483 VYG917483 WIC917483 WRY917483 FM983019 PI983019 ZE983019 AJA983019 ASW983019 BCS983019 BMO983019 BWK983019 CGG983019 CQC983019 CZY983019 DJU983019 DTQ983019 EDM983019 ENI983019 EXE983019 FHA983019 FQW983019 GAS983019 GKO983019 GUK983019 HEG983019 HOC983019 HXY983019 IHU983019 IRQ983019 JBM983019 JLI983019 JVE983019 KFA983019 KOW983019 KYS983019 LIO983019 LSK983019 MCG983019 MMC983019 MVY983019 NFU983019 NPQ983019 NZM983019 OJI983019 OTE983019 PDA983019 PMW983019 PWS983019 QGO983019 QQK983019 RAG983019 RKC983019 RTY983019 SDU983019 SNQ983019 SXM983019 THI983019 TRE983019 UBA983019 UKW983019 UUS983019 VEO983019 VOK983019 VYG983019 WIC983019 WRY983019 FU65525:FU65528 PQ65525:PQ65528 ZM65525:ZM65528 AJI65525:AJI65528 ATE65525:ATE65528 BDA65525:BDA65528 BMW65525:BMW65528 BWS65525:BWS65528 CGO65525:CGO65528 CQK65525:CQK65528 DAG65525:DAG65528 DKC65525:DKC65528 DTY65525:DTY65528 EDU65525:EDU65528 ENQ65525:ENQ65528 EXM65525:EXM65528 FHI65525:FHI65528 FRE65525:FRE65528 GBA65525:GBA65528 GKW65525:GKW65528 GUS65525:GUS65528 HEO65525:HEO65528 HOK65525:HOK65528 HYG65525:HYG65528 IIC65525:IIC65528 IRY65525:IRY65528 JBU65525:JBU65528 JLQ65525:JLQ65528 JVM65525:JVM65528 KFI65525:KFI65528 KPE65525:KPE65528 KZA65525:KZA65528 LIW65525:LIW65528 LSS65525:LSS65528 MCO65525:MCO65528 MMK65525:MMK65528 MWG65525:MWG65528 NGC65525:NGC65528 NPY65525:NPY65528 NZU65525:NZU65528 OJQ65525:OJQ65528 OTM65525:OTM65528 PDI65525:PDI65528 PNE65525:PNE65528 PXA65525:PXA65528 QGW65525:QGW65528 QQS65525:QQS65528 RAO65525:RAO65528 RKK65525:RKK65528 RUG65525:RUG65528 SEC65525:SEC65528 SNY65525:SNY65528 SXU65525:SXU65528 THQ65525:THQ65528 TRM65525:TRM65528 UBI65525:UBI65528 ULE65525:ULE65528 UVA65525:UVA65528 VEW65525:VEW65528 VOS65525:VOS65528 VYO65525:VYO65528 WIK65525:WIK65528 WSG65525:WSG65528 FU131061:FU131064 PQ131061:PQ131064 ZM131061:ZM131064 AJI131061:AJI131064 ATE131061:ATE131064 BDA131061:BDA131064 BMW131061:BMW131064 BWS131061:BWS131064 CGO131061:CGO131064 CQK131061:CQK131064 DAG131061:DAG131064 DKC131061:DKC131064 DTY131061:DTY131064 EDU131061:EDU131064 ENQ131061:ENQ131064 EXM131061:EXM131064 FHI131061:FHI131064 FRE131061:FRE131064 GBA131061:GBA131064 GKW131061:GKW131064 GUS131061:GUS131064 HEO131061:HEO131064 HOK131061:HOK131064 HYG131061:HYG131064 IIC131061:IIC131064 IRY131061:IRY131064 JBU131061:JBU131064 JLQ131061:JLQ131064 JVM131061:JVM131064 KFI131061:KFI131064 KPE131061:KPE131064 KZA131061:KZA131064 LIW131061:LIW131064 LSS131061:LSS131064 MCO131061:MCO131064 MMK131061:MMK131064 MWG131061:MWG131064 NGC131061:NGC131064 NPY131061:NPY131064 NZU131061:NZU131064 OJQ131061:OJQ131064 OTM131061:OTM131064 PDI131061:PDI131064 PNE131061:PNE131064 PXA131061:PXA131064 QGW131061:QGW131064 QQS131061:QQS131064 RAO131061:RAO131064 RKK131061:RKK131064 RUG131061:RUG131064 SEC131061:SEC131064 SNY131061:SNY131064 SXU131061:SXU131064 THQ131061:THQ131064 TRM131061:TRM131064 UBI131061:UBI131064 ULE131061:ULE131064 UVA131061:UVA131064 VEW131061:VEW131064 VOS131061:VOS131064 VYO131061:VYO131064 WIK131061:WIK131064 WSG131061:WSG131064 FU196597:FU196600 PQ196597:PQ196600 ZM196597:ZM196600 AJI196597:AJI196600 ATE196597:ATE196600 BDA196597:BDA196600 BMW196597:BMW196600 BWS196597:BWS196600 CGO196597:CGO196600 CQK196597:CQK196600 DAG196597:DAG196600 DKC196597:DKC196600 DTY196597:DTY196600 EDU196597:EDU196600 ENQ196597:ENQ196600 EXM196597:EXM196600 FHI196597:FHI196600 FRE196597:FRE196600 GBA196597:GBA196600 GKW196597:GKW196600 GUS196597:GUS196600 HEO196597:HEO196600 HOK196597:HOK196600 HYG196597:HYG196600 IIC196597:IIC196600 IRY196597:IRY196600 JBU196597:JBU196600 JLQ196597:JLQ196600 JVM196597:JVM196600 KFI196597:KFI196600 KPE196597:KPE196600 KZA196597:KZA196600 LIW196597:LIW196600 LSS196597:LSS196600 MCO196597:MCO196600 MMK196597:MMK196600 MWG196597:MWG196600 NGC196597:NGC196600 NPY196597:NPY196600 NZU196597:NZU196600 OJQ196597:OJQ196600 OTM196597:OTM196600 PDI196597:PDI196600 PNE196597:PNE196600 PXA196597:PXA196600 QGW196597:QGW196600 QQS196597:QQS196600 RAO196597:RAO196600 RKK196597:RKK196600 RUG196597:RUG196600 SEC196597:SEC196600 SNY196597:SNY196600 SXU196597:SXU196600 THQ196597:THQ196600 TRM196597:TRM196600 UBI196597:UBI196600 ULE196597:ULE196600 UVA196597:UVA196600 VEW196597:VEW196600 VOS196597:VOS196600 VYO196597:VYO196600 WIK196597:WIK196600 WSG196597:WSG196600 FU262133:FU262136 PQ262133:PQ262136 ZM262133:ZM262136 AJI262133:AJI262136 ATE262133:ATE262136 BDA262133:BDA262136 BMW262133:BMW262136 BWS262133:BWS262136 CGO262133:CGO262136 CQK262133:CQK262136 DAG262133:DAG262136 DKC262133:DKC262136 DTY262133:DTY262136 EDU262133:EDU262136 ENQ262133:ENQ262136 EXM262133:EXM262136 FHI262133:FHI262136 FRE262133:FRE262136 GBA262133:GBA262136 GKW262133:GKW262136 GUS262133:GUS262136 HEO262133:HEO262136 HOK262133:HOK262136 HYG262133:HYG262136 IIC262133:IIC262136 IRY262133:IRY262136 JBU262133:JBU262136 JLQ262133:JLQ262136 JVM262133:JVM262136 KFI262133:KFI262136 KPE262133:KPE262136 KZA262133:KZA262136 LIW262133:LIW262136 LSS262133:LSS262136 MCO262133:MCO262136 MMK262133:MMK262136 MWG262133:MWG262136 NGC262133:NGC262136 NPY262133:NPY262136 NZU262133:NZU262136 OJQ262133:OJQ262136 OTM262133:OTM262136 PDI262133:PDI262136 PNE262133:PNE262136 PXA262133:PXA262136 QGW262133:QGW262136 QQS262133:QQS262136 RAO262133:RAO262136 RKK262133:RKK262136 RUG262133:RUG262136 SEC262133:SEC262136 SNY262133:SNY262136 SXU262133:SXU262136 THQ262133:THQ262136 TRM262133:TRM262136 UBI262133:UBI262136 ULE262133:ULE262136 UVA262133:UVA262136 VEW262133:VEW262136 VOS262133:VOS262136 VYO262133:VYO262136 WIK262133:WIK262136 WSG262133:WSG262136 FU327669:FU327672 PQ327669:PQ327672 ZM327669:ZM327672 AJI327669:AJI327672 ATE327669:ATE327672 BDA327669:BDA327672 BMW327669:BMW327672 BWS327669:BWS327672 CGO327669:CGO327672 CQK327669:CQK327672 DAG327669:DAG327672 DKC327669:DKC327672 DTY327669:DTY327672 EDU327669:EDU327672 ENQ327669:ENQ327672 EXM327669:EXM327672 FHI327669:FHI327672 FRE327669:FRE327672 GBA327669:GBA327672 GKW327669:GKW327672 GUS327669:GUS327672 HEO327669:HEO327672 HOK327669:HOK327672 HYG327669:HYG327672 IIC327669:IIC327672 IRY327669:IRY327672 JBU327669:JBU327672 JLQ327669:JLQ327672 JVM327669:JVM327672 KFI327669:KFI327672 KPE327669:KPE327672 KZA327669:KZA327672 LIW327669:LIW327672 LSS327669:LSS327672 MCO327669:MCO327672 MMK327669:MMK327672 MWG327669:MWG327672 NGC327669:NGC327672 NPY327669:NPY327672 NZU327669:NZU327672 OJQ327669:OJQ327672 OTM327669:OTM327672 PDI327669:PDI327672 PNE327669:PNE327672 PXA327669:PXA327672 QGW327669:QGW327672 QQS327669:QQS327672 RAO327669:RAO327672 RKK327669:RKK327672 RUG327669:RUG327672 SEC327669:SEC327672 SNY327669:SNY327672 SXU327669:SXU327672 THQ327669:THQ327672 TRM327669:TRM327672 UBI327669:UBI327672 ULE327669:ULE327672 UVA327669:UVA327672 VEW327669:VEW327672 VOS327669:VOS327672 VYO327669:VYO327672 WIK327669:WIK327672 WSG327669:WSG327672 FU393205:FU393208 PQ393205:PQ393208 ZM393205:ZM393208 AJI393205:AJI393208 ATE393205:ATE393208 BDA393205:BDA393208 BMW393205:BMW393208 BWS393205:BWS393208 CGO393205:CGO393208 CQK393205:CQK393208 DAG393205:DAG393208 DKC393205:DKC393208 DTY393205:DTY393208 EDU393205:EDU393208 ENQ393205:ENQ393208 EXM393205:EXM393208 FHI393205:FHI393208 FRE393205:FRE393208 GBA393205:GBA393208 GKW393205:GKW393208 GUS393205:GUS393208 HEO393205:HEO393208 HOK393205:HOK393208 HYG393205:HYG393208 IIC393205:IIC393208 IRY393205:IRY393208 JBU393205:JBU393208 JLQ393205:JLQ393208 JVM393205:JVM393208 KFI393205:KFI393208 KPE393205:KPE393208 KZA393205:KZA393208 LIW393205:LIW393208 LSS393205:LSS393208 MCO393205:MCO393208 MMK393205:MMK393208 MWG393205:MWG393208 NGC393205:NGC393208 NPY393205:NPY393208 NZU393205:NZU393208 OJQ393205:OJQ393208 OTM393205:OTM393208 PDI393205:PDI393208 PNE393205:PNE393208 PXA393205:PXA393208 QGW393205:QGW393208 QQS393205:QQS393208 RAO393205:RAO393208 RKK393205:RKK393208 RUG393205:RUG393208 SEC393205:SEC393208 SNY393205:SNY393208 SXU393205:SXU393208 THQ393205:THQ393208 TRM393205:TRM393208 UBI393205:UBI393208 ULE393205:ULE393208 UVA393205:UVA393208 VEW393205:VEW393208 VOS393205:VOS393208 VYO393205:VYO393208 WIK393205:WIK393208 WSG393205:WSG393208 FU458741:FU458744 PQ458741:PQ458744 ZM458741:ZM458744 AJI458741:AJI458744 ATE458741:ATE458744 BDA458741:BDA458744 BMW458741:BMW458744 BWS458741:BWS458744 CGO458741:CGO458744 CQK458741:CQK458744 DAG458741:DAG458744 DKC458741:DKC458744 DTY458741:DTY458744 EDU458741:EDU458744 ENQ458741:ENQ458744 EXM458741:EXM458744 FHI458741:FHI458744 FRE458741:FRE458744 GBA458741:GBA458744 GKW458741:GKW458744 GUS458741:GUS458744 HEO458741:HEO458744 HOK458741:HOK458744 HYG458741:HYG458744 IIC458741:IIC458744 IRY458741:IRY458744 JBU458741:JBU458744 JLQ458741:JLQ458744 JVM458741:JVM458744 KFI458741:KFI458744 KPE458741:KPE458744 KZA458741:KZA458744 LIW458741:LIW458744 LSS458741:LSS458744 MCO458741:MCO458744 MMK458741:MMK458744 MWG458741:MWG458744 NGC458741:NGC458744 NPY458741:NPY458744 NZU458741:NZU458744 OJQ458741:OJQ458744 OTM458741:OTM458744 PDI458741:PDI458744 PNE458741:PNE458744 PXA458741:PXA458744 QGW458741:QGW458744 QQS458741:QQS458744 RAO458741:RAO458744 RKK458741:RKK458744 RUG458741:RUG458744 SEC458741:SEC458744 SNY458741:SNY458744 SXU458741:SXU458744 THQ458741:THQ458744 TRM458741:TRM458744 UBI458741:UBI458744 ULE458741:ULE458744 UVA458741:UVA458744 VEW458741:VEW458744 VOS458741:VOS458744 VYO458741:VYO458744 WIK458741:WIK458744 WSG458741:WSG458744 FU524277:FU524280 PQ524277:PQ524280 ZM524277:ZM524280 AJI524277:AJI524280 ATE524277:ATE524280 BDA524277:BDA524280 BMW524277:BMW524280 BWS524277:BWS524280 CGO524277:CGO524280 CQK524277:CQK524280 DAG524277:DAG524280 DKC524277:DKC524280 DTY524277:DTY524280 EDU524277:EDU524280 ENQ524277:ENQ524280 EXM524277:EXM524280 FHI524277:FHI524280 FRE524277:FRE524280 GBA524277:GBA524280 GKW524277:GKW524280 GUS524277:GUS524280 HEO524277:HEO524280 HOK524277:HOK524280 HYG524277:HYG524280 IIC524277:IIC524280 IRY524277:IRY524280 JBU524277:JBU524280 JLQ524277:JLQ524280 JVM524277:JVM524280 KFI524277:KFI524280 KPE524277:KPE524280 KZA524277:KZA524280 LIW524277:LIW524280 LSS524277:LSS524280 MCO524277:MCO524280 MMK524277:MMK524280 MWG524277:MWG524280 NGC524277:NGC524280 NPY524277:NPY524280 NZU524277:NZU524280 OJQ524277:OJQ524280 OTM524277:OTM524280 PDI524277:PDI524280 PNE524277:PNE524280 PXA524277:PXA524280 QGW524277:QGW524280 QQS524277:QQS524280 RAO524277:RAO524280 RKK524277:RKK524280 RUG524277:RUG524280 SEC524277:SEC524280 SNY524277:SNY524280 SXU524277:SXU524280 THQ524277:THQ524280 TRM524277:TRM524280 UBI524277:UBI524280 ULE524277:ULE524280 UVA524277:UVA524280 VEW524277:VEW524280 VOS524277:VOS524280 VYO524277:VYO524280 WIK524277:WIK524280 WSG524277:WSG524280 FU589813:FU589816 PQ589813:PQ589816 ZM589813:ZM589816 AJI589813:AJI589816 ATE589813:ATE589816 BDA589813:BDA589816 BMW589813:BMW589816 BWS589813:BWS589816 CGO589813:CGO589816 CQK589813:CQK589816 DAG589813:DAG589816 DKC589813:DKC589816 DTY589813:DTY589816 EDU589813:EDU589816 ENQ589813:ENQ589816 EXM589813:EXM589816 FHI589813:FHI589816 FRE589813:FRE589816 GBA589813:GBA589816 GKW589813:GKW589816 GUS589813:GUS589816 HEO589813:HEO589816 HOK589813:HOK589816 HYG589813:HYG589816 IIC589813:IIC589816 IRY589813:IRY589816 JBU589813:JBU589816 JLQ589813:JLQ589816 JVM589813:JVM589816 KFI589813:KFI589816 KPE589813:KPE589816 KZA589813:KZA589816 LIW589813:LIW589816 LSS589813:LSS589816 MCO589813:MCO589816 MMK589813:MMK589816 MWG589813:MWG589816 NGC589813:NGC589816 NPY589813:NPY589816 NZU589813:NZU589816 OJQ589813:OJQ589816 OTM589813:OTM589816 PDI589813:PDI589816 PNE589813:PNE589816 PXA589813:PXA589816 QGW589813:QGW589816 QQS589813:QQS589816 RAO589813:RAO589816 RKK589813:RKK589816 RUG589813:RUG589816 SEC589813:SEC589816 SNY589813:SNY589816 SXU589813:SXU589816 THQ589813:THQ589816 TRM589813:TRM589816 UBI589813:UBI589816 ULE589813:ULE589816 UVA589813:UVA589816 VEW589813:VEW589816 VOS589813:VOS589816 VYO589813:VYO589816 WIK589813:WIK589816 WSG589813:WSG589816 FU655349:FU655352 PQ655349:PQ655352 ZM655349:ZM655352 AJI655349:AJI655352 ATE655349:ATE655352 BDA655349:BDA655352 BMW655349:BMW655352 BWS655349:BWS655352 CGO655349:CGO655352 CQK655349:CQK655352 DAG655349:DAG655352 DKC655349:DKC655352 DTY655349:DTY655352 EDU655349:EDU655352 ENQ655349:ENQ655352 EXM655349:EXM655352 FHI655349:FHI655352 FRE655349:FRE655352 GBA655349:GBA655352 GKW655349:GKW655352 GUS655349:GUS655352 HEO655349:HEO655352 HOK655349:HOK655352 HYG655349:HYG655352 IIC655349:IIC655352 IRY655349:IRY655352 JBU655349:JBU655352 JLQ655349:JLQ655352 JVM655349:JVM655352 KFI655349:KFI655352 KPE655349:KPE655352 KZA655349:KZA655352 LIW655349:LIW655352 LSS655349:LSS655352 MCO655349:MCO655352 MMK655349:MMK655352 MWG655349:MWG655352 NGC655349:NGC655352 NPY655349:NPY655352 NZU655349:NZU655352 OJQ655349:OJQ655352 OTM655349:OTM655352 PDI655349:PDI655352 PNE655349:PNE655352 PXA655349:PXA655352 QGW655349:QGW655352 QQS655349:QQS655352 RAO655349:RAO655352 RKK655349:RKK655352 RUG655349:RUG655352 SEC655349:SEC655352 SNY655349:SNY655352 SXU655349:SXU655352 THQ655349:THQ655352 TRM655349:TRM655352 UBI655349:UBI655352 ULE655349:ULE655352 UVA655349:UVA655352 VEW655349:VEW655352 VOS655349:VOS655352 VYO655349:VYO655352 WIK655349:WIK655352 WSG655349:WSG655352 FU720885:FU720888 PQ720885:PQ720888 ZM720885:ZM720888 AJI720885:AJI720888 ATE720885:ATE720888 BDA720885:BDA720888 BMW720885:BMW720888 BWS720885:BWS720888 CGO720885:CGO720888 CQK720885:CQK720888 DAG720885:DAG720888 DKC720885:DKC720888 DTY720885:DTY720888 EDU720885:EDU720888 ENQ720885:ENQ720888 EXM720885:EXM720888 FHI720885:FHI720888 FRE720885:FRE720888 GBA720885:GBA720888 GKW720885:GKW720888 GUS720885:GUS720888 HEO720885:HEO720888 HOK720885:HOK720888 HYG720885:HYG720888 IIC720885:IIC720888 IRY720885:IRY720888 JBU720885:JBU720888 JLQ720885:JLQ720888 JVM720885:JVM720888 KFI720885:KFI720888 KPE720885:KPE720888 KZA720885:KZA720888 LIW720885:LIW720888 LSS720885:LSS720888 MCO720885:MCO720888 MMK720885:MMK720888 MWG720885:MWG720888 NGC720885:NGC720888 NPY720885:NPY720888 NZU720885:NZU720888 OJQ720885:OJQ720888 OTM720885:OTM720888 PDI720885:PDI720888 PNE720885:PNE720888 PXA720885:PXA720888 QGW720885:QGW720888 QQS720885:QQS720888 RAO720885:RAO720888 RKK720885:RKK720888 RUG720885:RUG720888 SEC720885:SEC720888 SNY720885:SNY720888 SXU720885:SXU720888 THQ720885:THQ720888 TRM720885:TRM720888 UBI720885:UBI720888 ULE720885:ULE720888 UVA720885:UVA720888 VEW720885:VEW720888 VOS720885:VOS720888 VYO720885:VYO720888 WIK720885:WIK720888 WSG720885:WSG720888 FU786421:FU786424 PQ786421:PQ786424 ZM786421:ZM786424 AJI786421:AJI786424 ATE786421:ATE786424 BDA786421:BDA786424 BMW786421:BMW786424 BWS786421:BWS786424 CGO786421:CGO786424 CQK786421:CQK786424 DAG786421:DAG786424 DKC786421:DKC786424 DTY786421:DTY786424 EDU786421:EDU786424 ENQ786421:ENQ786424 EXM786421:EXM786424 FHI786421:FHI786424 FRE786421:FRE786424 GBA786421:GBA786424 GKW786421:GKW786424 GUS786421:GUS786424 HEO786421:HEO786424 HOK786421:HOK786424 HYG786421:HYG786424 IIC786421:IIC786424 IRY786421:IRY786424 JBU786421:JBU786424 JLQ786421:JLQ786424 JVM786421:JVM786424 KFI786421:KFI786424 KPE786421:KPE786424 KZA786421:KZA786424 LIW786421:LIW786424 LSS786421:LSS786424 MCO786421:MCO786424 MMK786421:MMK786424 MWG786421:MWG786424 NGC786421:NGC786424 NPY786421:NPY786424 NZU786421:NZU786424 OJQ786421:OJQ786424 OTM786421:OTM786424 PDI786421:PDI786424 PNE786421:PNE786424 PXA786421:PXA786424 QGW786421:QGW786424 QQS786421:QQS786424 RAO786421:RAO786424 RKK786421:RKK786424 RUG786421:RUG786424 SEC786421:SEC786424 SNY786421:SNY786424 SXU786421:SXU786424 THQ786421:THQ786424 TRM786421:TRM786424 UBI786421:UBI786424 ULE786421:ULE786424 UVA786421:UVA786424 VEW786421:VEW786424 VOS786421:VOS786424 VYO786421:VYO786424 WIK786421:WIK786424 WSG786421:WSG786424 FU851957:FU851960 PQ851957:PQ851960 ZM851957:ZM851960 AJI851957:AJI851960 ATE851957:ATE851960 BDA851957:BDA851960 BMW851957:BMW851960 BWS851957:BWS851960 CGO851957:CGO851960 CQK851957:CQK851960 DAG851957:DAG851960 DKC851957:DKC851960 DTY851957:DTY851960 EDU851957:EDU851960 ENQ851957:ENQ851960 EXM851957:EXM851960 FHI851957:FHI851960 FRE851957:FRE851960 GBA851957:GBA851960 GKW851957:GKW851960 GUS851957:GUS851960 HEO851957:HEO851960 HOK851957:HOK851960 HYG851957:HYG851960 IIC851957:IIC851960 IRY851957:IRY851960 JBU851957:JBU851960 JLQ851957:JLQ851960 JVM851957:JVM851960 KFI851957:KFI851960 KPE851957:KPE851960 KZA851957:KZA851960 LIW851957:LIW851960 LSS851957:LSS851960 MCO851957:MCO851960 MMK851957:MMK851960 MWG851957:MWG851960 NGC851957:NGC851960 NPY851957:NPY851960 NZU851957:NZU851960 OJQ851957:OJQ851960 OTM851957:OTM851960 PDI851957:PDI851960 PNE851957:PNE851960 PXA851957:PXA851960 QGW851957:QGW851960 QQS851957:QQS851960 RAO851957:RAO851960 RKK851957:RKK851960 RUG851957:RUG851960 SEC851957:SEC851960 SNY851957:SNY851960 SXU851957:SXU851960 THQ851957:THQ851960 TRM851957:TRM851960 UBI851957:UBI851960 ULE851957:ULE851960 UVA851957:UVA851960 VEW851957:VEW851960 VOS851957:VOS851960 VYO851957:VYO851960 WIK851957:WIK851960 WSG851957:WSG851960 FU917493:FU917496 PQ917493:PQ917496 ZM917493:ZM917496 AJI917493:AJI917496 ATE917493:ATE917496 BDA917493:BDA917496 BMW917493:BMW917496 BWS917493:BWS917496 CGO917493:CGO917496 CQK917493:CQK917496 DAG917493:DAG917496 DKC917493:DKC917496 DTY917493:DTY917496 EDU917493:EDU917496 ENQ917493:ENQ917496 EXM917493:EXM917496 FHI917493:FHI917496 FRE917493:FRE917496 GBA917493:GBA917496 GKW917493:GKW917496 GUS917493:GUS917496 HEO917493:HEO917496 HOK917493:HOK917496 HYG917493:HYG917496 IIC917493:IIC917496 IRY917493:IRY917496 JBU917493:JBU917496 JLQ917493:JLQ917496 JVM917493:JVM917496 KFI917493:KFI917496 KPE917493:KPE917496 KZA917493:KZA917496 LIW917493:LIW917496 LSS917493:LSS917496 MCO917493:MCO917496 MMK917493:MMK917496 MWG917493:MWG917496 NGC917493:NGC917496 NPY917493:NPY917496 NZU917493:NZU917496 OJQ917493:OJQ917496 OTM917493:OTM917496 PDI917493:PDI917496 PNE917493:PNE917496 PXA917493:PXA917496 QGW917493:QGW917496 QQS917493:QQS917496 RAO917493:RAO917496 RKK917493:RKK917496 RUG917493:RUG917496 SEC917493:SEC917496 SNY917493:SNY917496 SXU917493:SXU917496 THQ917493:THQ917496 TRM917493:TRM917496 UBI917493:UBI917496 ULE917493:ULE917496 UVA917493:UVA917496 VEW917493:VEW917496 VOS917493:VOS917496 VYO917493:VYO917496 WIK917493:WIK917496 WSG917493:WSG917496 FU983029:FU983032 PQ983029:PQ983032 ZM983029:ZM983032 AJI983029:AJI983032 ATE983029:ATE983032 BDA983029:BDA983032 BMW983029:BMW983032 BWS983029:BWS983032 CGO983029:CGO983032 CQK983029:CQK983032 DAG983029:DAG983032 DKC983029:DKC983032 DTY983029:DTY983032 EDU983029:EDU983032 ENQ983029:ENQ983032 EXM983029:EXM983032 FHI983029:FHI983032 FRE983029:FRE983032 GBA983029:GBA983032 GKW983029:GKW983032 GUS983029:GUS983032 HEO983029:HEO983032 HOK983029:HOK983032 HYG983029:HYG983032 IIC983029:IIC983032 IRY983029:IRY983032 JBU983029:JBU983032 JLQ983029:JLQ983032 JVM983029:JVM983032 KFI983029:KFI983032 KPE983029:KPE983032 KZA983029:KZA983032 LIW983029:LIW983032 LSS983029:LSS983032 MCO983029:MCO983032 MMK983029:MMK983032 MWG983029:MWG983032 NGC983029:NGC983032 NPY983029:NPY983032 NZU983029:NZU983032 OJQ983029:OJQ983032 OTM983029:OTM983032 PDI983029:PDI983032 PNE983029:PNE983032 PXA983029:PXA983032 QGW983029:QGW983032 QQS983029:QQS983032 RAO983029:RAO983032 RKK983029:RKK983032 RUG983029:RUG983032 SEC983029:SEC983032 SNY983029:SNY983032 SXU983029:SXU983032 THQ983029:THQ983032 TRM983029:TRM983032 UBI983029:UBI983032 ULE983029:ULE983032 UVA983029:UVA983032 VEW983029:VEW983032 VOS983029:VOS983032 VYO983029:VYO983032 WIK983029:WIK983032 WSG983029:WSG983032 FU65512:FU65521 PQ65512:PQ65521 ZM65512:ZM65521 AJI65512:AJI65521 ATE65512:ATE65521 BDA65512:BDA65521 BMW65512:BMW65521 BWS65512:BWS65521 CGO65512:CGO65521 CQK65512:CQK65521 DAG65512:DAG65521 DKC65512:DKC65521 DTY65512:DTY65521 EDU65512:EDU65521 ENQ65512:ENQ65521 EXM65512:EXM65521 FHI65512:FHI65521 FRE65512:FRE65521 GBA65512:GBA65521 GKW65512:GKW65521 GUS65512:GUS65521 HEO65512:HEO65521 HOK65512:HOK65521 HYG65512:HYG65521 IIC65512:IIC65521 IRY65512:IRY65521 JBU65512:JBU65521 JLQ65512:JLQ65521 JVM65512:JVM65521 KFI65512:KFI65521 KPE65512:KPE65521 KZA65512:KZA65521 LIW65512:LIW65521 LSS65512:LSS65521 MCO65512:MCO65521 MMK65512:MMK65521 MWG65512:MWG65521 NGC65512:NGC65521 NPY65512:NPY65521 NZU65512:NZU65521 OJQ65512:OJQ65521 OTM65512:OTM65521 PDI65512:PDI65521 PNE65512:PNE65521 PXA65512:PXA65521 QGW65512:QGW65521 QQS65512:QQS65521 RAO65512:RAO65521 RKK65512:RKK65521 RUG65512:RUG65521 SEC65512:SEC65521 SNY65512:SNY65521 SXU65512:SXU65521 THQ65512:THQ65521 TRM65512:TRM65521 UBI65512:UBI65521 ULE65512:ULE65521 UVA65512:UVA65521 VEW65512:VEW65521 VOS65512:VOS65521 VYO65512:VYO65521 WIK65512:WIK65521 WSG65512:WSG65521 FU131048:FU131057 PQ131048:PQ131057 ZM131048:ZM131057 AJI131048:AJI131057 ATE131048:ATE131057 BDA131048:BDA131057 BMW131048:BMW131057 BWS131048:BWS131057 CGO131048:CGO131057 CQK131048:CQK131057 DAG131048:DAG131057 DKC131048:DKC131057 DTY131048:DTY131057 EDU131048:EDU131057 ENQ131048:ENQ131057 EXM131048:EXM131057 FHI131048:FHI131057 FRE131048:FRE131057 GBA131048:GBA131057 GKW131048:GKW131057 GUS131048:GUS131057 HEO131048:HEO131057 HOK131048:HOK131057 HYG131048:HYG131057 IIC131048:IIC131057 IRY131048:IRY131057 JBU131048:JBU131057 JLQ131048:JLQ131057 JVM131048:JVM131057 KFI131048:KFI131057 KPE131048:KPE131057 KZA131048:KZA131057 LIW131048:LIW131057 LSS131048:LSS131057 MCO131048:MCO131057 MMK131048:MMK131057 MWG131048:MWG131057 NGC131048:NGC131057 NPY131048:NPY131057 NZU131048:NZU131057 OJQ131048:OJQ131057 OTM131048:OTM131057 PDI131048:PDI131057 PNE131048:PNE131057 PXA131048:PXA131057 QGW131048:QGW131057 QQS131048:QQS131057 RAO131048:RAO131057 RKK131048:RKK131057 RUG131048:RUG131057 SEC131048:SEC131057 SNY131048:SNY131057 SXU131048:SXU131057 THQ131048:THQ131057 TRM131048:TRM131057 UBI131048:UBI131057 ULE131048:ULE131057 UVA131048:UVA131057 VEW131048:VEW131057 VOS131048:VOS131057 VYO131048:VYO131057 WIK131048:WIK131057 WSG131048:WSG131057 FU196584:FU196593 PQ196584:PQ196593 ZM196584:ZM196593 AJI196584:AJI196593 ATE196584:ATE196593 BDA196584:BDA196593 BMW196584:BMW196593 BWS196584:BWS196593 CGO196584:CGO196593 CQK196584:CQK196593 DAG196584:DAG196593 DKC196584:DKC196593 DTY196584:DTY196593 EDU196584:EDU196593 ENQ196584:ENQ196593 EXM196584:EXM196593 FHI196584:FHI196593 FRE196584:FRE196593 GBA196584:GBA196593 GKW196584:GKW196593 GUS196584:GUS196593 HEO196584:HEO196593 HOK196584:HOK196593 HYG196584:HYG196593 IIC196584:IIC196593 IRY196584:IRY196593 JBU196584:JBU196593 JLQ196584:JLQ196593 JVM196584:JVM196593 KFI196584:KFI196593 KPE196584:KPE196593 KZA196584:KZA196593 LIW196584:LIW196593 LSS196584:LSS196593 MCO196584:MCO196593 MMK196584:MMK196593 MWG196584:MWG196593 NGC196584:NGC196593 NPY196584:NPY196593 NZU196584:NZU196593 OJQ196584:OJQ196593 OTM196584:OTM196593 PDI196584:PDI196593 PNE196584:PNE196593 PXA196584:PXA196593 QGW196584:QGW196593 QQS196584:QQS196593 RAO196584:RAO196593 RKK196584:RKK196593 RUG196584:RUG196593 SEC196584:SEC196593 SNY196584:SNY196593 SXU196584:SXU196593 THQ196584:THQ196593 TRM196584:TRM196593 UBI196584:UBI196593 ULE196584:ULE196593 UVA196584:UVA196593 VEW196584:VEW196593 VOS196584:VOS196593 VYO196584:VYO196593 WIK196584:WIK196593 WSG196584:WSG196593 FU262120:FU262129 PQ262120:PQ262129 ZM262120:ZM262129 AJI262120:AJI262129 ATE262120:ATE262129 BDA262120:BDA262129 BMW262120:BMW262129 BWS262120:BWS262129 CGO262120:CGO262129 CQK262120:CQK262129 DAG262120:DAG262129 DKC262120:DKC262129 DTY262120:DTY262129 EDU262120:EDU262129 ENQ262120:ENQ262129 EXM262120:EXM262129 FHI262120:FHI262129 FRE262120:FRE262129 GBA262120:GBA262129 GKW262120:GKW262129 GUS262120:GUS262129 HEO262120:HEO262129 HOK262120:HOK262129 HYG262120:HYG262129 IIC262120:IIC262129 IRY262120:IRY262129 JBU262120:JBU262129 JLQ262120:JLQ262129 JVM262120:JVM262129 KFI262120:KFI262129 KPE262120:KPE262129 KZA262120:KZA262129 LIW262120:LIW262129 LSS262120:LSS262129 MCO262120:MCO262129 MMK262120:MMK262129 MWG262120:MWG262129 NGC262120:NGC262129 NPY262120:NPY262129 NZU262120:NZU262129 OJQ262120:OJQ262129 OTM262120:OTM262129 PDI262120:PDI262129 PNE262120:PNE262129 PXA262120:PXA262129 QGW262120:QGW262129 QQS262120:QQS262129 RAO262120:RAO262129 RKK262120:RKK262129 RUG262120:RUG262129 SEC262120:SEC262129 SNY262120:SNY262129 SXU262120:SXU262129 THQ262120:THQ262129 TRM262120:TRM262129 UBI262120:UBI262129 ULE262120:ULE262129 UVA262120:UVA262129 VEW262120:VEW262129 VOS262120:VOS262129 VYO262120:VYO262129 WIK262120:WIK262129 WSG262120:WSG262129 FU327656:FU327665 PQ327656:PQ327665 ZM327656:ZM327665 AJI327656:AJI327665 ATE327656:ATE327665 BDA327656:BDA327665 BMW327656:BMW327665 BWS327656:BWS327665 CGO327656:CGO327665 CQK327656:CQK327665 DAG327656:DAG327665 DKC327656:DKC327665 DTY327656:DTY327665 EDU327656:EDU327665 ENQ327656:ENQ327665 EXM327656:EXM327665 FHI327656:FHI327665 FRE327656:FRE327665 GBA327656:GBA327665 GKW327656:GKW327665 GUS327656:GUS327665 HEO327656:HEO327665 HOK327656:HOK327665 HYG327656:HYG327665 IIC327656:IIC327665 IRY327656:IRY327665 JBU327656:JBU327665 JLQ327656:JLQ327665 JVM327656:JVM327665 KFI327656:KFI327665 KPE327656:KPE327665 KZA327656:KZA327665 LIW327656:LIW327665 LSS327656:LSS327665 MCO327656:MCO327665 MMK327656:MMK327665 MWG327656:MWG327665 NGC327656:NGC327665 NPY327656:NPY327665 NZU327656:NZU327665 OJQ327656:OJQ327665 OTM327656:OTM327665 PDI327656:PDI327665 PNE327656:PNE327665 PXA327656:PXA327665 QGW327656:QGW327665 QQS327656:QQS327665 RAO327656:RAO327665 RKK327656:RKK327665 RUG327656:RUG327665 SEC327656:SEC327665 SNY327656:SNY327665 SXU327656:SXU327665 THQ327656:THQ327665 TRM327656:TRM327665 UBI327656:UBI327665 ULE327656:ULE327665 UVA327656:UVA327665 VEW327656:VEW327665 VOS327656:VOS327665 VYO327656:VYO327665 WIK327656:WIK327665 WSG327656:WSG327665 FU393192:FU393201 PQ393192:PQ393201 ZM393192:ZM393201 AJI393192:AJI393201 ATE393192:ATE393201 BDA393192:BDA393201 BMW393192:BMW393201 BWS393192:BWS393201 CGO393192:CGO393201 CQK393192:CQK393201 DAG393192:DAG393201 DKC393192:DKC393201 DTY393192:DTY393201 EDU393192:EDU393201 ENQ393192:ENQ393201 EXM393192:EXM393201 FHI393192:FHI393201 FRE393192:FRE393201 GBA393192:GBA393201 GKW393192:GKW393201 GUS393192:GUS393201 HEO393192:HEO393201 HOK393192:HOK393201 HYG393192:HYG393201 IIC393192:IIC393201 IRY393192:IRY393201 JBU393192:JBU393201 JLQ393192:JLQ393201 JVM393192:JVM393201 KFI393192:KFI393201 KPE393192:KPE393201 KZA393192:KZA393201 LIW393192:LIW393201 LSS393192:LSS393201 MCO393192:MCO393201 MMK393192:MMK393201 MWG393192:MWG393201 NGC393192:NGC393201 NPY393192:NPY393201 NZU393192:NZU393201 OJQ393192:OJQ393201 OTM393192:OTM393201 PDI393192:PDI393201 PNE393192:PNE393201 PXA393192:PXA393201 QGW393192:QGW393201 QQS393192:QQS393201 RAO393192:RAO393201 RKK393192:RKK393201 RUG393192:RUG393201 SEC393192:SEC393201 SNY393192:SNY393201 SXU393192:SXU393201 THQ393192:THQ393201 TRM393192:TRM393201 UBI393192:UBI393201 ULE393192:ULE393201 UVA393192:UVA393201 VEW393192:VEW393201 VOS393192:VOS393201 VYO393192:VYO393201 WIK393192:WIK393201 WSG393192:WSG393201 FU458728:FU458737 PQ458728:PQ458737 ZM458728:ZM458737 AJI458728:AJI458737 ATE458728:ATE458737 BDA458728:BDA458737 BMW458728:BMW458737 BWS458728:BWS458737 CGO458728:CGO458737 CQK458728:CQK458737 DAG458728:DAG458737 DKC458728:DKC458737 DTY458728:DTY458737 EDU458728:EDU458737 ENQ458728:ENQ458737 EXM458728:EXM458737 FHI458728:FHI458737 FRE458728:FRE458737 GBA458728:GBA458737 GKW458728:GKW458737 GUS458728:GUS458737 HEO458728:HEO458737 HOK458728:HOK458737 HYG458728:HYG458737 IIC458728:IIC458737 IRY458728:IRY458737 JBU458728:JBU458737 JLQ458728:JLQ458737 JVM458728:JVM458737 KFI458728:KFI458737 KPE458728:KPE458737 KZA458728:KZA458737 LIW458728:LIW458737 LSS458728:LSS458737 MCO458728:MCO458737 MMK458728:MMK458737 MWG458728:MWG458737 NGC458728:NGC458737 NPY458728:NPY458737 NZU458728:NZU458737 OJQ458728:OJQ458737 OTM458728:OTM458737 PDI458728:PDI458737 PNE458728:PNE458737 PXA458728:PXA458737 QGW458728:QGW458737 QQS458728:QQS458737 RAO458728:RAO458737 RKK458728:RKK458737 RUG458728:RUG458737 SEC458728:SEC458737 SNY458728:SNY458737 SXU458728:SXU458737 THQ458728:THQ458737 TRM458728:TRM458737 UBI458728:UBI458737 ULE458728:ULE458737 UVA458728:UVA458737 VEW458728:VEW458737 VOS458728:VOS458737 VYO458728:VYO458737 WIK458728:WIK458737 WSG458728:WSG458737 FU524264:FU524273 PQ524264:PQ524273 ZM524264:ZM524273 AJI524264:AJI524273 ATE524264:ATE524273 BDA524264:BDA524273 BMW524264:BMW524273 BWS524264:BWS524273 CGO524264:CGO524273 CQK524264:CQK524273 DAG524264:DAG524273 DKC524264:DKC524273 DTY524264:DTY524273 EDU524264:EDU524273 ENQ524264:ENQ524273 EXM524264:EXM524273 FHI524264:FHI524273 FRE524264:FRE524273 GBA524264:GBA524273 GKW524264:GKW524273 GUS524264:GUS524273 HEO524264:HEO524273 HOK524264:HOK524273 HYG524264:HYG524273 IIC524264:IIC524273 IRY524264:IRY524273 JBU524264:JBU524273 JLQ524264:JLQ524273 JVM524264:JVM524273 KFI524264:KFI524273 KPE524264:KPE524273 KZA524264:KZA524273 LIW524264:LIW524273 LSS524264:LSS524273 MCO524264:MCO524273 MMK524264:MMK524273 MWG524264:MWG524273 NGC524264:NGC524273 NPY524264:NPY524273 NZU524264:NZU524273 OJQ524264:OJQ524273 OTM524264:OTM524273 PDI524264:PDI524273 PNE524264:PNE524273 PXA524264:PXA524273 QGW524264:QGW524273 QQS524264:QQS524273 RAO524264:RAO524273 RKK524264:RKK524273 RUG524264:RUG524273 SEC524264:SEC524273 SNY524264:SNY524273 SXU524264:SXU524273 THQ524264:THQ524273 TRM524264:TRM524273 UBI524264:UBI524273 ULE524264:ULE524273 UVA524264:UVA524273 VEW524264:VEW524273 VOS524264:VOS524273 VYO524264:VYO524273 WIK524264:WIK524273 WSG524264:WSG524273 FU589800:FU589809 PQ589800:PQ589809 ZM589800:ZM589809 AJI589800:AJI589809 ATE589800:ATE589809 BDA589800:BDA589809 BMW589800:BMW589809 BWS589800:BWS589809 CGO589800:CGO589809 CQK589800:CQK589809 DAG589800:DAG589809 DKC589800:DKC589809 DTY589800:DTY589809 EDU589800:EDU589809 ENQ589800:ENQ589809 EXM589800:EXM589809 FHI589800:FHI589809 FRE589800:FRE589809 GBA589800:GBA589809 GKW589800:GKW589809 GUS589800:GUS589809 HEO589800:HEO589809 HOK589800:HOK589809 HYG589800:HYG589809 IIC589800:IIC589809 IRY589800:IRY589809 JBU589800:JBU589809 JLQ589800:JLQ589809 JVM589800:JVM589809 KFI589800:KFI589809 KPE589800:KPE589809 KZA589800:KZA589809 LIW589800:LIW589809 LSS589800:LSS589809 MCO589800:MCO589809 MMK589800:MMK589809 MWG589800:MWG589809 NGC589800:NGC589809 NPY589800:NPY589809 NZU589800:NZU589809 OJQ589800:OJQ589809 OTM589800:OTM589809 PDI589800:PDI589809 PNE589800:PNE589809 PXA589800:PXA589809 QGW589800:QGW589809 QQS589800:QQS589809 RAO589800:RAO589809 RKK589800:RKK589809 RUG589800:RUG589809 SEC589800:SEC589809 SNY589800:SNY589809 SXU589800:SXU589809 THQ589800:THQ589809 TRM589800:TRM589809 UBI589800:UBI589809 ULE589800:ULE589809 UVA589800:UVA589809 VEW589800:VEW589809 VOS589800:VOS589809 VYO589800:VYO589809 WIK589800:WIK589809 WSG589800:WSG589809 FU655336:FU655345 PQ655336:PQ655345 ZM655336:ZM655345 AJI655336:AJI655345 ATE655336:ATE655345 BDA655336:BDA655345 BMW655336:BMW655345 BWS655336:BWS655345 CGO655336:CGO655345 CQK655336:CQK655345 DAG655336:DAG655345 DKC655336:DKC655345 DTY655336:DTY655345 EDU655336:EDU655345 ENQ655336:ENQ655345 EXM655336:EXM655345 FHI655336:FHI655345 FRE655336:FRE655345 GBA655336:GBA655345 GKW655336:GKW655345 GUS655336:GUS655345 HEO655336:HEO655345 HOK655336:HOK655345 HYG655336:HYG655345 IIC655336:IIC655345 IRY655336:IRY655345 JBU655336:JBU655345 JLQ655336:JLQ655345 JVM655336:JVM655345 KFI655336:KFI655345 KPE655336:KPE655345 KZA655336:KZA655345 LIW655336:LIW655345 LSS655336:LSS655345 MCO655336:MCO655345 MMK655336:MMK655345 MWG655336:MWG655345 NGC655336:NGC655345 NPY655336:NPY655345 NZU655336:NZU655345 OJQ655336:OJQ655345 OTM655336:OTM655345 PDI655336:PDI655345 PNE655336:PNE655345 PXA655336:PXA655345 QGW655336:QGW655345 QQS655336:QQS655345 RAO655336:RAO655345 RKK655336:RKK655345 RUG655336:RUG655345 SEC655336:SEC655345 SNY655336:SNY655345 SXU655336:SXU655345 THQ655336:THQ655345 TRM655336:TRM655345 UBI655336:UBI655345 ULE655336:ULE655345 UVA655336:UVA655345 VEW655336:VEW655345 VOS655336:VOS655345 VYO655336:VYO655345 WIK655336:WIK655345 WSG655336:WSG655345 FU720872:FU720881 PQ720872:PQ720881 ZM720872:ZM720881 AJI720872:AJI720881 ATE720872:ATE720881 BDA720872:BDA720881 BMW720872:BMW720881 BWS720872:BWS720881 CGO720872:CGO720881 CQK720872:CQK720881 DAG720872:DAG720881 DKC720872:DKC720881 DTY720872:DTY720881 EDU720872:EDU720881 ENQ720872:ENQ720881 EXM720872:EXM720881 FHI720872:FHI720881 FRE720872:FRE720881 GBA720872:GBA720881 GKW720872:GKW720881 GUS720872:GUS720881 HEO720872:HEO720881 HOK720872:HOK720881 HYG720872:HYG720881 IIC720872:IIC720881 IRY720872:IRY720881 JBU720872:JBU720881 JLQ720872:JLQ720881 JVM720872:JVM720881 KFI720872:KFI720881 KPE720872:KPE720881 KZA720872:KZA720881 LIW720872:LIW720881 LSS720872:LSS720881 MCO720872:MCO720881 MMK720872:MMK720881 MWG720872:MWG720881 NGC720872:NGC720881 NPY720872:NPY720881 NZU720872:NZU720881 OJQ720872:OJQ720881 OTM720872:OTM720881 PDI720872:PDI720881 PNE720872:PNE720881 PXA720872:PXA720881 QGW720872:QGW720881 QQS720872:QQS720881 RAO720872:RAO720881 RKK720872:RKK720881 RUG720872:RUG720881 SEC720872:SEC720881 SNY720872:SNY720881 SXU720872:SXU720881 THQ720872:THQ720881 TRM720872:TRM720881 UBI720872:UBI720881 ULE720872:ULE720881 UVA720872:UVA720881 VEW720872:VEW720881 VOS720872:VOS720881 VYO720872:VYO720881 WIK720872:WIK720881 WSG720872:WSG720881 FU786408:FU786417 PQ786408:PQ786417 ZM786408:ZM786417 AJI786408:AJI786417 ATE786408:ATE786417 BDA786408:BDA786417 BMW786408:BMW786417 BWS786408:BWS786417 CGO786408:CGO786417 CQK786408:CQK786417 DAG786408:DAG786417 DKC786408:DKC786417 DTY786408:DTY786417 EDU786408:EDU786417 ENQ786408:ENQ786417 EXM786408:EXM786417 FHI786408:FHI786417 FRE786408:FRE786417 GBA786408:GBA786417 GKW786408:GKW786417 GUS786408:GUS786417 HEO786408:HEO786417 HOK786408:HOK786417 HYG786408:HYG786417 IIC786408:IIC786417 IRY786408:IRY786417 JBU786408:JBU786417 JLQ786408:JLQ786417 JVM786408:JVM786417 KFI786408:KFI786417 KPE786408:KPE786417 KZA786408:KZA786417 LIW786408:LIW786417 LSS786408:LSS786417 MCO786408:MCO786417 MMK786408:MMK786417 MWG786408:MWG786417 NGC786408:NGC786417 NPY786408:NPY786417 NZU786408:NZU786417 OJQ786408:OJQ786417 OTM786408:OTM786417 PDI786408:PDI786417 PNE786408:PNE786417 PXA786408:PXA786417 QGW786408:QGW786417 QQS786408:QQS786417 RAO786408:RAO786417 RKK786408:RKK786417 RUG786408:RUG786417 SEC786408:SEC786417 SNY786408:SNY786417 SXU786408:SXU786417 THQ786408:THQ786417 TRM786408:TRM786417 UBI786408:UBI786417 ULE786408:ULE786417 UVA786408:UVA786417 VEW786408:VEW786417 VOS786408:VOS786417 VYO786408:VYO786417 WIK786408:WIK786417 WSG786408:WSG786417 FU851944:FU851953 PQ851944:PQ851953 ZM851944:ZM851953 AJI851944:AJI851953 ATE851944:ATE851953 BDA851944:BDA851953 BMW851944:BMW851953 BWS851944:BWS851953 CGO851944:CGO851953 CQK851944:CQK851953 DAG851944:DAG851953 DKC851944:DKC851953 DTY851944:DTY851953 EDU851944:EDU851953 ENQ851944:ENQ851953 EXM851944:EXM851953 FHI851944:FHI851953 FRE851944:FRE851953 GBA851944:GBA851953 GKW851944:GKW851953 GUS851944:GUS851953 HEO851944:HEO851953 HOK851944:HOK851953 HYG851944:HYG851953 IIC851944:IIC851953 IRY851944:IRY851953 JBU851944:JBU851953 JLQ851944:JLQ851953 JVM851944:JVM851953 KFI851944:KFI851953 KPE851944:KPE851953 KZA851944:KZA851953 LIW851944:LIW851953 LSS851944:LSS851953 MCO851944:MCO851953 MMK851944:MMK851953 MWG851944:MWG851953 NGC851944:NGC851953 NPY851944:NPY851953 NZU851944:NZU851953 OJQ851944:OJQ851953 OTM851944:OTM851953 PDI851944:PDI851953 PNE851944:PNE851953 PXA851944:PXA851953 QGW851944:QGW851953 QQS851944:QQS851953 RAO851944:RAO851953 RKK851944:RKK851953 RUG851944:RUG851953 SEC851944:SEC851953 SNY851944:SNY851953 SXU851944:SXU851953 THQ851944:THQ851953 TRM851944:TRM851953 UBI851944:UBI851953 ULE851944:ULE851953 UVA851944:UVA851953 VEW851944:VEW851953 VOS851944:VOS851953 VYO851944:VYO851953 WIK851944:WIK851953 WSG851944:WSG851953 FU917480:FU917489 PQ917480:PQ917489 ZM917480:ZM917489 AJI917480:AJI917489 ATE917480:ATE917489 BDA917480:BDA917489 BMW917480:BMW917489 BWS917480:BWS917489 CGO917480:CGO917489 CQK917480:CQK917489 DAG917480:DAG917489 DKC917480:DKC917489 DTY917480:DTY917489 EDU917480:EDU917489 ENQ917480:ENQ917489 EXM917480:EXM917489 FHI917480:FHI917489 FRE917480:FRE917489 GBA917480:GBA917489 GKW917480:GKW917489 GUS917480:GUS917489 HEO917480:HEO917489 HOK917480:HOK917489 HYG917480:HYG917489 IIC917480:IIC917489 IRY917480:IRY917489 JBU917480:JBU917489 JLQ917480:JLQ917489 JVM917480:JVM917489 KFI917480:KFI917489 KPE917480:KPE917489 KZA917480:KZA917489 LIW917480:LIW917489 LSS917480:LSS917489 MCO917480:MCO917489 MMK917480:MMK917489 MWG917480:MWG917489 NGC917480:NGC917489 NPY917480:NPY917489 NZU917480:NZU917489 OJQ917480:OJQ917489 OTM917480:OTM917489 PDI917480:PDI917489 PNE917480:PNE917489 PXA917480:PXA917489 QGW917480:QGW917489 QQS917480:QQS917489 RAO917480:RAO917489 RKK917480:RKK917489 RUG917480:RUG917489 SEC917480:SEC917489 SNY917480:SNY917489 SXU917480:SXU917489 THQ917480:THQ917489 TRM917480:TRM917489 UBI917480:UBI917489 ULE917480:ULE917489 UVA917480:UVA917489 VEW917480:VEW917489 VOS917480:VOS917489 VYO917480:VYO917489 WIK917480:WIK917489 WSG917480:WSG917489 FU983016:FU983025 PQ983016:PQ983025 ZM983016:ZM983025 AJI983016:AJI983025 ATE983016:ATE983025 BDA983016:BDA983025 BMW983016:BMW983025 BWS983016:BWS983025 CGO983016:CGO983025 CQK983016:CQK983025 DAG983016:DAG983025 DKC983016:DKC983025 DTY983016:DTY983025 EDU983016:EDU983025 ENQ983016:ENQ983025 EXM983016:EXM983025 FHI983016:FHI983025 FRE983016:FRE983025 GBA983016:GBA983025 GKW983016:GKW983025 GUS983016:GUS983025 HEO983016:HEO983025 HOK983016:HOK983025 HYG983016:HYG983025 IIC983016:IIC983025 IRY983016:IRY983025 JBU983016:JBU983025 JLQ983016:JLQ983025 JVM983016:JVM983025 KFI983016:KFI983025 KPE983016:KPE983025 KZA983016:KZA983025 LIW983016:LIW983025 LSS983016:LSS983025 MCO983016:MCO983025 MMK983016:MMK983025 MWG983016:MWG983025 NGC983016:NGC983025 NPY983016:NPY983025 NZU983016:NZU983025 OJQ983016:OJQ983025 OTM983016:OTM983025 PDI983016:PDI983025 PNE983016:PNE983025 PXA983016:PXA983025 QGW983016:QGW983025 QQS983016:QQS983025 RAO983016:RAO983025 RKK983016:RKK983025 RUG983016:RUG983025 SEC983016:SEC983025 SNY983016:SNY983025 SXU983016:SXU983025 THQ983016:THQ983025 TRM983016:TRM983025 UBI983016:UBI983025 ULE983016:ULE983025 UVA983016:UVA983025 VEW983016:VEW983025 VOS983016:VOS983025 VYO983016:VYO983025 WIK983016:WIK983025 WSG983016:WSG983025 WRY982944 FF65426 PB65426 YX65426 AIT65426 ASP65426 BCL65426 BMH65426 BWD65426 CFZ65426 CPV65426 CZR65426 DJN65426 DTJ65426 EDF65426 ENB65426 EWX65426 FGT65426 FQP65426 GAL65426 GKH65426 GUD65426 HDZ65426 HNV65426 HXR65426 IHN65426 IRJ65426 JBF65426 JLB65426 JUX65426 KET65426 KOP65426 KYL65426 LIH65426 LSD65426 MBZ65426 MLV65426 MVR65426 NFN65426 NPJ65426 NZF65426 OJB65426 OSX65426 PCT65426 PMP65426 PWL65426 QGH65426 QQD65426 QZZ65426 RJV65426 RTR65426 SDN65426 SNJ65426 SXF65426 THB65426 TQX65426 UAT65426 UKP65426 UUL65426 VEH65426 VOD65426 VXZ65426 WHV65426 WRR65426 FF130962 PB130962 YX130962 AIT130962 ASP130962 BCL130962 BMH130962 BWD130962 CFZ130962 CPV130962 CZR130962 DJN130962 DTJ130962 EDF130962 ENB130962 EWX130962 FGT130962 FQP130962 GAL130962 GKH130962 GUD130962 HDZ130962 HNV130962 HXR130962 IHN130962 IRJ130962 JBF130962 JLB130962 JUX130962 KET130962 KOP130962 KYL130962 LIH130962 LSD130962 MBZ130962 MLV130962 MVR130962 NFN130962 NPJ130962 NZF130962 OJB130962 OSX130962 PCT130962 PMP130962 PWL130962 QGH130962 QQD130962 QZZ130962 RJV130962 RTR130962 SDN130962 SNJ130962 SXF130962 THB130962 TQX130962 UAT130962 UKP130962 UUL130962 VEH130962 VOD130962 VXZ130962 WHV130962 WRR130962 FF196498 PB196498 YX196498 AIT196498 ASP196498 BCL196498 BMH196498 BWD196498 CFZ196498 CPV196498 CZR196498 DJN196498 DTJ196498 EDF196498 ENB196498 EWX196498 FGT196498 FQP196498 GAL196498 GKH196498 GUD196498 HDZ196498 HNV196498 HXR196498 IHN196498 IRJ196498 JBF196498 JLB196498 JUX196498 KET196498 KOP196498 KYL196498 LIH196498 LSD196498 MBZ196498 MLV196498 MVR196498 NFN196498 NPJ196498 NZF196498 OJB196498 OSX196498 PCT196498 PMP196498 PWL196498 QGH196498 QQD196498 QZZ196498 RJV196498 RTR196498 SDN196498 SNJ196498 SXF196498 THB196498 TQX196498 UAT196498 UKP196498 UUL196498 VEH196498 VOD196498 VXZ196498 WHV196498 WRR196498 FF262034 PB262034 YX262034 AIT262034 ASP262034 BCL262034 BMH262034 BWD262034 CFZ262034 CPV262034 CZR262034 DJN262034 DTJ262034 EDF262034 ENB262034 EWX262034 FGT262034 FQP262034 GAL262034 GKH262034 GUD262034 HDZ262034 HNV262034 HXR262034 IHN262034 IRJ262034 JBF262034 JLB262034 JUX262034 KET262034 KOP262034 KYL262034 LIH262034 LSD262034 MBZ262034 MLV262034 MVR262034 NFN262034 NPJ262034 NZF262034 OJB262034 OSX262034 PCT262034 PMP262034 PWL262034 QGH262034 QQD262034 QZZ262034 RJV262034 RTR262034 SDN262034 SNJ262034 SXF262034 THB262034 TQX262034 UAT262034 UKP262034 UUL262034 VEH262034 VOD262034 VXZ262034 WHV262034 WRR262034 FF327570 PB327570 YX327570 AIT327570 ASP327570 BCL327570 BMH327570 BWD327570 CFZ327570 CPV327570 CZR327570 DJN327570 DTJ327570 EDF327570 ENB327570 EWX327570 FGT327570 FQP327570 GAL327570 GKH327570 GUD327570 HDZ327570 HNV327570 HXR327570 IHN327570 IRJ327570 JBF327570 JLB327570 JUX327570 KET327570 KOP327570 KYL327570 LIH327570 LSD327570 MBZ327570 MLV327570 MVR327570 NFN327570 NPJ327570 NZF327570 OJB327570 OSX327570 PCT327570 PMP327570 PWL327570 QGH327570 QQD327570 QZZ327570 RJV327570 RTR327570 SDN327570 SNJ327570 SXF327570 THB327570 TQX327570 UAT327570 UKP327570 UUL327570 VEH327570 VOD327570 VXZ327570 WHV327570 WRR327570 FF393106 PB393106 YX393106 AIT393106 ASP393106 BCL393106 BMH393106 BWD393106 CFZ393106 CPV393106 CZR393106 DJN393106 DTJ393106 EDF393106 ENB393106 EWX393106 FGT393106 FQP393106 GAL393106 GKH393106 GUD393106 HDZ393106 HNV393106 HXR393106 IHN393106 IRJ393106 JBF393106 JLB393106 JUX393106 KET393106 KOP393106 KYL393106 LIH393106 LSD393106 MBZ393106 MLV393106 MVR393106 NFN393106 NPJ393106 NZF393106 OJB393106 OSX393106 PCT393106 PMP393106 PWL393106 QGH393106 QQD393106 QZZ393106 RJV393106 RTR393106 SDN393106 SNJ393106 SXF393106 THB393106 TQX393106 UAT393106 UKP393106 UUL393106 VEH393106 VOD393106 VXZ393106 WHV393106 WRR393106 FF458642 PB458642 YX458642 AIT458642 ASP458642 BCL458642 BMH458642 BWD458642 CFZ458642 CPV458642 CZR458642 DJN458642 DTJ458642 EDF458642 ENB458642 EWX458642 FGT458642 FQP458642 GAL458642 GKH458642 GUD458642 HDZ458642 HNV458642 HXR458642 IHN458642 IRJ458642 JBF458642 JLB458642 JUX458642 KET458642 KOP458642 KYL458642 LIH458642 LSD458642 MBZ458642 MLV458642 MVR458642 NFN458642 NPJ458642 NZF458642 OJB458642 OSX458642 PCT458642 PMP458642 PWL458642 QGH458642 QQD458642 QZZ458642 RJV458642 RTR458642 SDN458642 SNJ458642 SXF458642 THB458642 TQX458642 UAT458642 UKP458642 UUL458642 VEH458642 VOD458642 VXZ458642 WHV458642 WRR458642 FF524178 PB524178 YX524178 AIT524178 ASP524178 BCL524178 BMH524178 BWD524178 CFZ524178 CPV524178 CZR524178 DJN524178 DTJ524178 EDF524178 ENB524178 EWX524178 FGT524178 FQP524178 GAL524178 GKH524178 GUD524178 HDZ524178 HNV524178 HXR524178 IHN524178 IRJ524178 JBF524178 JLB524178 JUX524178 KET524178 KOP524178 KYL524178 LIH524178 LSD524178 MBZ524178 MLV524178 MVR524178 NFN524178 NPJ524178 NZF524178 OJB524178 OSX524178 PCT524178 PMP524178 PWL524178 QGH524178 QQD524178 QZZ524178 RJV524178 RTR524178 SDN524178 SNJ524178 SXF524178 THB524178 TQX524178 UAT524178 UKP524178 UUL524178 VEH524178 VOD524178 VXZ524178 WHV524178 WRR524178 FF589714 PB589714 YX589714 AIT589714 ASP589714 BCL589714 BMH589714 BWD589714 CFZ589714 CPV589714 CZR589714 DJN589714 DTJ589714 EDF589714 ENB589714 EWX589714 FGT589714 FQP589714 GAL589714 GKH589714 GUD589714 HDZ589714 HNV589714 HXR589714 IHN589714 IRJ589714 JBF589714 JLB589714 JUX589714 KET589714 KOP589714 KYL589714 LIH589714 LSD589714 MBZ589714 MLV589714 MVR589714 NFN589714 NPJ589714 NZF589714 OJB589714 OSX589714 PCT589714 PMP589714 PWL589714 QGH589714 QQD589714 QZZ589714 RJV589714 RTR589714 SDN589714 SNJ589714 SXF589714 THB589714 TQX589714 UAT589714 UKP589714 UUL589714 VEH589714 VOD589714 VXZ589714 WHV589714 WRR589714 FF655250 PB655250 YX655250 AIT655250 ASP655250 BCL655250 BMH655250 BWD655250 CFZ655250 CPV655250 CZR655250 DJN655250 DTJ655250 EDF655250 ENB655250 EWX655250 FGT655250 FQP655250 GAL655250 GKH655250 GUD655250 HDZ655250 HNV655250 HXR655250 IHN655250 IRJ655250 JBF655250 JLB655250 JUX655250 KET655250 KOP655250 KYL655250 LIH655250 LSD655250 MBZ655250 MLV655250 MVR655250 NFN655250 NPJ655250 NZF655250 OJB655250 OSX655250 PCT655250 PMP655250 PWL655250 QGH655250 QQD655250 QZZ655250 RJV655250 RTR655250 SDN655250 SNJ655250 SXF655250 THB655250 TQX655250 UAT655250 UKP655250 UUL655250 VEH655250 VOD655250 VXZ655250 WHV655250 WRR655250 FF720786 PB720786 YX720786 AIT720786 ASP720786 BCL720786 BMH720786 BWD720786 CFZ720786 CPV720786 CZR720786 DJN720786 DTJ720786 EDF720786 ENB720786 EWX720786 FGT720786 FQP720786 GAL720786 GKH720786 GUD720786 HDZ720786 HNV720786 HXR720786 IHN720786 IRJ720786 JBF720786 JLB720786 JUX720786 KET720786 KOP720786 KYL720786 LIH720786 LSD720786 MBZ720786 MLV720786 MVR720786 NFN720786 NPJ720786 NZF720786 OJB720786 OSX720786 PCT720786 PMP720786 PWL720786 QGH720786 QQD720786 QZZ720786 RJV720786 RTR720786 SDN720786 SNJ720786 SXF720786 THB720786 TQX720786 UAT720786 UKP720786 UUL720786 VEH720786 VOD720786 VXZ720786 WHV720786 WRR720786 FF786322 PB786322 YX786322 AIT786322 ASP786322 BCL786322 BMH786322 BWD786322 CFZ786322 CPV786322 CZR786322 DJN786322 DTJ786322 EDF786322 ENB786322 EWX786322 FGT786322 FQP786322 GAL786322 GKH786322 GUD786322 HDZ786322 HNV786322 HXR786322 IHN786322 IRJ786322 JBF786322 JLB786322 JUX786322 KET786322 KOP786322 KYL786322 LIH786322 LSD786322 MBZ786322 MLV786322 MVR786322 NFN786322 NPJ786322 NZF786322 OJB786322 OSX786322 PCT786322 PMP786322 PWL786322 QGH786322 QQD786322 QZZ786322 RJV786322 RTR786322 SDN786322 SNJ786322 SXF786322 THB786322 TQX786322 UAT786322 UKP786322 UUL786322 VEH786322 VOD786322 VXZ786322 WHV786322 WRR786322 FF851858 PB851858 YX851858 AIT851858 ASP851858 BCL851858 BMH851858 BWD851858 CFZ851858 CPV851858 CZR851858 DJN851858 DTJ851858 EDF851858 ENB851858 EWX851858 FGT851858 FQP851858 GAL851858 GKH851858 GUD851858 HDZ851858 HNV851858 HXR851858 IHN851858 IRJ851858 JBF851858 JLB851858 JUX851858 KET851858 KOP851858 KYL851858 LIH851858 LSD851858 MBZ851858 MLV851858 MVR851858 NFN851858 NPJ851858 NZF851858 OJB851858 OSX851858 PCT851858 PMP851858 PWL851858 QGH851858 QQD851858 QZZ851858 RJV851858 RTR851858 SDN851858 SNJ851858 SXF851858 THB851858 TQX851858 UAT851858 UKP851858 UUL851858 VEH851858 VOD851858 VXZ851858 WHV851858 WRR851858 FF917394 PB917394 YX917394 AIT917394 ASP917394 BCL917394 BMH917394 BWD917394 CFZ917394 CPV917394 CZR917394 DJN917394 DTJ917394 EDF917394 ENB917394 EWX917394 FGT917394 FQP917394 GAL917394 GKH917394 GUD917394 HDZ917394 HNV917394 HXR917394 IHN917394 IRJ917394 JBF917394 JLB917394 JUX917394 KET917394 KOP917394 KYL917394 LIH917394 LSD917394 MBZ917394 MLV917394 MVR917394 NFN917394 NPJ917394 NZF917394 OJB917394 OSX917394 PCT917394 PMP917394 PWL917394 QGH917394 QQD917394 QZZ917394 RJV917394 RTR917394 SDN917394 SNJ917394 SXF917394 THB917394 TQX917394 UAT917394 UKP917394 UUL917394 VEH917394 VOD917394 VXZ917394 WHV917394 WRR917394 FF982930 PB982930 YX982930 AIT982930 ASP982930 BCL982930 BMH982930 BWD982930 CFZ982930 CPV982930 CZR982930 DJN982930 DTJ982930 EDF982930 ENB982930 EWX982930 FGT982930 FQP982930 GAL982930 GKH982930 GUD982930 HDZ982930 HNV982930 HXR982930 IHN982930 IRJ982930 JBF982930 JLB982930 JUX982930 KET982930 KOP982930 KYL982930 LIH982930 LSD982930 MBZ982930 MLV982930 MVR982930 NFN982930 NPJ982930 NZF982930 OJB982930 OSX982930 PCT982930 PMP982930 PWL982930 QGH982930 QQD982930 QZZ982930 RJV982930 RTR982930 SDN982930 SNJ982930 SXF982930 THB982930 TQX982930 UAT982930 UKP982930 UUL982930 VEH982930 VOD982930 VXZ982930 WHV982930 WRR982930 FF65528 PB65528 YX65528 AIT65528 ASP65528 BCL65528 BMH65528 BWD65528 CFZ65528 CPV65528 CZR65528 DJN65528 DTJ65528 EDF65528 ENB65528 EWX65528 FGT65528 FQP65528 GAL65528 GKH65528 GUD65528 HDZ65528 HNV65528 HXR65528 IHN65528 IRJ65528 JBF65528 JLB65528 JUX65528 KET65528 KOP65528 KYL65528 LIH65528 LSD65528 MBZ65528 MLV65528 MVR65528 NFN65528 NPJ65528 NZF65528 OJB65528 OSX65528 PCT65528 PMP65528 PWL65528 QGH65528 QQD65528 QZZ65528 RJV65528 RTR65528 SDN65528 SNJ65528 SXF65528 THB65528 TQX65528 UAT65528 UKP65528 UUL65528 VEH65528 VOD65528 VXZ65528 WHV65528 WRR65528 FF131064 PB131064 YX131064 AIT131064 ASP131064 BCL131064 BMH131064 BWD131064 CFZ131064 CPV131064 CZR131064 DJN131064 DTJ131064 EDF131064 ENB131064 EWX131064 FGT131064 FQP131064 GAL131064 GKH131064 GUD131064 HDZ131064 HNV131064 HXR131064 IHN131064 IRJ131064 JBF131064 JLB131064 JUX131064 KET131064 KOP131064 KYL131064 LIH131064 LSD131064 MBZ131064 MLV131064 MVR131064 NFN131064 NPJ131064 NZF131064 OJB131064 OSX131064 PCT131064 PMP131064 PWL131064 QGH131064 QQD131064 QZZ131064 RJV131064 RTR131064 SDN131064 SNJ131064 SXF131064 THB131064 TQX131064 UAT131064 UKP131064 UUL131064 VEH131064 VOD131064 VXZ131064 WHV131064 WRR131064 FF196600 PB196600 YX196600 AIT196600 ASP196600 BCL196600 BMH196600 BWD196600 CFZ196600 CPV196600 CZR196600 DJN196600 DTJ196600 EDF196600 ENB196600 EWX196600 FGT196600 FQP196600 GAL196600 GKH196600 GUD196600 HDZ196600 HNV196600 HXR196600 IHN196600 IRJ196600 JBF196600 JLB196600 JUX196600 KET196600 KOP196600 KYL196600 LIH196600 LSD196600 MBZ196600 MLV196600 MVR196600 NFN196600 NPJ196600 NZF196600 OJB196600 OSX196600 PCT196600 PMP196600 PWL196600 QGH196600 QQD196600 QZZ196600 RJV196600 RTR196600 SDN196600 SNJ196600 SXF196600 THB196600 TQX196600 UAT196600 UKP196600 UUL196600 VEH196600 VOD196600 VXZ196600 WHV196600 WRR196600 FF262136 PB262136 YX262136 AIT262136 ASP262136 BCL262136 BMH262136 BWD262136 CFZ262136 CPV262136 CZR262136 DJN262136 DTJ262136 EDF262136 ENB262136 EWX262136 FGT262136 FQP262136 GAL262136 GKH262136 GUD262136 HDZ262136 HNV262136 HXR262136 IHN262136 IRJ262136 JBF262136 JLB262136 JUX262136 KET262136 KOP262136 KYL262136 LIH262136 LSD262136 MBZ262136 MLV262136 MVR262136 NFN262136 NPJ262136 NZF262136 OJB262136 OSX262136 PCT262136 PMP262136 PWL262136 QGH262136 QQD262136 QZZ262136 RJV262136 RTR262136 SDN262136 SNJ262136 SXF262136 THB262136 TQX262136 UAT262136 UKP262136 UUL262136 VEH262136 VOD262136 VXZ262136 WHV262136 WRR262136 FF327672 PB327672 YX327672 AIT327672 ASP327672 BCL327672 BMH327672 BWD327672 CFZ327672 CPV327672 CZR327672 DJN327672 DTJ327672 EDF327672 ENB327672 EWX327672 FGT327672 FQP327672 GAL327672 GKH327672 GUD327672 HDZ327672 HNV327672 HXR327672 IHN327672 IRJ327672 JBF327672 JLB327672 JUX327672 KET327672 KOP327672 KYL327672 LIH327672 LSD327672 MBZ327672 MLV327672 MVR327672 NFN327672 NPJ327672 NZF327672 OJB327672 OSX327672 PCT327672 PMP327672 PWL327672 QGH327672 QQD327672 QZZ327672 RJV327672 RTR327672 SDN327672 SNJ327672 SXF327672 THB327672 TQX327672 UAT327672 UKP327672 UUL327672 VEH327672 VOD327672 VXZ327672 WHV327672 WRR327672 FF393208 PB393208 YX393208 AIT393208 ASP393208 BCL393208 BMH393208 BWD393208 CFZ393208 CPV393208 CZR393208 DJN393208 DTJ393208 EDF393208 ENB393208 EWX393208 FGT393208 FQP393208 GAL393208 GKH393208 GUD393208 HDZ393208 HNV393208 HXR393208 IHN393208 IRJ393208 JBF393208 JLB393208 JUX393208 KET393208 KOP393208 KYL393208 LIH393208 LSD393208 MBZ393208 MLV393208 MVR393208 NFN393208 NPJ393208 NZF393208 OJB393208 OSX393208 PCT393208 PMP393208 PWL393208 QGH393208 QQD393208 QZZ393208 RJV393208 RTR393208 SDN393208 SNJ393208 SXF393208 THB393208 TQX393208 UAT393208 UKP393208 UUL393208 VEH393208 VOD393208 VXZ393208 WHV393208 WRR393208 FF458744 PB458744 YX458744 AIT458744 ASP458744 BCL458744 BMH458744 BWD458744 CFZ458744 CPV458744 CZR458744 DJN458744 DTJ458744 EDF458744 ENB458744 EWX458744 FGT458744 FQP458744 GAL458744 GKH458744 GUD458744 HDZ458744 HNV458744 HXR458744 IHN458744 IRJ458744 JBF458744 JLB458744 JUX458744 KET458744 KOP458744 KYL458744 LIH458744 LSD458744 MBZ458744 MLV458744 MVR458744 NFN458744 NPJ458744 NZF458744 OJB458744 OSX458744 PCT458744 PMP458744 PWL458744 QGH458744 QQD458744 QZZ458744 RJV458744 RTR458744 SDN458744 SNJ458744 SXF458744 THB458744 TQX458744 UAT458744 UKP458744 UUL458744 VEH458744 VOD458744 VXZ458744 WHV458744 WRR458744 FF524280 PB524280 YX524280 AIT524280 ASP524280 BCL524280 BMH524280 BWD524280 CFZ524280 CPV524280 CZR524280 DJN524280 DTJ524280 EDF524280 ENB524280 EWX524280 FGT524280 FQP524280 GAL524280 GKH524280 GUD524280 HDZ524280 HNV524280 HXR524280 IHN524280 IRJ524280 JBF524280 JLB524280 JUX524280 KET524280 KOP524280 KYL524280 LIH524280 LSD524280 MBZ524280 MLV524280 MVR524280 NFN524280 NPJ524280 NZF524280 OJB524280 OSX524280 PCT524280 PMP524280 PWL524280 QGH524280 QQD524280 QZZ524280 RJV524280 RTR524280 SDN524280 SNJ524280 SXF524280 THB524280 TQX524280 UAT524280 UKP524280 UUL524280 VEH524280 VOD524280 VXZ524280 WHV524280 WRR524280 FF589816 PB589816 YX589816 AIT589816 ASP589816 BCL589816 BMH589816 BWD589816 CFZ589816 CPV589816 CZR589816 DJN589816 DTJ589816 EDF589816 ENB589816 EWX589816 FGT589816 FQP589816 GAL589816 GKH589816 GUD589816 HDZ589816 HNV589816 HXR589816 IHN589816 IRJ589816 JBF589816 JLB589816 JUX589816 KET589816 KOP589816 KYL589816 LIH589816 LSD589816 MBZ589816 MLV589816 MVR589816 NFN589816 NPJ589816 NZF589816 OJB589816 OSX589816 PCT589816 PMP589816 PWL589816 QGH589816 QQD589816 QZZ589816 RJV589816 RTR589816 SDN589816 SNJ589816 SXF589816 THB589816 TQX589816 UAT589816 UKP589816 UUL589816 VEH589816 VOD589816 VXZ589816 WHV589816 WRR589816 FF655352 PB655352 YX655352 AIT655352 ASP655352 BCL655352 BMH655352 BWD655352 CFZ655352 CPV655352 CZR655352 DJN655352 DTJ655352 EDF655352 ENB655352 EWX655352 FGT655352 FQP655352 GAL655352 GKH655352 GUD655352 HDZ655352 HNV655352 HXR655352 IHN655352 IRJ655352 JBF655352 JLB655352 JUX655352 KET655352 KOP655352 KYL655352 LIH655352 LSD655352 MBZ655352 MLV655352 MVR655352 NFN655352 NPJ655352 NZF655352 OJB655352 OSX655352 PCT655352 PMP655352 PWL655352 QGH655352 QQD655352 QZZ655352 RJV655352 RTR655352 SDN655352 SNJ655352 SXF655352 THB655352 TQX655352 UAT655352 UKP655352 UUL655352 VEH655352 VOD655352 VXZ655352 WHV655352 WRR655352 FF720888 PB720888 YX720888 AIT720888 ASP720888 BCL720888 BMH720888 BWD720888 CFZ720888 CPV720888 CZR720888 DJN720888 DTJ720888 EDF720888 ENB720888 EWX720888 FGT720888 FQP720888 GAL720888 GKH720888 GUD720888 HDZ720888 HNV720888 HXR720888 IHN720888 IRJ720888 JBF720888 JLB720888 JUX720888 KET720888 KOP720888 KYL720888 LIH720888 LSD720888 MBZ720888 MLV720888 MVR720888 NFN720888 NPJ720888 NZF720888 OJB720888 OSX720888 PCT720888 PMP720888 PWL720888 QGH720888 QQD720888 QZZ720888 RJV720888 RTR720888 SDN720888 SNJ720888 SXF720888 THB720888 TQX720888 UAT720888 UKP720888 UUL720888 VEH720888 VOD720888 VXZ720888 WHV720888 WRR720888 FF786424 PB786424 YX786424 AIT786424 ASP786424 BCL786424 BMH786424 BWD786424 CFZ786424 CPV786424 CZR786424 DJN786424 DTJ786424 EDF786424 ENB786424 EWX786424 FGT786424 FQP786424 GAL786424 GKH786424 GUD786424 HDZ786424 HNV786424 HXR786424 IHN786424 IRJ786424 JBF786424 JLB786424 JUX786424 KET786424 KOP786424 KYL786424 LIH786424 LSD786424 MBZ786424 MLV786424 MVR786424 NFN786424 NPJ786424 NZF786424 OJB786424 OSX786424 PCT786424 PMP786424 PWL786424 QGH786424 QQD786424 QZZ786424 RJV786424 RTR786424 SDN786424 SNJ786424 SXF786424 THB786424 TQX786424 UAT786424 UKP786424 UUL786424 VEH786424 VOD786424 VXZ786424 WHV786424 WRR786424 FF851960 PB851960 YX851960 AIT851960 ASP851960 BCL851960 BMH851960 BWD851960 CFZ851960 CPV851960 CZR851960 DJN851960 DTJ851960 EDF851960 ENB851960 EWX851960 FGT851960 FQP851960 GAL851960 GKH851960 GUD851960 HDZ851960 HNV851960 HXR851960 IHN851960 IRJ851960 JBF851960 JLB851960 JUX851960 KET851960 KOP851960 KYL851960 LIH851960 LSD851960 MBZ851960 MLV851960 MVR851960 NFN851960 NPJ851960 NZF851960 OJB851960 OSX851960 PCT851960 PMP851960 PWL851960 QGH851960 QQD851960 QZZ851960 RJV851960 RTR851960 SDN851960 SNJ851960 SXF851960 THB851960 TQX851960 UAT851960 UKP851960 UUL851960 VEH851960 VOD851960 VXZ851960 WHV851960 WRR851960 FF917496 PB917496 YX917496 AIT917496 ASP917496 BCL917496 BMH917496 BWD917496 CFZ917496 CPV917496 CZR917496 DJN917496 DTJ917496 EDF917496 ENB917496 EWX917496 FGT917496 FQP917496 GAL917496 GKH917496 GUD917496 HDZ917496 HNV917496 HXR917496 IHN917496 IRJ917496 JBF917496 JLB917496 JUX917496 KET917496 KOP917496 KYL917496 LIH917496 LSD917496 MBZ917496 MLV917496 MVR917496 NFN917496 NPJ917496 NZF917496 OJB917496 OSX917496 PCT917496 PMP917496 PWL917496 QGH917496 QQD917496 QZZ917496 RJV917496 RTR917496 SDN917496 SNJ917496 SXF917496 THB917496 TQX917496 UAT917496 UKP917496 UUL917496 VEH917496 VOD917496 VXZ917496 WHV917496 WRR917496 FF983032 PB983032 YX983032 AIT983032 ASP983032 BCL983032 BMH983032 BWD983032 CFZ983032 CPV983032 CZR983032 DJN983032 DTJ983032 EDF983032 ENB983032 EWX983032 FGT983032 FQP983032 GAL983032 GKH983032 GUD983032 HDZ983032 HNV983032 HXR983032 IHN983032 IRJ983032 JBF983032 JLB983032 JUX983032 KET983032 KOP983032 KYL983032 LIH983032 LSD983032 MBZ983032 MLV983032 MVR983032 NFN983032 NPJ983032 NZF983032 OJB983032 OSX983032 PCT983032 PMP983032 PWL983032 QGH983032 QQD983032 QZZ983032 RJV983032 RTR983032 SDN983032 SNJ983032 SXF983032 THB983032 TQX983032 UAT983032 UKP983032 UUL983032 VEH983032 VOD983032 VXZ983032 WHV983032 WRR983032 FF65525 PB65525 YX65525 AIT65525 ASP65525 BCL65525 BMH65525 BWD65525 CFZ65525 CPV65525 CZR65525 DJN65525 DTJ65525 EDF65525 ENB65525 EWX65525 FGT65525 FQP65525 GAL65525 GKH65525 GUD65525 HDZ65525 HNV65525 HXR65525 IHN65525 IRJ65525 JBF65525 JLB65525 JUX65525 KET65525 KOP65525 KYL65525 LIH65525 LSD65525 MBZ65525 MLV65525 MVR65525 NFN65525 NPJ65525 NZF65525 OJB65525 OSX65525 PCT65525 PMP65525 PWL65525 QGH65525 QQD65525 QZZ65525 RJV65525 RTR65525 SDN65525 SNJ65525 SXF65525 THB65525 TQX65525 UAT65525 UKP65525 UUL65525 VEH65525 VOD65525 VXZ65525 WHV65525 WRR65525 FF131061 PB131061 YX131061 AIT131061 ASP131061 BCL131061 BMH131061 BWD131061 CFZ131061 CPV131061 CZR131061 DJN131061 DTJ131061 EDF131061 ENB131061 EWX131061 FGT131061 FQP131061 GAL131061 GKH131061 GUD131061 HDZ131061 HNV131061 HXR131061 IHN131061 IRJ131061 JBF131061 JLB131061 JUX131061 KET131061 KOP131061 KYL131061 LIH131061 LSD131061 MBZ131061 MLV131061 MVR131061 NFN131061 NPJ131061 NZF131061 OJB131061 OSX131061 PCT131061 PMP131061 PWL131061 QGH131061 QQD131061 QZZ131061 RJV131061 RTR131061 SDN131061 SNJ131061 SXF131061 THB131061 TQX131061 UAT131061 UKP131061 UUL131061 VEH131061 VOD131061 VXZ131061 WHV131061 WRR131061 FF196597 PB196597 YX196597 AIT196597 ASP196597 BCL196597 BMH196597 BWD196597 CFZ196597 CPV196597 CZR196597 DJN196597 DTJ196597 EDF196597 ENB196597 EWX196597 FGT196597 FQP196597 GAL196597 GKH196597 GUD196597 HDZ196597 HNV196597 HXR196597 IHN196597 IRJ196597 JBF196597 JLB196597 JUX196597 KET196597 KOP196597 KYL196597 LIH196597 LSD196597 MBZ196597 MLV196597 MVR196597 NFN196597 NPJ196597 NZF196597 OJB196597 OSX196597 PCT196597 PMP196597 PWL196597 QGH196597 QQD196597 QZZ196597 RJV196597 RTR196597 SDN196597 SNJ196597 SXF196597 THB196597 TQX196597 UAT196597 UKP196597 UUL196597 VEH196597 VOD196597 VXZ196597 WHV196597 WRR196597 FF262133 PB262133 YX262133 AIT262133 ASP262133 BCL262133 BMH262133 BWD262133 CFZ262133 CPV262133 CZR262133 DJN262133 DTJ262133 EDF262133 ENB262133 EWX262133 FGT262133 FQP262133 GAL262133 GKH262133 GUD262133 HDZ262133 HNV262133 HXR262133 IHN262133 IRJ262133 JBF262133 JLB262133 JUX262133 KET262133 KOP262133 KYL262133 LIH262133 LSD262133 MBZ262133 MLV262133 MVR262133 NFN262133 NPJ262133 NZF262133 OJB262133 OSX262133 PCT262133 PMP262133 PWL262133 QGH262133 QQD262133 QZZ262133 RJV262133 RTR262133 SDN262133 SNJ262133 SXF262133 THB262133 TQX262133 UAT262133 UKP262133 UUL262133 VEH262133 VOD262133 VXZ262133 WHV262133 WRR262133 FF327669 PB327669 YX327669 AIT327669 ASP327669 BCL327669 BMH327669 BWD327669 CFZ327669 CPV327669 CZR327669 DJN327669 DTJ327669 EDF327669 ENB327669 EWX327669 FGT327669 FQP327669 GAL327669 GKH327669 GUD327669 HDZ327669 HNV327669 HXR327669 IHN327669 IRJ327669 JBF327669 JLB327669 JUX327669 KET327669 KOP327669 KYL327669 LIH327669 LSD327669 MBZ327669 MLV327669 MVR327669 NFN327669 NPJ327669 NZF327669 OJB327669 OSX327669 PCT327669 PMP327669 PWL327669 QGH327669 QQD327669 QZZ327669 RJV327669 RTR327669 SDN327669 SNJ327669 SXF327669 THB327669 TQX327669 UAT327669 UKP327669 UUL327669 VEH327669 VOD327669 VXZ327669 WHV327669 WRR327669 FF393205 PB393205 YX393205 AIT393205 ASP393205 BCL393205 BMH393205 BWD393205 CFZ393205 CPV393205 CZR393205 DJN393205 DTJ393205 EDF393205 ENB393205 EWX393205 FGT393205 FQP393205 GAL393205 GKH393205 GUD393205 HDZ393205 HNV393205 HXR393205 IHN393205 IRJ393205 JBF393205 JLB393205 JUX393205 KET393205 KOP393205 KYL393205 LIH393205 LSD393205 MBZ393205 MLV393205 MVR393205 NFN393205 NPJ393205 NZF393205 OJB393205 OSX393205 PCT393205 PMP393205 PWL393205 QGH393205 QQD393205 QZZ393205 RJV393205 RTR393205 SDN393205 SNJ393205 SXF393205 THB393205 TQX393205 UAT393205 UKP393205 UUL393205 VEH393205 VOD393205 VXZ393205 WHV393205 WRR393205 FF458741 PB458741 YX458741 AIT458741 ASP458741 BCL458741 BMH458741 BWD458741 CFZ458741 CPV458741 CZR458741 DJN458741 DTJ458741 EDF458741 ENB458741 EWX458741 FGT458741 FQP458741 GAL458741 GKH458741 GUD458741 HDZ458741 HNV458741 HXR458741 IHN458741 IRJ458741 JBF458741 JLB458741 JUX458741 KET458741 KOP458741 KYL458741 LIH458741 LSD458741 MBZ458741 MLV458741 MVR458741 NFN458741 NPJ458741 NZF458741 OJB458741 OSX458741 PCT458741 PMP458741 PWL458741 QGH458741 QQD458741 QZZ458741 RJV458741 RTR458741 SDN458741 SNJ458741 SXF458741 THB458741 TQX458741 UAT458741 UKP458741 UUL458741 VEH458741 VOD458741 VXZ458741 WHV458741 WRR458741 FF524277 PB524277 YX524277 AIT524277 ASP524277 BCL524277 BMH524277 BWD524277 CFZ524277 CPV524277 CZR524277 DJN524277 DTJ524277 EDF524277 ENB524277 EWX524277 FGT524277 FQP524277 GAL524277 GKH524277 GUD524277 HDZ524277 HNV524277 HXR524277 IHN524277 IRJ524277 JBF524277 JLB524277 JUX524277 KET524277 KOP524277 KYL524277 LIH524277 LSD524277 MBZ524277 MLV524277 MVR524277 NFN524277 NPJ524277 NZF524277 OJB524277 OSX524277 PCT524277 PMP524277 PWL524277 QGH524277 QQD524277 QZZ524277 RJV524277 RTR524277 SDN524277 SNJ524277 SXF524277 THB524277 TQX524277 UAT524277 UKP524277 UUL524277 VEH524277 VOD524277 VXZ524277 WHV524277 WRR524277 FF589813 PB589813 YX589813 AIT589813 ASP589813 BCL589813 BMH589813 BWD589813 CFZ589813 CPV589813 CZR589813 DJN589813 DTJ589813 EDF589813 ENB589813 EWX589813 FGT589813 FQP589813 GAL589813 GKH589813 GUD589813 HDZ589813 HNV589813 HXR589813 IHN589813 IRJ589813 JBF589813 JLB589813 JUX589813 KET589813 KOP589813 KYL589813 LIH589813 LSD589813 MBZ589813 MLV589813 MVR589813 NFN589813 NPJ589813 NZF589813 OJB589813 OSX589813 PCT589813 PMP589813 PWL589813 QGH589813 QQD589813 QZZ589813 RJV589813 RTR589813 SDN589813 SNJ589813 SXF589813 THB589813 TQX589813 UAT589813 UKP589813 UUL589813 VEH589813 VOD589813 VXZ589813 WHV589813 WRR589813 FF655349 PB655349 YX655349 AIT655349 ASP655349 BCL655349 BMH655349 BWD655349 CFZ655349 CPV655349 CZR655349 DJN655349 DTJ655349 EDF655349 ENB655349 EWX655349 FGT655349 FQP655349 GAL655349 GKH655349 GUD655349 HDZ655349 HNV655349 HXR655349 IHN655349 IRJ655349 JBF655349 JLB655349 JUX655349 KET655349 KOP655349 KYL655349 LIH655349 LSD655349 MBZ655349 MLV655349 MVR655349 NFN655349 NPJ655349 NZF655349 OJB655349 OSX655349 PCT655349 PMP655349 PWL655349 QGH655349 QQD655349 QZZ655349 RJV655349 RTR655349 SDN655349 SNJ655349 SXF655349 THB655349 TQX655349 UAT655349 UKP655349 UUL655349 VEH655349 VOD655349 VXZ655349 WHV655349 WRR655349 FF720885 PB720885 YX720885 AIT720885 ASP720885 BCL720885 BMH720885 BWD720885 CFZ720885 CPV720885 CZR720885 DJN720885 DTJ720885 EDF720885 ENB720885 EWX720885 FGT720885 FQP720885 GAL720885 GKH720885 GUD720885 HDZ720885 HNV720885 HXR720885 IHN720885 IRJ720885 JBF720885 JLB720885 JUX720885 KET720885 KOP720885 KYL720885 LIH720885 LSD720885 MBZ720885 MLV720885 MVR720885 NFN720885 NPJ720885 NZF720885 OJB720885 OSX720885 PCT720885 PMP720885 PWL720885 QGH720885 QQD720885 QZZ720885 RJV720885 RTR720885 SDN720885 SNJ720885 SXF720885 THB720885 TQX720885 UAT720885 UKP720885 UUL720885 VEH720885 VOD720885 VXZ720885 WHV720885 WRR720885 FF786421 PB786421 YX786421 AIT786421 ASP786421 BCL786421 BMH786421 BWD786421 CFZ786421 CPV786421 CZR786421 DJN786421 DTJ786421 EDF786421 ENB786421 EWX786421 FGT786421 FQP786421 GAL786421 GKH786421 GUD786421 HDZ786421 HNV786421 HXR786421 IHN786421 IRJ786421 JBF786421 JLB786421 JUX786421 KET786421 KOP786421 KYL786421 LIH786421 LSD786421 MBZ786421 MLV786421 MVR786421 NFN786421 NPJ786421 NZF786421 OJB786421 OSX786421 PCT786421 PMP786421 PWL786421 QGH786421 QQD786421 QZZ786421 RJV786421 RTR786421 SDN786421 SNJ786421 SXF786421 THB786421 TQX786421 UAT786421 UKP786421 UUL786421 VEH786421 VOD786421 VXZ786421 WHV786421 WRR786421 FF851957 PB851957 YX851957 AIT851957 ASP851957 BCL851957 BMH851957 BWD851957 CFZ851957 CPV851957 CZR851957 DJN851957 DTJ851957 EDF851957 ENB851957 EWX851957 FGT851957 FQP851957 GAL851957 GKH851957 GUD851957 HDZ851957 HNV851957 HXR851957 IHN851957 IRJ851957 JBF851957 JLB851957 JUX851957 KET851957 KOP851957 KYL851957 LIH851957 LSD851957 MBZ851957 MLV851957 MVR851957 NFN851957 NPJ851957 NZF851957 OJB851957 OSX851957 PCT851957 PMP851957 PWL851957 QGH851957 QQD851957 QZZ851957 RJV851957 RTR851957 SDN851957 SNJ851957 SXF851957 THB851957 TQX851957 UAT851957 UKP851957 UUL851957 VEH851957 VOD851957 VXZ851957 WHV851957 WRR851957 FF917493 PB917493 YX917493 AIT917493 ASP917493 BCL917493 BMH917493 BWD917493 CFZ917493 CPV917493 CZR917493 DJN917493 DTJ917493 EDF917493 ENB917493 EWX917493 FGT917493 FQP917493 GAL917493 GKH917493 GUD917493 HDZ917493 HNV917493 HXR917493 IHN917493 IRJ917493 JBF917493 JLB917493 JUX917493 KET917493 KOP917493 KYL917493 LIH917493 LSD917493 MBZ917493 MLV917493 MVR917493 NFN917493 NPJ917493 NZF917493 OJB917493 OSX917493 PCT917493 PMP917493 PWL917493 QGH917493 QQD917493 QZZ917493 RJV917493 RTR917493 SDN917493 SNJ917493 SXF917493 THB917493 TQX917493 UAT917493 UKP917493 UUL917493 VEH917493 VOD917493 VXZ917493 WHV917493 WRR917493 FF983029 PB983029 YX983029 AIT983029 ASP983029 BCL983029 BMH983029 BWD983029 CFZ983029 CPV983029 CZR983029 DJN983029 DTJ983029 EDF983029 ENB983029 EWX983029 FGT983029 FQP983029 GAL983029 GKH983029 GUD983029 HDZ983029 HNV983029 HXR983029 IHN983029 IRJ983029 JBF983029 JLB983029 JUX983029 KET983029 KOP983029 KYL983029 LIH983029 LSD983029 MBZ983029 MLV983029 MVR983029 NFN983029 NPJ983029 NZF983029 OJB983029 OSX983029 PCT983029 PMP983029 PWL983029 QGH983029 QQD983029 QZZ983029 RJV983029 RTR983029 SDN983029 SNJ983029 SXF983029 THB983029 TQX983029 UAT983029 UKP983029 UUL983029 VEH983029 VOD983029 VXZ983029 WHV983029 WRR983029 FF65521 PB65521 YX65521 AIT65521 ASP65521 BCL65521 BMH65521 BWD65521 CFZ65521 CPV65521 CZR65521 DJN65521 DTJ65521 EDF65521 ENB65521 EWX65521 FGT65521 FQP65521 GAL65521 GKH65521 GUD65521 HDZ65521 HNV65521 HXR65521 IHN65521 IRJ65521 JBF65521 JLB65521 JUX65521 KET65521 KOP65521 KYL65521 LIH65521 LSD65521 MBZ65521 MLV65521 MVR65521 NFN65521 NPJ65521 NZF65521 OJB65521 OSX65521 PCT65521 PMP65521 PWL65521 QGH65521 QQD65521 QZZ65521 RJV65521 RTR65521 SDN65521 SNJ65521 SXF65521 THB65521 TQX65521 UAT65521 UKP65521 UUL65521 VEH65521 VOD65521 VXZ65521 WHV65521 WRR65521 FF131057 PB131057 YX131057 AIT131057 ASP131057 BCL131057 BMH131057 BWD131057 CFZ131057 CPV131057 CZR131057 DJN131057 DTJ131057 EDF131057 ENB131057 EWX131057 FGT131057 FQP131057 GAL131057 GKH131057 GUD131057 HDZ131057 HNV131057 HXR131057 IHN131057 IRJ131057 JBF131057 JLB131057 JUX131057 KET131057 KOP131057 KYL131057 LIH131057 LSD131057 MBZ131057 MLV131057 MVR131057 NFN131057 NPJ131057 NZF131057 OJB131057 OSX131057 PCT131057 PMP131057 PWL131057 QGH131057 QQD131057 QZZ131057 RJV131057 RTR131057 SDN131057 SNJ131057 SXF131057 THB131057 TQX131057 UAT131057 UKP131057 UUL131057 VEH131057 VOD131057 VXZ131057 WHV131057 WRR131057 FF196593 PB196593 YX196593 AIT196593 ASP196593 BCL196593 BMH196593 BWD196593 CFZ196593 CPV196593 CZR196593 DJN196593 DTJ196593 EDF196593 ENB196593 EWX196593 FGT196593 FQP196593 GAL196593 GKH196593 GUD196593 HDZ196593 HNV196593 HXR196593 IHN196593 IRJ196593 JBF196593 JLB196593 JUX196593 KET196593 KOP196593 KYL196593 LIH196593 LSD196593 MBZ196593 MLV196593 MVR196593 NFN196593 NPJ196593 NZF196593 OJB196593 OSX196593 PCT196593 PMP196593 PWL196593 QGH196593 QQD196593 QZZ196593 RJV196593 RTR196593 SDN196593 SNJ196593 SXF196593 THB196593 TQX196593 UAT196593 UKP196593 UUL196593 VEH196593 VOD196593 VXZ196593 WHV196593 WRR196593 FF262129 PB262129 YX262129 AIT262129 ASP262129 BCL262129 BMH262129 BWD262129 CFZ262129 CPV262129 CZR262129 DJN262129 DTJ262129 EDF262129 ENB262129 EWX262129 FGT262129 FQP262129 GAL262129 GKH262129 GUD262129 HDZ262129 HNV262129 HXR262129 IHN262129 IRJ262129 JBF262129 JLB262129 JUX262129 KET262129 KOP262129 KYL262129 LIH262129 LSD262129 MBZ262129 MLV262129 MVR262129 NFN262129 NPJ262129 NZF262129 OJB262129 OSX262129 PCT262129 PMP262129 PWL262129 QGH262129 QQD262129 QZZ262129 RJV262129 RTR262129 SDN262129 SNJ262129 SXF262129 THB262129 TQX262129 UAT262129 UKP262129 UUL262129 VEH262129 VOD262129 VXZ262129 WHV262129 WRR262129 FF327665 PB327665 YX327665 AIT327665 ASP327665 BCL327665 BMH327665 BWD327665 CFZ327665 CPV327665 CZR327665 DJN327665 DTJ327665 EDF327665 ENB327665 EWX327665 FGT327665 FQP327665 GAL327665 GKH327665 GUD327665 HDZ327665 HNV327665 HXR327665 IHN327665 IRJ327665 JBF327665 JLB327665 JUX327665 KET327665 KOP327665 KYL327665 LIH327665 LSD327665 MBZ327665 MLV327665 MVR327665 NFN327665 NPJ327665 NZF327665 OJB327665 OSX327665 PCT327665 PMP327665 PWL327665 QGH327665 QQD327665 QZZ327665 RJV327665 RTR327665 SDN327665 SNJ327665 SXF327665 THB327665 TQX327665 UAT327665 UKP327665 UUL327665 VEH327665 VOD327665 VXZ327665 WHV327665 WRR327665 FF393201 PB393201 YX393201 AIT393201 ASP393201 BCL393201 BMH393201 BWD393201 CFZ393201 CPV393201 CZR393201 DJN393201 DTJ393201 EDF393201 ENB393201 EWX393201 FGT393201 FQP393201 GAL393201 GKH393201 GUD393201 HDZ393201 HNV393201 HXR393201 IHN393201 IRJ393201 JBF393201 JLB393201 JUX393201 KET393201 KOP393201 KYL393201 LIH393201 LSD393201 MBZ393201 MLV393201 MVR393201 NFN393201 NPJ393201 NZF393201 OJB393201 OSX393201 PCT393201 PMP393201 PWL393201 QGH393201 QQD393201 QZZ393201 RJV393201 RTR393201 SDN393201 SNJ393201 SXF393201 THB393201 TQX393201 UAT393201 UKP393201 UUL393201 VEH393201 VOD393201 VXZ393201 WHV393201 WRR393201 FF458737 PB458737 YX458737 AIT458737 ASP458737 BCL458737 BMH458737 BWD458737 CFZ458737 CPV458737 CZR458737 DJN458737 DTJ458737 EDF458737 ENB458737 EWX458737 FGT458737 FQP458737 GAL458737 GKH458737 GUD458737 HDZ458737 HNV458737 HXR458737 IHN458737 IRJ458737 JBF458737 JLB458737 JUX458737 KET458737 KOP458737 KYL458737 LIH458737 LSD458737 MBZ458737 MLV458737 MVR458737 NFN458737 NPJ458737 NZF458737 OJB458737 OSX458737 PCT458737 PMP458737 PWL458737 QGH458737 QQD458737 QZZ458737 RJV458737 RTR458737 SDN458737 SNJ458737 SXF458737 THB458737 TQX458737 UAT458737 UKP458737 UUL458737 VEH458737 VOD458737 VXZ458737 WHV458737 WRR458737 FF524273 PB524273 YX524273 AIT524273 ASP524273 BCL524273 BMH524273 BWD524273 CFZ524273 CPV524273 CZR524273 DJN524273 DTJ524273 EDF524273 ENB524273 EWX524273 FGT524273 FQP524273 GAL524273 GKH524273 GUD524273 HDZ524273 HNV524273 HXR524273 IHN524273 IRJ524273 JBF524273 JLB524273 JUX524273 KET524273 KOP524273 KYL524273 LIH524273 LSD524273 MBZ524273 MLV524273 MVR524273 NFN524273 NPJ524273 NZF524273 OJB524273 OSX524273 PCT524273 PMP524273 PWL524273 QGH524273 QQD524273 QZZ524273 RJV524273 RTR524273 SDN524273 SNJ524273 SXF524273 THB524273 TQX524273 UAT524273 UKP524273 UUL524273 VEH524273 VOD524273 VXZ524273 WHV524273 WRR524273 FF589809 PB589809 YX589809 AIT589809 ASP589809 BCL589809 BMH589809 BWD589809 CFZ589809 CPV589809 CZR589809 DJN589809 DTJ589809 EDF589809 ENB589809 EWX589809 FGT589809 FQP589809 GAL589809 GKH589809 GUD589809 HDZ589809 HNV589809 HXR589809 IHN589809 IRJ589809 JBF589809 JLB589809 JUX589809 KET589809 KOP589809 KYL589809 LIH589809 LSD589809 MBZ589809 MLV589809 MVR589809 NFN589809 NPJ589809 NZF589809 OJB589809 OSX589809 PCT589809 PMP589809 PWL589809 QGH589809 QQD589809 QZZ589809 RJV589809 RTR589809 SDN589809 SNJ589809 SXF589809 THB589809 TQX589809 UAT589809 UKP589809 UUL589809 VEH589809 VOD589809 VXZ589809 WHV589809 WRR589809 FF655345 PB655345 YX655345 AIT655345 ASP655345 BCL655345 BMH655345 BWD655345 CFZ655345 CPV655345 CZR655345 DJN655345 DTJ655345 EDF655345 ENB655345 EWX655345 FGT655345 FQP655345 GAL655345 GKH655345 GUD655345 HDZ655345 HNV655345 HXR655345 IHN655345 IRJ655345 JBF655345 JLB655345 JUX655345 KET655345 KOP655345 KYL655345 LIH655345 LSD655345 MBZ655345 MLV655345 MVR655345 NFN655345 NPJ655345 NZF655345 OJB655345 OSX655345 PCT655345 PMP655345 PWL655345 QGH655345 QQD655345 QZZ655345 RJV655345 RTR655345 SDN655345 SNJ655345 SXF655345 THB655345 TQX655345 UAT655345 UKP655345 UUL655345 VEH655345 VOD655345 VXZ655345 WHV655345 WRR655345 FF720881 PB720881 YX720881 AIT720881 ASP720881 BCL720881 BMH720881 BWD720881 CFZ720881 CPV720881 CZR720881 DJN720881 DTJ720881 EDF720881 ENB720881 EWX720881 FGT720881 FQP720881 GAL720881 GKH720881 GUD720881 HDZ720881 HNV720881 HXR720881 IHN720881 IRJ720881 JBF720881 JLB720881 JUX720881 KET720881 KOP720881 KYL720881 LIH720881 LSD720881 MBZ720881 MLV720881 MVR720881 NFN720881 NPJ720881 NZF720881 OJB720881 OSX720881 PCT720881 PMP720881 PWL720881 QGH720881 QQD720881 QZZ720881 RJV720881 RTR720881 SDN720881 SNJ720881 SXF720881 THB720881 TQX720881 UAT720881 UKP720881 UUL720881 VEH720881 VOD720881 VXZ720881 WHV720881 WRR720881 FF786417 PB786417 YX786417 AIT786417 ASP786417 BCL786417 BMH786417 BWD786417 CFZ786417 CPV786417 CZR786417 DJN786417 DTJ786417 EDF786417 ENB786417 EWX786417 FGT786417 FQP786417 GAL786417 GKH786417 GUD786417 HDZ786417 HNV786417 HXR786417 IHN786417 IRJ786417 JBF786417 JLB786417 JUX786417 KET786417 KOP786417 KYL786417 LIH786417 LSD786417 MBZ786417 MLV786417 MVR786417 NFN786417 NPJ786417 NZF786417 OJB786417 OSX786417 PCT786417 PMP786417 PWL786417 QGH786417 QQD786417 QZZ786417 RJV786417 RTR786417 SDN786417 SNJ786417 SXF786417 THB786417 TQX786417 UAT786417 UKP786417 UUL786417 VEH786417 VOD786417 VXZ786417 WHV786417 WRR786417 FF851953 PB851953 YX851953 AIT851953 ASP851953 BCL851953 BMH851953 BWD851953 CFZ851953 CPV851953 CZR851953 DJN851953 DTJ851953 EDF851953 ENB851953 EWX851953 FGT851953 FQP851953 GAL851953 GKH851953 GUD851953 HDZ851953 HNV851953 HXR851953 IHN851953 IRJ851953 JBF851953 JLB851953 JUX851953 KET851953 KOP851953 KYL851953 LIH851953 LSD851953 MBZ851953 MLV851953 MVR851953 NFN851953 NPJ851953 NZF851953 OJB851953 OSX851953 PCT851953 PMP851953 PWL851953 QGH851953 QQD851953 QZZ851953 RJV851953 RTR851953 SDN851953 SNJ851953 SXF851953 THB851953 TQX851953 UAT851953 UKP851953 UUL851953 VEH851953 VOD851953 VXZ851953 WHV851953 WRR851953 FF917489 PB917489 YX917489 AIT917489 ASP917489 BCL917489 BMH917489 BWD917489 CFZ917489 CPV917489 CZR917489 DJN917489 DTJ917489 EDF917489 ENB917489 EWX917489 FGT917489 FQP917489 GAL917489 GKH917489 GUD917489 HDZ917489 HNV917489 HXR917489 IHN917489 IRJ917489 JBF917489 JLB917489 JUX917489 KET917489 KOP917489 KYL917489 LIH917489 LSD917489 MBZ917489 MLV917489 MVR917489 NFN917489 NPJ917489 NZF917489 OJB917489 OSX917489 PCT917489 PMP917489 PWL917489 QGH917489 QQD917489 QZZ917489 RJV917489 RTR917489 SDN917489 SNJ917489 SXF917489 THB917489 TQX917489 UAT917489 UKP917489 UUL917489 VEH917489 VOD917489 VXZ917489 WHV917489 WRR917489 FF983025 PB983025 YX983025 AIT983025 ASP983025 BCL983025 BMH983025 BWD983025 CFZ983025 CPV983025 CZR983025 DJN983025 DTJ983025 EDF983025 ENB983025 EWX983025 FGT983025 FQP983025 GAL983025 GKH983025 GUD983025 HDZ983025 HNV983025 HXR983025 IHN983025 IRJ983025 JBF983025 JLB983025 JUX983025 KET983025 KOP983025 KYL983025 LIH983025 LSD983025 MBZ983025 MLV983025 MVR983025 NFN983025 NPJ983025 NZF983025 OJB983025 OSX983025 PCT983025 PMP983025 PWL983025 QGH983025 QQD983025 QZZ983025 RJV983025 RTR983025 SDN983025 SNJ983025 SXF983025 THB983025 TQX983025 UAT983025 UKP983025 UUL983025 VEH983025 VOD983025 VXZ983025 WHV983025 WRR983025 FF65518 PB65518 YX65518 AIT65518 ASP65518 BCL65518 BMH65518 BWD65518 CFZ65518 CPV65518 CZR65518 DJN65518 DTJ65518 EDF65518 ENB65518 EWX65518 FGT65518 FQP65518 GAL65518 GKH65518 GUD65518 HDZ65518 HNV65518 HXR65518 IHN65518 IRJ65518 JBF65518 JLB65518 JUX65518 KET65518 KOP65518 KYL65518 LIH65518 LSD65518 MBZ65518 MLV65518 MVR65518 NFN65518 NPJ65518 NZF65518 OJB65518 OSX65518 PCT65518 PMP65518 PWL65518 QGH65518 QQD65518 QZZ65518 RJV65518 RTR65518 SDN65518 SNJ65518 SXF65518 THB65518 TQX65518 UAT65518 UKP65518 UUL65518 VEH65518 VOD65518 VXZ65518 WHV65518 WRR65518 FF131054 PB131054 YX131054 AIT131054 ASP131054 BCL131054 BMH131054 BWD131054 CFZ131054 CPV131054 CZR131054 DJN131054 DTJ131054 EDF131054 ENB131054 EWX131054 FGT131054 FQP131054 GAL131054 GKH131054 GUD131054 HDZ131054 HNV131054 HXR131054 IHN131054 IRJ131054 JBF131054 JLB131054 JUX131054 KET131054 KOP131054 KYL131054 LIH131054 LSD131054 MBZ131054 MLV131054 MVR131054 NFN131054 NPJ131054 NZF131054 OJB131054 OSX131054 PCT131054 PMP131054 PWL131054 QGH131054 QQD131054 QZZ131054 RJV131054 RTR131054 SDN131054 SNJ131054 SXF131054 THB131054 TQX131054 UAT131054 UKP131054 UUL131054 VEH131054 VOD131054 VXZ131054 WHV131054 WRR131054 FF196590 PB196590 YX196590 AIT196590 ASP196590 BCL196590 BMH196590 BWD196590 CFZ196590 CPV196590 CZR196590 DJN196590 DTJ196590 EDF196590 ENB196590 EWX196590 FGT196590 FQP196590 GAL196590 GKH196590 GUD196590 HDZ196590 HNV196590 HXR196590 IHN196590 IRJ196590 JBF196590 JLB196590 JUX196590 KET196590 KOP196590 KYL196590 LIH196590 LSD196590 MBZ196590 MLV196590 MVR196590 NFN196590 NPJ196590 NZF196590 OJB196590 OSX196590 PCT196590 PMP196590 PWL196590 QGH196590 QQD196590 QZZ196590 RJV196590 RTR196590 SDN196590 SNJ196590 SXF196590 THB196590 TQX196590 UAT196590 UKP196590 UUL196590 VEH196590 VOD196590 VXZ196590 WHV196590 WRR196590 FF262126 PB262126 YX262126 AIT262126 ASP262126 BCL262126 BMH262126 BWD262126 CFZ262126 CPV262126 CZR262126 DJN262126 DTJ262126 EDF262126 ENB262126 EWX262126 FGT262126 FQP262126 GAL262126 GKH262126 GUD262126 HDZ262126 HNV262126 HXR262126 IHN262126 IRJ262126 JBF262126 JLB262126 JUX262126 KET262126 KOP262126 KYL262126 LIH262126 LSD262126 MBZ262126 MLV262126 MVR262126 NFN262126 NPJ262126 NZF262126 OJB262126 OSX262126 PCT262126 PMP262126 PWL262126 QGH262126 QQD262126 QZZ262126 RJV262126 RTR262126 SDN262126 SNJ262126 SXF262126 THB262126 TQX262126 UAT262126 UKP262126 UUL262126 VEH262126 VOD262126 VXZ262126 WHV262126 WRR262126 FF327662 PB327662 YX327662 AIT327662 ASP327662 BCL327662 BMH327662 BWD327662 CFZ327662 CPV327662 CZR327662 DJN327662 DTJ327662 EDF327662 ENB327662 EWX327662 FGT327662 FQP327662 GAL327662 GKH327662 GUD327662 HDZ327662 HNV327662 HXR327662 IHN327662 IRJ327662 JBF327662 JLB327662 JUX327662 KET327662 KOP327662 KYL327662 LIH327662 LSD327662 MBZ327662 MLV327662 MVR327662 NFN327662 NPJ327662 NZF327662 OJB327662 OSX327662 PCT327662 PMP327662 PWL327662 QGH327662 QQD327662 QZZ327662 RJV327662 RTR327662 SDN327662 SNJ327662 SXF327662 THB327662 TQX327662 UAT327662 UKP327662 UUL327662 VEH327662 VOD327662 VXZ327662 WHV327662 WRR327662 FF393198 PB393198 YX393198 AIT393198 ASP393198 BCL393198 BMH393198 BWD393198 CFZ393198 CPV393198 CZR393198 DJN393198 DTJ393198 EDF393198 ENB393198 EWX393198 FGT393198 FQP393198 GAL393198 GKH393198 GUD393198 HDZ393198 HNV393198 HXR393198 IHN393198 IRJ393198 JBF393198 JLB393198 JUX393198 KET393198 KOP393198 KYL393198 LIH393198 LSD393198 MBZ393198 MLV393198 MVR393198 NFN393198 NPJ393198 NZF393198 OJB393198 OSX393198 PCT393198 PMP393198 PWL393198 QGH393198 QQD393198 QZZ393198 RJV393198 RTR393198 SDN393198 SNJ393198 SXF393198 THB393198 TQX393198 UAT393198 UKP393198 UUL393198 VEH393198 VOD393198 VXZ393198 WHV393198 WRR393198 FF458734 PB458734 YX458734 AIT458734 ASP458734 BCL458734 BMH458734 BWD458734 CFZ458734 CPV458734 CZR458734 DJN458734 DTJ458734 EDF458734 ENB458734 EWX458734 FGT458734 FQP458734 GAL458734 GKH458734 GUD458734 HDZ458734 HNV458734 HXR458734 IHN458734 IRJ458734 JBF458734 JLB458734 JUX458734 KET458734 KOP458734 KYL458734 LIH458734 LSD458734 MBZ458734 MLV458734 MVR458734 NFN458734 NPJ458734 NZF458734 OJB458734 OSX458734 PCT458734 PMP458734 PWL458734 QGH458734 QQD458734 QZZ458734 RJV458734 RTR458734 SDN458734 SNJ458734 SXF458734 THB458734 TQX458734 UAT458734 UKP458734 UUL458734 VEH458734 VOD458734 VXZ458734 WHV458734 WRR458734 FF524270 PB524270 YX524270 AIT524270 ASP524270 BCL524270 BMH524270 BWD524270 CFZ524270 CPV524270 CZR524270 DJN524270 DTJ524270 EDF524270 ENB524270 EWX524270 FGT524270 FQP524270 GAL524270 GKH524270 GUD524270 HDZ524270 HNV524270 HXR524270 IHN524270 IRJ524270 JBF524270 JLB524270 JUX524270 KET524270 KOP524270 KYL524270 LIH524270 LSD524270 MBZ524270 MLV524270 MVR524270 NFN524270 NPJ524270 NZF524270 OJB524270 OSX524270 PCT524270 PMP524270 PWL524270 QGH524270 QQD524270 QZZ524270 RJV524270 RTR524270 SDN524270 SNJ524270 SXF524270 THB524270 TQX524270 UAT524270 UKP524270 UUL524270 VEH524270 VOD524270 VXZ524270 WHV524270 WRR524270 FF589806 PB589806 YX589806 AIT589806 ASP589806 BCL589806 BMH589806 BWD589806 CFZ589806 CPV589806 CZR589806 DJN589806 DTJ589806 EDF589806 ENB589806 EWX589806 FGT589806 FQP589806 GAL589806 GKH589806 GUD589806 HDZ589806 HNV589806 HXR589806 IHN589806 IRJ589806 JBF589806 JLB589806 JUX589806 KET589806 KOP589806 KYL589806 LIH589806 LSD589806 MBZ589806 MLV589806 MVR589806 NFN589806 NPJ589806 NZF589806 OJB589806 OSX589806 PCT589806 PMP589806 PWL589806 QGH589806 QQD589806 QZZ589806 RJV589806 RTR589806 SDN589806 SNJ589806 SXF589806 THB589806 TQX589806 UAT589806 UKP589806 UUL589806 VEH589806 VOD589806 VXZ589806 WHV589806 WRR589806 FF655342 PB655342 YX655342 AIT655342 ASP655342 BCL655342 BMH655342 BWD655342 CFZ655342 CPV655342 CZR655342 DJN655342 DTJ655342 EDF655342 ENB655342 EWX655342 FGT655342 FQP655342 GAL655342 GKH655342 GUD655342 HDZ655342 HNV655342 HXR655342 IHN655342 IRJ655342 JBF655342 JLB655342 JUX655342 KET655342 KOP655342 KYL655342 LIH655342 LSD655342 MBZ655342 MLV655342 MVR655342 NFN655342 NPJ655342 NZF655342 OJB655342 OSX655342 PCT655342 PMP655342 PWL655342 QGH655342 QQD655342 QZZ655342 RJV655342 RTR655342 SDN655342 SNJ655342 SXF655342 THB655342 TQX655342 UAT655342 UKP655342 UUL655342 VEH655342 VOD655342 VXZ655342 WHV655342 WRR655342 FF720878 PB720878 YX720878 AIT720878 ASP720878 BCL720878 BMH720878 BWD720878 CFZ720878 CPV720878 CZR720878 DJN720878 DTJ720878 EDF720878 ENB720878 EWX720878 FGT720878 FQP720878 GAL720878 GKH720878 GUD720878 HDZ720878 HNV720878 HXR720878 IHN720878 IRJ720878 JBF720878 JLB720878 JUX720878 KET720878 KOP720878 KYL720878 LIH720878 LSD720878 MBZ720878 MLV720878 MVR720878 NFN720878 NPJ720878 NZF720878 OJB720878 OSX720878 PCT720878 PMP720878 PWL720878 QGH720878 QQD720878 QZZ720878 RJV720878 RTR720878 SDN720878 SNJ720878 SXF720878 THB720878 TQX720878 UAT720878 UKP720878 UUL720878 VEH720878 VOD720878 VXZ720878 WHV720878 WRR720878 FF786414 PB786414 YX786414 AIT786414 ASP786414 BCL786414 BMH786414 BWD786414 CFZ786414 CPV786414 CZR786414 DJN786414 DTJ786414 EDF786414 ENB786414 EWX786414 FGT786414 FQP786414 GAL786414 GKH786414 GUD786414 HDZ786414 HNV786414 HXR786414 IHN786414 IRJ786414 JBF786414 JLB786414 JUX786414 KET786414 KOP786414 KYL786414 LIH786414 LSD786414 MBZ786414 MLV786414 MVR786414 NFN786414 NPJ786414 NZF786414 OJB786414 OSX786414 PCT786414 PMP786414 PWL786414 QGH786414 QQD786414 QZZ786414 RJV786414 RTR786414 SDN786414 SNJ786414 SXF786414 THB786414 TQX786414 UAT786414 UKP786414 UUL786414 VEH786414 VOD786414 VXZ786414 WHV786414 WRR786414 FF851950 PB851950 YX851950 AIT851950 ASP851950 BCL851950 BMH851950 BWD851950 CFZ851950 CPV851950 CZR851950 DJN851950 DTJ851950 EDF851950 ENB851950 EWX851950 FGT851950 FQP851950 GAL851950 GKH851950 GUD851950 HDZ851950 HNV851950 HXR851950 IHN851950 IRJ851950 JBF851950 JLB851950 JUX851950 KET851950 KOP851950 KYL851950 LIH851950 LSD851950 MBZ851950 MLV851950 MVR851950 NFN851950 NPJ851950 NZF851950 OJB851950 OSX851950 PCT851950 PMP851950 PWL851950 QGH851950 QQD851950 QZZ851950 RJV851950 RTR851950 SDN851950 SNJ851950 SXF851950 THB851950 TQX851950 UAT851950 UKP851950 UUL851950 VEH851950 VOD851950 VXZ851950 WHV851950 WRR851950 FF917486 PB917486 YX917486 AIT917486 ASP917486 BCL917486 BMH917486 BWD917486 CFZ917486 CPV917486 CZR917486 DJN917486 DTJ917486 EDF917486 ENB917486 EWX917486 FGT917486 FQP917486 GAL917486 GKH917486 GUD917486 HDZ917486 HNV917486 HXR917486 IHN917486 IRJ917486 JBF917486 JLB917486 JUX917486 KET917486 KOP917486 KYL917486 LIH917486 LSD917486 MBZ917486 MLV917486 MVR917486 NFN917486 NPJ917486 NZF917486 OJB917486 OSX917486 PCT917486 PMP917486 PWL917486 QGH917486 QQD917486 QZZ917486 RJV917486 RTR917486 SDN917486 SNJ917486 SXF917486 THB917486 TQX917486 UAT917486 UKP917486 UUL917486 VEH917486 VOD917486 VXZ917486 WHV917486 WRR917486 FF983022 PB983022 YX983022 AIT983022 ASP983022 BCL983022 BMH983022 BWD983022 CFZ983022 CPV983022 CZR983022 DJN983022 DTJ983022 EDF983022 ENB983022 EWX983022 FGT983022 FQP983022 GAL983022 GKH983022 GUD983022 HDZ983022 HNV983022 HXR983022 IHN983022 IRJ983022 JBF983022 JLB983022 JUX983022 KET983022 KOP983022 KYL983022 LIH983022 LSD983022 MBZ983022 MLV983022 MVR983022 NFN983022 NPJ983022 NZF983022 OJB983022 OSX983022 PCT983022 PMP983022 PWL983022 QGH983022 QQD983022 QZZ983022 RJV983022 RTR983022 SDN983022 SNJ983022 SXF983022 THB983022 TQX983022 UAT983022 UKP983022 UUL983022 VEH983022 VOD983022 VXZ983022 WHV983022 WRR983022 FF65515 PB65515 YX65515 AIT65515 ASP65515 BCL65515 BMH65515 BWD65515 CFZ65515 CPV65515 CZR65515 DJN65515 DTJ65515 EDF65515 ENB65515 EWX65515 FGT65515 FQP65515 GAL65515 GKH65515 GUD65515 HDZ65515 HNV65515 HXR65515 IHN65515 IRJ65515 JBF65515 JLB65515 JUX65515 KET65515 KOP65515 KYL65515 LIH65515 LSD65515 MBZ65515 MLV65515 MVR65515 NFN65515 NPJ65515 NZF65515 OJB65515 OSX65515 PCT65515 PMP65515 PWL65515 QGH65515 QQD65515 QZZ65515 RJV65515 RTR65515 SDN65515 SNJ65515 SXF65515 THB65515 TQX65515 UAT65515 UKP65515 UUL65515 VEH65515 VOD65515 VXZ65515 WHV65515 WRR65515 FF131051 PB131051 YX131051 AIT131051 ASP131051 BCL131051 BMH131051 BWD131051 CFZ131051 CPV131051 CZR131051 DJN131051 DTJ131051 EDF131051 ENB131051 EWX131051 FGT131051 FQP131051 GAL131051 GKH131051 GUD131051 HDZ131051 HNV131051 HXR131051 IHN131051 IRJ131051 JBF131051 JLB131051 JUX131051 KET131051 KOP131051 KYL131051 LIH131051 LSD131051 MBZ131051 MLV131051 MVR131051 NFN131051 NPJ131051 NZF131051 OJB131051 OSX131051 PCT131051 PMP131051 PWL131051 QGH131051 QQD131051 QZZ131051 RJV131051 RTR131051 SDN131051 SNJ131051 SXF131051 THB131051 TQX131051 UAT131051 UKP131051 UUL131051 VEH131051 VOD131051 VXZ131051 WHV131051 WRR131051 FF196587 PB196587 YX196587 AIT196587 ASP196587 BCL196587 BMH196587 BWD196587 CFZ196587 CPV196587 CZR196587 DJN196587 DTJ196587 EDF196587 ENB196587 EWX196587 FGT196587 FQP196587 GAL196587 GKH196587 GUD196587 HDZ196587 HNV196587 HXR196587 IHN196587 IRJ196587 JBF196587 JLB196587 JUX196587 KET196587 KOP196587 KYL196587 LIH196587 LSD196587 MBZ196587 MLV196587 MVR196587 NFN196587 NPJ196587 NZF196587 OJB196587 OSX196587 PCT196587 PMP196587 PWL196587 QGH196587 QQD196587 QZZ196587 RJV196587 RTR196587 SDN196587 SNJ196587 SXF196587 THB196587 TQX196587 UAT196587 UKP196587 UUL196587 VEH196587 VOD196587 VXZ196587 WHV196587 WRR196587 FF262123 PB262123 YX262123 AIT262123 ASP262123 BCL262123 BMH262123 BWD262123 CFZ262123 CPV262123 CZR262123 DJN262123 DTJ262123 EDF262123 ENB262123 EWX262123 FGT262123 FQP262123 GAL262123 GKH262123 GUD262123 HDZ262123 HNV262123 HXR262123 IHN262123 IRJ262123 JBF262123 JLB262123 JUX262123 KET262123 KOP262123 KYL262123 LIH262123 LSD262123 MBZ262123 MLV262123 MVR262123 NFN262123 NPJ262123 NZF262123 OJB262123 OSX262123 PCT262123 PMP262123 PWL262123 QGH262123 QQD262123 QZZ262123 RJV262123 RTR262123 SDN262123 SNJ262123 SXF262123 THB262123 TQX262123 UAT262123 UKP262123 UUL262123 VEH262123 VOD262123 VXZ262123 WHV262123 WRR262123 FF327659 PB327659 YX327659 AIT327659 ASP327659 BCL327659 BMH327659 BWD327659 CFZ327659 CPV327659 CZR327659 DJN327659 DTJ327659 EDF327659 ENB327659 EWX327659 FGT327659 FQP327659 GAL327659 GKH327659 GUD327659 HDZ327659 HNV327659 HXR327659 IHN327659 IRJ327659 JBF327659 JLB327659 JUX327659 KET327659 KOP327659 KYL327659 LIH327659 LSD327659 MBZ327659 MLV327659 MVR327659 NFN327659 NPJ327659 NZF327659 OJB327659 OSX327659 PCT327659 PMP327659 PWL327659 QGH327659 QQD327659 QZZ327659 RJV327659 RTR327659 SDN327659 SNJ327659 SXF327659 THB327659 TQX327659 UAT327659 UKP327659 UUL327659 VEH327659 VOD327659 VXZ327659 WHV327659 WRR327659 FF393195 PB393195 YX393195 AIT393195 ASP393195 BCL393195 BMH393195 BWD393195 CFZ393195 CPV393195 CZR393195 DJN393195 DTJ393195 EDF393195 ENB393195 EWX393195 FGT393195 FQP393195 GAL393195 GKH393195 GUD393195 HDZ393195 HNV393195 HXR393195 IHN393195 IRJ393195 JBF393195 JLB393195 JUX393195 KET393195 KOP393195 KYL393195 LIH393195 LSD393195 MBZ393195 MLV393195 MVR393195 NFN393195 NPJ393195 NZF393195 OJB393195 OSX393195 PCT393195 PMP393195 PWL393195 QGH393195 QQD393195 QZZ393195 RJV393195 RTR393195 SDN393195 SNJ393195 SXF393195 THB393195 TQX393195 UAT393195 UKP393195 UUL393195 VEH393195 VOD393195 VXZ393195 WHV393195 WRR393195 FF458731 PB458731 YX458731 AIT458731 ASP458731 BCL458731 BMH458731 BWD458731 CFZ458731 CPV458731 CZR458731 DJN458731 DTJ458731 EDF458731 ENB458731 EWX458731 FGT458731 FQP458731 GAL458731 GKH458731 GUD458731 HDZ458731 HNV458731 HXR458731 IHN458731 IRJ458731 JBF458731 JLB458731 JUX458731 KET458731 KOP458731 KYL458731 LIH458731 LSD458731 MBZ458731 MLV458731 MVR458731 NFN458731 NPJ458731 NZF458731 OJB458731 OSX458731 PCT458731 PMP458731 PWL458731 QGH458731 QQD458731 QZZ458731 RJV458731 RTR458731 SDN458731 SNJ458731 SXF458731 THB458731 TQX458731 UAT458731 UKP458731 UUL458731 VEH458731 VOD458731 VXZ458731 WHV458731 WRR458731 FF524267 PB524267 YX524267 AIT524267 ASP524267 BCL524267 BMH524267 BWD524267 CFZ524267 CPV524267 CZR524267 DJN524267 DTJ524267 EDF524267 ENB524267 EWX524267 FGT524267 FQP524267 GAL524267 GKH524267 GUD524267 HDZ524267 HNV524267 HXR524267 IHN524267 IRJ524267 JBF524267 JLB524267 JUX524267 KET524267 KOP524267 KYL524267 LIH524267 LSD524267 MBZ524267 MLV524267 MVR524267 NFN524267 NPJ524267 NZF524267 OJB524267 OSX524267 PCT524267 PMP524267 PWL524267 QGH524267 QQD524267 QZZ524267 RJV524267 RTR524267 SDN524267 SNJ524267 SXF524267 THB524267 TQX524267 UAT524267 UKP524267 UUL524267 VEH524267 VOD524267 VXZ524267 WHV524267 WRR524267 FF589803 PB589803 YX589803 AIT589803 ASP589803 BCL589803 BMH589803 BWD589803 CFZ589803 CPV589803 CZR589803 DJN589803 DTJ589803 EDF589803 ENB589803 EWX589803 FGT589803 FQP589803 GAL589803 GKH589803 GUD589803 HDZ589803 HNV589803 HXR589803 IHN589803 IRJ589803 JBF589803 JLB589803 JUX589803 KET589803 KOP589803 KYL589803 LIH589803 LSD589803 MBZ589803 MLV589803 MVR589803 NFN589803 NPJ589803 NZF589803 OJB589803 OSX589803 PCT589803 PMP589803 PWL589803 QGH589803 QQD589803 QZZ589803 RJV589803 RTR589803 SDN589803 SNJ589803 SXF589803 THB589803 TQX589803 UAT589803 UKP589803 UUL589803 VEH589803 VOD589803 VXZ589803 WHV589803 WRR589803 FF655339 PB655339 YX655339 AIT655339 ASP655339 BCL655339 BMH655339 BWD655339 CFZ655339 CPV655339 CZR655339 DJN655339 DTJ655339 EDF655339 ENB655339 EWX655339 FGT655339 FQP655339 GAL655339 GKH655339 GUD655339 HDZ655339 HNV655339 HXR655339 IHN655339 IRJ655339 JBF655339 JLB655339 JUX655339 KET655339 KOP655339 KYL655339 LIH655339 LSD655339 MBZ655339 MLV655339 MVR655339 NFN655339 NPJ655339 NZF655339 OJB655339 OSX655339 PCT655339 PMP655339 PWL655339 QGH655339 QQD655339 QZZ655339 RJV655339 RTR655339 SDN655339 SNJ655339 SXF655339 THB655339 TQX655339 UAT655339 UKP655339 UUL655339 VEH655339 VOD655339 VXZ655339 WHV655339 WRR655339 FF720875 PB720875 YX720875 AIT720875 ASP720875 BCL720875 BMH720875 BWD720875 CFZ720875 CPV720875 CZR720875 DJN720875 DTJ720875 EDF720875 ENB720875 EWX720875 FGT720875 FQP720875 GAL720875 GKH720875 GUD720875 HDZ720875 HNV720875 HXR720875 IHN720875 IRJ720875 JBF720875 JLB720875 JUX720875 KET720875 KOP720875 KYL720875 LIH720875 LSD720875 MBZ720875 MLV720875 MVR720875 NFN720875 NPJ720875 NZF720875 OJB720875 OSX720875 PCT720875 PMP720875 PWL720875 QGH720875 QQD720875 QZZ720875 RJV720875 RTR720875 SDN720875 SNJ720875 SXF720875 THB720875 TQX720875 UAT720875 UKP720875 UUL720875 VEH720875 VOD720875 VXZ720875 WHV720875 WRR720875 FF786411 PB786411 YX786411 AIT786411 ASP786411 BCL786411 BMH786411 BWD786411 CFZ786411 CPV786411 CZR786411 DJN786411 DTJ786411 EDF786411 ENB786411 EWX786411 FGT786411 FQP786411 GAL786411 GKH786411 GUD786411 HDZ786411 HNV786411 HXR786411 IHN786411 IRJ786411 JBF786411 JLB786411 JUX786411 KET786411 KOP786411 KYL786411 LIH786411 LSD786411 MBZ786411 MLV786411 MVR786411 NFN786411 NPJ786411 NZF786411 OJB786411 OSX786411 PCT786411 PMP786411 PWL786411 QGH786411 QQD786411 QZZ786411 RJV786411 RTR786411 SDN786411 SNJ786411 SXF786411 THB786411 TQX786411 UAT786411 UKP786411 UUL786411 VEH786411 VOD786411 VXZ786411 WHV786411 WRR786411 FF851947 PB851947 YX851947 AIT851947 ASP851947 BCL851947 BMH851947 BWD851947 CFZ851947 CPV851947 CZR851947 DJN851947 DTJ851947 EDF851947 ENB851947 EWX851947 FGT851947 FQP851947 GAL851947 GKH851947 GUD851947 HDZ851947 HNV851947 HXR851947 IHN851947 IRJ851947 JBF851947 JLB851947 JUX851947 KET851947 KOP851947 KYL851947 LIH851947 LSD851947 MBZ851947 MLV851947 MVR851947 NFN851947 NPJ851947 NZF851947 OJB851947 OSX851947 PCT851947 PMP851947 PWL851947 QGH851947 QQD851947 QZZ851947 RJV851947 RTR851947 SDN851947 SNJ851947 SXF851947 THB851947 TQX851947 UAT851947 UKP851947 UUL851947 VEH851947 VOD851947 VXZ851947 WHV851947 WRR851947 FF917483 PB917483 YX917483 AIT917483 ASP917483 BCL917483 BMH917483 BWD917483 CFZ917483 CPV917483 CZR917483 DJN917483 DTJ917483 EDF917483 ENB917483 EWX917483 FGT917483 FQP917483 GAL917483 GKH917483 GUD917483 HDZ917483 HNV917483 HXR917483 IHN917483 IRJ917483 JBF917483 JLB917483 JUX917483 KET917483 KOP917483 KYL917483 LIH917483 LSD917483 MBZ917483 MLV917483 MVR917483 NFN917483 NPJ917483 NZF917483 OJB917483 OSX917483 PCT917483 PMP917483 PWL917483 QGH917483 QQD917483 QZZ917483 RJV917483 RTR917483 SDN917483 SNJ917483 SXF917483 THB917483 TQX917483 UAT917483 UKP917483 UUL917483 VEH917483 VOD917483 VXZ917483 WHV917483 WRR917483 FF983019 PB983019 YX983019 AIT983019 ASP983019 BCL983019 BMH983019 BWD983019 CFZ983019 CPV983019 CZR983019 DJN983019 DTJ983019 EDF983019 ENB983019 EWX983019 FGT983019 FQP983019 GAL983019 GKH983019 GUD983019 HDZ983019 HNV983019 HXR983019 IHN983019 IRJ983019 JBF983019 JLB983019 JUX983019 KET983019 KOP983019 KYL983019 LIH983019 LSD983019 MBZ983019 MLV983019 MVR983019 NFN983019 NPJ983019 NZF983019 OJB983019 OSX983019 PCT983019 PMP983019 PWL983019 QGH983019 QQD983019 QZZ983019 RJV983019 RTR983019 SDN983019 SNJ983019 SXF983019 THB983019 TQX983019 UAT983019 UKP983019 UUL983019 VEH983019 VOD983019 VXZ983019 WHV983019 WRR983019 FF65512 PB65512 YX65512 AIT65512 ASP65512 BCL65512 BMH65512 BWD65512 CFZ65512 CPV65512 CZR65512 DJN65512 DTJ65512 EDF65512 ENB65512 EWX65512 FGT65512 FQP65512 GAL65512 GKH65512 GUD65512 HDZ65512 HNV65512 HXR65512 IHN65512 IRJ65512 JBF65512 JLB65512 JUX65512 KET65512 KOP65512 KYL65512 LIH65512 LSD65512 MBZ65512 MLV65512 MVR65512 NFN65512 NPJ65512 NZF65512 OJB65512 OSX65512 PCT65512 PMP65512 PWL65512 QGH65512 QQD65512 QZZ65512 RJV65512 RTR65512 SDN65512 SNJ65512 SXF65512 THB65512 TQX65512 UAT65512 UKP65512 UUL65512 VEH65512 VOD65512 VXZ65512 WHV65512 WRR65512 FF131048 PB131048 YX131048 AIT131048 ASP131048 BCL131048 BMH131048 BWD131048 CFZ131048 CPV131048 CZR131048 DJN131048 DTJ131048 EDF131048 ENB131048 EWX131048 FGT131048 FQP131048 GAL131048 GKH131048 GUD131048 HDZ131048 HNV131048 HXR131048 IHN131048 IRJ131048 JBF131048 JLB131048 JUX131048 KET131048 KOP131048 KYL131048 LIH131048 LSD131048 MBZ131048 MLV131048 MVR131048 NFN131048 NPJ131048 NZF131048 OJB131048 OSX131048 PCT131048 PMP131048 PWL131048 QGH131048 QQD131048 QZZ131048 RJV131048 RTR131048 SDN131048 SNJ131048 SXF131048 THB131048 TQX131048 UAT131048 UKP131048 UUL131048 VEH131048 VOD131048 VXZ131048 WHV131048 WRR131048 FF196584 PB196584 YX196584 AIT196584 ASP196584 BCL196584 BMH196584 BWD196584 CFZ196584 CPV196584 CZR196584 DJN196584 DTJ196584 EDF196584 ENB196584 EWX196584 FGT196584 FQP196584 GAL196584 GKH196584 GUD196584 HDZ196584 HNV196584 HXR196584 IHN196584 IRJ196584 JBF196584 JLB196584 JUX196584 KET196584 KOP196584 KYL196584 LIH196584 LSD196584 MBZ196584 MLV196584 MVR196584 NFN196584 NPJ196584 NZF196584 OJB196584 OSX196584 PCT196584 PMP196584 PWL196584 QGH196584 QQD196584 QZZ196584 RJV196584 RTR196584 SDN196584 SNJ196584 SXF196584 THB196584 TQX196584 UAT196584 UKP196584 UUL196584 VEH196584 VOD196584 VXZ196584 WHV196584 WRR196584 FF262120 PB262120 YX262120 AIT262120 ASP262120 BCL262120 BMH262120 BWD262120 CFZ262120 CPV262120 CZR262120 DJN262120 DTJ262120 EDF262120 ENB262120 EWX262120 FGT262120 FQP262120 GAL262120 GKH262120 GUD262120 HDZ262120 HNV262120 HXR262120 IHN262120 IRJ262120 JBF262120 JLB262120 JUX262120 KET262120 KOP262120 KYL262120 LIH262120 LSD262120 MBZ262120 MLV262120 MVR262120 NFN262120 NPJ262120 NZF262120 OJB262120 OSX262120 PCT262120 PMP262120 PWL262120 QGH262120 QQD262120 QZZ262120 RJV262120 RTR262120 SDN262120 SNJ262120 SXF262120 THB262120 TQX262120 UAT262120 UKP262120 UUL262120 VEH262120 VOD262120 VXZ262120 WHV262120 WRR262120 FF327656 PB327656 YX327656 AIT327656 ASP327656 BCL327656 BMH327656 BWD327656 CFZ327656 CPV327656 CZR327656 DJN327656 DTJ327656 EDF327656 ENB327656 EWX327656 FGT327656 FQP327656 GAL327656 GKH327656 GUD327656 HDZ327656 HNV327656 HXR327656 IHN327656 IRJ327656 JBF327656 JLB327656 JUX327656 KET327656 KOP327656 KYL327656 LIH327656 LSD327656 MBZ327656 MLV327656 MVR327656 NFN327656 NPJ327656 NZF327656 OJB327656 OSX327656 PCT327656 PMP327656 PWL327656 QGH327656 QQD327656 QZZ327656 RJV327656 RTR327656 SDN327656 SNJ327656 SXF327656 THB327656 TQX327656 UAT327656 UKP327656 UUL327656 VEH327656 VOD327656 VXZ327656 WHV327656 WRR327656 FF393192 PB393192 YX393192 AIT393192 ASP393192 BCL393192 BMH393192 BWD393192 CFZ393192 CPV393192 CZR393192 DJN393192 DTJ393192 EDF393192 ENB393192 EWX393192 FGT393192 FQP393192 GAL393192 GKH393192 GUD393192 HDZ393192 HNV393192 HXR393192 IHN393192 IRJ393192 JBF393192 JLB393192 JUX393192 KET393192 KOP393192 KYL393192 LIH393192 LSD393192 MBZ393192 MLV393192 MVR393192 NFN393192 NPJ393192 NZF393192 OJB393192 OSX393192 PCT393192 PMP393192 PWL393192 QGH393192 QQD393192 QZZ393192 RJV393192 RTR393192 SDN393192 SNJ393192 SXF393192 THB393192 TQX393192 UAT393192 UKP393192 UUL393192 VEH393192 VOD393192 VXZ393192 WHV393192 WRR393192 FF458728 PB458728 YX458728 AIT458728 ASP458728 BCL458728 BMH458728 BWD458728 CFZ458728 CPV458728 CZR458728 DJN458728 DTJ458728 EDF458728 ENB458728 EWX458728 FGT458728 FQP458728 GAL458728 GKH458728 GUD458728 HDZ458728 HNV458728 HXR458728 IHN458728 IRJ458728 JBF458728 JLB458728 JUX458728 KET458728 KOP458728 KYL458728 LIH458728 LSD458728 MBZ458728 MLV458728 MVR458728 NFN458728 NPJ458728 NZF458728 OJB458728 OSX458728 PCT458728 PMP458728 PWL458728 QGH458728 QQD458728 QZZ458728 RJV458728 RTR458728 SDN458728 SNJ458728 SXF458728 THB458728 TQX458728 UAT458728 UKP458728 UUL458728 VEH458728 VOD458728 VXZ458728 WHV458728 WRR458728 FF524264 PB524264 YX524264 AIT524264 ASP524264 BCL524264 BMH524264 BWD524264 CFZ524264 CPV524264 CZR524264 DJN524264 DTJ524264 EDF524264 ENB524264 EWX524264 FGT524264 FQP524264 GAL524264 GKH524264 GUD524264 HDZ524264 HNV524264 HXR524264 IHN524264 IRJ524264 JBF524264 JLB524264 JUX524264 KET524264 KOP524264 KYL524264 LIH524264 LSD524264 MBZ524264 MLV524264 MVR524264 NFN524264 NPJ524264 NZF524264 OJB524264 OSX524264 PCT524264 PMP524264 PWL524264 QGH524264 QQD524264 QZZ524264 RJV524264 RTR524264 SDN524264 SNJ524264 SXF524264 THB524264 TQX524264 UAT524264 UKP524264 UUL524264 VEH524264 VOD524264 VXZ524264 WHV524264 WRR524264 FF589800 PB589800 YX589800 AIT589800 ASP589800 BCL589800 BMH589800 BWD589800 CFZ589800 CPV589800 CZR589800 DJN589800 DTJ589800 EDF589800 ENB589800 EWX589800 FGT589800 FQP589800 GAL589800 GKH589800 GUD589800 HDZ589800 HNV589800 HXR589800 IHN589800 IRJ589800 JBF589800 JLB589800 JUX589800 KET589800 KOP589800 KYL589800 LIH589800 LSD589800 MBZ589800 MLV589800 MVR589800 NFN589800 NPJ589800 NZF589800 OJB589800 OSX589800 PCT589800 PMP589800 PWL589800 QGH589800 QQD589800 QZZ589800 RJV589800 RTR589800 SDN589800 SNJ589800 SXF589800 THB589800 TQX589800 UAT589800 UKP589800 UUL589800 VEH589800 VOD589800 VXZ589800 WHV589800 WRR589800 FF655336 PB655336 YX655336 AIT655336 ASP655336 BCL655336 BMH655336 BWD655336 CFZ655336 CPV655336 CZR655336 DJN655336 DTJ655336 EDF655336 ENB655336 EWX655336 FGT655336 FQP655336 GAL655336 GKH655336 GUD655336 HDZ655336 HNV655336 HXR655336 IHN655336 IRJ655336 JBF655336 JLB655336 JUX655336 KET655336 KOP655336 KYL655336 LIH655336 LSD655336 MBZ655336 MLV655336 MVR655336 NFN655336 NPJ655336 NZF655336 OJB655336 OSX655336 PCT655336 PMP655336 PWL655336 QGH655336 QQD655336 QZZ655336 RJV655336 RTR655336 SDN655336 SNJ655336 SXF655336 THB655336 TQX655336 UAT655336 UKP655336 UUL655336 VEH655336 VOD655336 VXZ655336 WHV655336 WRR655336 FF720872 PB720872 YX720872 AIT720872 ASP720872 BCL720872 BMH720872 BWD720872 CFZ720872 CPV720872 CZR720872 DJN720872 DTJ720872 EDF720872 ENB720872 EWX720872 FGT720872 FQP720872 GAL720872 GKH720872 GUD720872 HDZ720872 HNV720872 HXR720872 IHN720872 IRJ720872 JBF720872 JLB720872 JUX720872 KET720872 KOP720872 KYL720872 LIH720872 LSD720872 MBZ720872 MLV720872 MVR720872 NFN720872 NPJ720872 NZF720872 OJB720872 OSX720872 PCT720872 PMP720872 PWL720872 QGH720872 QQD720872 QZZ720872 RJV720872 RTR720872 SDN720872 SNJ720872 SXF720872 THB720872 TQX720872 UAT720872 UKP720872 UUL720872 VEH720872 VOD720872 VXZ720872 WHV720872 WRR720872 FF786408 PB786408 YX786408 AIT786408 ASP786408 BCL786408 BMH786408 BWD786408 CFZ786408 CPV786408 CZR786408 DJN786408 DTJ786408 EDF786408 ENB786408 EWX786408 FGT786408 FQP786408 GAL786408 GKH786408 GUD786408 HDZ786408 HNV786408 HXR786408 IHN786408 IRJ786408 JBF786408 JLB786408 JUX786408 KET786408 KOP786408 KYL786408 LIH786408 LSD786408 MBZ786408 MLV786408 MVR786408 NFN786408 NPJ786408 NZF786408 OJB786408 OSX786408 PCT786408 PMP786408 PWL786408 QGH786408 QQD786408 QZZ786408 RJV786408 RTR786408 SDN786408 SNJ786408 SXF786408 THB786408 TQX786408 UAT786408 UKP786408 UUL786408 VEH786408 VOD786408 VXZ786408 WHV786408 WRR786408 FF851944 PB851944 YX851944 AIT851944 ASP851944 BCL851944 BMH851944 BWD851944 CFZ851944 CPV851944 CZR851944 DJN851944 DTJ851944 EDF851944 ENB851944 EWX851944 FGT851944 FQP851944 GAL851944 GKH851944 GUD851944 HDZ851944 HNV851944 HXR851944 IHN851944 IRJ851944 JBF851944 JLB851944 JUX851944 KET851944 KOP851944 KYL851944 LIH851944 LSD851944 MBZ851944 MLV851944 MVR851944 NFN851944 NPJ851944 NZF851944 OJB851944 OSX851944 PCT851944 PMP851944 PWL851944 QGH851944 QQD851944 QZZ851944 RJV851944 RTR851944 SDN851944 SNJ851944 SXF851944 THB851944 TQX851944 UAT851944 UKP851944 UUL851944 VEH851944 VOD851944 VXZ851944 WHV851944 WRR851944 FF917480 PB917480 YX917480 AIT917480 ASP917480 BCL917480 BMH917480 BWD917480 CFZ917480 CPV917480 CZR917480 DJN917480 DTJ917480 EDF917480 ENB917480 EWX917480 FGT917480 FQP917480 GAL917480 GKH917480 GUD917480 HDZ917480 HNV917480 HXR917480 IHN917480 IRJ917480 JBF917480 JLB917480 JUX917480 KET917480 KOP917480 KYL917480 LIH917480 LSD917480 MBZ917480 MLV917480 MVR917480 NFN917480 NPJ917480 NZF917480 OJB917480 OSX917480 PCT917480 PMP917480 PWL917480 QGH917480 QQD917480 QZZ917480 RJV917480 RTR917480 SDN917480 SNJ917480 SXF917480 THB917480 TQX917480 UAT917480 UKP917480 UUL917480 VEH917480 VOD917480 VXZ917480 WHV917480 WRR917480 FF983016 PB983016 YX983016 AIT983016 ASP983016 BCL983016 BMH983016 BWD983016 CFZ983016 CPV983016 CZR983016 DJN983016 DTJ983016 EDF983016 ENB983016 EWX983016 FGT983016 FQP983016 GAL983016 GKH983016 GUD983016 HDZ983016 HNV983016 HXR983016 IHN983016 IRJ983016 JBF983016 JLB983016 JUX983016 KET983016 KOP983016 KYL983016 LIH983016 LSD983016 MBZ983016 MLV983016 MVR983016 NFN983016 NPJ983016 NZF983016 OJB983016 OSX983016 PCT983016 PMP983016 PWL983016 QGH983016 QQD983016 QZZ983016 RJV983016 RTR983016 SDN983016 SNJ983016 SXF983016 THB983016 TQX983016 UAT983016 UKP983016 UUL983016 VEH983016 VOD983016 VXZ983016 WHV983016 WRR983016 FF65467:FF65470 PB65467:PB65470 YX65467:YX65470 AIT65467:AIT65470 ASP65467:ASP65470 BCL65467:BCL65470 BMH65467:BMH65470 BWD65467:BWD65470 CFZ65467:CFZ65470 CPV65467:CPV65470 CZR65467:CZR65470 DJN65467:DJN65470 DTJ65467:DTJ65470 EDF65467:EDF65470 ENB65467:ENB65470 EWX65467:EWX65470 FGT65467:FGT65470 FQP65467:FQP65470 GAL65467:GAL65470 GKH65467:GKH65470 GUD65467:GUD65470 HDZ65467:HDZ65470 HNV65467:HNV65470 HXR65467:HXR65470 IHN65467:IHN65470 IRJ65467:IRJ65470 JBF65467:JBF65470 JLB65467:JLB65470 JUX65467:JUX65470 KET65467:KET65470 KOP65467:KOP65470 KYL65467:KYL65470 LIH65467:LIH65470 LSD65467:LSD65470 MBZ65467:MBZ65470 MLV65467:MLV65470 MVR65467:MVR65470 NFN65467:NFN65470 NPJ65467:NPJ65470 NZF65467:NZF65470 OJB65467:OJB65470 OSX65467:OSX65470 PCT65467:PCT65470 PMP65467:PMP65470 PWL65467:PWL65470 QGH65467:QGH65470 QQD65467:QQD65470 QZZ65467:QZZ65470 RJV65467:RJV65470 RTR65467:RTR65470 SDN65467:SDN65470 SNJ65467:SNJ65470 SXF65467:SXF65470 THB65467:THB65470 TQX65467:TQX65470 UAT65467:UAT65470 UKP65467:UKP65470 UUL65467:UUL65470 VEH65467:VEH65470 VOD65467:VOD65470 VXZ65467:VXZ65470 WHV65467:WHV65470 WRR65467:WRR65470 FF131003:FF131006 PB131003:PB131006 YX131003:YX131006 AIT131003:AIT131006 ASP131003:ASP131006 BCL131003:BCL131006 BMH131003:BMH131006 BWD131003:BWD131006 CFZ131003:CFZ131006 CPV131003:CPV131006 CZR131003:CZR131006 DJN131003:DJN131006 DTJ131003:DTJ131006 EDF131003:EDF131006 ENB131003:ENB131006 EWX131003:EWX131006 FGT131003:FGT131006 FQP131003:FQP131006 GAL131003:GAL131006 GKH131003:GKH131006 GUD131003:GUD131006 HDZ131003:HDZ131006 HNV131003:HNV131006 HXR131003:HXR131006 IHN131003:IHN131006 IRJ131003:IRJ131006 JBF131003:JBF131006 JLB131003:JLB131006 JUX131003:JUX131006 KET131003:KET131006 KOP131003:KOP131006 KYL131003:KYL131006 LIH131003:LIH131006 LSD131003:LSD131006 MBZ131003:MBZ131006 MLV131003:MLV131006 MVR131003:MVR131006 NFN131003:NFN131006 NPJ131003:NPJ131006 NZF131003:NZF131006 OJB131003:OJB131006 OSX131003:OSX131006 PCT131003:PCT131006 PMP131003:PMP131006 PWL131003:PWL131006 QGH131003:QGH131006 QQD131003:QQD131006 QZZ131003:QZZ131006 RJV131003:RJV131006 RTR131003:RTR131006 SDN131003:SDN131006 SNJ131003:SNJ131006 SXF131003:SXF131006 THB131003:THB131006 TQX131003:TQX131006 UAT131003:UAT131006 UKP131003:UKP131006 UUL131003:UUL131006 VEH131003:VEH131006 VOD131003:VOD131006 VXZ131003:VXZ131006 WHV131003:WHV131006 WRR131003:WRR131006 FF196539:FF196542 PB196539:PB196542 YX196539:YX196542 AIT196539:AIT196542 ASP196539:ASP196542 BCL196539:BCL196542 BMH196539:BMH196542 BWD196539:BWD196542 CFZ196539:CFZ196542 CPV196539:CPV196542 CZR196539:CZR196542 DJN196539:DJN196542 DTJ196539:DTJ196542 EDF196539:EDF196542 ENB196539:ENB196542 EWX196539:EWX196542 FGT196539:FGT196542 FQP196539:FQP196542 GAL196539:GAL196542 GKH196539:GKH196542 GUD196539:GUD196542 HDZ196539:HDZ196542 HNV196539:HNV196542 HXR196539:HXR196542 IHN196539:IHN196542 IRJ196539:IRJ196542 JBF196539:JBF196542 JLB196539:JLB196542 JUX196539:JUX196542 KET196539:KET196542 KOP196539:KOP196542 KYL196539:KYL196542 LIH196539:LIH196542 LSD196539:LSD196542 MBZ196539:MBZ196542 MLV196539:MLV196542 MVR196539:MVR196542 NFN196539:NFN196542 NPJ196539:NPJ196542 NZF196539:NZF196542 OJB196539:OJB196542 OSX196539:OSX196542 PCT196539:PCT196542 PMP196539:PMP196542 PWL196539:PWL196542 QGH196539:QGH196542 QQD196539:QQD196542 QZZ196539:QZZ196542 RJV196539:RJV196542 RTR196539:RTR196542 SDN196539:SDN196542 SNJ196539:SNJ196542 SXF196539:SXF196542 THB196539:THB196542 TQX196539:TQX196542 UAT196539:UAT196542 UKP196539:UKP196542 UUL196539:UUL196542 VEH196539:VEH196542 VOD196539:VOD196542 VXZ196539:VXZ196542 WHV196539:WHV196542 WRR196539:WRR196542 FF262075:FF262078 PB262075:PB262078 YX262075:YX262078 AIT262075:AIT262078 ASP262075:ASP262078 BCL262075:BCL262078 BMH262075:BMH262078 BWD262075:BWD262078 CFZ262075:CFZ262078 CPV262075:CPV262078 CZR262075:CZR262078 DJN262075:DJN262078 DTJ262075:DTJ262078 EDF262075:EDF262078 ENB262075:ENB262078 EWX262075:EWX262078 FGT262075:FGT262078 FQP262075:FQP262078 GAL262075:GAL262078 GKH262075:GKH262078 GUD262075:GUD262078 HDZ262075:HDZ262078 HNV262075:HNV262078 HXR262075:HXR262078 IHN262075:IHN262078 IRJ262075:IRJ262078 JBF262075:JBF262078 JLB262075:JLB262078 JUX262075:JUX262078 KET262075:KET262078 KOP262075:KOP262078 KYL262075:KYL262078 LIH262075:LIH262078 LSD262075:LSD262078 MBZ262075:MBZ262078 MLV262075:MLV262078 MVR262075:MVR262078 NFN262075:NFN262078 NPJ262075:NPJ262078 NZF262075:NZF262078 OJB262075:OJB262078 OSX262075:OSX262078 PCT262075:PCT262078 PMP262075:PMP262078 PWL262075:PWL262078 QGH262075:QGH262078 QQD262075:QQD262078 QZZ262075:QZZ262078 RJV262075:RJV262078 RTR262075:RTR262078 SDN262075:SDN262078 SNJ262075:SNJ262078 SXF262075:SXF262078 THB262075:THB262078 TQX262075:TQX262078 UAT262075:UAT262078 UKP262075:UKP262078 UUL262075:UUL262078 VEH262075:VEH262078 VOD262075:VOD262078 VXZ262075:VXZ262078 WHV262075:WHV262078 WRR262075:WRR262078 FF327611:FF327614 PB327611:PB327614 YX327611:YX327614 AIT327611:AIT327614 ASP327611:ASP327614 BCL327611:BCL327614 BMH327611:BMH327614 BWD327611:BWD327614 CFZ327611:CFZ327614 CPV327611:CPV327614 CZR327611:CZR327614 DJN327611:DJN327614 DTJ327611:DTJ327614 EDF327611:EDF327614 ENB327611:ENB327614 EWX327611:EWX327614 FGT327611:FGT327614 FQP327611:FQP327614 GAL327611:GAL327614 GKH327611:GKH327614 GUD327611:GUD327614 HDZ327611:HDZ327614 HNV327611:HNV327614 HXR327611:HXR327614 IHN327611:IHN327614 IRJ327611:IRJ327614 JBF327611:JBF327614 JLB327611:JLB327614 JUX327611:JUX327614 KET327611:KET327614 KOP327611:KOP327614 KYL327611:KYL327614 LIH327611:LIH327614 LSD327611:LSD327614 MBZ327611:MBZ327614 MLV327611:MLV327614 MVR327611:MVR327614 NFN327611:NFN327614 NPJ327611:NPJ327614 NZF327611:NZF327614 OJB327611:OJB327614 OSX327611:OSX327614 PCT327611:PCT327614 PMP327611:PMP327614 PWL327611:PWL327614 QGH327611:QGH327614 QQD327611:QQD327614 QZZ327611:QZZ327614 RJV327611:RJV327614 RTR327611:RTR327614 SDN327611:SDN327614 SNJ327611:SNJ327614 SXF327611:SXF327614 THB327611:THB327614 TQX327611:TQX327614 UAT327611:UAT327614 UKP327611:UKP327614 UUL327611:UUL327614 VEH327611:VEH327614 VOD327611:VOD327614 VXZ327611:VXZ327614 WHV327611:WHV327614 WRR327611:WRR327614 FF393147:FF393150 PB393147:PB393150 YX393147:YX393150 AIT393147:AIT393150 ASP393147:ASP393150 BCL393147:BCL393150 BMH393147:BMH393150 BWD393147:BWD393150 CFZ393147:CFZ393150 CPV393147:CPV393150 CZR393147:CZR393150 DJN393147:DJN393150 DTJ393147:DTJ393150 EDF393147:EDF393150 ENB393147:ENB393150 EWX393147:EWX393150 FGT393147:FGT393150 FQP393147:FQP393150 GAL393147:GAL393150 GKH393147:GKH393150 GUD393147:GUD393150 HDZ393147:HDZ393150 HNV393147:HNV393150 HXR393147:HXR393150 IHN393147:IHN393150 IRJ393147:IRJ393150 JBF393147:JBF393150 JLB393147:JLB393150 JUX393147:JUX393150 KET393147:KET393150 KOP393147:KOP393150 KYL393147:KYL393150 LIH393147:LIH393150 LSD393147:LSD393150 MBZ393147:MBZ393150 MLV393147:MLV393150 MVR393147:MVR393150 NFN393147:NFN393150 NPJ393147:NPJ393150 NZF393147:NZF393150 OJB393147:OJB393150 OSX393147:OSX393150 PCT393147:PCT393150 PMP393147:PMP393150 PWL393147:PWL393150 QGH393147:QGH393150 QQD393147:QQD393150 QZZ393147:QZZ393150 RJV393147:RJV393150 RTR393147:RTR393150 SDN393147:SDN393150 SNJ393147:SNJ393150 SXF393147:SXF393150 THB393147:THB393150 TQX393147:TQX393150 UAT393147:UAT393150 UKP393147:UKP393150 UUL393147:UUL393150 VEH393147:VEH393150 VOD393147:VOD393150 VXZ393147:VXZ393150 WHV393147:WHV393150 WRR393147:WRR393150 FF458683:FF458686 PB458683:PB458686 YX458683:YX458686 AIT458683:AIT458686 ASP458683:ASP458686 BCL458683:BCL458686 BMH458683:BMH458686 BWD458683:BWD458686 CFZ458683:CFZ458686 CPV458683:CPV458686 CZR458683:CZR458686 DJN458683:DJN458686 DTJ458683:DTJ458686 EDF458683:EDF458686 ENB458683:ENB458686 EWX458683:EWX458686 FGT458683:FGT458686 FQP458683:FQP458686 GAL458683:GAL458686 GKH458683:GKH458686 GUD458683:GUD458686 HDZ458683:HDZ458686 HNV458683:HNV458686 HXR458683:HXR458686 IHN458683:IHN458686 IRJ458683:IRJ458686 JBF458683:JBF458686 JLB458683:JLB458686 JUX458683:JUX458686 KET458683:KET458686 KOP458683:KOP458686 KYL458683:KYL458686 LIH458683:LIH458686 LSD458683:LSD458686 MBZ458683:MBZ458686 MLV458683:MLV458686 MVR458683:MVR458686 NFN458683:NFN458686 NPJ458683:NPJ458686 NZF458683:NZF458686 OJB458683:OJB458686 OSX458683:OSX458686 PCT458683:PCT458686 PMP458683:PMP458686 PWL458683:PWL458686 QGH458683:QGH458686 QQD458683:QQD458686 QZZ458683:QZZ458686 RJV458683:RJV458686 RTR458683:RTR458686 SDN458683:SDN458686 SNJ458683:SNJ458686 SXF458683:SXF458686 THB458683:THB458686 TQX458683:TQX458686 UAT458683:UAT458686 UKP458683:UKP458686 UUL458683:UUL458686 VEH458683:VEH458686 VOD458683:VOD458686 VXZ458683:VXZ458686 WHV458683:WHV458686 WRR458683:WRR458686 FF524219:FF524222 PB524219:PB524222 YX524219:YX524222 AIT524219:AIT524222 ASP524219:ASP524222 BCL524219:BCL524222 BMH524219:BMH524222 BWD524219:BWD524222 CFZ524219:CFZ524222 CPV524219:CPV524222 CZR524219:CZR524222 DJN524219:DJN524222 DTJ524219:DTJ524222 EDF524219:EDF524222 ENB524219:ENB524222 EWX524219:EWX524222 FGT524219:FGT524222 FQP524219:FQP524222 GAL524219:GAL524222 GKH524219:GKH524222 GUD524219:GUD524222 HDZ524219:HDZ524222 HNV524219:HNV524222 HXR524219:HXR524222 IHN524219:IHN524222 IRJ524219:IRJ524222 JBF524219:JBF524222 JLB524219:JLB524222 JUX524219:JUX524222 KET524219:KET524222 KOP524219:KOP524222 KYL524219:KYL524222 LIH524219:LIH524222 LSD524219:LSD524222 MBZ524219:MBZ524222 MLV524219:MLV524222 MVR524219:MVR524222 NFN524219:NFN524222 NPJ524219:NPJ524222 NZF524219:NZF524222 OJB524219:OJB524222 OSX524219:OSX524222 PCT524219:PCT524222 PMP524219:PMP524222 PWL524219:PWL524222 QGH524219:QGH524222 QQD524219:QQD524222 QZZ524219:QZZ524222 RJV524219:RJV524222 RTR524219:RTR524222 SDN524219:SDN524222 SNJ524219:SNJ524222 SXF524219:SXF524222 THB524219:THB524222 TQX524219:TQX524222 UAT524219:UAT524222 UKP524219:UKP524222 UUL524219:UUL524222 VEH524219:VEH524222 VOD524219:VOD524222 VXZ524219:VXZ524222 WHV524219:WHV524222 WRR524219:WRR524222 FF589755:FF589758 PB589755:PB589758 YX589755:YX589758 AIT589755:AIT589758 ASP589755:ASP589758 BCL589755:BCL589758 BMH589755:BMH589758 BWD589755:BWD589758 CFZ589755:CFZ589758 CPV589755:CPV589758 CZR589755:CZR589758 DJN589755:DJN589758 DTJ589755:DTJ589758 EDF589755:EDF589758 ENB589755:ENB589758 EWX589755:EWX589758 FGT589755:FGT589758 FQP589755:FQP589758 GAL589755:GAL589758 GKH589755:GKH589758 GUD589755:GUD589758 HDZ589755:HDZ589758 HNV589755:HNV589758 HXR589755:HXR589758 IHN589755:IHN589758 IRJ589755:IRJ589758 JBF589755:JBF589758 JLB589755:JLB589758 JUX589755:JUX589758 KET589755:KET589758 KOP589755:KOP589758 KYL589755:KYL589758 LIH589755:LIH589758 LSD589755:LSD589758 MBZ589755:MBZ589758 MLV589755:MLV589758 MVR589755:MVR589758 NFN589755:NFN589758 NPJ589755:NPJ589758 NZF589755:NZF589758 OJB589755:OJB589758 OSX589755:OSX589758 PCT589755:PCT589758 PMP589755:PMP589758 PWL589755:PWL589758 QGH589755:QGH589758 QQD589755:QQD589758 QZZ589755:QZZ589758 RJV589755:RJV589758 RTR589755:RTR589758 SDN589755:SDN589758 SNJ589755:SNJ589758 SXF589755:SXF589758 THB589755:THB589758 TQX589755:TQX589758 UAT589755:UAT589758 UKP589755:UKP589758 UUL589755:UUL589758 VEH589755:VEH589758 VOD589755:VOD589758 VXZ589755:VXZ589758 WHV589755:WHV589758 WRR589755:WRR589758 FF655291:FF655294 PB655291:PB655294 YX655291:YX655294 AIT655291:AIT655294 ASP655291:ASP655294 BCL655291:BCL655294 BMH655291:BMH655294 BWD655291:BWD655294 CFZ655291:CFZ655294 CPV655291:CPV655294 CZR655291:CZR655294 DJN655291:DJN655294 DTJ655291:DTJ655294 EDF655291:EDF655294 ENB655291:ENB655294 EWX655291:EWX655294 FGT655291:FGT655294 FQP655291:FQP655294 GAL655291:GAL655294 GKH655291:GKH655294 GUD655291:GUD655294 HDZ655291:HDZ655294 HNV655291:HNV655294 HXR655291:HXR655294 IHN655291:IHN655294 IRJ655291:IRJ655294 JBF655291:JBF655294 JLB655291:JLB655294 JUX655291:JUX655294 KET655291:KET655294 KOP655291:KOP655294 KYL655291:KYL655294 LIH655291:LIH655294 LSD655291:LSD655294 MBZ655291:MBZ655294 MLV655291:MLV655294 MVR655291:MVR655294 NFN655291:NFN655294 NPJ655291:NPJ655294 NZF655291:NZF655294 OJB655291:OJB655294 OSX655291:OSX655294 PCT655291:PCT655294 PMP655291:PMP655294 PWL655291:PWL655294 QGH655291:QGH655294 QQD655291:QQD655294 QZZ655291:QZZ655294 RJV655291:RJV655294 RTR655291:RTR655294 SDN655291:SDN655294 SNJ655291:SNJ655294 SXF655291:SXF655294 THB655291:THB655294 TQX655291:TQX655294 UAT655291:UAT655294 UKP655291:UKP655294 UUL655291:UUL655294 VEH655291:VEH655294 VOD655291:VOD655294 VXZ655291:VXZ655294 WHV655291:WHV655294 WRR655291:WRR655294 FF720827:FF720830 PB720827:PB720830 YX720827:YX720830 AIT720827:AIT720830 ASP720827:ASP720830 BCL720827:BCL720830 BMH720827:BMH720830 BWD720827:BWD720830 CFZ720827:CFZ720830 CPV720827:CPV720830 CZR720827:CZR720830 DJN720827:DJN720830 DTJ720827:DTJ720830 EDF720827:EDF720830 ENB720827:ENB720830 EWX720827:EWX720830 FGT720827:FGT720830 FQP720827:FQP720830 GAL720827:GAL720830 GKH720827:GKH720830 GUD720827:GUD720830 HDZ720827:HDZ720830 HNV720827:HNV720830 HXR720827:HXR720830 IHN720827:IHN720830 IRJ720827:IRJ720830 JBF720827:JBF720830 JLB720827:JLB720830 JUX720827:JUX720830 KET720827:KET720830 KOP720827:KOP720830 KYL720827:KYL720830 LIH720827:LIH720830 LSD720827:LSD720830 MBZ720827:MBZ720830 MLV720827:MLV720830 MVR720827:MVR720830 NFN720827:NFN720830 NPJ720827:NPJ720830 NZF720827:NZF720830 OJB720827:OJB720830 OSX720827:OSX720830 PCT720827:PCT720830 PMP720827:PMP720830 PWL720827:PWL720830 QGH720827:QGH720830 QQD720827:QQD720830 QZZ720827:QZZ720830 RJV720827:RJV720830 RTR720827:RTR720830 SDN720827:SDN720830 SNJ720827:SNJ720830 SXF720827:SXF720830 THB720827:THB720830 TQX720827:TQX720830 UAT720827:UAT720830 UKP720827:UKP720830 UUL720827:UUL720830 VEH720827:VEH720830 VOD720827:VOD720830 VXZ720827:VXZ720830 WHV720827:WHV720830 WRR720827:WRR720830 FF786363:FF786366 PB786363:PB786366 YX786363:YX786366 AIT786363:AIT786366 ASP786363:ASP786366 BCL786363:BCL786366 BMH786363:BMH786366 BWD786363:BWD786366 CFZ786363:CFZ786366 CPV786363:CPV786366 CZR786363:CZR786366 DJN786363:DJN786366 DTJ786363:DTJ786366 EDF786363:EDF786366 ENB786363:ENB786366 EWX786363:EWX786366 FGT786363:FGT786366 FQP786363:FQP786366 GAL786363:GAL786366 GKH786363:GKH786366 GUD786363:GUD786366 HDZ786363:HDZ786366 HNV786363:HNV786366 HXR786363:HXR786366 IHN786363:IHN786366 IRJ786363:IRJ786366 JBF786363:JBF786366 JLB786363:JLB786366 JUX786363:JUX786366 KET786363:KET786366 KOP786363:KOP786366 KYL786363:KYL786366 LIH786363:LIH786366 LSD786363:LSD786366 MBZ786363:MBZ786366 MLV786363:MLV786366 MVR786363:MVR786366 NFN786363:NFN786366 NPJ786363:NPJ786366 NZF786363:NZF786366 OJB786363:OJB786366 OSX786363:OSX786366 PCT786363:PCT786366 PMP786363:PMP786366 PWL786363:PWL786366 QGH786363:QGH786366 QQD786363:QQD786366 QZZ786363:QZZ786366 RJV786363:RJV786366 RTR786363:RTR786366 SDN786363:SDN786366 SNJ786363:SNJ786366 SXF786363:SXF786366 THB786363:THB786366 TQX786363:TQX786366 UAT786363:UAT786366 UKP786363:UKP786366 UUL786363:UUL786366 VEH786363:VEH786366 VOD786363:VOD786366 VXZ786363:VXZ786366 WHV786363:WHV786366 WRR786363:WRR786366 FF851899:FF851902 PB851899:PB851902 YX851899:YX851902 AIT851899:AIT851902 ASP851899:ASP851902 BCL851899:BCL851902 BMH851899:BMH851902 BWD851899:BWD851902 CFZ851899:CFZ851902 CPV851899:CPV851902 CZR851899:CZR851902 DJN851899:DJN851902 DTJ851899:DTJ851902 EDF851899:EDF851902 ENB851899:ENB851902 EWX851899:EWX851902 FGT851899:FGT851902 FQP851899:FQP851902 GAL851899:GAL851902 GKH851899:GKH851902 GUD851899:GUD851902 HDZ851899:HDZ851902 HNV851899:HNV851902 HXR851899:HXR851902 IHN851899:IHN851902 IRJ851899:IRJ851902 JBF851899:JBF851902 JLB851899:JLB851902 JUX851899:JUX851902 KET851899:KET851902 KOP851899:KOP851902 KYL851899:KYL851902 LIH851899:LIH851902 LSD851899:LSD851902 MBZ851899:MBZ851902 MLV851899:MLV851902 MVR851899:MVR851902 NFN851899:NFN851902 NPJ851899:NPJ851902 NZF851899:NZF851902 OJB851899:OJB851902 OSX851899:OSX851902 PCT851899:PCT851902 PMP851899:PMP851902 PWL851899:PWL851902 QGH851899:QGH851902 QQD851899:QQD851902 QZZ851899:QZZ851902 RJV851899:RJV851902 RTR851899:RTR851902 SDN851899:SDN851902 SNJ851899:SNJ851902 SXF851899:SXF851902 THB851899:THB851902 TQX851899:TQX851902 UAT851899:UAT851902 UKP851899:UKP851902 UUL851899:UUL851902 VEH851899:VEH851902 VOD851899:VOD851902 VXZ851899:VXZ851902 WHV851899:WHV851902 WRR851899:WRR851902 FF917435:FF917438 PB917435:PB917438 YX917435:YX917438 AIT917435:AIT917438 ASP917435:ASP917438 BCL917435:BCL917438 BMH917435:BMH917438 BWD917435:BWD917438 CFZ917435:CFZ917438 CPV917435:CPV917438 CZR917435:CZR917438 DJN917435:DJN917438 DTJ917435:DTJ917438 EDF917435:EDF917438 ENB917435:ENB917438 EWX917435:EWX917438 FGT917435:FGT917438 FQP917435:FQP917438 GAL917435:GAL917438 GKH917435:GKH917438 GUD917435:GUD917438 HDZ917435:HDZ917438 HNV917435:HNV917438 HXR917435:HXR917438 IHN917435:IHN917438 IRJ917435:IRJ917438 JBF917435:JBF917438 JLB917435:JLB917438 JUX917435:JUX917438 KET917435:KET917438 KOP917435:KOP917438 KYL917435:KYL917438 LIH917435:LIH917438 LSD917435:LSD917438 MBZ917435:MBZ917438 MLV917435:MLV917438 MVR917435:MVR917438 NFN917435:NFN917438 NPJ917435:NPJ917438 NZF917435:NZF917438 OJB917435:OJB917438 OSX917435:OSX917438 PCT917435:PCT917438 PMP917435:PMP917438 PWL917435:PWL917438 QGH917435:QGH917438 QQD917435:QQD917438 QZZ917435:QZZ917438 RJV917435:RJV917438 RTR917435:RTR917438 SDN917435:SDN917438 SNJ917435:SNJ917438 SXF917435:SXF917438 THB917435:THB917438 TQX917435:TQX917438 UAT917435:UAT917438 UKP917435:UKP917438 UUL917435:UUL917438 VEH917435:VEH917438 VOD917435:VOD917438 VXZ917435:VXZ917438 WHV917435:WHV917438 WRR917435:WRR917438 FF982971:FF982974 PB982971:PB982974 YX982971:YX982974 AIT982971:AIT982974 ASP982971:ASP982974 BCL982971:BCL982974 BMH982971:BMH982974 BWD982971:BWD982974 CFZ982971:CFZ982974 CPV982971:CPV982974 CZR982971:CZR982974 DJN982971:DJN982974 DTJ982971:DTJ982974 EDF982971:EDF982974 ENB982971:ENB982974 EWX982971:EWX982974 FGT982971:FGT982974 FQP982971:FQP982974 GAL982971:GAL982974 GKH982971:GKH982974 GUD982971:GUD982974 HDZ982971:HDZ982974 HNV982971:HNV982974 HXR982971:HXR982974 IHN982971:IHN982974 IRJ982971:IRJ982974 JBF982971:JBF982974 JLB982971:JLB982974 JUX982971:JUX982974 KET982971:KET982974 KOP982971:KOP982974 KYL982971:KYL982974 LIH982971:LIH982974 LSD982971:LSD982974 MBZ982971:MBZ982974 MLV982971:MLV982974 MVR982971:MVR982974 NFN982971:NFN982974 NPJ982971:NPJ982974 NZF982971:NZF982974 OJB982971:OJB982974 OSX982971:OSX982974 PCT982971:PCT982974 PMP982971:PMP982974 PWL982971:PWL982974 QGH982971:QGH982974 QQD982971:QQD982974 QZZ982971:QZZ982974 RJV982971:RJV982974 RTR982971:RTR982974 SDN982971:SDN982974 SNJ982971:SNJ982974 SXF982971:SXF982974 THB982971:THB982974 TQX982971:TQX982974 UAT982971:UAT982974 UKP982971:UKP982974 UUL982971:UUL982974 VEH982971:VEH982974 VOD982971:VOD982974 VXZ982971:VXZ982974 WHV982971:WHV982974 WRR982971:WRR982974 FF65422 PB65422 YX65422 AIT65422 ASP65422 BCL65422 BMH65422 BWD65422 CFZ65422 CPV65422 CZR65422 DJN65422 DTJ65422 EDF65422 ENB65422 EWX65422 FGT65422 FQP65422 GAL65422 GKH65422 GUD65422 HDZ65422 HNV65422 HXR65422 IHN65422 IRJ65422 JBF65422 JLB65422 JUX65422 KET65422 KOP65422 KYL65422 LIH65422 LSD65422 MBZ65422 MLV65422 MVR65422 NFN65422 NPJ65422 NZF65422 OJB65422 OSX65422 PCT65422 PMP65422 PWL65422 QGH65422 QQD65422 QZZ65422 RJV65422 RTR65422 SDN65422 SNJ65422 SXF65422 THB65422 TQX65422 UAT65422 UKP65422 UUL65422 VEH65422 VOD65422 VXZ65422 WHV65422 WRR65422 FF130958 PB130958 YX130958 AIT130958 ASP130958 BCL130958 BMH130958 BWD130958 CFZ130958 CPV130958 CZR130958 DJN130958 DTJ130958 EDF130958 ENB130958 EWX130958 FGT130958 FQP130958 GAL130958 GKH130958 GUD130958 HDZ130958 HNV130958 HXR130958 IHN130958 IRJ130958 JBF130958 JLB130958 JUX130958 KET130958 KOP130958 KYL130958 LIH130958 LSD130958 MBZ130958 MLV130958 MVR130958 NFN130958 NPJ130958 NZF130958 OJB130958 OSX130958 PCT130958 PMP130958 PWL130958 QGH130958 QQD130958 QZZ130958 RJV130958 RTR130958 SDN130958 SNJ130958 SXF130958 THB130958 TQX130958 UAT130958 UKP130958 UUL130958 VEH130958 VOD130958 VXZ130958 WHV130958 WRR130958 FF196494 PB196494 YX196494 AIT196494 ASP196494 BCL196494 BMH196494 BWD196494 CFZ196494 CPV196494 CZR196494 DJN196494 DTJ196494 EDF196494 ENB196494 EWX196494 FGT196494 FQP196494 GAL196494 GKH196494 GUD196494 HDZ196494 HNV196494 HXR196494 IHN196494 IRJ196494 JBF196494 JLB196494 JUX196494 KET196494 KOP196494 KYL196494 LIH196494 LSD196494 MBZ196494 MLV196494 MVR196494 NFN196494 NPJ196494 NZF196494 OJB196494 OSX196494 PCT196494 PMP196494 PWL196494 QGH196494 QQD196494 QZZ196494 RJV196494 RTR196494 SDN196494 SNJ196494 SXF196494 THB196494 TQX196494 UAT196494 UKP196494 UUL196494 VEH196494 VOD196494 VXZ196494 WHV196494 WRR196494 FF262030 PB262030 YX262030 AIT262030 ASP262030 BCL262030 BMH262030 BWD262030 CFZ262030 CPV262030 CZR262030 DJN262030 DTJ262030 EDF262030 ENB262030 EWX262030 FGT262030 FQP262030 GAL262030 GKH262030 GUD262030 HDZ262030 HNV262030 HXR262030 IHN262030 IRJ262030 JBF262030 JLB262030 JUX262030 KET262030 KOP262030 KYL262030 LIH262030 LSD262030 MBZ262030 MLV262030 MVR262030 NFN262030 NPJ262030 NZF262030 OJB262030 OSX262030 PCT262030 PMP262030 PWL262030 QGH262030 QQD262030 QZZ262030 RJV262030 RTR262030 SDN262030 SNJ262030 SXF262030 THB262030 TQX262030 UAT262030 UKP262030 UUL262030 VEH262030 VOD262030 VXZ262030 WHV262030 WRR262030 FF327566 PB327566 YX327566 AIT327566 ASP327566 BCL327566 BMH327566 BWD327566 CFZ327566 CPV327566 CZR327566 DJN327566 DTJ327566 EDF327566 ENB327566 EWX327566 FGT327566 FQP327566 GAL327566 GKH327566 GUD327566 HDZ327566 HNV327566 HXR327566 IHN327566 IRJ327566 JBF327566 JLB327566 JUX327566 KET327566 KOP327566 KYL327566 LIH327566 LSD327566 MBZ327566 MLV327566 MVR327566 NFN327566 NPJ327566 NZF327566 OJB327566 OSX327566 PCT327566 PMP327566 PWL327566 QGH327566 QQD327566 QZZ327566 RJV327566 RTR327566 SDN327566 SNJ327566 SXF327566 THB327566 TQX327566 UAT327566 UKP327566 UUL327566 VEH327566 VOD327566 VXZ327566 WHV327566 WRR327566 FF393102 PB393102 YX393102 AIT393102 ASP393102 BCL393102 BMH393102 BWD393102 CFZ393102 CPV393102 CZR393102 DJN393102 DTJ393102 EDF393102 ENB393102 EWX393102 FGT393102 FQP393102 GAL393102 GKH393102 GUD393102 HDZ393102 HNV393102 HXR393102 IHN393102 IRJ393102 JBF393102 JLB393102 JUX393102 KET393102 KOP393102 KYL393102 LIH393102 LSD393102 MBZ393102 MLV393102 MVR393102 NFN393102 NPJ393102 NZF393102 OJB393102 OSX393102 PCT393102 PMP393102 PWL393102 QGH393102 QQD393102 QZZ393102 RJV393102 RTR393102 SDN393102 SNJ393102 SXF393102 THB393102 TQX393102 UAT393102 UKP393102 UUL393102 VEH393102 VOD393102 VXZ393102 WHV393102 WRR393102 FF458638 PB458638 YX458638 AIT458638 ASP458638 BCL458638 BMH458638 BWD458638 CFZ458638 CPV458638 CZR458638 DJN458638 DTJ458638 EDF458638 ENB458638 EWX458638 FGT458638 FQP458638 GAL458638 GKH458638 GUD458638 HDZ458638 HNV458638 HXR458638 IHN458638 IRJ458638 JBF458638 JLB458638 JUX458638 KET458638 KOP458638 KYL458638 LIH458638 LSD458638 MBZ458638 MLV458638 MVR458638 NFN458638 NPJ458638 NZF458638 OJB458638 OSX458638 PCT458638 PMP458638 PWL458638 QGH458638 QQD458638 QZZ458638 RJV458638 RTR458638 SDN458638 SNJ458638 SXF458638 THB458638 TQX458638 UAT458638 UKP458638 UUL458638 VEH458638 VOD458638 VXZ458638 WHV458638 WRR458638 FF524174 PB524174 YX524174 AIT524174 ASP524174 BCL524174 BMH524174 BWD524174 CFZ524174 CPV524174 CZR524174 DJN524174 DTJ524174 EDF524174 ENB524174 EWX524174 FGT524174 FQP524174 GAL524174 GKH524174 GUD524174 HDZ524174 HNV524174 HXR524174 IHN524174 IRJ524174 JBF524174 JLB524174 JUX524174 KET524174 KOP524174 KYL524174 LIH524174 LSD524174 MBZ524174 MLV524174 MVR524174 NFN524174 NPJ524174 NZF524174 OJB524174 OSX524174 PCT524174 PMP524174 PWL524174 QGH524174 QQD524174 QZZ524174 RJV524174 RTR524174 SDN524174 SNJ524174 SXF524174 THB524174 TQX524174 UAT524174 UKP524174 UUL524174 VEH524174 VOD524174 VXZ524174 WHV524174 WRR524174 FF589710 PB589710 YX589710 AIT589710 ASP589710 BCL589710 BMH589710 BWD589710 CFZ589710 CPV589710 CZR589710 DJN589710 DTJ589710 EDF589710 ENB589710 EWX589710 FGT589710 FQP589710 GAL589710 GKH589710 GUD589710 HDZ589710 HNV589710 HXR589710 IHN589710 IRJ589710 JBF589710 JLB589710 JUX589710 KET589710 KOP589710 KYL589710 LIH589710 LSD589710 MBZ589710 MLV589710 MVR589710 NFN589710 NPJ589710 NZF589710 OJB589710 OSX589710 PCT589710 PMP589710 PWL589710 QGH589710 QQD589710 QZZ589710 RJV589710 RTR589710 SDN589710 SNJ589710 SXF589710 THB589710 TQX589710 UAT589710 UKP589710 UUL589710 VEH589710 VOD589710 VXZ589710 WHV589710 WRR589710 FF655246 PB655246 YX655246 AIT655246 ASP655246 BCL655246 BMH655246 BWD655246 CFZ655246 CPV655246 CZR655246 DJN655246 DTJ655246 EDF655246 ENB655246 EWX655246 FGT655246 FQP655246 GAL655246 GKH655246 GUD655246 HDZ655246 HNV655246 HXR655246 IHN655246 IRJ655246 JBF655246 JLB655246 JUX655246 KET655246 KOP655246 KYL655246 LIH655246 LSD655246 MBZ655246 MLV655246 MVR655246 NFN655246 NPJ655246 NZF655246 OJB655246 OSX655246 PCT655246 PMP655246 PWL655246 QGH655246 QQD655246 QZZ655246 RJV655246 RTR655246 SDN655246 SNJ655246 SXF655246 THB655246 TQX655246 UAT655246 UKP655246 UUL655246 VEH655246 VOD655246 VXZ655246 WHV655246 WRR655246 FF720782 PB720782 YX720782 AIT720782 ASP720782 BCL720782 BMH720782 BWD720782 CFZ720782 CPV720782 CZR720782 DJN720782 DTJ720782 EDF720782 ENB720782 EWX720782 FGT720782 FQP720782 GAL720782 GKH720782 GUD720782 HDZ720782 HNV720782 HXR720782 IHN720782 IRJ720782 JBF720782 JLB720782 JUX720782 KET720782 KOP720782 KYL720782 LIH720782 LSD720782 MBZ720782 MLV720782 MVR720782 NFN720782 NPJ720782 NZF720782 OJB720782 OSX720782 PCT720782 PMP720782 PWL720782 QGH720782 QQD720782 QZZ720782 RJV720782 RTR720782 SDN720782 SNJ720782 SXF720782 THB720782 TQX720782 UAT720782 UKP720782 UUL720782 VEH720782 VOD720782 VXZ720782 WHV720782 WRR720782 FF786318 PB786318 YX786318 AIT786318 ASP786318 BCL786318 BMH786318 BWD786318 CFZ786318 CPV786318 CZR786318 DJN786318 DTJ786318 EDF786318 ENB786318 EWX786318 FGT786318 FQP786318 GAL786318 GKH786318 GUD786318 HDZ786318 HNV786318 HXR786318 IHN786318 IRJ786318 JBF786318 JLB786318 JUX786318 KET786318 KOP786318 KYL786318 LIH786318 LSD786318 MBZ786318 MLV786318 MVR786318 NFN786318 NPJ786318 NZF786318 OJB786318 OSX786318 PCT786318 PMP786318 PWL786318 QGH786318 QQD786318 QZZ786318 RJV786318 RTR786318 SDN786318 SNJ786318 SXF786318 THB786318 TQX786318 UAT786318 UKP786318 UUL786318 VEH786318 VOD786318 VXZ786318 WHV786318 WRR786318 FF851854 PB851854 YX851854 AIT851854 ASP851854 BCL851854 BMH851854 BWD851854 CFZ851854 CPV851854 CZR851854 DJN851854 DTJ851854 EDF851854 ENB851854 EWX851854 FGT851854 FQP851854 GAL851854 GKH851854 GUD851854 HDZ851854 HNV851854 HXR851854 IHN851854 IRJ851854 JBF851854 JLB851854 JUX851854 KET851854 KOP851854 KYL851854 LIH851854 LSD851854 MBZ851854 MLV851854 MVR851854 NFN851854 NPJ851854 NZF851854 OJB851854 OSX851854 PCT851854 PMP851854 PWL851854 QGH851854 QQD851854 QZZ851854 RJV851854 RTR851854 SDN851854 SNJ851854 SXF851854 THB851854 TQX851854 UAT851854 UKP851854 UUL851854 VEH851854 VOD851854 VXZ851854 WHV851854 WRR851854 FF917390 PB917390 YX917390 AIT917390 ASP917390 BCL917390 BMH917390 BWD917390 CFZ917390 CPV917390 CZR917390 DJN917390 DTJ917390 EDF917390 ENB917390 EWX917390 FGT917390 FQP917390 GAL917390 GKH917390 GUD917390 HDZ917390 HNV917390 HXR917390 IHN917390 IRJ917390 JBF917390 JLB917390 JUX917390 KET917390 KOP917390 KYL917390 LIH917390 LSD917390 MBZ917390 MLV917390 MVR917390 NFN917390 NPJ917390 NZF917390 OJB917390 OSX917390 PCT917390 PMP917390 PWL917390 QGH917390 QQD917390 QZZ917390 RJV917390 RTR917390 SDN917390 SNJ917390 SXF917390 THB917390 TQX917390 UAT917390 UKP917390 UUL917390 VEH917390 VOD917390 VXZ917390 WHV917390 WRR917390 FF982926 PB982926 YX982926 AIT982926 ASP982926 BCL982926 BMH982926 BWD982926 CFZ982926 CPV982926 CZR982926 DJN982926 DTJ982926 EDF982926 ENB982926 EWX982926 FGT982926 FQP982926 GAL982926 GKH982926 GUD982926 HDZ982926 HNV982926 HXR982926 IHN982926 IRJ982926 JBF982926 JLB982926 JUX982926 KET982926 KOP982926 KYL982926 LIH982926 LSD982926 MBZ982926 MLV982926 MVR982926 NFN982926 NPJ982926 NZF982926 OJB982926 OSX982926 PCT982926 PMP982926 PWL982926 QGH982926 QQD982926 QZZ982926 RJV982926 RTR982926 SDN982926 SNJ982926 SXF982926 THB982926 TQX982926 UAT982926 UKP982926 UUL982926 VEH982926 VOD982926 VXZ982926 WHV982926 WRR982926 FM65488 PI65488 ZE65488 AJA65488 ASW65488 BCS65488 BMO65488 BWK65488 CGG65488 CQC65488 CZY65488 DJU65488 DTQ65488 EDM65488 ENI65488 EXE65488 FHA65488 FQW65488 GAS65488 GKO65488 GUK65488 HEG65488 HOC65488 HXY65488 IHU65488 IRQ65488 JBM65488 JLI65488 JVE65488 KFA65488 KOW65488 KYS65488 LIO65488 LSK65488 MCG65488 MMC65488 MVY65488 NFU65488 NPQ65488 NZM65488 OJI65488 OTE65488 PDA65488 PMW65488 PWS65488 QGO65488 QQK65488 RAG65488 RKC65488 RTY65488 SDU65488 SNQ65488 SXM65488 THI65488 TRE65488 UBA65488 UKW65488 UUS65488 VEO65488 VOK65488 VYG65488 WIC65488 WRY65488 FM131024 PI131024 ZE131024 AJA131024 ASW131024 BCS131024 BMO131024 BWK131024 CGG131024 CQC131024 CZY131024 DJU131024 DTQ131024 EDM131024 ENI131024 EXE131024 FHA131024 FQW131024 GAS131024 GKO131024 GUK131024 HEG131024 HOC131024 HXY131024 IHU131024 IRQ131024 JBM131024 JLI131024 JVE131024 KFA131024 KOW131024 KYS131024 LIO131024 LSK131024 MCG131024 MMC131024 MVY131024 NFU131024 NPQ131024 NZM131024 OJI131024 OTE131024 PDA131024 PMW131024 PWS131024 QGO131024 QQK131024 RAG131024 RKC131024 RTY131024 SDU131024 SNQ131024 SXM131024 THI131024 TRE131024 UBA131024 UKW131024 UUS131024 VEO131024 VOK131024 VYG131024 WIC131024 WRY131024 FM196560 PI196560 ZE196560 AJA196560 ASW196560 BCS196560 BMO196560 BWK196560 CGG196560 CQC196560 CZY196560 DJU196560 DTQ196560 EDM196560 ENI196560 EXE196560 FHA196560 FQW196560 GAS196560 GKO196560 GUK196560 HEG196560 HOC196560 HXY196560 IHU196560 IRQ196560 JBM196560 JLI196560 JVE196560 KFA196560 KOW196560 KYS196560 LIO196560 LSK196560 MCG196560 MMC196560 MVY196560 NFU196560 NPQ196560 NZM196560 OJI196560 OTE196560 PDA196560 PMW196560 PWS196560 QGO196560 QQK196560 RAG196560 RKC196560 RTY196560 SDU196560 SNQ196560 SXM196560 THI196560 TRE196560 UBA196560 UKW196560 UUS196560 VEO196560 VOK196560 VYG196560 WIC196560 WRY196560 FM262096 PI262096 ZE262096 AJA262096 ASW262096 BCS262096 BMO262096 BWK262096 CGG262096 CQC262096 CZY262096 DJU262096 DTQ262096 EDM262096 ENI262096 EXE262096 FHA262096 FQW262096 GAS262096 GKO262096 GUK262096 HEG262096 HOC262096 HXY262096 IHU262096 IRQ262096 JBM262096 JLI262096 JVE262096 KFA262096 KOW262096 KYS262096 LIO262096 LSK262096 MCG262096 MMC262096 MVY262096 NFU262096 NPQ262096 NZM262096 OJI262096 OTE262096 PDA262096 PMW262096 PWS262096 QGO262096 QQK262096 RAG262096 RKC262096 RTY262096 SDU262096 SNQ262096 SXM262096 THI262096 TRE262096 UBA262096 UKW262096 UUS262096 VEO262096 VOK262096 VYG262096 WIC262096 WRY262096 FM327632 PI327632 ZE327632 AJA327632 ASW327632 BCS327632 BMO327632 BWK327632 CGG327632 CQC327632 CZY327632 DJU327632 DTQ327632 EDM327632 ENI327632 EXE327632 FHA327632 FQW327632 GAS327632 GKO327632 GUK327632 HEG327632 HOC327632 HXY327632 IHU327632 IRQ327632 JBM327632 JLI327632 JVE327632 KFA327632 KOW327632 KYS327632 LIO327632 LSK327632 MCG327632 MMC327632 MVY327632 NFU327632 NPQ327632 NZM327632 OJI327632 OTE327632 PDA327632 PMW327632 PWS327632 QGO327632 QQK327632 RAG327632 RKC327632 RTY327632 SDU327632 SNQ327632 SXM327632 THI327632 TRE327632 UBA327632 UKW327632 UUS327632 VEO327632 VOK327632 VYG327632 WIC327632 WRY327632 FM393168 PI393168 ZE393168 AJA393168 ASW393168 BCS393168 BMO393168 BWK393168 CGG393168 CQC393168 CZY393168 DJU393168 DTQ393168 EDM393168 ENI393168 EXE393168 FHA393168 FQW393168 GAS393168 GKO393168 GUK393168 HEG393168 HOC393168 HXY393168 IHU393168 IRQ393168 JBM393168 JLI393168 JVE393168 KFA393168 KOW393168 KYS393168 LIO393168 LSK393168 MCG393168 MMC393168 MVY393168 NFU393168 NPQ393168 NZM393168 OJI393168 OTE393168 PDA393168 PMW393168 PWS393168 QGO393168 QQK393168 RAG393168 RKC393168 RTY393168 SDU393168 SNQ393168 SXM393168 THI393168 TRE393168 UBA393168 UKW393168 UUS393168 VEO393168 VOK393168 VYG393168 WIC393168 WRY393168 FM458704 PI458704 ZE458704 AJA458704 ASW458704 BCS458704 BMO458704 BWK458704 CGG458704 CQC458704 CZY458704 DJU458704 DTQ458704 EDM458704 ENI458704 EXE458704 FHA458704 FQW458704 GAS458704 GKO458704 GUK458704 HEG458704 HOC458704 HXY458704 IHU458704 IRQ458704 JBM458704 JLI458704 JVE458704 KFA458704 KOW458704 KYS458704 LIO458704 LSK458704 MCG458704 MMC458704 MVY458704 NFU458704 NPQ458704 NZM458704 OJI458704 OTE458704 PDA458704 PMW458704 PWS458704 QGO458704 QQK458704 RAG458704 RKC458704 RTY458704 SDU458704 SNQ458704 SXM458704 THI458704 TRE458704 UBA458704 UKW458704 UUS458704 VEO458704 VOK458704 VYG458704 WIC458704 WRY458704 FM524240 PI524240 ZE524240 AJA524240 ASW524240 BCS524240 BMO524240 BWK524240 CGG524240 CQC524240 CZY524240 DJU524240 DTQ524240 EDM524240 ENI524240 EXE524240 FHA524240 FQW524240 GAS524240 GKO524240 GUK524240 HEG524240 HOC524240 HXY524240 IHU524240 IRQ524240 JBM524240 JLI524240 JVE524240 KFA524240 KOW524240 KYS524240 LIO524240 LSK524240 MCG524240 MMC524240 MVY524240 NFU524240 NPQ524240 NZM524240 OJI524240 OTE524240 PDA524240 PMW524240 PWS524240 QGO524240 QQK524240 RAG524240 RKC524240 RTY524240 SDU524240 SNQ524240 SXM524240 THI524240 TRE524240 UBA524240 UKW524240 UUS524240 VEO524240 VOK524240 VYG524240 WIC524240 WRY524240 FM589776 PI589776 ZE589776 AJA589776 ASW589776 BCS589776 BMO589776 BWK589776 CGG589776 CQC589776 CZY589776 DJU589776 DTQ589776 EDM589776 ENI589776 EXE589776 FHA589776 FQW589776 GAS589776 GKO589776 GUK589776 HEG589776 HOC589776 HXY589776 IHU589776 IRQ589776 JBM589776 JLI589776 JVE589776 KFA589776 KOW589776 KYS589776 LIO589776 LSK589776 MCG589776 MMC589776 MVY589776 NFU589776 NPQ589776 NZM589776 OJI589776 OTE589776 PDA589776 PMW589776 PWS589776 QGO589776 QQK589776 RAG589776 RKC589776 RTY589776 SDU589776 SNQ589776 SXM589776 THI589776 TRE589776 UBA589776 UKW589776 UUS589776 VEO589776 VOK589776 VYG589776 WIC589776 WRY589776 FM655312 PI655312 ZE655312 AJA655312 ASW655312 BCS655312 BMO655312 BWK655312 CGG655312 CQC655312 CZY655312 DJU655312 DTQ655312 EDM655312 ENI655312 EXE655312 FHA655312 FQW655312 GAS655312 GKO655312 GUK655312 HEG655312 HOC655312 HXY655312 IHU655312 IRQ655312 JBM655312 JLI655312 JVE655312 KFA655312 KOW655312 KYS655312 LIO655312 LSK655312 MCG655312 MMC655312 MVY655312 NFU655312 NPQ655312 NZM655312 OJI655312 OTE655312 PDA655312 PMW655312 PWS655312 QGO655312 QQK655312 RAG655312 RKC655312 RTY655312 SDU655312 SNQ655312 SXM655312 THI655312 TRE655312 UBA655312 UKW655312 UUS655312 VEO655312 VOK655312 VYG655312 WIC655312 WRY655312 FM720848 PI720848 ZE720848 AJA720848 ASW720848 BCS720848 BMO720848 BWK720848 CGG720848 CQC720848 CZY720848 DJU720848 DTQ720848 EDM720848 ENI720848 EXE720848 FHA720848 FQW720848 GAS720848 GKO720848 GUK720848 HEG720848 HOC720848 HXY720848 IHU720848 IRQ720848 JBM720848 JLI720848 JVE720848 KFA720848 KOW720848 KYS720848 LIO720848 LSK720848 MCG720848 MMC720848 MVY720848 NFU720848 NPQ720848 NZM720848 OJI720848 OTE720848 PDA720848 PMW720848 PWS720848 QGO720848 QQK720848 RAG720848 RKC720848 RTY720848 SDU720848 SNQ720848 SXM720848 THI720848 TRE720848 UBA720848 UKW720848 UUS720848 VEO720848 VOK720848 VYG720848 WIC720848 WRY720848 FM786384 PI786384 ZE786384 AJA786384 ASW786384 BCS786384 BMO786384 BWK786384 CGG786384 CQC786384 CZY786384 DJU786384 DTQ786384 EDM786384 ENI786384 EXE786384 FHA786384 FQW786384 GAS786384 GKO786384 GUK786384 HEG786384 HOC786384 HXY786384 IHU786384 IRQ786384 JBM786384 JLI786384 JVE786384 KFA786384 KOW786384 KYS786384 LIO786384 LSK786384 MCG786384 MMC786384 MVY786384 NFU786384 NPQ786384 NZM786384 OJI786384 OTE786384 PDA786384 PMW786384 PWS786384 QGO786384 QQK786384 RAG786384 RKC786384 RTY786384 SDU786384 SNQ786384 SXM786384 THI786384 TRE786384 UBA786384 UKW786384 UUS786384 VEO786384 VOK786384 VYG786384 WIC786384 WRY786384 FM851920 PI851920 ZE851920 AJA851920 ASW851920 BCS851920 BMO851920 BWK851920 CGG851920 CQC851920 CZY851920 DJU851920 DTQ851920 EDM851920 ENI851920 EXE851920 FHA851920 FQW851920 GAS851920 GKO851920 GUK851920 HEG851920 HOC851920 HXY851920 IHU851920 IRQ851920 JBM851920 JLI851920 JVE851920 KFA851920 KOW851920 KYS851920 LIO851920 LSK851920 MCG851920 MMC851920 MVY851920 NFU851920 NPQ851920 NZM851920 OJI851920 OTE851920 PDA851920 PMW851920 PWS851920 QGO851920 QQK851920 RAG851920 RKC851920 RTY851920 SDU851920 SNQ851920 SXM851920 THI851920 TRE851920 UBA851920 UKW851920 UUS851920 VEO851920 VOK851920 VYG851920 WIC851920 WRY851920 FM917456 PI917456 ZE917456 AJA917456 ASW917456 BCS917456 BMO917456 BWK917456 CGG917456 CQC917456 CZY917456 DJU917456 DTQ917456 EDM917456 ENI917456 EXE917456 FHA917456 FQW917456 GAS917456 GKO917456 GUK917456 HEG917456 HOC917456 HXY917456 IHU917456 IRQ917456 JBM917456 JLI917456 JVE917456 KFA917456 KOW917456 KYS917456 LIO917456 LSK917456 MCG917456 MMC917456 MVY917456 NFU917456 NPQ917456 NZM917456 OJI917456 OTE917456 PDA917456 PMW917456 PWS917456 QGO917456 QQK917456 RAG917456 RKC917456 RTY917456 SDU917456 SNQ917456 SXM917456 THI917456 TRE917456 UBA917456 UKW917456 UUS917456 VEO917456 VOK917456 VYG917456 WIC917456 WRY917456 FM982992 PI982992 ZE982992 AJA982992 ASW982992 BCS982992 BMO982992 BWK982992 CGG982992 CQC982992 CZY982992 DJU982992 DTQ982992 EDM982992 ENI982992 EXE982992 FHA982992 FQW982992 GAS982992 GKO982992 GUK982992 HEG982992 HOC982992 HXY982992 IHU982992 IRQ982992 JBM982992 JLI982992 JVE982992 KFA982992 KOW982992 KYS982992 LIO982992 LSK982992 MCG982992 MMC982992 MVY982992 NFU982992 NPQ982992 NZM982992 OJI982992 OTE982992 PDA982992 PMW982992 PWS982992 QGO982992 QQK982992 RAG982992 RKC982992 RTY982992 SDU982992 SNQ982992 SXM982992 THI982992 TRE982992 UBA982992 UKW982992 UUS982992 VEO982992 VOK982992 VYG982992 WIC982992 WRY982992 FU65486 PQ65486 ZM65486 AJI65486 ATE65486 BDA65486 BMW65486 BWS65486 CGO65486 CQK65486 DAG65486 DKC65486 DTY65486 EDU65486 ENQ65486 EXM65486 FHI65486 FRE65486 GBA65486 GKW65486 GUS65486 HEO65486 HOK65486 HYG65486 IIC65486 IRY65486 JBU65486 JLQ65486 JVM65486 KFI65486 KPE65486 KZA65486 LIW65486 LSS65486 MCO65486 MMK65486 MWG65486 NGC65486 NPY65486 NZU65486 OJQ65486 OTM65486 PDI65486 PNE65486 PXA65486 QGW65486 QQS65486 RAO65486 RKK65486 RUG65486 SEC65486 SNY65486 SXU65486 THQ65486 TRM65486 UBI65486 ULE65486 UVA65486 VEW65486 VOS65486 VYO65486 WIK65486 WSG65486 FU131022 PQ131022 ZM131022 AJI131022 ATE131022 BDA131022 BMW131022 BWS131022 CGO131022 CQK131022 DAG131022 DKC131022 DTY131022 EDU131022 ENQ131022 EXM131022 FHI131022 FRE131022 GBA131022 GKW131022 GUS131022 HEO131022 HOK131022 HYG131022 IIC131022 IRY131022 JBU131022 JLQ131022 JVM131022 KFI131022 KPE131022 KZA131022 LIW131022 LSS131022 MCO131022 MMK131022 MWG131022 NGC131022 NPY131022 NZU131022 OJQ131022 OTM131022 PDI131022 PNE131022 PXA131022 QGW131022 QQS131022 RAO131022 RKK131022 RUG131022 SEC131022 SNY131022 SXU131022 THQ131022 TRM131022 UBI131022 ULE131022 UVA131022 VEW131022 VOS131022 VYO131022 WIK131022 WSG131022 FU196558 PQ196558 ZM196558 AJI196558 ATE196558 BDA196558 BMW196558 BWS196558 CGO196558 CQK196558 DAG196558 DKC196558 DTY196558 EDU196558 ENQ196558 EXM196558 FHI196558 FRE196558 GBA196558 GKW196558 GUS196558 HEO196558 HOK196558 HYG196558 IIC196558 IRY196558 JBU196558 JLQ196558 JVM196558 KFI196558 KPE196558 KZA196558 LIW196558 LSS196558 MCO196558 MMK196558 MWG196558 NGC196558 NPY196558 NZU196558 OJQ196558 OTM196558 PDI196558 PNE196558 PXA196558 QGW196558 QQS196558 RAO196558 RKK196558 RUG196558 SEC196558 SNY196558 SXU196558 THQ196558 TRM196558 UBI196558 ULE196558 UVA196558 VEW196558 VOS196558 VYO196558 WIK196558 WSG196558 FU262094 PQ262094 ZM262094 AJI262094 ATE262094 BDA262094 BMW262094 BWS262094 CGO262094 CQK262094 DAG262094 DKC262094 DTY262094 EDU262094 ENQ262094 EXM262094 FHI262094 FRE262094 GBA262094 GKW262094 GUS262094 HEO262094 HOK262094 HYG262094 IIC262094 IRY262094 JBU262094 JLQ262094 JVM262094 KFI262094 KPE262094 KZA262094 LIW262094 LSS262094 MCO262094 MMK262094 MWG262094 NGC262094 NPY262094 NZU262094 OJQ262094 OTM262094 PDI262094 PNE262094 PXA262094 QGW262094 QQS262094 RAO262094 RKK262094 RUG262094 SEC262094 SNY262094 SXU262094 THQ262094 TRM262094 UBI262094 ULE262094 UVA262094 VEW262094 VOS262094 VYO262094 WIK262094 WSG262094 FU327630 PQ327630 ZM327630 AJI327630 ATE327630 BDA327630 BMW327630 BWS327630 CGO327630 CQK327630 DAG327630 DKC327630 DTY327630 EDU327630 ENQ327630 EXM327630 FHI327630 FRE327630 GBA327630 GKW327630 GUS327630 HEO327630 HOK327630 HYG327630 IIC327630 IRY327630 JBU327630 JLQ327630 JVM327630 KFI327630 KPE327630 KZA327630 LIW327630 LSS327630 MCO327630 MMK327630 MWG327630 NGC327630 NPY327630 NZU327630 OJQ327630 OTM327630 PDI327630 PNE327630 PXA327630 QGW327630 QQS327630 RAO327630 RKK327630 RUG327630 SEC327630 SNY327630 SXU327630 THQ327630 TRM327630 UBI327630 ULE327630 UVA327630 VEW327630 VOS327630 VYO327630 WIK327630 WSG327630 FU393166 PQ393166 ZM393166 AJI393166 ATE393166 BDA393166 BMW393166 BWS393166 CGO393166 CQK393166 DAG393166 DKC393166 DTY393166 EDU393166 ENQ393166 EXM393166 FHI393166 FRE393166 GBA393166 GKW393166 GUS393166 HEO393166 HOK393166 HYG393166 IIC393166 IRY393166 JBU393166 JLQ393166 JVM393166 KFI393166 KPE393166 KZA393166 LIW393166 LSS393166 MCO393166 MMK393166 MWG393166 NGC393166 NPY393166 NZU393166 OJQ393166 OTM393166 PDI393166 PNE393166 PXA393166 QGW393166 QQS393166 RAO393166 RKK393166 RUG393166 SEC393166 SNY393166 SXU393166 THQ393166 TRM393166 UBI393166 ULE393166 UVA393166 VEW393166 VOS393166 VYO393166 WIK393166 WSG393166 FU458702 PQ458702 ZM458702 AJI458702 ATE458702 BDA458702 BMW458702 BWS458702 CGO458702 CQK458702 DAG458702 DKC458702 DTY458702 EDU458702 ENQ458702 EXM458702 FHI458702 FRE458702 GBA458702 GKW458702 GUS458702 HEO458702 HOK458702 HYG458702 IIC458702 IRY458702 JBU458702 JLQ458702 JVM458702 KFI458702 KPE458702 KZA458702 LIW458702 LSS458702 MCO458702 MMK458702 MWG458702 NGC458702 NPY458702 NZU458702 OJQ458702 OTM458702 PDI458702 PNE458702 PXA458702 QGW458702 QQS458702 RAO458702 RKK458702 RUG458702 SEC458702 SNY458702 SXU458702 THQ458702 TRM458702 UBI458702 ULE458702 UVA458702 VEW458702 VOS458702 VYO458702 WIK458702 WSG458702 FU524238 PQ524238 ZM524238 AJI524238 ATE524238 BDA524238 BMW524238 BWS524238 CGO524238 CQK524238 DAG524238 DKC524238 DTY524238 EDU524238 ENQ524238 EXM524238 FHI524238 FRE524238 GBA524238 GKW524238 GUS524238 HEO524238 HOK524238 HYG524238 IIC524238 IRY524238 JBU524238 JLQ524238 JVM524238 KFI524238 KPE524238 KZA524238 LIW524238 LSS524238 MCO524238 MMK524238 MWG524238 NGC524238 NPY524238 NZU524238 OJQ524238 OTM524238 PDI524238 PNE524238 PXA524238 QGW524238 QQS524238 RAO524238 RKK524238 RUG524238 SEC524238 SNY524238 SXU524238 THQ524238 TRM524238 UBI524238 ULE524238 UVA524238 VEW524238 VOS524238 VYO524238 WIK524238 WSG524238 FU589774 PQ589774 ZM589774 AJI589774 ATE589774 BDA589774 BMW589774 BWS589774 CGO589774 CQK589774 DAG589774 DKC589774 DTY589774 EDU589774 ENQ589774 EXM589774 FHI589774 FRE589774 GBA589774 GKW589774 GUS589774 HEO589774 HOK589774 HYG589774 IIC589774 IRY589774 JBU589774 JLQ589774 JVM589774 KFI589774 KPE589774 KZA589774 LIW589774 LSS589774 MCO589774 MMK589774 MWG589774 NGC589774 NPY589774 NZU589774 OJQ589774 OTM589774 PDI589774 PNE589774 PXA589774 QGW589774 QQS589774 RAO589774 RKK589774 RUG589774 SEC589774 SNY589774 SXU589774 THQ589774 TRM589774 UBI589774 ULE589774 UVA589774 VEW589774 VOS589774 VYO589774 WIK589774 WSG589774 FU655310 PQ655310 ZM655310 AJI655310 ATE655310 BDA655310 BMW655310 BWS655310 CGO655310 CQK655310 DAG655310 DKC655310 DTY655310 EDU655310 ENQ655310 EXM655310 FHI655310 FRE655310 GBA655310 GKW655310 GUS655310 HEO655310 HOK655310 HYG655310 IIC655310 IRY655310 JBU655310 JLQ655310 JVM655310 KFI655310 KPE655310 KZA655310 LIW655310 LSS655310 MCO655310 MMK655310 MWG655310 NGC655310 NPY655310 NZU655310 OJQ655310 OTM655310 PDI655310 PNE655310 PXA655310 QGW655310 QQS655310 RAO655310 RKK655310 RUG655310 SEC655310 SNY655310 SXU655310 THQ655310 TRM655310 UBI655310 ULE655310 UVA655310 VEW655310 VOS655310 VYO655310 WIK655310 WSG655310 FU720846 PQ720846 ZM720846 AJI720846 ATE720846 BDA720846 BMW720846 BWS720846 CGO720846 CQK720846 DAG720846 DKC720846 DTY720846 EDU720846 ENQ720846 EXM720846 FHI720846 FRE720846 GBA720846 GKW720846 GUS720846 HEO720846 HOK720846 HYG720846 IIC720846 IRY720846 JBU720846 JLQ720846 JVM720846 KFI720846 KPE720846 KZA720846 LIW720846 LSS720846 MCO720846 MMK720846 MWG720846 NGC720846 NPY720846 NZU720846 OJQ720846 OTM720846 PDI720846 PNE720846 PXA720846 QGW720846 QQS720846 RAO720846 RKK720846 RUG720846 SEC720846 SNY720846 SXU720846 THQ720846 TRM720846 UBI720846 ULE720846 UVA720846 VEW720846 VOS720846 VYO720846 WIK720846 WSG720846 FU786382 PQ786382 ZM786382 AJI786382 ATE786382 BDA786382 BMW786382 BWS786382 CGO786382 CQK786382 DAG786382 DKC786382 DTY786382 EDU786382 ENQ786382 EXM786382 FHI786382 FRE786382 GBA786382 GKW786382 GUS786382 HEO786382 HOK786382 HYG786382 IIC786382 IRY786382 JBU786382 JLQ786382 JVM786382 KFI786382 KPE786382 KZA786382 LIW786382 LSS786382 MCO786382 MMK786382 MWG786382 NGC786382 NPY786382 NZU786382 OJQ786382 OTM786382 PDI786382 PNE786382 PXA786382 QGW786382 QQS786382 RAO786382 RKK786382 RUG786382 SEC786382 SNY786382 SXU786382 THQ786382 TRM786382 UBI786382 ULE786382 UVA786382 VEW786382 VOS786382 VYO786382 WIK786382 WSG786382 FU851918 PQ851918 ZM851918 AJI851918 ATE851918 BDA851918 BMW851918 BWS851918 CGO851918 CQK851918 DAG851918 DKC851918 DTY851918 EDU851918 ENQ851918 EXM851918 FHI851918 FRE851918 GBA851918 GKW851918 GUS851918 HEO851918 HOK851918 HYG851918 IIC851918 IRY851918 JBU851918 JLQ851918 JVM851918 KFI851918 KPE851918 KZA851918 LIW851918 LSS851918 MCO851918 MMK851918 MWG851918 NGC851918 NPY851918 NZU851918 OJQ851918 OTM851918 PDI851918 PNE851918 PXA851918 QGW851918 QQS851918 RAO851918 RKK851918 RUG851918 SEC851918 SNY851918 SXU851918 THQ851918 TRM851918 UBI851918 ULE851918 UVA851918 VEW851918 VOS851918 VYO851918 WIK851918 WSG851918 FU917454 PQ917454 ZM917454 AJI917454 ATE917454 BDA917454 BMW917454 BWS917454 CGO917454 CQK917454 DAG917454 DKC917454 DTY917454 EDU917454 ENQ917454 EXM917454 FHI917454 FRE917454 GBA917454 GKW917454 GUS917454 HEO917454 HOK917454 HYG917454 IIC917454 IRY917454 JBU917454 JLQ917454 JVM917454 KFI917454 KPE917454 KZA917454 LIW917454 LSS917454 MCO917454 MMK917454 MWG917454 NGC917454 NPY917454 NZU917454 OJQ917454 OTM917454 PDI917454 PNE917454 PXA917454 QGW917454 QQS917454 RAO917454 RKK917454 RUG917454 SEC917454 SNY917454 SXU917454 THQ917454 TRM917454 UBI917454 ULE917454 UVA917454 VEW917454 VOS917454 VYO917454 WIK917454 WSG917454 FU982990 PQ982990 ZM982990 AJI982990 ATE982990 BDA982990 BMW982990 BWS982990 CGO982990 CQK982990 DAG982990 DKC982990 DTY982990 EDU982990 ENQ982990 EXM982990 FHI982990 FRE982990 GBA982990 GKW982990 GUS982990 HEO982990 HOK982990 HYG982990 IIC982990 IRY982990 JBU982990 JLQ982990 JVM982990 KFI982990 KPE982990 KZA982990 LIW982990 LSS982990 MCO982990 MMK982990 MWG982990 NGC982990 NPY982990 NZU982990 OJQ982990 OTM982990 PDI982990 PNE982990 PXA982990 QGW982990 QQS982990 RAO982990 RKK982990 RUG982990 SEC982990 SNY982990 SXU982990 THQ982990 TRM982990 UBI982990 ULE982990 UVA982990 VEW982990 VOS982990 VYO982990 WIK982990 WSG982990 FM65467:FM65470 PI65467:PI65470 ZE65467:ZE65470 AJA65467:AJA65470 ASW65467:ASW65470 BCS65467:BCS65470 BMO65467:BMO65470 BWK65467:BWK65470 CGG65467:CGG65470 CQC65467:CQC65470 CZY65467:CZY65470 DJU65467:DJU65470 DTQ65467:DTQ65470 EDM65467:EDM65470 ENI65467:ENI65470 EXE65467:EXE65470 FHA65467:FHA65470 FQW65467:FQW65470 GAS65467:GAS65470 GKO65467:GKO65470 GUK65467:GUK65470 HEG65467:HEG65470 HOC65467:HOC65470 HXY65467:HXY65470 IHU65467:IHU65470 IRQ65467:IRQ65470 JBM65467:JBM65470 JLI65467:JLI65470 JVE65467:JVE65470 KFA65467:KFA65470 KOW65467:KOW65470 KYS65467:KYS65470 LIO65467:LIO65470 LSK65467:LSK65470 MCG65467:MCG65470 MMC65467:MMC65470 MVY65467:MVY65470 NFU65467:NFU65470 NPQ65467:NPQ65470 NZM65467:NZM65470 OJI65467:OJI65470 OTE65467:OTE65470 PDA65467:PDA65470 PMW65467:PMW65470 PWS65467:PWS65470 QGO65467:QGO65470 QQK65467:QQK65470 RAG65467:RAG65470 RKC65467:RKC65470 RTY65467:RTY65470 SDU65467:SDU65470 SNQ65467:SNQ65470 SXM65467:SXM65470 THI65467:THI65470 TRE65467:TRE65470 UBA65467:UBA65470 UKW65467:UKW65470 UUS65467:UUS65470 VEO65467:VEO65470 VOK65467:VOK65470 VYG65467:VYG65470 WIC65467:WIC65470 WRY65467:WRY65470 FM131003:FM131006 PI131003:PI131006 ZE131003:ZE131006 AJA131003:AJA131006 ASW131003:ASW131006 BCS131003:BCS131006 BMO131003:BMO131006 BWK131003:BWK131006 CGG131003:CGG131006 CQC131003:CQC131006 CZY131003:CZY131006 DJU131003:DJU131006 DTQ131003:DTQ131006 EDM131003:EDM131006 ENI131003:ENI131006 EXE131003:EXE131006 FHA131003:FHA131006 FQW131003:FQW131006 GAS131003:GAS131006 GKO131003:GKO131006 GUK131003:GUK131006 HEG131003:HEG131006 HOC131003:HOC131006 HXY131003:HXY131006 IHU131003:IHU131006 IRQ131003:IRQ131006 JBM131003:JBM131006 JLI131003:JLI131006 JVE131003:JVE131006 KFA131003:KFA131006 KOW131003:KOW131006 KYS131003:KYS131006 LIO131003:LIO131006 LSK131003:LSK131006 MCG131003:MCG131006 MMC131003:MMC131006 MVY131003:MVY131006 NFU131003:NFU131006 NPQ131003:NPQ131006 NZM131003:NZM131006 OJI131003:OJI131006 OTE131003:OTE131006 PDA131003:PDA131006 PMW131003:PMW131006 PWS131003:PWS131006 QGO131003:QGO131006 QQK131003:QQK131006 RAG131003:RAG131006 RKC131003:RKC131006 RTY131003:RTY131006 SDU131003:SDU131006 SNQ131003:SNQ131006 SXM131003:SXM131006 THI131003:THI131006 TRE131003:TRE131006 UBA131003:UBA131006 UKW131003:UKW131006 UUS131003:UUS131006 VEO131003:VEO131006 VOK131003:VOK131006 VYG131003:VYG131006 WIC131003:WIC131006 WRY131003:WRY131006 FM196539:FM196542 PI196539:PI196542 ZE196539:ZE196542 AJA196539:AJA196542 ASW196539:ASW196542 BCS196539:BCS196542 BMO196539:BMO196542 BWK196539:BWK196542 CGG196539:CGG196542 CQC196539:CQC196542 CZY196539:CZY196542 DJU196539:DJU196542 DTQ196539:DTQ196542 EDM196539:EDM196542 ENI196539:ENI196542 EXE196539:EXE196542 FHA196539:FHA196542 FQW196539:FQW196542 GAS196539:GAS196542 GKO196539:GKO196542 GUK196539:GUK196542 HEG196539:HEG196542 HOC196539:HOC196542 HXY196539:HXY196542 IHU196539:IHU196542 IRQ196539:IRQ196542 JBM196539:JBM196542 JLI196539:JLI196542 JVE196539:JVE196542 KFA196539:KFA196542 KOW196539:KOW196542 KYS196539:KYS196542 LIO196539:LIO196542 LSK196539:LSK196542 MCG196539:MCG196542 MMC196539:MMC196542 MVY196539:MVY196542 NFU196539:NFU196542 NPQ196539:NPQ196542 NZM196539:NZM196542 OJI196539:OJI196542 OTE196539:OTE196542 PDA196539:PDA196542 PMW196539:PMW196542 PWS196539:PWS196542 QGO196539:QGO196542 QQK196539:QQK196542 RAG196539:RAG196542 RKC196539:RKC196542 RTY196539:RTY196542 SDU196539:SDU196542 SNQ196539:SNQ196542 SXM196539:SXM196542 THI196539:THI196542 TRE196539:TRE196542 UBA196539:UBA196542 UKW196539:UKW196542 UUS196539:UUS196542 VEO196539:VEO196542 VOK196539:VOK196542 VYG196539:VYG196542 WIC196539:WIC196542 WRY196539:WRY196542 FM262075:FM262078 PI262075:PI262078 ZE262075:ZE262078 AJA262075:AJA262078 ASW262075:ASW262078 BCS262075:BCS262078 BMO262075:BMO262078 BWK262075:BWK262078 CGG262075:CGG262078 CQC262075:CQC262078 CZY262075:CZY262078 DJU262075:DJU262078 DTQ262075:DTQ262078 EDM262075:EDM262078 ENI262075:ENI262078 EXE262075:EXE262078 FHA262075:FHA262078 FQW262075:FQW262078 GAS262075:GAS262078 GKO262075:GKO262078 GUK262075:GUK262078 HEG262075:HEG262078 HOC262075:HOC262078 HXY262075:HXY262078 IHU262075:IHU262078 IRQ262075:IRQ262078 JBM262075:JBM262078 JLI262075:JLI262078 JVE262075:JVE262078 KFA262075:KFA262078 KOW262075:KOW262078 KYS262075:KYS262078 LIO262075:LIO262078 LSK262075:LSK262078 MCG262075:MCG262078 MMC262075:MMC262078 MVY262075:MVY262078 NFU262075:NFU262078 NPQ262075:NPQ262078 NZM262075:NZM262078 OJI262075:OJI262078 OTE262075:OTE262078 PDA262075:PDA262078 PMW262075:PMW262078 PWS262075:PWS262078 QGO262075:QGO262078 QQK262075:QQK262078 RAG262075:RAG262078 RKC262075:RKC262078 RTY262075:RTY262078 SDU262075:SDU262078 SNQ262075:SNQ262078 SXM262075:SXM262078 THI262075:THI262078 TRE262075:TRE262078 UBA262075:UBA262078 UKW262075:UKW262078 UUS262075:UUS262078 VEO262075:VEO262078 VOK262075:VOK262078 VYG262075:VYG262078 WIC262075:WIC262078 WRY262075:WRY262078 FM327611:FM327614 PI327611:PI327614 ZE327611:ZE327614 AJA327611:AJA327614 ASW327611:ASW327614 BCS327611:BCS327614 BMO327611:BMO327614 BWK327611:BWK327614 CGG327611:CGG327614 CQC327611:CQC327614 CZY327611:CZY327614 DJU327611:DJU327614 DTQ327611:DTQ327614 EDM327611:EDM327614 ENI327611:ENI327614 EXE327611:EXE327614 FHA327611:FHA327614 FQW327611:FQW327614 GAS327611:GAS327614 GKO327611:GKO327614 GUK327611:GUK327614 HEG327611:HEG327614 HOC327611:HOC327614 HXY327611:HXY327614 IHU327611:IHU327614 IRQ327611:IRQ327614 JBM327611:JBM327614 JLI327611:JLI327614 JVE327611:JVE327614 KFA327611:KFA327614 KOW327611:KOW327614 KYS327611:KYS327614 LIO327611:LIO327614 LSK327611:LSK327614 MCG327611:MCG327614 MMC327611:MMC327614 MVY327611:MVY327614 NFU327611:NFU327614 NPQ327611:NPQ327614 NZM327611:NZM327614 OJI327611:OJI327614 OTE327611:OTE327614 PDA327611:PDA327614 PMW327611:PMW327614 PWS327611:PWS327614 QGO327611:QGO327614 QQK327611:QQK327614 RAG327611:RAG327614 RKC327611:RKC327614 RTY327611:RTY327614 SDU327611:SDU327614 SNQ327611:SNQ327614 SXM327611:SXM327614 THI327611:THI327614 TRE327611:TRE327614 UBA327611:UBA327614 UKW327611:UKW327614 UUS327611:UUS327614 VEO327611:VEO327614 VOK327611:VOK327614 VYG327611:VYG327614 WIC327611:WIC327614 WRY327611:WRY327614 FM393147:FM393150 PI393147:PI393150 ZE393147:ZE393150 AJA393147:AJA393150 ASW393147:ASW393150 BCS393147:BCS393150 BMO393147:BMO393150 BWK393147:BWK393150 CGG393147:CGG393150 CQC393147:CQC393150 CZY393147:CZY393150 DJU393147:DJU393150 DTQ393147:DTQ393150 EDM393147:EDM393150 ENI393147:ENI393150 EXE393147:EXE393150 FHA393147:FHA393150 FQW393147:FQW393150 GAS393147:GAS393150 GKO393147:GKO393150 GUK393147:GUK393150 HEG393147:HEG393150 HOC393147:HOC393150 HXY393147:HXY393150 IHU393147:IHU393150 IRQ393147:IRQ393150 JBM393147:JBM393150 JLI393147:JLI393150 JVE393147:JVE393150 KFA393147:KFA393150 KOW393147:KOW393150 KYS393147:KYS393150 LIO393147:LIO393150 LSK393147:LSK393150 MCG393147:MCG393150 MMC393147:MMC393150 MVY393147:MVY393150 NFU393147:NFU393150 NPQ393147:NPQ393150 NZM393147:NZM393150 OJI393147:OJI393150 OTE393147:OTE393150 PDA393147:PDA393150 PMW393147:PMW393150 PWS393147:PWS393150 QGO393147:QGO393150 QQK393147:QQK393150 RAG393147:RAG393150 RKC393147:RKC393150 RTY393147:RTY393150 SDU393147:SDU393150 SNQ393147:SNQ393150 SXM393147:SXM393150 THI393147:THI393150 TRE393147:TRE393150 UBA393147:UBA393150 UKW393147:UKW393150 UUS393147:UUS393150 VEO393147:VEO393150 VOK393147:VOK393150 VYG393147:VYG393150 WIC393147:WIC393150 WRY393147:WRY393150 FM458683:FM458686 PI458683:PI458686 ZE458683:ZE458686 AJA458683:AJA458686 ASW458683:ASW458686 BCS458683:BCS458686 BMO458683:BMO458686 BWK458683:BWK458686 CGG458683:CGG458686 CQC458683:CQC458686 CZY458683:CZY458686 DJU458683:DJU458686 DTQ458683:DTQ458686 EDM458683:EDM458686 ENI458683:ENI458686 EXE458683:EXE458686 FHA458683:FHA458686 FQW458683:FQW458686 GAS458683:GAS458686 GKO458683:GKO458686 GUK458683:GUK458686 HEG458683:HEG458686 HOC458683:HOC458686 HXY458683:HXY458686 IHU458683:IHU458686 IRQ458683:IRQ458686 JBM458683:JBM458686 JLI458683:JLI458686 JVE458683:JVE458686 KFA458683:KFA458686 KOW458683:KOW458686 KYS458683:KYS458686 LIO458683:LIO458686 LSK458683:LSK458686 MCG458683:MCG458686 MMC458683:MMC458686 MVY458683:MVY458686 NFU458683:NFU458686 NPQ458683:NPQ458686 NZM458683:NZM458686 OJI458683:OJI458686 OTE458683:OTE458686 PDA458683:PDA458686 PMW458683:PMW458686 PWS458683:PWS458686 QGO458683:QGO458686 QQK458683:QQK458686 RAG458683:RAG458686 RKC458683:RKC458686 RTY458683:RTY458686 SDU458683:SDU458686 SNQ458683:SNQ458686 SXM458683:SXM458686 THI458683:THI458686 TRE458683:TRE458686 UBA458683:UBA458686 UKW458683:UKW458686 UUS458683:UUS458686 VEO458683:VEO458686 VOK458683:VOK458686 VYG458683:VYG458686 WIC458683:WIC458686 WRY458683:WRY458686 FM524219:FM524222 PI524219:PI524222 ZE524219:ZE524222 AJA524219:AJA524222 ASW524219:ASW524222 BCS524219:BCS524222 BMO524219:BMO524222 BWK524219:BWK524222 CGG524219:CGG524222 CQC524219:CQC524222 CZY524219:CZY524222 DJU524219:DJU524222 DTQ524219:DTQ524222 EDM524219:EDM524222 ENI524219:ENI524222 EXE524219:EXE524222 FHA524219:FHA524222 FQW524219:FQW524222 GAS524219:GAS524222 GKO524219:GKO524222 GUK524219:GUK524222 HEG524219:HEG524222 HOC524219:HOC524222 HXY524219:HXY524222 IHU524219:IHU524222 IRQ524219:IRQ524222 JBM524219:JBM524222 JLI524219:JLI524222 JVE524219:JVE524222 KFA524219:KFA524222 KOW524219:KOW524222 KYS524219:KYS524222 LIO524219:LIO524222 LSK524219:LSK524222 MCG524219:MCG524222 MMC524219:MMC524222 MVY524219:MVY524222 NFU524219:NFU524222 NPQ524219:NPQ524222 NZM524219:NZM524222 OJI524219:OJI524222 OTE524219:OTE524222 PDA524219:PDA524222 PMW524219:PMW524222 PWS524219:PWS524222 QGO524219:QGO524222 QQK524219:QQK524222 RAG524219:RAG524222 RKC524219:RKC524222 RTY524219:RTY524222 SDU524219:SDU524222 SNQ524219:SNQ524222 SXM524219:SXM524222 THI524219:THI524222 TRE524219:TRE524222 UBA524219:UBA524222 UKW524219:UKW524222 UUS524219:UUS524222 VEO524219:VEO524222 VOK524219:VOK524222 VYG524219:VYG524222 WIC524219:WIC524222 WRY524219:WRY524222 FM589755:FM589758 PI589755:PI589758 ZE589755:ZE589758 AJA589755:AJA589758 ASW589755:ASW589758 BCS589755:BCS589758 BMO589755:BMO589758 BWK589755:BWK589758 CGG589755:CGG589758 CQC589755:CQC589758 CZY589755:CZY589758 DJU589755:DJU589758 DTQ589755:DTQ589758 EDM589755:EDM589758 ENI589755:ENI589758 EXE589755:EXE589758 FHA589755:FHA589758 FQW589755:FQW589758 GAS589755:GAS589758 GKO589755:GKO589758 GUK589755:GUK589758 HEG589755:HEG589758 HOC589755:HOC589758 HXY589755:HXY589758 IHU589755:IHU589758 IRQ589755:IRQ589758 JBM589755:JBM589758 JLI589755:JLI589758 JVE589755:JVE589758 KFA589755:KFA589758 KOW589755:KOW589758 KYS589755:KYS589758 LIO589755:LIO589758 LSK589755:LSK589758 MCG589755:MCG589758 MMC589755:MMC589758 MVY589755:MVY589758 NFU589755:NFU589758 NPQ589755:NPQ589758 NZM589755:NZM589758 OJI589755:OJI589758 OTE589755:OTE589758 PDA589755:PDA589758 PMW589755:PMW589758 PWS589755:PWS589758 QGO589755:QGO589758 QQK589755:QQK589758 RAG589755:RAG589758 RKC589755:RKC589758 RTY589755:RTY589758 SDU589755:SDU589758 SNQ589755:SNQ589758 SXM589755:SXM589758 THI589755:THI589758 TRE589755:TRE589758 UBA589755:UBA589758 UKW589755:UKW589758 UUS589755:UUS589758 VEO589755:VEO589758 VOK589755:VOK589758 VYG589755:VYG589758 WIC589755:WIC589758 WRY589755:WRY589758 FM655291:FM655294 PI655291:PI655294 ZE655291:ZE655294 AJA655291:AJA655294 ASW655291:ASW655294 BCS655291:BCS655294 BMO655291:BMO655294 BWK655291:BWK655294 CGG655291:CGG655294 CQC655291:CQC655294 CZY655291:CZY655294 DJU655291:DJU655294 DTQ655291:DTQ655294 EDM655291:EDM655294 ENI655291:ENI655294 EXE655291:EXE655294 FHA655291:FHA655294 FQW655291:FQW655294 GAS655291:GAS655294 GKO655291:GKO655294 GUK655291:GUK655294 HEG655291:HEG655294 HOC655291:HOC655294 HXY655291:HXY655294 IHU655291:IHU655294 IRQ655291:IRQ655294 JBM655291:JBM655294 JLI655291:JLI655294 JVE655291:JVE655294 KFA655291:KFA655294 KOW655291:KOW655294 KYS655291:KYS655294 LIO655291:LIO655294 LSK655291:LSK655294 MCG655291:MCG655294 MMC655291:MMC655294 MVY655291:MVY655294 NFU655291:NFU655294 NPQ655291:NPQ655294 NZM655291:NZM655294 OJI655291:OJI655294 OTE655291:OTE655294 PDA655291:PDA655294 PMW655291:PMW655294 PWS655291:PWS655294 QGO655291:QGO655294 QQK655291:QQK655294 RAG655291:RAG655294 RKC655291:RKC655294 RTY655291:RTY655294 SDU655291:SDU655294 SNQ655291:SNQ655294 SXM655291:SXM655294 THI655291:THI655294 TRE655291:TRE655294 UBA655291:UBA655294 UKW655291:UKW655294 UUS655291:UUS655294 VEO655291:VEO655294 VOK655291:VOK655294 VYG655291:VYG655294 WIC655291:WIC655294 WRY655291:WRY655294 FM720827:FM720830 PI720827:PI720830 ZE720827:ZE720830 AJA720827:AJA720830 ASW720827:ASW720830 BCS720827:BCS720830 BMO720827:BMO720830 BWK720827:BWK720830 CGG720827:CGG720830 CQC720827:CQC720830 CZY720827:CZY720830 DJU720827:DJU720830 DTQ720827:DTQ720830 EDM720827:EDM720830 ENI720827:ENI720830 EXE720827:EXE720830 FHA720827:FHA720830 FQW720827:FQW720830 GAS720827:GAS720830 GKO720827:GKO720830 GUK720827:GUK720830 HEG720827:HEG720830 HOC720827:HOC720830 HXY720827:HXY720830 IHU720827:IHU720830 IRQ720827:IRQ720830 JBM720827:JBM720830 JLI720827:JLI720830 JVE720827:JVE720830 KFA720827:KFA720830 KOW720827:KOW720830 KYS720827:KYS720830 LIO720827:LIO720830 LSK720827:LSK720830 MCG720827:MCG720830 MMC720827:MMC720830 MVY720827:MVY720830 NFU720827:NFU720830 NPQ720827:NPQ720830 NZM720827:NZM720830 OJI720827:OJI720830 OTE720827:OTE720830 PDA720827:PDA720830 PMW720827:PMW720830 PWS720827:PWS720830 QGO720827:QGO720830 QQK720827:QQK720830 RAG720827:RAG720830 RKC720827:RKC720830 RTY720827:RTY720830 SDU720827:SDU720830 SNQ720827:SNQ720830 SXM720827:SXM720830 THI720827:THI720830 TRE720827:TRE720830 UBA720827:UBA720830 UKW720827:UKW720830 UUS720827:UUS720830 VEO720827:VEO720830 VOK720827:VOK720830 VYG720827:VYG720830 WIC720827:WIC720830 WRY720827:WRY720830 FM786363:FM786366 PI786363:PI786366 ZE786363:ZE786366 AJA786363:AJA786366 ASW786363:ASW786366 BCS786363:BCS786366 BMO786363:BMO786366 BWK786363:BWK786366 CGG786363:CGG786366 CQC786363:CQC786366 CZY786363:CZY786366 DJU786363:DJU786366 DTQ786363:DTQ786366 EDM786363:EDM786366 ENI786363:ENI786366 EXE786363:EXE786366 FHA786363:FHA786366 FQW786363:FQW786366 GAS786363:GAS786366 GKO786363:GKO786366 GUK786363:GUK786366 HEG786363:HEG786366 HOC786363:HOC786366 HXY786363:HXY786366 IHU786363:IHU786366 IRQ786363:IRQ786366 JBM786363:JBM786366 JLI786363:JLI786366 JVE786363:JVE786366 KFA786363:KFA786366 KOW786363:KOW786366 KYS786363:KYS786366 LIO786363:LIO786366 LSK786363:LSK786366 MCG786363:MCG786366 MMC786363:MMC786366 MVY786363:MVY786366 NFU786363:NFU786366 NPQ786363:NPQ786366 NZM786363:NZM786366 OJI786363:OJI786366 OTE786363:OTE786366 PDA786363:PDA786366 PMW786363:PMW786366 PWS786363:PWS786366 QGO786363:QGO786366 QQK786363:QQK786366 RAG786363:RAG786366 RKC786363:RKC786366 RTY786363:RTY786366 SDU786363:SDU786366 SNQ786363:SNQ786366 SXM786363:SXM786366 THI786363:THI786366 TRE786363:TRE786366 UBA786363:UBA786366 UKW786363:UKW786366 UUS786363:UUS786366 VEO786363:VEO786366 VOK786363:VOK786366 VYG786363:VYG786366 WIC786363:WIC786366 WRY786363:WRY786366 FM851899:FM851902 PI851899:PI851902 ZE851899:ZE851902 AJA851899:AJA851902 ASW851899:ASW851902 BCS851899:BCS851902 BMO851899:BMO851902 BWK851899:BWK851902 CGG851899:CGG851902 CQC851899:CQC851902 CZY851899:CZY851902 DJU851899:DJU851902 DTQ851899:DTQ851902 EDM851899:EDM851902 ENI851899:ENI851902 EXE851899:EXE851902 FHA851899:FHA851902 FQW851899:FQW851902 GAS851899:GAS851902 GKO851899:GKO851902 GUK851899:GUK851902 HEG851899:HEG851902 HOC851899:HOC851902 HXY851899:HXY851902 IHU851899:IHU851902 IRQ851899:IRQ851902 JBM851899:JBM851902 JLI851899:JLI851902 JVE851899:JVE851902 KFA851899:KFA851902 KOW851899:KOW851902 KYS851899:KYS851902 LIO851899:LIO851902 LSK851899:LSK851902 MCG851899:MCG851902 MMC851899:MMC851902 MVY851899:MVY851902 NFU851899:NFU851902 NPQ851899:NPQ851902 NZM851899:NZM851902 OJI851899:OJI851902 OTE851899:OTE851902 PDA851899:PDA851902 PMW851899:PMW851902 PWS851899:PWS851902 QGO851899:QGO851902 QQK851899:QQK851902 RAG851899:RAG851902 RKC851899:RKC851902 RTY851899:RTY851902 SDU851899:SDU851902 SNQ851899:SNQ851902 SXM851899:SXM851902 THI851899:THI851902 TRE851899:TRE851902 UBA851899:UBA851902 UKW851899:UKW851902 UUS851899:UUS851902 VEO851899:VEO851902 VOK851899:VOK851902 VYG851899:VYG851902 WIC851899:WIC851902 WRY851899:WRY851902 FM917435:FM917438 PI917435:PI917438 ZE917435:ZE917438 AJA917435:AJA917438 ASW917435:ASW917438 BCS917435:BCS917438 BMO917435:BMO917438 BWK917435:BWK917438 CGG917435:CGG917438 CQC917435:CQC917438 CZY917435:CZY917438 DJU917435:DJU917438 DTQ917435:DTQ917438 EDM917435:EDM917438 ENI917435:ENI917438 EXE917435:EXE917438 FHA917435:FHA917438 FQW917435:FQW917438 GAS917435:GAS917438 GKO917435:GKO917438 GUK917435:GUK917438 HEG917435:HEG917438 HOC917435:HOC917438 HXY917435:HXY917438 IHU917435:IHU917438 IRQ917435:IRQ917438 JBM917435:JBM917438 JLI917435:JLI917438 JVE917435:JVE917438 KFA917435:KFA917438 KOW917435:KOW917438 KYS917435:KYS917438 LIO917435:LIO917438 LSK917435:LSK917438 MCG917435:MCG917438 MMC917435:MMC917438 MVY917435:MVY917438 NFU917435:NFU917438 NPQ917435:NPQ917438 NZM917435:NZM917438 OJI917435:OJI917438 OTE917435:OTE917438 PDA917435:PDA917438 PMW917435:PMW917438 PWS917435:PWS917438 QGO917435:QGO917438 QQK917435:QQK917438 RAG917435:RAG917438 RKC917435:RKC917438 RTY917435:RTY917438 SDU917435:SDU917438 SNQ917435:SNQ917438 SXM917435:SXM917438 THI917435:THI917438 TRE917435:TRE917438 UBA917435:UBA917438 UKW917435:UKW917438 UUS917435:UUS917438 VEO917435:VEO917438 VOK917435:VOK917438 VYG917435:VYG917438 WIC917435:WIC917438 WRY917435:WRY917438 FM982971:FM982974 PI982971:PI982974 ZE982971:ZE982974 AJA982971:AJA982974 ASW982971:ASW982974 BCS982971:BCS982974 BMO982971:BMO982974 BWK982971:BWK982974 CGG982971:CGG982974 CQC982971:CQC982974 CZY982971:CZY982974 DJU982971:DJU982974 DTQ982971:DTQ982974 EDM982971:EDM982974 ENI982971:ENI982974 EXE982971:EXE982974 FHA982971:FHA982974 FQW982971:FQW982974 GAS982971:GAS982974 GKO982971:GKO982974 GUK982971:GUK982974 HEG982971:HEG982974 HOC982971:HOC982974 HXY982971:HXY982974 IHU982971:IHU982974 IRQ982971:IRQ982974 JBM982971:JBM982974 JLI982971:JLI982974 JVE982971:JVE982974 KFA982971:KFA982974 KOW982971:KOW982974 KYS982971:KYS982974 LIO982971:LIO982974 LSK982971:LSK982974 MCG982971:MCG982974 MMC982971:MMC982974 MVY982971:MVY982974 NFU982971:NFU982974 NPQ982971:NPQ982974 NZM982971:NZM982974 OJI982971:OJI982974 OTE982971:OTE982974 PDA982971:PDA982974 PMW982971:PMW982974 PWS982971:PWS982974 QGO982971:QGO982974 QQK982971:QQK982974 RAG982971:RAG982974 RKC982971:RKC982974 RTY982971:RTY982974 SDU982971:SDU982974 SNQ982971:SNQ982974 SXM982971:SXM982974 THI982971:THI982974 TRE982971:TRE982974 UBA982971:UBA982974 UKW982971:UKW982974 UUS982971:UUS982974 VEO982971:VEO982974 VOK982971:VOK982974 VYG982971:VYG982974 WIC982971:WIC982974 WRY982971:WRY982974 FU65467:FU65470 PQ65467:PQ65470 ZM65467:ZM65470 AJI65467:AJI65470 ATE65467:ATE65470 BDA65467:BDA65470 BMW65467:BMW65470 BWS65467:BWS65470 CGO65467:CGO65470 CQK65467:CQK65470 DAG65467:DAG65470 DKC65467:DKC65470 DTY65467:DTY65470 EDU65467:EDU65470 ENQ65467:ENQ65470 EXM65467:EXM65470 FHI65467:FHI65470 FRE65467:FRE65470 GBA65467:GBA65470 GKW65467:GKW65470 GUS65467:GUS65470 HEO65467:HEO65470 HOK65467:HOK65470 HYG65467:HYG65470 IIC65467:IIC65470 IRY65467:IRY65470 JBU65467:JBU65470 JLQ65467:JLQ65470 JVM65467:JVM65470 KFI65467:KFI65470 KPE65467:KPE65470 KZA65467:KZA65470 LIW65467:LIW65470 LSS65467:LSS65470 MCO65467:MCO65470 MMK65467:MMK65470 MWG65467:MWG65470 NGC65467:NGC65470 NPY65467:NPY65470 NZU65467:NZU65470 OJQ65467:OJQ65470 OTM65467:OTM65470 PDI65467:PDI65470 PNE65467:PNE65470 PXA65467:PXA65470 QGW65467:QGW65470 QQS65467:QQS65470 RAO65467:RAO65470 RKK65467:RKK65470 RUG65467:RUG65470 SEC65467:SEC65470 SNY65467:SNY65470 SXU65467:SXU65470 THQ65467:THQ65470 TRM65467:TRM65470 UBI65467:UBI65470 ULE65467:ULE65470 UVA65467:UVA65470 VEW65467:VEW65470 VOS65467:VOS65470 VYO65467:VYO65470 WIK65467:WIK65470 WSG65467:WSG65470 FU131003:FU131006 PQ131003:PQ131006 ZM131003:ZM131006 AJI131003:AJI131006 ATE131003:ATE131006 BDA131003:BDA131006 BMW131003:BMW131006 BWS131003:BWS131006 CGO131003:CGO131006 CQK131003:CQK131006 DAG131003:DAG131006 DKC131003:DKC131006 DTY131003:DTY131006 EDU131003:EDU131006 ENQ131003:ENQ131006 EXM131003:EXM131006 FHI131003:FHI131006 FRE131003:FRE131006 GBA131003:GBA131006 GKW131003:GKW131006 GUS131003:GUS131006 HEO131003:HEO131006 HOK131003:HOK131006 HYG131003:HYG131006 IIC131003:IIC131006 IRY131003:IRY131006 JBU131003:JBU131006 JLQ131003:JLQ131006 JVM131003:JVM131006 KFI131003:KFI131006 KPE131003:KPE131006 KZA131003:KZA131006 LIW131003:LIW131006 LSS131003:LSS131006 MCO131003:MCO131006 MMK131003:MMK131006 MWG131003:MWG131006 NGC131003:NGC131006 NPY131003:NPY131006 NZU131003:NZU131006 OJQ131003:OJQ131006 OTM131003:OTM131006 PDI131003:PDI131006 PNE131003:PNE131006 PXA131003:PXA131006 QGW131003:QGW131006 QQS131003:QQS131006 RAO131003:RAO131006 RKK131003:RKK131006 RUG131003:RUG131006 SEC131003:SEC131006 SNY131003:SNY131006 SXU131003:SXU131006 THQ131003:THQ131006 TRM131003:TRM131006 UBI131003:UBI131006 ULE131003:ULE131006 UVA131003:UVA131006 VEW131003:VEW131006 VOS131003:VOS131006 VYO131003:VYO131006 WIK131003:WIK131006 WSG131003:WSG131006 FU196539:FU196542 PQ196539:PQ196542 ZM196539:ZM196542 AJI196539:AJI196542 ATE196539:ATE196542 BDA196539:BDA196542 BMW196539:BMW196542 BWS196539:BWS196542 CGO196539:CGO196542 CQK196539:CQK196542 DAG196539:DAG196542 DKC196539:DKC196542 DTY196539:DTY196542 EDU196539:EDU196542 ENQ196539:ENQ196542 EXM196539:EXM196542 FHI196539:FHI196542 FRE196539:FRE196542 GBA196539:GBA196542 GKW196539:GKW196542 GUS196539:GUS196542 HEO196539:HEO196542 HOK196539:HOK196542 HYG196539:HYG196542 IIC196539:IIC196542 IRY196539:IRY196542 JBU196539:JBU196542 JLQ196539:JLQ196542 JVM196539:JVM196542 KFI196539:KFI196542 KPE196539:KPE196542 KZA196539:KZA196542 LIW196539:LIW196542 LSS196539:LSS196542 MCO196539:MCO196542 MMK196539:MMK196542 MWG196539:MWG196542 NGC196539:NGC196542 NPY196539:NPY196542 NZU196539:NZU196542 OJQ196539:OJQ196542 OTM196539:OTM196542 PDI196539:PDI196542 PNE196539:PNE196542 PXA196539:PXA196542 QGW196539:QGW196542 QQS196539:QQS196542 RAO196539:RAO196542 RKK196539:RKK196542 RUG196539:RUG196542 SEC196539:SEC196542 SNY196539:SNY196542 SXU196539:SXU196542 THQ196539:THQ196542 TRM196539:TRM196542 UBI196539:UBI196542 ULE196539:ULE196542 UVA196539:UVA196542 VEW196539:VEW196542 VOS196539:VOS196542 VYO196539:VYO196542 WIK196539:WIK196542 WSG196539:WSG196542 FU262075:FU262078 PQ262075:PQ262078 ZM262075:ZM262078 AJI262075:AJI262078 ATE262075:ATE262078 BDA262075:BDA262078 BMW262075:BMW262078 BWS262075:BWS262078 CGO262075:CGO262078 CQK262075:CQK262078 DAG262075:DAG262078 DKC262075:DKC262078 DTY262075:DTY262078 EDU262075:EDU262078 ENQ262075:ENQ262078 EXM262075:EXM262078 FHI262075:FHI262078 FRE262075:FRE262078 GBA262075:GBA262078 GKW262075:GKW262078 GUS262075:GUS262078 HEO262075:HEO262078 HOK262075:HOK262078 HYG262075:HYG262078 IIC262075:IIC262078 IRY262075:IRY262078 JBU262075:JBU262078 JLQ262075:JLQ262078 JVM262075:JVM262078 KFI262075:KFI262078 KPE262075:KPE262078 KZA262075:KZA262078 LIW262075:LIW262078 LSS262075:LSS262078 MCO262075:MCO262078 MMK262075:MMK262078 MWG262075:MWG262078 NGC262075:NGC262078 NPY262075:NPY262078 NZU262075:NZU262078 OJQ262075:OJQ262078 OTM262075:OTM262078 PDI262075:PDI262078 PNE262075:PNE262078 PXA262075:PXA262078 QGW262075:QGW262078 QQS262075:QQS262078 RAO262075:RAO262078 RKK262075:RKK262078 RUG262075:RUG262078 SEC262075:SEC262078 SNY262075:SNY262078 SXU262075:SXU262078 THQ262075:THQ262078 TRM262075:TRM262078 UBI262075:UBI262078 ULE262075:ULE262078 UVA262075:UVA262078 VEW262075:VEW262078 VOS262075:VOS262078 VYO262075:VYO262078 WIK262075:WIK262078 WSG262075:WSG262078 FU327611:FU327614 PQ327611:PQ327614 ZM327611:ZM327614 AJI327611:AJI327614 ATE327611:ATE327614 BDA327611:BDA327614 BMW327611:BMW327614 BWS327611:BWS327614 CGO327611:CGO327614 CQK327611:CQK327614 DAG327611:DAG327614 DKC327611:DKC327614 DTY327611:DTY327614 EDU327611:EDU327614 ENQ327611:ENQ327614 EXM327611:EXM327614 FHI327611:FHI327614 FRE327611:FRE327614 GBA327611:GBA327614 GKW327611:GKW327614 GUS327611:GUS327614 HEO327611:HEO327614 HOK327611:HOK327614 HYG327611:HYG327614 IIC327611:IIC327614 IRY327611:IRY327614 JBU327611:JBU327614 JLQ327611:JLQ327614 JVM327611:JVM327614 KFI327611:KFI327614 KPE327611:KPE327614 KZA327611:KZA327614 LIW327611:LIW327614 LSS327611:LSS327614 MCO327611:MCO327614 MMK327611:MMK327614 MWG327611:MWG327614 NGC327611:NGC327614 NPY327611:NPY327614 NZU327611:NZU327614 OJQ327611:OJQ327614 OTM327611:OTM327614 PDI327611:PDI327614 PNE327611:PNE327614 PXA327611:PXA327614 QGW327611:QGW327614 QQS327611:QQS327614 RAO327611:RAO327614 RKK327611:RKK327614 RUG327611:RUG327614 SEC327611:SEC327614 SNY327611:SNY327614 SXU327611:SXU327614 THQ327611:THQ327614 TRM327611:TRM327614 UBI327611:UBI327614 ULE327611:ULE327614 UVA327611:UVA327614 VEW327611:VEW327614 VOS327611:VOS327614 VYO327611:VYO327614 WIK327611:WIK327614 WSG327611:WSG327614 FU393147:FU393150 PQ393147:PQ393150 ZM393147:ZM393150 AJI393147:AJI393150 ATE393147:ATE393150 BDA393147:BDA393150 BMW393147:BMW393150 BWS393147:BWS393150 CGO393147:CGO393150 CQK393147:CQK393150 DAG393147:DAG393150 DKC393147:DKC393150 DTY393147:DTY393150 EDU393147:EDU393150 ENQ393147:ENQ393150 EXM393147:EXM393150 FHI393147:FHI393150 FRE393147:FRE393150 GBA393147:GBA393150 GKW393147:GKW393150 GUS393147:GUS393150 HEO393147:HEO393150 HOK393147:HOK393150 HYG393147:HYG393150 IIC393147:IIC393150 IRY393147:IRY393150 JBU393147:JBU393150 JLQ393147:JLQ393150 JVM393147:JVM393150 KFI393147:KFI393150 KPE393147:KPE393150 KZA393147:KZA393150 LIW393147:LIW393150 LSS393147:LSS393150 MCO393147:MCO393150 MMK393147:MMK393150 MWG393147:MWG393150 NGC393147:NGC393150 NPY393147:NPY393150 NZU393147:NZU393150 OJQ393147:OJQ393150 OTM393147:OTM393150 PDI393147:PDI393150 PNE393147:PNE393150 PXA393147:PXA393150 QGW393147:QGW393150 QQS393147:QQS393150 RAO393147:RAO393150 RKK393147:RKK393150 RUG393147:RUG393150 SEC393147:SEC393150 SNY393147:SNY393150 SXU393147:SXU393150 THQ393147:THQ393150 TRM393147:TRM393150 UBI393147:UBI393150 ULE393147:ULE393150 UVA393147:UVA393150 VEW393147:VEW393150 VOS393147:VOS393150 VYO393147:VYO393150 WIK393147:WIK393150 WSG393147:WSG393150 FU458683:FU458686 PQ458683:PQ458686 ZM458683:ZM458686 AJI458683:AJI458686 ATE458683:ATE458686 BDA458683:BDA458686 BMW458683:BMW458686 BWS458683:BWS458686 CGO458683:CGO458686 CQK458683:CQK458686 DAG458683:DAG458686 DKC458683:DKC458686 DTY458683:DTY458686 EDU458683:EDU458686 ENQ458683:ENQ458686 EXM458683:EXM458686 FHI458683:FHI458686 FRE458683:FRE458686 GBA458683:GBA458686 GKW458683:GKW458686 GUS458683:GUS458686 HEO458683:HEO458686 HOK458683:HOK458686 HYG458683:HYG458686 IIC458683:IIC458686 IRY458683:IRY458686 JBU458683:JBU458686 JLQ458683:JLQ458686 JVM458683:JVM458686 KFI458683:KFI458686 KPE458683:KPE458686 KZA458683:KZA458686 LIW458683:LIW458686 LSS458683:LSS458686 MCO458683:MCO458686 MMK458683:MMK458686 MWG458683:MWG458686 NGC458683:NGC458686 NPY458683:NPY458686 NZU458683:NZU458686 OJQ458683:OJQ458686 OTM458683:OTM458686 PDI458683:PDI458686 PNE458683:PNE458686 PXA458683:PXA458686 QGW458683:QGW458686 QQS458683:QQS458686 RAO458683:RAO458686 RKK458683:RKK458686 RUG458683:RUG458686 SEC458683:SEC458686 SNY458683:SNY458686 SXU458683:SXU458686 THQ458683:THQ458686 TRM458683:TRM458686 UBI458683:UBI458686 ULE458683:ULE458686 UVA458683:UVA458686 VEW458683:VEW458686 VOS458683:VOS458686 VYO458683:VYO458686 WIK458683:WIK458686 WSG458683:WSG458686 FU524219:FU524222 PQ524219:PQ524222 ZM524219:ZM524222 AJI524219:AJI524222 ATE524219:ATE524222 BDA524219:BDA524222 BMW524219:BMW524222 BWS524219:BWS524222 CGO524219:CGO524222 CQK524219:CQK524222 DAG524219:DAG524222 DKC524219:DKC524222 DTY524219:DTY524222 EDU524219:EDU524222 ENQ524219:ENQ524222 EXM524219:EXM524222 FHI524219:FHI524222 FRE524219:FRE524222 GBA524219:GBA524222 GKW524219:GKW524222 GUS524219:GUS524222 HEO524219:HEO524222 HOK524219:HOK524222 HYG524219:HYG524222 IIC524219:IIC524222 IRY524219:IRY524222 JBU524219:JBU524222 JLQ524219:JLQ524222 JVM524219:JVM524222 KFI524219:KFI524222 KPE524219:KPE524222 KZA524219:KZA524222 LIW524219:LIW524222 LSS524219:LSS524222 MCO524219:MCO524222 MMK524219:MMK524222 MWG524219:MWG524222 NGC524219:NGC524222 NPY524219:NPY524222 NZU524219:NZU524222 OJQ524219:OJQ524222 OTM524219:OTM524222 PDI524219:PDI524222 PNE524219:PNE524222 PXA524219:PXA524222 QGW524219:QGW524222 QQS524219:QQS524222 RAO524219:RAO524222 RKK524219:RKK524222 RUG524219:RUG524222 SEC524219:SEC524222 SNY524219:SNY524222 SXU524219:SXU524222 THQ524219:THQ524222 TRM524219:TRM524222 UBI524219:UBI524222 ULE524219:ULE524222 UVA524219:UVA524222 VEW524219:VEW524222 VOS524219:VOS524222 VYO524219:VYO524222 WIK524219:WIK524222 WSG524219:WSG524222 FU589755:FU589758 PQ589755:PQ589758 ZM589755:ZM589758 AJI589755:AJI589758 ATE589755:ATE589758 BDA589755:BDA589758 BMW589755:BMW589758 BWS589755:BWS589758 CGO589755:CGO589758 CQK589755:CQK589758 DAG589755:DAG589758 DKC589755:DKC589758 DTY589755:DTY589758 EDU589755:EDU589758 ENQ589755:ENQ589758 EXM589755:EXM589758 FHI589755:FHI589758 FRE589755:FRE589758 GBA589755:GBA589758 GKW589755:GKW589758 GUS589755:GUS589758 HEO589755:HEO589758 HOK589755:HOK589758 HYG589755:HYG589758 IIC589755:IIC589758 IRY589755:IRY589758 JBU589755:JBU589758 JLQ589755:JLQ589758 JVM589755:JVM589758 KFI589755:KFI589758 KPE589755:KPE589758 KZA589755:KZA589758 LIW589755:LIW589758 LSS589755:LSS589758 MCO589755:MCO589758 MMK589755:MMK589758 MWG589755:MWG589758 NGC589755:NGC589758 NPY589755:NPY589758 NZU589755:NZU589758 OJQ589755:OJQ589758 OTM589755:OTM589758 PDI589755:PDI589758 PNE589755:PNE589758 PXA589755:PXA589758 QGW589755:QGW589758 QQS589755:QQS589758 RAO589755:RAO589758 RKK589755:RKK589758 RUG589755:RUG589758 SEC589755:SEC589758 SNY589755:SNY589758 SXU589755:SXU589758 THQ589755:THQ589758 TRM589755:TRM589758 UBI589755:UBI589758 ULE589755:ULE589758 UVA589755:UVA589758 VEW589755:VEW589758 VOS589755:VOS589758 VYO589755:VYO589758 WIK589755:WIK589758 WSG589755:WSG589758 FU655291:FU655294 PQ655291:PQ655294 ZM655291:ZM655294 AJI655291:AJI655294 ATE655291:ATE655294 BDA655291:BDA655294 BMW655291:BMW655294 BWS655291:BWS655294 CGO655291:CGO655294 CQK655291:CQK655294 DAG655291:DAG655294 DKC655291:DKC655294 DTY655291:DTY655294 EDU655291:EDU655294 ENQ655291:ENQ655294 EXM655291:EXM655294 FHI655291:FHI655294 FRE655291:FRE655294 GBA655291:GBA655294 GKW655291:GKW655294 GUS655291:GUS655294 HEO655291:HEO655294 HOK655291:HOK655294 HYG655291:HYG655294 IIC655291:IIC655294 IRY655291:IRY655294 JBU655291:JBU655294 JLQ655291:JLQ655294 JVM655291:JVM655294 KFI655291:KFI655294 KPE655291:KPE655294 KZA655291:KZA655294 LIW655291:LIW655294 LSS655291:LSS655294 MCO655291:MCO655294 MMK655291:MMK655294 MWG655291:MWG655294 NGC655291:NGC655294 NPY655291:NPY655294 NZU655291:NZU655294 OJQ655291:OJQ655294 OTM655291:OTM655294 PDI655291:PDI655294 PNE655291:PNE655294 PXA655291:PXA655294 QGW655291:QGW655294 QQS655291:QQS655294 RAO655291:RAO655294 RKK655291:RKK655294 RUG655291:RUG655294 SEC655291:SEC655294 SNY655291:SNY655294 SXU655291:SXU655294 THQ655291:THQ655294 TRM655291:TRM655294 UBI655291:UBI655294 ULE655291:ULE655294 UVA655291:UVA655294 VEW655291:VEW655294 VOS655291:VOS655294 VYO655291:VYO655294 WIK655291:WIK655294 WSG655291:WSG655294 FU720827:FU720830 PQ720827:PQ720830 ZM720827:ZM720830 AJI720827:AJI720830 ATE720827:ATE720830 BDA720827:BDA720830 BMW720827:BMW720830 BWS720827:BWS720830 CGO720827:CGO720830 CQK720827:CQK720830 DAG720827:DAG720830 DKC720827:DKC720830 DTY720827:DTY720830 EDU720827:EDU720830 ENQ720827:ENQ720830 EXM720827:EXM720830 FHI720827:FHI720830 FRE720827:FRE720830 GBA720827:GBA720830 GKW720827:GKW720830 GUS720827:GUS720830 HEO720827:HEO720830 HOK720827:HOK720830 HYG720827:HYG720830 IIC720827:IIC720830 IRY720827:IRY720830 JBU720827:JBU720830 JLQ720827:JLQ720830 JVM720827:JVM720830 KFI720827:KFI720830 KPE720827:KPE720830 KZA720827:KZA720830 LIW720827:LIW720830 LSS720827:LSS720830 MCO720827:MCO720830 MMK720827:MMK720830 MWG720827:MWG720830 NGC720827:NGC720830 NPY720827:NPY720830 NZU720827:NZU720830 OJQ720827:OJQ720830 OTM720827:OTM720830 PDI720827:PDI720830 PNE720827:PNE720830 PXA720827:PXA720830 QGW720827:QGW720830 QQS720827:QQS720830 RAO720827:RAO720830 RKK720827:RKK720830 RUG720827:RUG720830 SEC720827:SEC720830 SNY720827:SNY720830 SXU720827:SXU720830 THQ720827:THQ720830 TRM720827:TRM720830 UBI720827:UBI720830 ULE720827:ULE720830 UVA720827:UVA720830 VEW720827:VEW720830 VOS720827:VOS720830 VYO720827:VYO720830 WIK720827:WIK720830 WSG720827:WSG720830 FU786363:FU786366 PQ786363:PQ786366 ZM786363:ZM786366 AJI786363:AJI786366 ATE786363:ATE786366 BDA786363:BDA786366 BMW786363:BMW786366 BWS786363:BWS786366 CGO786363:CGO786366 CQK786363:CQK786366 DAG786363:DAG786366 DKC786363:DKC786366 DTY786363:DTY786366 EDU786363:EDU786366 ENQ786363:ENQ786366 EXM786363:EXM786366 FHI786363:FHI786366 FRE786363:FRE786366 GBA786363:GBA786366 GKW786363:GKW786366 GUS786363:GUS786366 HEO786363:HEO786366 HOK786363:HOK786366 HYG786363:HYG786366 IIC786363:IIC786366 IRY786363:IRY786366 JBU786363:JBU786366 JLQ786363:JLQ786366 JVM786363:JVM786366 KFI786363:KFI786366 KPE786363:KPE786366 KZA786363:KZA786366 LIW786363:LIW786366 LSS786363:LSS786366 MCO786363:MCO786366 MMK786363:MMK786366 MWG786363:MWG786366 NGC786363:NGC786366 NPY786363:NPY786366 NZU786363:NZU786366 OJQ786363:OJQ786366 OTM786363:OTM786366 PDI786363:PDI786366 PNE786363:PNE786366 PXA786363:PXA786366 QGW786363:QGW786366 QQS786363:QQS786366 RAO786363:RAO786366 RKK786363:RKK786366 RUG786363:RUG786366 SEC786363:SEC786366 SNY786363:SNY786366 SXU786363:SXU786366 THQ786363:THQ786366 TRM786363:TRM786366 UBI786363:UBI786366 ULE786363:ULE786366 UVA786363:UVA786366 VEW786363:VEW786366 VOS786363:VOS786366 VYO786363:VYO786366 WIK786363:WIK786366 WSG786363:WSG786366 FU851899:FU851902 PQ851899:PQ851902 ZM851899:ZM851902 AJI851899:AJI851902 ATE851899:ATE851902 BDA851899:BDA851902 BMW851899:BMW851902 BWS851899:BWS851902 CGO851899:CGO851902 CQK851899:CQK851902 DAG851899:DAG851902 DKC851899:DKC851902 DTY851899:DTY851902 EDU851899:EDU851902 ENQ851899:ENQ851902 EXM851899:EXM851902 FHI851899:FHI851902 FRE851899:FRE851902 GBA851899:GBA851902 GKW851899:GKW851902 GUS851899:GUS851902 HEO851899:HEO851902 HOK851899:HOK851902 HYG851899:HYG851902 IIC851899:IIC851902 IRY851899:IRY851902 JBU851899:JBU851902 JLQ851899:JLQ851902 JVM851899:JVM851902 KFI851899:KFI851902 KPE851899:KPE851902 KZA851899:KZA851902 LIW851899:LIW851902 LSS851899:LSS851902 MCO851899:MCO851902 MMK851899:MMK851902 MWG851899:MWG851902 NGC851899:NGC851902 NPY851899:NPY851902 NZU851899:NZU851902 OJQ851899:OJQ851902 OTM851899:OTM851902 PDI851899:PDI851902 PNE851899:PNE851902 PXA851899:PXA851902 QGW851899:QGW851902 QQS851899:QQS851902 RAO851899:RAO851902 RKK851899:RKK851902 RUG851899:RUG851902 SEC851899:SEC851902 SNY851899:SNY851902 SXU851899:SXU851902 THQ851899:THQ851902 TRM851899:TRM851902 UBI851899:UBI851902 ULE851899:ULE851902 UVA851899:UVA851902 VEW851899:VEW851902 VOS851899:VOS851902 VYO851899:VYO851902 WIK851899:WIK851902 WSG851899:WSG851902 FU917435:FU917438 PQ917435:PQ917438 ZM917435:ZM917438 AJI917435:AJI917438 ATE917435:ATE917438 BDA917435:BDA917438 BMW917435:BMW917438 BWS917435:BWS917438 CGO917435:CGO917438 CQK917435:CQK917438 DAG917435:DAG917438 DKC917435:DKC917438 DTY917435:DTY917438 EDU917435:EDU917438 ENQ917435:ENQ917438 EXM917435:EXM917438 FHI917435:FHI917438 FRE917435:FRE917438 GBA917435:GBA917438 GKW917435:GKW917438 GUS917435:GUS917438 HEO917435:HEO917438 HOK917435:HOK917438 HYG917435:HYG917438 IIC917435:IIC917438 IRY917435:IRY917438 JBU917435:JBU917438 JLQ917435:JLQ917438 JVM917435:JVM917438 KFI917435:KFI917438 KPE917435:KPE917438 KZA917435:KZA917438 LIW917435:LIW917438 LSS917435:LSS917438 MCO917435:MCO917438 MMK917435:MMK917438 MWG917435:MWG917438 NGC917435:NGC917438 NPY917435:NPY917438 NZU917435:NZU917438 OJQ917435:OJQ917438 OTM917435:OTM917438 PDI917435:PDI917438 PNE917435:PNE917438 PXA917435:PXA917438 QGW917435:QGW917438 QQS917435:QQS917438 RAO917435:RAO917438 RKK917435:RKK917438 RUG917435:RUG917438 SEC917435:SEC917438 SNY917435:SNY917438 SXU917435:SXU917438 THQ917435:THQ917438 TRM917435:TRM917438 UBI917435:UBI917438 ULE917435:ULE917438 UVA917435:UVA917438 VEW917435:VEW917438 VOS917435:VOS917438 VYO917435:VYO917438 WIK917435:WIK917438 WSG917435:WSG917438 FU982971:FU982974 PQ982971:PQ982974 ZM982971:ZM982974 AJI982971:AJI982974 ATE982971:ATE982974 BDA982971:BDA982974 BMW982971:BMW982974 BWS982971:BWS982974 CGO982971:CGO982974 CQK982971:CQK982974 DAG982971:DAG982974 DKC982971:DKC982974 DTY982971:DTY982974 EDU982971:EDU982974 ENQ982971:ENQ982974 EXM982971:EXM982974 FHI982971:FHI982974 FRE982971:FRE982974 GBA982971:GBA982974 GKW982971:GKW982974 GUS982971:GUS982974 HEO982971:HEO982974 HOK982971:HOK982974 HYG982971:HYG982974 IIC982971:IIC982974 IRY982971:IRY982974 JBU982971:JBU982974 JLQ982971:JLQ982974 JVM982971:JVM982974 KFI982971:KFI982974 KPE982971:KPE982974 KZA982971:KZA982974 LIW982971:LIW982974 LSS982971:LSS982974 MCO982971:MCO982974 MMK982971:MMK982974 MWG982971:MWG982974 NGC982971:NGC982974 NPY982971:NPY982974 NZU982971:NZU982974 OJQ982971:OJQ982974 OTM982971:OTM982974 PDI982971:PDI982974 PNE982971:PNE982974 PXA982971:PXA982974 QGW982971:QGW982974 QQS982971:QQS982974 RAO982971:RAO982974 RKK982971:RKK982974 RUG982971:RUG982974 SEC982971:SEC982974 SNY982971:SNY982974 SXU982971:SXU982974 THQ982971:THQ982974 TRM982971:TRM982974 UBI982971:UBI982974 ULE982971:ULE982974 UVA982971:UVA982974 VEW982971:VEW982974 VOS982971:VOS982974 VYO982971:VYO982974 WIK982971:WIK982974 WSG982971:WSG982974 FU65460:FU65461 PQ65460:PQ65461 ZM65460:ZM65461 AJI65460:AJI65461 ATE65460:ATE65461 BDA65460:BDA65461 BMW65460:BMW65461 BWS65460:BWS65461 CGO65460:CGO65461 CQK65460:CQK65461 DAG65460:DAG65461 DKC65460:DKC65461 DTY65460:DTY65461 EDU65460:EDU65461 ENQ65460:ENQ65461 EXM65460:EXM65461 FHI65460:FHI65461 FRE65460:FRE65461 GBA65460:GBA65461 GKW65460:GKW65461 GUS65460:GUS65461 HEO65460:HEO65461 HOK65460:HOK65461 HYG65460:HYG65461 IIC65460:IIC65461 IRY65460:IRY65461 JBU65460:JBU65461 JLQ65460:JLQ65461 JVM65460:JVM65461 KFI65460:KFI65461 KPE65460:KPE65461 KZA65460:KZA65461 LIW65460:LIW65461 LSS65460:LSS65461 MCO65460:MCO65461 MMK65460:MMK65461 MWG65460:MWG65461 NGC65460:NGC65461 NPY65460:NPY65461 NZU65460:NZU65461 OJQ65460:OJQ65461 OTM65460:OTM65461 PDI65460:PDI65461 PNE65460:PNE65461 PXA65460:PXA65461 QGW65460:QGW65461 QQS65460:QQS65461 RAO65460:RAO65461 RKK65460:RKK65461 RUG65460:RUG65461 SEC65460:SEC65461 SNY65460:SNY65461 SXU65460:SXU65461 THQ65460:THQ65461 TRM65460:TRM65461 UBI65460:UBI65461 ULE65460:ULE65461 UVA65460:UVA65461 VEW65460:VEW65461 VOS65460:VOS65461 VYO65460:VYO65461 WIK65460:WIK65461 WSG65460:WSG65461 FU130996:FU130997 PQ130996:PQ130997 ZM130996:ZM130997 AJI130996:AJI130997 ATE130996:ATE130997 BDA130996:BDA130997 BMW130996:BMW130997 BWS130996:BWS130997 CGO130996:CGO130997 CQK130996:CQK130997 DAG130996:DAG130997 DKC130996:DKC130997 DTY130996:DTY130997 EDU130996:EDU130997 ENQ130996:ENQ130997 EXM130996:EXM130997 FHI130996:FHI130997 FRE130996:FRE130997 GBA130996:GBA130997 GKW130996:GKW130997 GUS130996:GUS130997 HEO130996:HEO130997 HOK130996:HOK130997 HYG130996:HYG130997 IIC130996:IIC130997 IRY130996:IRY130997 JBU130996:JBU130997 JLQ130996:JLQ130997 JVM130996:JVM130997 KFI130996:KFI130997 KPE130996:KPE130997 KZA130996:KZA130997 LIW130996:LIW130997 LSS130996:LSS130997 MCO130996:MCO130997 MMK130996:MMK130997 MWG130996:MWG130997 NGC130996:NGC130997 NPY130996:NPY130997 NZU130996:NZU130997 OJQ130996:OJQ130997 OTM130996:OTM130997 PDI130996:PDI130997 PNE130996:PNE130997 PXA130996:PXA130997 QGW130996:QGW130997 QQS130996:QQS130997 RAO130996:RAO130997 RKK130996:RKK130997 RUG130996:RUG130997 SEC130996:SEC130997 SNY130996:SNY130997 SXU130996:SXU130997 THQ130996:THQ130997 TRM130996:TRM130997 UBI130996:UBI130997 ULE130996:ULE130997 UVA130996:UVA130997 VEW130996:VEW130997 VOS130996:VOS130997 VYO130996:VYO130997 WIK130996:WIK130997 WSG130996:WSG130997 FU196532:FU196533 PQ196532:PQ196533 ZM196532:ZM196533 AJI196532:AJI196533 ATE196532:ATE196533 BDA196532:BDA196533 BMW196532:BMW196533 BWS196532:BWS196533 CGO196532:CGO196533 CQK196532:CQK196533 DAG196532:DAG196533 DKC196532:DKC196533 DTY196532:DTY196533 EDU196532:EDU196533 ENQ196532:ENQ196533 EXM196532:EXM196533 FHI196532:FHI196533 FRE196532:FRE196533 GBA196532:GBA196533 GKW196532:GKW196533 GUS196532:GUS196533 HEO196532:HEO196533 HOK196532:HOK196533 HYG196532:HYG196533 IIC196532:IIC196533 IRY196532:IRY196533 JBU196532:JBU196533 JLQ196532:JLQ196533 JVM196532:JVM196533 KFI196532:KFI196533 KPE196532:KPE196533 KZA196532:KZA196533 LIW196532:LIW196533 LSS196532:LSS196533 MCO196532:MCO196533 MMK196532:MMK196533 MWG196532:MWG196533 NGC196532:NGC196533 NPY196532:NPY196533 NZU196532:NZU196533 OJQ196532:OJQ196533 OTM196532:OTM196533 PDI196532:PDI196533 PNE196532:PNE196533 PXA196532:PXA196533 QGW196532:QGW196533 QQS196532:QQS196533 RAO196532:RAO196533 RKK196532:RKK196533 RUG196532:RUG196533 SEC196532:SEC196533 SNY196532:SNY196533 SXU196532:SXU196533 THQ196532:THQ196533 TRM196532:TRM196533 UBI196532:UBI196533 ULE196532:ULE196533 UVA196532:UVA196533 VEW196532:VEW196533 VOS196532:VOS196533 VYO196532:VYO196533 WIK196532:WIK196533 WSG196532:WSG196533 FU262068:FU262069 PQ262068:PQ262069 ZM262068:ZM262069 AJI262068:AJI262069 ATE262068:ATE262069 BDA262068:BDA262069 BMW262068:BMW262069 BWS262068:BWS262069 CGO262068:CGO262069 CQK262068:CQK262069 DAG262068:DAG262069 DKC262068:DKC262069 DTY262068:DTY262069 EDU262068:EDU262069 ENQ262068:ENQ262069 EXM262068:EXM262069 FHI262068:FHI262069 FRE262068:FRE262069 GBA262068:GBA262069 GKW262068:GKW262069 GUS262068:GUS262069 HEO262068:HEO262069 HOK262068:HOK262069 HYG262068:HYG262069 IIC262068:IIC262069 IRY262068:IRY262069 JBU262068:JBU262069 JLQ262068:JLQ262069 JVM262068:JVM262069 KFI262068:KFI262069 KPE262068:KPE262069 KZA262068:KZA262069 LIW262068:LIW262069 LSS262068:LSS262069 MCO262068:MCO262069 MMK262068:MMK262069 MWG262068:MWG262069 NGC262068:NGC262069 NPY262068:NPY262069 NZU262068:NZU262069 OJQ262068:OJQ262069 OTM262068:OTM262069 PDI262068:PDI262069 PNE262068:PNE262069 PXA262068:PXA262069 QGW262068:QGW262069 QQS262068:QQS262069 RAO262068:RAO262069 RKK262068:RKK262069 RUG262068:RUG262069 SEC262068:SEC262069 SNY262068:SNY262069 SXU262068:SXU262069 THQ262068:THQ262069 TRM262068:TRM262069 UBI262068:UBI262069 ULE262068:ULE262069 UVA262068:UVA262069 VEW262068:VEW262069 VOS262068:VOS262069 VYO262068:VYO262069 WIK262068:WIK262069 WSG262068:WSG262069 FU327604:FU327605 PQ327604:PQ327605 ZM327604:ZM327605 AJI327604:AJI327605 ATE327604:ATE327605 BDA327604:BDA327605 BMW327604:BMW327605 BWS327604:BWS327605 CGO327604:CGO327605 CQK327604:CQK327605 DAG327604:DAG327605 DKC327604:DKC327605 DTY327604:DTY327605 EDU327604:EDU327605 ENQ327604:ENQ327605 EXM327604:EXM327605 FHI327604:FHI327605 FRE327604:FRE327605 GBA327604:GBA327605 GKW327604:GKW327605 GUS327604:GUS327605 HEO327604:HEO327605 HOK327604:HOK327605 HYG327604:HYG327605 IIC327604:IIC327605 IRY327604:IRY327605 JBU327604:JBU327605 JLQ327604:JLQ327605 JVM327604:JVM327605 KFI327604:KFI327605 KPE327604:KPE327605 KZA327604:KZA327605 LIW327604:LIW327605 LSS327604:LSS327605 MCO327604:MCO327605 MMK327604:MMK327605 MWG327604:MWG327605 NGC327604:NGC327605 NPY327604:NPY327605 NZU327604:NZU327605 OJQ327604:OJQ327605 OTM327604:OTM327605 PDI327604:PDI327605 PNE327604:PNE327605 PXA327604:PXA327605 QGW327604:QGW327605 QQS327604:QQS327605 RAO327604:RAO327605 RKK327604:RKK327605 RUG327604:RUG327605 SEC327604:SEC327605 SNY327604:SNY327605 SXU327604:SXU327605 THQ327604:THQ327605 TRM327604:TRM327605 UBI327604:UBI327605 ULE327604:ULE327605 UVA327604:UVA327605 VEW327604:VEW327605 VOS327604:VOS327605 VYO327604:VYO327605 WIK327604:WIK327605 WSG327604:WSG327605 FU393140:FU393141 PQ393140:PQ393141 ZM393140:ZM393141 AJI393140:AJI393141 ATE393140:ATE393141 BDA393140:BDA393141 BMW393140:BMW393141 BWS393140:BWS393141 CGO393140:CGO393141 CQK393140:CQK393141 DAG393140:DAG393141 DKC393140:DKC393141 DTY393140:DTY393141 EDU393140:EDU393141 ENQ393140:ENQ393141 EXM393140:EXM393141 FHI393140:FHI393141 FRE393140:FRE393141 GBA393140:GBA393141 GKW393140:GKW393141 GUS393140:GUS393141 HEO393140:HEO393141 HOK393140:HOK393141 HYG393140:HYG393141 IIC393140:IIC393141 IRY393140:IRY393141 JBU393140:JBU393141 JLQ393140:JLQ393141 JVM393140:JVM393141 KFI393140:KFI393141 KPE393140:KPE393141 KZA393140:KZA393141 LIW393140:LIW393141 LSS393140:LSS393141 MCO393140:MCO393141 MMK393140:MMK393141 MWG393140:MWG393141 NGC393140:NGC393141 NPY393140:NPY393141 NZU393140:NZU393141 OJQ393140:OJQ393141 OTM393140:OTM393141 PDI393140:PDI393141 PNE393140:PNE393141 PXA393140:PXA393141 QGW393140:QGW393141 QQS393140:QQS393141 RAO393140:RAO393141 RKK393140:RKK393141 RUG393140:RUG393141 SEC393140:SEC393141 SNY393140:SNY393141 SXU393140:SXU393141 THQ393140:THQ393141 TRM393140:TRM393141 UBI393140:UBI393141 ULE393140:ULE393141 UVA393140:UVA393141 VEW393140:VEW393141 VOS393140:VOS393141 VYO393140:VYO393141 WIK393140:WIK393141 WSG393140:WSG393141 FU458676:FU458677 PQ458676:PQ458677 ZM458676:ZM458677 AJI458676:AJI458677 ATE458676:ATE458677 BDA458676:BDA458677 BMW458676:BMW458677 BWS458676:BWS458677 CGO458676:CGO458677 CQK458676:CQK458677 DAG458676:DAG458677 DKC458676:DKC458677 DTY458676:DTY458677 EDU458676:EDU458677 ENQ458676:ENQ458677 EXM458676:EXM458677 FHI458676:FHI458677 FRE458676:FRE458677 GBA458676:GBA458677 GKW458676:GKW458677 GUS458676:GUS458677 HEO458676:HEO458677 HOK458676:HOK458677 HYG458676:HYG458677 IIC458676:IIC458677 IRY458676:IRY458677 JBU458676:JBU458677 JLQ458676:JLQ458677 JVM458676:JVM458677 KFI458676:KFI458677 KPE458676:KPE458677 KZA458676:KZA458677 LIW458676:LIW458677 LSS458676:LSS458677 MCO458676:MCO458677 MMK458676:MMK458677 MWG458676:MWG458677 NGC458676:NGC458677 NPY458676:NPY458677 NZU458676:NZU458677 OJQ458676:OJQ458677 OTM458676:OTM458677 PDI458676:PDI458677 PNE458676:PNE458677 PXA458676:PXA458677 QGW458676:QGW458677 QQS458676:QQS458677 RAO458676:RAO458677 RKK458676:RKK458677 RUG458676:RUG458677 SEC458676:SEC458677 SNY458676:SNY458677 SXU458676:SXU458677 THQ458676:THQ458677 TRM458676:TRM458677 UBI458676:UBI458677 ULE458676:ULE458677 UVA458676:UVA458677 VEW458676:VEW458677 VOS458676:VOS458677 VYO458676:VYO458677 WIK458676:WIK458677 WSG458676:WSG458677 FU524212:FU524213 PQ524212:PQ524213 ZM524212:ZM524213 AJI524212:AJI524213 ATE524212:ATE524213 BDA524212:BDA524213 BMW524212:BMW524213 BWS524212:BWS524213 CGO524212:CGO524213 CQK524212:CQK524213 DAG524212:DAG524213 DKC524212:DKC524213 DTY524212:DTY524213 EDU524212:EDU524213 ENQ524212:ENQ524213 EXM524212:EXM524213 FHI524212:FHI524213 FRE524212:FRE524213 GBA524212:GBA524213 GKW524212:GKW524213 GUS524212:GUS524213 HEO524212:HEO524213 HOK524212:HOK524213 HYG524212:HYG524213 IIC524212:IIC524213 IRY524212:IRY524213 JBU524212:JBU524213 JLQ524212:JLQ524213 JVM524212:JVM524213 KFI524212:KFI524213 KPE524212:KPE524213 KZA524212:KZA524213 LIW524212:LIW524213 LSS524212:LSS524213 MCO524212:MCO524213 MMK524212:MMK524213 MWG524212:MWG524213 NGC524212:NGC524213 NPY524212:NPY524213 NZU524212:NZU524213 OJQ524212:OJQ524213 OTM524212:OTM524213 PDI524212:PDI524213 PNE524212:PNE524213 PXA524212:PXA524213 QGW524212:QGW524213 QQS524212:QQS524213 RAO524212:RAO524213 RKK524212:RKK524213 RUG524212:RUG524213 SEC524212:SEC524213 SNY524212:SNY524213 SXU524212:SXU524213 THQ524212:THQ524213 TRM524212:TRM524213 UBI524212:UBI524213 ULE524212:ULE524213 UVA524212:UVA524213 VEW524212:VEW524213 VOS524212:VOS524213 VYO524212:VYO524213 WIK524212:WIK524213 WSG524212:WSG524213 FU589748:FU589749 PQ589748:PQ589749 ZM589748:ZM589749 AJI589748:AJI589749 ATE589748:ATE589749 BDA589748:BDA589749 BMW589748:BMW589749 BWS589748:BWS589749 CGO589748:CGO589749 CQK589748:CQK589749 DAG589748:DAG589749 DKC589748:DKC589749 DTY589748:DTY589749 EDU589748:EDU589749 ENQ589748:ENQ589749 EXM589748:EXM589749 FHI589748:FHI589749 FRE589748:FRE589749 GBA589748:GBA589749 GKW589748:GKW589749 GUS589748:GUS589749 HEO589748:HEO589749 HOK589748:HOK589749 HYG589748:HYG589749 IIC589748:IIC589749 IRY589748:IRY589749 JBU589748:JBU589749 JLQ589748:JLQ589749 JVM589748:JVM589749 KFI589748:KFI589749 KPE589748:KPE589749 KZA589748:KZA589749 LIW589748:LIW589749 LSS589748:LSS589749 MCO589748:MCO589749 MMK589748:MMK589749 MWG589748:MWG589749 NGC589748:NGC589749 NPY589748:NPY589749 NZU589748:NZU589749 OJQ589748:OJQ589749 OTM589748:OTM589749 PDI589748:PDI589749 PNE589748:PNE589749 PXA589748:PXA589749 QGW589748:QGW589749 QQS589748:QQS589749 RAO589748:RAO589749 RKK589748:RKK589749 RUG589748:RUG589749 SEC589748:SEC589749 SNY589748:SNY589749 SXU589748:SXU589749 THQ589748:THQ589749 TRM589748:TRM589749 UBI589748:UBI589749 ULE589748:ULE589749 UVA589748:UVA589749 VEW589748:VEW589749 VOS589748:VOS589749 VYO589748:VYO589749 WIK589748:WIK589749 WSG589748:WSG589749 FU655284:FU655285 PQ655284:PQ655285 ZM655284:ZM655285 AJI655284:AJI655285 ATE655284:ATE655285 BDA655284:BDA655285 BMW655284:BMW655285 BWS655284:BWS655285 CGO655284:CGO655285 CQK655284:CQK655285 DAG655284:DAG655285 DKC655284:DKC655285 DTY655284:DTY655285 EDU655284:EDU655285 ENQ655284:ENQ655285 EXM655284:EXM655285 FHI655284:FHI655285 FRE655284:FRE655285 GBA655284:GBA655285 GKW655284:GKW655285 GUS655284:GUS655285 HEO655284:HEO655285 HOK655284:HOK655285 HYG655284:HYG655285 IIC655284:IIC655285 IRY655284:IRY655285 JBU655284:JBU655285 JLQ655284:JLQ655285 JVM655284:JVM655285 KFI655284:KFI655285 KPE655284:KPE655285 KZA655284:KZA655285 LIW655284:LIW655285 LSS655284:LSS655285 MCO655284:MCO655285 MMK655284:MMK655285 MWG655284:MWG655285 NGC655284:NGC655285 NPY655284:NPY655285 NZU655284:NZU655285 OJQ655284:OJQ655285 OTM655284:OTM655285 PDI655284:PDI655285 PNE655284:PNE655285 PXA655284:PXA655285 QGW655284:QGW655285 QQS655284:QQS655285 RAO655284:RAO655285 RKK655284:RKK655285 RUG655284:RUG655285 SEC655284:SEC655285 SNY655284:SNY655285 SXU655284:SXU655285 THQ655284:THQ655285 TRM655284:TRM655285 UBI655284:UBI655285 ULE655284:ULE655285 UVA655284:UVA655285 VEW655284:VEW655285 VOS655284:VOS655285 VYO655284:VYO655285 WIK655284:WIK655285 WSG655284:WSG655285 FU720820:FU720821 PQ720820:PQ720821 ZM720820:ZM720821 AJI720820:AJI720821 ATE720820:ATE720821 BDA720820:BDA720821 BMW720820:BMW720821 BWS720820:BWS720821 CGO720820:CGO720821 CQK720820:CQK720821 DAG720820:DAG720821 DKC720820:DKC720821 DTY720820:DTY720821 EDU720820:EDU720821 ENQ720820:ENQ720821 EXM720820:EXM720821 FHI720820:FHI720821 FRE720820:FRE720821 GBA720820:GBA720821 GKW720820:GKW720821 GUS720820:GUS720821 HEO720820:HEO720821 HOK720820:HOK720821 HYG720820:HYG720821 IIC720820:IIC720821 IRY720820:IRY720821 JBU720820:JBU720821 JLQ720820:JLQ720821 JVM720820:JVM720821 KFI720820:KFI720821 KPE720820:KPE720821 KZA720820:KZA720821 LIW720820:LIW720821 LSS720820:LSS720821 MCO720820:MCO720821 MMK720820:MMK720821 MWG720820:MWG720821 NGC720820:NGC720821 NPY720820:NPY720821 NZU720820:NZU720821 OJQ720820:OJQ720821 OTM720820:OTM720821 PDI720820:PDI720821 PNE720820:PNE720821 PXA720820:PXA720821 QGW720820:QGW720821 QQS720820:QQS720821 RAO720820:RAO720821 RKK720820:RKK720821 RUG720820:RUG720821 SEC720820:SEC720821 SNY720820:SNY720821 SXU720820:SXU720821 THQ720820:THQ720821 TRM720820:TRM720821 UBI720820:UBI720821 ULE720820:ULE720821 UVA720820:UVA720821 VEW720820:VEW720821 VOS720820:VOS720821 VYO720820:VYO720821 WIK720820:WIK720821 WSG720820:WSG720821 FU786356:FU786357 PQ786356:PQ786357 ZM786356:ZM786357 AJI786356:AJI786357 ATE786356:ATE786357 BDA786356:BDA786357 BMW786356:BMW786357 BWS786356:BWS786357 CGO786356:CGO786357 CQK786356:CQK786357 DAG786356:DAG786357 DKC786356:DKC786357 DTY786356:DTY786357 EDU786356:EDU786357 ENQ786356:ENQ786357 EXM786356:EXM786357 FHI786356:FHI786357 FRE786356:FRE786357 GBA786356:GBA786357 GKW786356:GKW786357 GUS786356:GUS786357 HEO786356:HEO786357 HOK786356:HOK786357 HYG786356:HYG786357 IIC786356:IIC786357 IRY786356:IRY786357 JBU786356:JBU786357 JLQ786356:JLQ786357 JVM786356:JVM786357 KFI786356:KFI786357 KPE786356:KPE786357 KZA786356:KZA786357 LIW786356:LIW786357 LSS786356:LSS786357 MCO786356:MCO786357 MMK786356:MMK786357 MWG786356:MWG786357 NGC786356:NGC786357 NPY786356:NPY786357 NZU786356:NZU786357 OJQ786356:OJQ786357 OTM786356:OTM786357 PDI786356:PDI786357 PNE786356:PNE786357 PXA786356:PXA786357 QGW786356:QGW786357 QQS786356:QQS786357 RAO786356:RAO786357 RKK786356:RKK786357 RUG786356:RUG786357 SEC786356:SEC786357 SNY786356:SNY786357 SXU786356:SXU786357 THQ786356:THQ786357 TRM786356:TRM786357 UBI786356:UBI786357 ULE786356:ULE786357 UVA786356:UVA786357 VEW786356:VEW786357 VOS786356:VOS786357 VYO786356:VYO786357 WIK786356:WIK786357 WSG786356:WSG786357 FU851892:FU851893 PQ851892:PQ851893 ZM851892:ZM851893 AJI851892:AJI851893 ATE851892:ATE851893 BDA851892:BDA851893 BMW851892:BMW851893 BWS851892:BWS851893 CGO851892:CGO851893 CQK851892:CQK851893 DAG851892:DAG851893 DKC851892:DKC851893 DTY851892:DTY851893 EDU851892:EDU851893 ENQ851892:ENQ851893 EXM851892:EXM851893 FHI851892:FHI851893 FRE851892:FRE851893 GBA851892:GBA851893 GKW851892:GKW851893 GUS851892:GUS851893 HEO851892:HEO851893 HOK851892:HOK851893 HYG851892:HYG851893 IIC851892:IIC851893 IRY851892:IRY851893 JBU851892:JBU851893 JLQ851892:JLQ851893 JVM851892:JVM851893 KFI851892:KFI851893 KPE851892:KPE851893 KZA851892:KZA851893 LIW851892:LIW851893 LSS851892:LSS851893 MCO851892:MCO851893 MMK851892:MMK851893 MWG851892:MWG851893 NGC851892:NGC851893 NPY851892:NPY851893 NZU851892:NZU851893 OJQ851892:OJQ851893 OTM851892:OTM851893 PDI851892:PDI851893 PNE851892:PNE851893 PXA851892:PXA851893 QGW851892:QGW851893 QQS851892:QQS851893 RAO851892:RAO851893 RKK851892:RKK851893 RUG851892:RUG851893 SEC851892:SEC851893 SNY851892:SNY851893 SXU851892:SXU851893 THQ851892:THQ851893 TRM851892:TRM851893 UBI851892:UBI851893 ULE851892:ULE851893 UVA851892:UVA851893 VEW851892:VEW851893 VOS851892:VOS851893 VYO851892:VYO851893 WIK851892:WIK851893 WSG851892:WSG851893 FU917428:FU917429 PQ917428:PQ917429 ZM917428:ZM917429 AJI917428:AJI917429 ATE917428:ATE917429 BDA917428:BDA917429 BMW917428:BMW917429 BWS917428:BWS917429 CGO917428:CGO917429 CQK917428:CQK917429 DAG917428:DAG917429 DKC917428:DKC917429 DTY917428:DTY917429 EDU917428:EDU917429 ENQ917428:ENQ917429 EXM917428:EXM917429 FHI917428:FHI917429 FRE917428:FRE917429 GBA917428:GBA917429 GKW917428:GKW917429 GUS917428:GUS917429 HEO917428:HEO917429 HOK917428:HOK917429 HYG917428:HYG917429 IIC917428:IIC917429 IRY917428:IRY917429 JBU917428:JBU917429 JLQ917428:JLQ917429 JVM917428:JVM917429 KFI917428:KFI917429 KPE917428:KPE917429 KZA917428:KZA917429 LIW917428:LIW917429 LSS917428:LSS917429 MCO917428:MCO917429 MMK917428:MMK917429 MWG917428:MWG917429 NGC917428:NGC917429 NPY917428:NPY917429 NZU917428:NZU917429 OJQ917428:OJQ917429 OTM917428:OTM917429 PDI917428:PDI917429 PNE917428:PNE917429 PXA917428:PXA917429 QGW917428:QGW917429 QQS917428:QQS917429 RAO917428:RAO917429 RKK917428:RKK917429 RUG917428:RUG917429 SEC917428:SEC917429 SNY917428:SNY917429 SXU917428:SXU917429 THQ917428:THQ917429 TRM917428:TRM917429 UBI917428:UBI917429 ULE917428:ULE917429 UVA917428:UVA917429 VEW917428:VEW917429 VOS917428:VOS917429 VYO917428:VYO917429 WIK917428:WIK917429 WSG917428:WSG917429 FU982964:FU982965 PQ982964:PQ982965 ZM982964:ZM982965 AJI982964:AJI982965 ATE982964:ATE982965 BDA982964:BDA982965 BMW982964:BMW982965 BWS982964:BWS982965 CGO982964:CGO982965 CQK982964:CQK982965 DAG982964:DAG982965 DKC982964:DKC982965 DTY982964:DTY982965 EDU982964:EDU982965 ENQ982964:ENQ982965 EXM982964:EXM982965 FHI982964:FHI982965 FRE982964:FRE982965 GBA982964:GBA982965 GKW982964:GKW982965 GUS982964:GUS982965 HEO982964:HEO982965 HOK982964:HOK982965 HYG982964:HYG982965 IIC982964:IIC982965 IRY982964:IRY982965 JBU982964:JBU982965 JLQ982964:JLQ982965 JVM982964:JVM982965 KFI982964:KFI982965 KPE982964:KPE982965 KZA982964:KZA982965 LIW982964:LIW982965 LSS982964:LSS982965 MCO982964:MCO982965 MMK982964:MMK982965 MWG982964:MWG982965 NGC982964:NGC982965 NPY982964:NPY982965 NZU982964:NZU982965 OJQ982964:OJQ982965 OTM982964:OTM982965 PDI982964:PDI982965 PNE982964:PNE982965 PXA982964:PXA982965 QGW982964:QGW982965 QQS982964:QQS982965 RAO982964:RAO982965 RKK982964:RKK982965 RUG982964:RUG982965 SEC982964:SEC982965 SNY982964:SNY982965 SXU982964:SXU982965 THQ982964:THQ982965 TRM982964:TRM982965 UBI982964:UBI982965 ULE982964:ULE982965 UVA982964:UVA982965 VEW982964:VEW982965 VOS982964:VOS982965 VYO982964:VYO982965 WIK982964:WIK982965 WSG982964:WSG982965 FM65460:FM65461 PI65460:PI65461 ZE65460:ZE65461 AJA65460:AJA65461 ASW65460:ASW65461 BCS65460:BCS65461 BMO65460:BMO65461 BWK65460:BWK65461 CGG65460:CGG65461 CQC65460:CQC65461 CZY65460:CZY65461 DJU65460:DJU65461 DTQ65460:DTQ65461 EDM65460:EDM65461 ENI65460:ENI65461 EXE65460:EXE65461 FHA65460:FHA65461 FQW65460:FQW65461 GAS65460:GAS65461 GKO65460:GKO65461 GUK65460:GUK65461 HEG65460:HEG65461 HOC65460:HOC65461 HXY65460:HXY65461 IHU65460:IHU65461 IRQ65460:IRQ65461 JBM65460:JBM65461 JLI65460:JLI65461 JVE65460:JVE65461 KFA65460:KFA65461 KOW65460:KOW65461 KYS65460:KYS65461 LIO65460:LIO65461 LSK65460:LSK65461 MCG65460:MCG65461 MMC65460:MMC65461 MVY65460:MVY65461 NFU65460:NFU65461 NPQ65460:NPQ65461 NZM65460:NZM65461 OJI65460:OJI65461 OTE65460:OTE65461 PDA65460:PDA65461 PMW65460:PMW65461 PWS65460:PWS65461 QGO65460:QGO65461 QQK65460:QQK65461 RAG65460:RAG65461 RKC65460:RKC65461 RTY65460:RTY65461 SDU65460:SDU65461 SNQ65460:SNQ65461 SXM65460:SXM65461 THI65460:THI65461 TRE65460:TRE65461 UBA65460:UBA65461 UKW65460:UKW65461 UUS65460:UUS65461 VEO65460:VEO65461 VOK65460:VOK65461 VYG65460:VYG65461 WIC65460:WIC65461 WRY65460:WRY65461 FM130996:FM130997 PI130996:PI130997 ZE130996:ZE130997 AJA130996:AJA130997 ASW130996:ASW130997 BCS130996:BCS130997 BMO130996:BMO130997 BWK130996:BWK130997 CGG130996:CGG130997 CQC130996:CQC130997 CZY130996:CZY130997 DJU130996:DJU130997 DTQ130996:DTQ130997 EDM130996:EDM130997 ENI130996:ENI130997 EXE130996:EXE130997 FHA130996:FHA130997 FQW130996:FQW130997 GAS130996:GAS130997 GKO130996:GKO130997 GUK130996:GUK130997 HEG130996:HEG130997 HOC130996:HOC130997 HXY130996:HXY130997 IHU130996:IHU130997 IRQ130996:IRQ130997 JBM130996:JBM130997 JLI130996:JLI130997 JVE130996:JVE130997 KFA130996:KFA130997 KOW130996:KOW130997 KYS130996:KYS130997 LIO130996:LIO130997 LSK130996:LSK130997 MCG130996:MCG130997 MMC130996:MMC130997 MVY130996:MVY130997 NFU130996:NFU130997 NPQ130996:NPQ130997 NZM130996:NZM130997 OJI130996:OJI130997 OTE130996:OTE130997 PDA130996:PDA130997 PMW130996:PMW130997 PWS130996:PWS130997 QGO130996:QGO130997 QQK130996:QQK130997 RAG130996:RAG130997 RKC130996:RKC130997 RTY130996:RTY130997 SDU130996:SDU130997 SNQ130996:SNQ130997 SXM130996:SXM130997 THI130996:THI130997 TRE130996:TRE130997 UBA130996:UBA130997 UKW130996:UKW130997 UUS130996:UUS130997 VEO130996:VEO130997 VOK130996:VOK130997 VYG130996:VYG130997 WIC130996:WIC130997 WRY130996:WRY130997 FM196532:FM196533 PI196532:PI196533 ZE196532:ZE196533 AJA196532:AJA196533 ASW196532:ASW196533 BCS196532:BCS196533 BMO196532:BMO196533 BWK196532:BWK196533 CGG196532:CGG196533 CQC196532:CQC196533 CZY196532:CZY196533 DJU196532:DJU196533 DTQ196532:DTQ196533 EDM196532:EDM196533 ENI196532:ENI196533 EXE196532:EXE196533 FHA196532:FHA196533 FQW196532:FQW196533 GAS196532:GAS196533 GKO196532:GKO196533 GUK196532:GUK196533 HEG196532:HEG196533 HOC196532:HOC196533 HXY196532:HXY196533 IHU196532:IHU196533 IRQ196532:IRQ196533 JBM196532:JBM196533 JLI196532:JLI196533 JVE196532:JVE196533 KFA196532:KFA196533 KOW196532:KOW196533 KYS196532:KYS196533 LIO196532:LIO196533 LSK196532:LSK196533 MCG196532:MCG196533 MMC196532:MMC196533 MVY196532:MVY196533 NFU196532:NFU196533 NPQ196532:NPQ196533 NZM196532:NZM196533 OJI196532:OJI196533 OTE196532:OTE196533 PDA196532:PDA196533 PMW196532:PMW196533 PWS196532:PWS196533 QGO196532:QGO196533 QQK196532:QQK196533 RAG196532:RAG196533 RKC196532:RKC196533 RTY196532:RTY196533 SDU196532:SDU196533 SNQ196532:SNQ196533 SXM196532:SXM196533 THI196532:THI196533 TRE196532:TRE196533 UBA196532:UBA196533 UKW196532:UKW196533 UUS196532:UUS196533 VEO196532:VEO196533 VOK196532:VOK196533 VYG196532:VYG196533 WIC196532:WIC196533 WRY196532:WRY196533 FM262068:FM262069 PI262068:PI262069 ZE262068:ZE262069 AJA262068:AJA262069 ASW262068:ASW262069 BCS262068:BCS262069 BMO262068:BMO262069 BWK262068:BWK262069 CGG262068:CGG262069 CQC262068:CQC262069 CZY262068:CZY262069 DJU262068:DJU262069 DTQ262068:DTQ262069 EDM262068:EDM262069 ENI262068:ENI262069 EXE262068:EXE262069 FHA262068:FHA262069 FQW262068:FQW262069 GAS262068:GAS262069 GKO262068:GKO262069 GUK262068:GUK262069 HEG262068:HEG262069 HOC262068:HOC262069 HXY262068:HXY262069 IHU262068:IHU262069 IRQ262068:IRQ262069 JBM262068:JBM262069 JLI262068:JLI262069 JVE262068:JVE262069 KFA262068:KFA262069 KOW262068:KOW262069 KYS262068:KYS262069 LIO262068:LIO262069 LSK262068:LSK262069 MCG262068:MCG262069 MMC262068:MMC262069 MVY262068:MVY262069 NFU262068:NFU262069 NPQ262068:NPQ262069 NZM262068:NZM262069 OJI262068:OJI262069 OTE262068:OTE262069 PDA262068:PDA262069 PMW262068:PMW262069 PWS262068:PWS262069 QGO262068:QGO262069 QQK262068:QQK262069 RAG262068:RAG262069 RKC262068:RKC262069 RTY262068:RTY262069 SDU262068:SDU262069 SNQ262068:SNQ262069 SXM262068:SXM262069 THI262068:THI262069 TRE262068:TRE262069 UBA262068:UBA262069 UKW262068:UKW262069 UUS262068:UUS262069 VEO262068:VEO262069 VOK262068:VOK262069 VYG262068:VYG262069 WIC262068:WIC262069 WRY262068:WRY262069 FM327604:FM327605 PI327604:PI327605 ZE327604:ZE327605 AJA327604:AJA327605 ASW327604:ASW327605 BCS327604:BCS327605 BMO327604:BMO327605 BWK327604:BWK327605 CGG327604:CGG327605 CQC327604:CQC327605 CZY327604:CZY327605 DJU327604:DJU327605 DTQ327604:DTQ327605 EDM327604:EDM327605 ENI327604:ENI327605 EXE327604:EXE327605 FHA327604:FHA327605 FQW327604:FQW327605 GAS327604:GAS327605 GKO327604:GKO327605 GUK327604:GUK327605 HEG327604:HEG327605 HOC327604:HOC327605 HXY327604:HXY327605 IHU327604:IHU327605 IRQ327604:IRQ327605 JBM327604:JBM327605 JLI327604:JLI327605 JVE327604:JVE327605 KFA327604:KFA327605 KOW327604:KOW327605 KYS327604:KYS327605 LIO327604:LIO327605 LSK327604:LSK327605 MCG327604:MCG327605 MMC327604:MMC327605 MVY327604:MVY327605 NFU327604:NFU327605 NPQ327604:NPQ327605 NZM327604:NZM327605 OJI327604:OJI327605 OTE327604:OTE327605 PDA327604:PDA327605 PMW327604:PMW327605 PWS327604:PWS327605 QGO327604:QGO327605 QQK327604:QQK327605 RAG327604:RAG327605 RKC327604:RKC327605 RTY327604:RTY327605 SDU327604:SDU327605 SNQ327604:SNQ327605 SXM327604:SXM327605 THI327604:THI327605 TRE327604:TRE327605 UBA327604:UBA327605 UKW327604:UKW327605 UUS327604:UUS327605 VEO327604:VEO327605 VOK327604:VOK327605 VYG327604:VYG327605 WIC327604:WIC327605 WRY327604:WRY327605 FM393140:FM393141 PI393140:PI393141 ZE393140:ZE393141 AJA393140:AJA393141 ASW393140:ASW393141 BCS393140:BCS393141 BMO393140:BMO393141 BWK393140:BWK393141 CGG393140:CGG393141 CQC393140:CQC393141 CZY393140:CZY393141 DJU393140:DJU393141 DTQ393140:DTQ393141 EDM393140:EDM393141 ENI393140:ENI393141 EXE393140:EXE393141 FHA393140:FHA393141 FQW393140:FQW393141 GAS393140:GAS393141 GKO393140:GKO393141 GUK393140:GUK393141 HEG393140:HEG393141 HOC393140:HOC393141 HXY393140:HXY393141 IHU393140:IHU393141 IRQ393140:IRQ393141 JBM393140:JBM393141 JLI393140:JLI393141 JVE393140:JVE393141 KFA393140:KFA393141 KOW393140:KOW393141 KYS393140:KYS393141 LIO393140:LIO393141 LSK393140:LSK393141 MCG393140:MCG393141 MMC393140:MMC393141 MVY393140:MVY393141 NFU393140:NFU393141 NPQ393140:NPQ393141 NZM393140:NZM393141 OJI393140:OJI393141 OTE393140:OTE393141 PDA393140:PDA393141 PMW393140:PMW393141 PWS393140:PWS393141 QGO393140:QGO393141 QQK393140:QQK393141 RAG393140:RAG393141 RKC393140:RKC393141 RTY393140:RTY393141 SDU393140:SDU393141 SNQ393140:SNQ393141 SXM393140:SXM393141 THI393140:THI393141 TRE393140:TRE393141 UBA393140:UBA393141 UKW393140:UKW393141 UUS393140:UUS393141 VEO393140:VEO393141 VOK393140:VOK393141 VYG393140:VYG393141 WIC393140:WIC393141 WRY393140:WRY393141 FM458676:FM458677 PI458676:PI458677 ZE458676:ZE458677 AJA458676:AJA458677 ASW458676:ASW458677 BCS458676:BCS458677 BMO458676:BMO458677 BWK458676:BWK458677 CGG458676:CGG458677 CQC458676:CQC458677 CZY458676:CZY458677 DJU458676:DJU458677 DTQ458676:DTQ458677 EDM458676:EDM458677 ENI458676:ENI458677 EXE458676:EXE458677 FHA458676:FHA458677 FQW458676:FQW458677 GAS458676:GAS458677 GKO458676:GKO458677 GUK458676:GUK458677 HEG458676:HEG458677 HOC458676:HOC458677 HXY458676:HXY458677 IHU458676:IHU458677 IRQ458676:IRQ458677 JBM458676:JBM458677 JLI458676:JLI458677 JVE458676:JVE458677 KFA458676:KFA458677 KOW458676:KOW458677 KYS458676:KYS458677 LIO458676:LIO458677 LSK458676:LSK458677 MCG458676:MCG458677 MMC458676:MMC458677 MVY458676:MVY458677 NFU458676:NFU458677 NPQ458676:NPQ458677 NZM458676:NZM458677 OJI458676:OJI458677 OTE458676:OTE458677 PDA458676:PDA458677 PMW458676:PMW458677 PWS458676:PWS458677 QGO458676:QGO458677 QQK458676:QQK458677 RAG458676:RAG458677 RKC458676:RKC458677 RTY458676:RTY458677 SDU458676:SDU458677 SNQ458676:SNQ458677 SXM458676:SXM458677 THI458676:THI458677 TRE458676:TRE458677 UBA458676:UBA458677 UKW458676:UKW458677 UUS458676:UUS458677 VEO458676:VEO458677 VOK458676:VOK458677 VYG458676:VYG458677 WIC458676:WIC458677 WRY458676:WRY458677 FM524212:FM524213 PI524212:PI524213 ZE524212:ZE524213 AJA524212:AJA524213 ASW524212:ASW524213 BCS524212:BCS524213 BMO524212:BMO524213 BWK524212:BWK524213 CGG524212:CGG524213 CQC524212:CQC524213 CZY524212:CZY524213 DJU524212:DJU524213 DTQ524212:DTQ524213 EDM524212:EDM524213 ENI524212:ENI524213 EXE524212:EXE524213 FHA524212:FHA524213 FQW524212:FQW524213 GAS524212:GAS524213 GKO524212:GKO524213 GUK524212:GUK524213 HEG524212:HEG524213 HOC524212:HOC524213 HXY524212:HXY524213 IHU524212:IHU524213 IRQ524212:IRQ524213 JBM524212:JBM524213 JLI524212:JLI524213 JVE524212:JVE524213 KFA524212:KFA524213 KOW524212:KOW524213 KYS524212:KYS524213 LIO524212:LIO524213 LSK524212:LSK524213 MCG524212:MCG524213 MMC524212:MMC524213 MVY524212:MVY524213 NFU524212:NFU524213 NPQ524212:NPQ524213 NZM524212:NZM524213 OJI524212:OJI524213 OTE524212:OTE524213 PDA524212:PDA524213 PMW524212:PMW524213 PWS524212:PWS524213 QGO524212:QGO524213 QQK524212:QQK524213 RAG524212:RAG524213 RKC524212:RKC524213 RTY524212:RTY524213 SDU524212:SDU524213 SNQ524212:SNQ524213 SXM524212:SXM524213 THI524212:THI524213 TRE524212:TRE524213 UBA524212:UBA524213 UKW524212:UKW524213 UUS524212:UUS524213 VEO524212:VEO524213 VOK524212:VOK524213 VYG524212:VYG524213 WIC524212:WIC524213 WRY524212:WRY524213 FM589748:FM589749 PI589748:PI589749 ZE589748:ZE589749 AJA589748:AJA589749 ASW589748:ASW589749 BCS589748:BCS589749 BMO589748:BMO589749 BWK589748:BWK589749 CGG589748:CGG589749 CQC589748:CQC589749 CZY589748:CZY589749 DJU589748:DJU589749 DTQ589748:DTQ589749 EDM589748:EDM589749 ENI589748:ENI589749 EXE589748:EXE589749 FHA589748:FHA589749 FQW589748:FQW589749 GAS589748:GAS589749 GKO589748:GKO589749 GUK589748:GUK589749 HEG589748:HEG589749 HOC589748:HOC589749 HXY589748:HXY589749 IHU589748:IHU589749 IRQ589748:IRQ589749 JBM589748:JBM589749 JLI589748:JLI589749 JVE589748:JVE589749 KFA589748:KFA589749 KOW589748:KOW589749 KYS589748:KYS589749 LIO589748:LIO589749 LSK589748:LSK589749 MCG589748:MCG589749 MMC589748:MMC589749 MVY589748:MVY589749 NFU589748:NFU589749 NPQ589748:NPQ589749 NZM589748:NZM589749 OJI589748:OJI589749 OTE589748:OTE589749 PDA589748:PDA589749 PMW589748:PMW589749 PWS589748:PWS589749 QGO589748:QGO589749 QQK589748:QQK589749 RAG589748:RAG589749 RKC589748:RKC589749 RTY589748:RTY589749 SDU589748:SDU589749 SNQ589748:SNQ589749 SXM589748:SXM589749 THI589748:THI589749 TRE589748:TRE589749 UBA589748:UBA589749 UKW589748:UKW589749 UUS589748:UUS589749 VEO589748:VEO589749 VOK589748:VOK589749 VYG589748:VYG589749 WIC589748:WIC589749 WRY589748:WRY589749 FM655284:FM655285 PI655284:PI655285 ZE655284:ZE655285 AJA655284:AJA655285 ASW655284:ASW655285 BCS655284:BCS655285 BMO655284:BMO655285 BWK655284:BWK655285 CGG655284:CGG655285 CQC655284:CQC655285 CZY655284:CZY655285 DJU655284:DJU655285 DTQ655284:DTQ655285 EDM655284:EDM655285 ENI655284:ENI655285 EXE655284:EXE655285 FHA655284:FHA655285 FQW655284:FQW655285 GAS655284:GAS655285 GKO655284:GKO655285 GUK655284:GUK655285 HEG655284:HEG655285 HOC655284:HOC655285 HXY655284:HXY655285 IHU655284:IHU655285 IRQ655284:IRQ655285 JBM655284:JBM655285 JLI655284:JLI655285 JVE655284:JVE655285 KFA655284:KFA655285 KOW655284:KOW655285 KYS655284:KYS655285 LIO655284:LIO655285 LSK655284:LSK655285 MCG655284:MCG655285 MMC655284:MMC655285 MVY655284:MVY655285 NFU655284:NFU655285 NPQ655284:NPQ655285 NZM655284:NZM655285 OJI655284:OJI655285 OTE655284:OTE655285 PDA655284:PDA655285 PMW655284:PMW655285 PWS655284:PWS655285 QGO655284:QGO655285 QQK655284:QQK655285 RAG655284:RAG655285 RKC655284:RKC655285 RTY655284:RTY655285 SDU655284:SDU655285 SNQ655284:SNQ655285 SXM655284:SXM655285 THI655284:THI655285 TRE655284:TRE655285 UBA655284:UBA655285 UKW655284:UKW655285 UUS655284:UUS655285 VEO655284:VEO655285 VOK655284:VOK655285 VYG655284:VYG655285 WIC655284:WIC655285 WRY655284:WRY655285 FM720820:FM720821 PI720820:PI720821 ZE720820:ZE720821 AJA720820:AJA720821 ASW720820:ASW720821 BCS720820:BCS720821 BMO720820:BMO720821 BWK720820:BWK720821 CGG720820:CGG720821 CQC720820:CQC720821 CZY720820:CZY720821 DJU720820:DJU720821 DTQ720820:DTQ720821 EDM720820:EDM720821 ENI720820:ENI720821 EXE720820:EXE720821 FHA720820:FHA720821 FQW720820:FQW720821 GAS720820:GAS720821 GKO720820:GKO720821 GUK720820:GUK720821 HEG720820:HEG720821 HOC720820:HOC720821 HXY720820:HXY720821 IHU720820:IHU720821 IRQ720820:IRQ720821 JBM720820:JBM720821 JLI720820:JLI720821 JVE720820:JVE720821 KFA720820:KFA720821 KOW720820:KOW720821 KYS720820:KYS720821 LIO720820:LIO720821 LSK720820:LSK720821 MCG720820:MCG720821 MMC720820:MMC720821 MVY720820:MVY720821 NFU720820:NFU720821 NPQ720820:NPQ720821 NZM720820:NZM720821 OJI720820:OJI720821 OTE720820:OTE720821 PDA720820:PDA720821 PMW720820:PMW720821 PWS720820:PWS720821 QGO720820:QGO720821 QQK720820:QQK720821 RAG720820:RAG720821 RKC720820:RKC720821 RTY720820:RTY720821 SDU720820:SDU720821 SNQ720820:SNQ720821 SXM720820:SXM720821 THI720820:THI720821 TRE720820:TRE720821 UBA720820:UBA720821 UKW720820:UKW720821 UUS720820:UUS720821 VEO720820:VEO720821 VOK720820:VOK720821 VYG720820:VYG720821 WIC720820:WIC720821 WRY720820:WRY720821 FM786356:FM786357 PI786356:PI786357 ZE786356:ZE786357 AJA786356:AJA786357 ASW786356:ASW786357 BCS786356:BCS786357 BMO786356:BMO786357 BWK786356:BWK786357 CGG786356:CGG786357 CQC786356:CQC786357 CZY786356:CZY786357 DJU786356:DJU786357 DTQ786356:DTQ786357 EDM786356:EDM786357 ENI786356:ENI786357 EXE786356:EXE786357 FHA786356:FHA786357 FQW786356:FQW786357 GAS786356:GAS786357 GKO786356:GKO786357 GUK786356:GUK786357 HEG786356:HEG786357 HOC786356:HOC786357 HXY786356:HXY786357 IHU786356:IHU786357 IRQ786356:IRQ786357 JBM786356:JBM786357 JLI786356:JLI786357 JVE786356:JVE786357 KFA786356:KFA786357 KOW786356:KOW786357 KYS786356:KYS786357 LIO786356:LIO786357 LSK786356:LSK786357 MCG786356:MCG786357 MMC786356:MMC786357 MVY786356:MVY786357 NFU786356:NFU786357 NPQ786356:NPQ786357 NZM786356:NZM786357 OJI786356:OJI786357 OTE786356:OTE786357 PDA786356:PDA786357 PMW786356:PMW786357 PWS786356:PWS786357 QGO786356:QGO786357 QQK786356:QQK786357 RAG786356:RAG786357 RKC786356:RKC786357 RTY786356:RTY786357 SDU786356:SDU786357 SNQ786356:SNQ786357 SXM786356:SXM786357 THI786356:THI786357 TRE786356:TRE786357 UBA786356:UBA786357 UKW786356:UKW786357 UUS786356:UUS786357 VEO786356:VEO786357 VOK786356:VOK786357 VYG786356:VYG786357 WIC786356:WIC786357 WRY786356:WRY786357 FM851892:FM851893 PI851892:PI851893 ZE851892:ZE851893 AJA851892:AJA851893 ASW851892:ASW851893 BCS851892:BCS851893 BMO851892:BMO851893 BWK851892:BWK851893 CGG851892:CGG851893 CQC851892:CQC851893 CZY851892:CZY851893 DJU851892:DJU851893 DTQ851892:DTQ851893 EDM851892:EDM851893 ENI851892:ENI851893 EXE851892:EXE851893 FHA851892:FHA851893 FQW851892:FQW851893 GAS851892:GAS851893 GKO851892:GKO851893 GUK851892:GUK851893 HEG851892:HEG851893 HOC851892:HOC851893 HXY851892:HXY851893 IHU851892:IHU851893 IRQ851892:IRQ851893 JBM851892:JBM851893 JLI851892:JLI851893 JVE851892:JVE851893 KFA851892:KFA851893 KOW851892:KOW851893 KYS851892:KYS851893 LIO851892:LIO851893 LSK851892:LSK851893 MCG851892:MCG851893 MMC851892:MMC851893 MVY851892:MVY851893 NFU851892:NFU851893 NPQ851892:NPQ851893 NZM851892:NZM851893 OJI851892:OJI851893 OTE851892:OTE851893 PDA851892:PDA851893 PMW851892:PMW851893 PWS851892:PWS851893 QGO851892:QGO851893 QQK851892:QQK851893 RAG851892:RAG851893 RKC851892:RKC851893 RTY851892:RTY851893 SDU851892:SDU851893 SNQ851892:SNQ851893 SXM851892:SXM851893 THI851892:THI851893 TRE851892:TRE851893 UBA851892:UBA851893 UKW851892:UKW851893 UUS851892:UUS851893 VEO851892:VEO851893 VOK851892:VOK851893 VYG851892:VYG851893 WIC851892:WIC851893 WRY851892:WRY851893 FM917428:FM917429 PI917428:PI917429 ZE917428:ZE917429 AJA917428:AJA917429 ASW917428:ASW917429 BCS917428:BCS917429 BMO917428:BMO917429 BWK917428:BWK917429 CGG917428:CGG917429 CQC917428:CQC917429 CZY917428:CZY917429 DJU917428:DJU917429 DTQ917428:DTQ917429 EDM917428:EDM917429 ENI917428:ENI917429 EXE917428:EXE917429 FHA917428:FHA917429 FQW917428:FQW917429 GAS917428:GAS917429 GKO917428:GKO917429 GUK917428:GUK917429 HEG917428:HEG917429 HOC917428:HOC917429 HXY917428:HXY917429 IHU917428:IHU917429 IRQ917428:IRQ917429 JBM917428:JBM917429 JLI917428:JLI917429 JVE917428:JVE917429 KFA917428:KFA917429 KOW917428:KOW917429 KYS917428:KYS917429 LIO917428:LIO917429 LSK917428:LSK917429 MCG917428:MCG917429 MMC917428:MMC917429 MVY917428:MVY917429 NFU917428:NFU917429 NPQ917428:NPQ917429 NZM917428:NZM917429 OJI917428:OJI917429 OTE917428:OTE917429 PDA917428:PDA917429 PMW917428:PMW917429 PWS917428:PWS917429 QGO917428:QGO917429 QQK917428:QQK917429 RAG917428:RAG917429 RKC917428:RKC917429 RTY917428:RTY917429 SDU917428:SDU917429 SNQ917428:SNQ917429 SXM917428:SXM917429 THI917428:THI917429 TRE917428:TRE917429 UBA917428:UBA917429 UKW917428:UKW917429 UUS917428:UUS917429 VEO917428:VEO917429 VOK917428:VOK917429 VYG917428:VYG917429 WIC917428:WIC917429 WRY917428:WRY917429 FM982964:FM982965 PI982964:PI982965 ZE982964:ZE982965 AJA982964:AJA982965 ASW982964:ASW982965 BCS982964:BCS982965 BMO982964:BMO982965 BWK982964:BWK982965 CGG982964:CGG982965 CQC982964:CQC982965 CZY982964:CZY982965 DJU982964:DJU982965 DTQ982964:DTQ982965 EDM982964:EDM982965 ENI982964:ENI982965 EXE982964:EXE982965 FHA982964:FHA982965 FQW982964:FQW982965 GAS982964:GAS982965 GKO982964:GKO982965 GUK982964:GUK982965 HEG982964:HEG982965 HOC982964:HOC982965 HXY982964:HXY982965 IHU982964:IHU982965 IRQ982964:IRQ982965 JBM982964:JBM982965 JLI982964:JLI982965 JVE982964:JVE982965 KFA982964:KFA982965 KOW982964:KOW982965 KYS982964:KYS982965 LIO982964:LIO982965 LSK982964:LSK982965 MCG982964:MCG982965 MMC982964:MMC982965 MVY982964:MVY982965 NFU982964:NFU982965 NPQ982964:NPQ982965 NZM982964:NZM982965 OJI982964:OJI982965 OTE982964:OTE982965 PDA982964:PDA982965 PMW982964:PMW982965 PWS982964:PWS982965 QGO982964:QGO982965 QQK982964:QQK982965 RAG982964:RAG982965 RKC982964:RKC982965 RTY982964:RTY982965 SDU982964:SDU982965 SNQ982964:SNQ982965 SXM982964:SXM982965 THI982964:THI982965 TRE982964:TRE982965 UBA982964:UBA982965 UKW982964:UKW982965 UUS982964:UUS982965 VEO982964:VEO982965 VOK982964:VOK982965 VYG982964:VYG982965 WIC982964:WIC982965 WRY982964:WRY982965 FU65449 PQ65449 ZM65449 AJI65449 ATE65449 BDA65449 BMW65449 BWS65449 CGO65449 CQK65449 DAG65449 DKC65449 DTY65449 EDU65449 ENQ65449 EXM65449 FHI65449 FRE65449 GBA65449 GKW65449 GUS65449 HEO65449 HOK65449 HYG65449 IIC65449 IRY65449 JBU65449 JLQ65449 JVM65449 KFI65449 KPE65449 KZA65449 LIW65449 LSS65449 MCO65449 MMK65449 MWG65449 NGC65449 NPY65449 NZU65449 OJQ65449 OTM65449 PDI65449 PNE65449 PXA65449 QGW65449 QQS65449 RAO65449 RKK65449 RUG65449 SEC65449 SNY65449 SXU65449 THQ65449 TRM65449 UBI65449 ULE65449 UVA65449 VEW65449 VOS65449 VYO65449 WIK65449 WSG65449 FU130985 PQ130985 ZM130985 AJI130985 ATE130985 BDA130985 BMW130985 BWS130985 CGO130985 CQK130985 DAG130985 DKC130985 DTY130985 EDU130985 ENQ130985 EXM130985 FHI130985 FRE130985 GBA130985 GKW130985 GUS130985 HEO130985 HOK130985 HYG130985 IIC130985 IRY130985 JBU130985 JLQ130985 JVM130985 KFI130985 KPE130985 KZA130985 LIW130985 LSS130985 MCO130985 MMK130985 MWG130985 NGC130985 NPY130985 NZU130985 OJQ130985 OTM130985 PDI130985 PNE130985 PXA130985 QGW130985 QQS130985 RAO130985 RKK130985 RUG130985 SEC130985 SNY130985 SXU130985 THQ130985 TRM130985 UBI130985 ULE130985 UVA130985 VEW130985 VOS130985 VYO130985 WIK130985 WSG130985 FU196521 PQ196521 ZM196521 AJI196521 ATE196521 BDA196521 BMW196521 BWS196521 CGO196521 CQK196521 DAG196521 DKC196521 DTY196521 EDU196521 ENQ196521 EXM196521 FHI196521 FRE196521 GBA196521 GKW196521 GUS196521 HEO196521 HOK196521 HYG196521 IIC196521 IRY196521 JBU196521 JLQ196521 JVM196521 KFI196521 KPE196521 KZA196521 LIW196521 LSS196521 MCO196521 MMK196521 MWG196521 NGC196521 NPY196521 NZU196521 OJQ196521 OTM196521 PDI196521 PNE196521 PXA196521 QGW196521 QQS196521 RAO196521 RKK196521 RUG196521 SEC196521 SNY196521 SXU196521 THQ196521 TRM196521 UBI196521 ULE196521 UVA196521 VEW196521 VOS196521 VYO196521 WIK196521 WSG196521 FU262057 PQ262057 ZM262057 AJI262057 ATE262057 BDA262057 BMW262057 BWS262057 CGO262057 CQK262057 DAG262057 DKC262057 DTY262057 EDU262057 ENQ262057 EXM262057 FHI262057 FRE262057 GBA262057 GKW262057 GUS262057 HEO262057 HOK262057 HYG262057 IIC262057 IRY262057 JBU262057 JLQ262057 JVM262057 KFI262057 KPE262057 KZA262057 LIW262057 LSS262057 MCO262057 MMK262057 MWG262057 NGC262057 NPY262057 NZU262057 OJQ262057 OTM262057 PDI262057 PNE262057 PXA262057 QGW262057 QQS262057 RAO262057 RKK262057 RUG262057 SEC262057 SNY262057 SXU262057 THQ262057 TRM262057 UBI262057 ULE262057 UVA262057 VEW262057 VOS262057 VYO262057 WIK262057 WSG262057 FU327593 PQ327593 ZM327593 AJI327593 ATE327593 BDA327593 BMW327593 BWS327593 CGO327593 CQK327593 DAG327593 DKC327593 DTY327593 EDU327593 ENQ327593 EXM327593 FHI327593 FRE327593 GBA327593 GKW327593 GUS327593 HEO327593 HOK327593 HYG327593 IIC327593 IRY327593 JBU327593 JLQ327593 JVM327593 KFI327593 KPE327593 KZA327593 LIW327593 LSS327593 MCO327593 MMK327593 MWG327593 NGC327593 NPY327593 NZU327593 OJQ327593 OTM327593 PDI327593 PNE327593 PXA327593 QGW327593 QQS327593 RAO327593 RKK327593 RUG327593 SEC327593 SNY327593 SXU327593 THQ327593 TRM327593 UBI327593 ULE327593 UVA327593 VEW327593 VOS327593 VYO327593 WIK327593 WSG327593 FU393129 PQ393129 ZM393129 AJI393129 ATE393129 BDA393129 BMW393129 BWS393129 CGO393129 CQK393129 DAG393129 DKC393129 DTY393129 EDU393129 ENQ393129 EXM393129 FHI393129 FRE393129 GBA393129 GKW393129 GUS393129 HEO393129 HOK393129 HYG393129 IIC393129 IRY393129 JBU393129 JLQ393129 JVM393129 KFI393129 KPE393129 KZA393129 LIW393129 LSS393129 MCO393129 MMK393129 MWG393129 NGC393129 NPY393129 NZU393129 OJQ393129 OTM393129 PDI393129 PNE393129 PXA393129 QGW393129 QQS393129 RAO393129 RKK393129 RUG393129 SEC393129 SNY393129 SXU393129 THQ393129 TRM393129 UBI393129 ULE393129 UVA393129 VEW393129 VOS393129 VYO393129 WIK393129 WSG393129 FU458665 PQ458665 ZM458665 AJI458665 ATE458665 BDA458665 BMW458665 BWS458665 CGO458665 CQK458665 DAG458665 DKC458665 DTY458665 EDU458665 ENQ458665 EXM458665 FHI458665 FRE458665 GBA458665 GKW458665 GUS458665 HEO458665 HOK458665 HYG458665 IIC458665 IRY458665 JBU458665 JLQ458665 JVM458665 KFI458665 KPE458665 KZA458665 LIW458665 LSS458665 MCO458665 MMK458665 MWG458665 NGC458665 NPY458665 NZU458665 OJQ458665 OTM458665 PDI458665 PNE458665 PXA458665 QGW458665 QQS458665 RAO458665 RKK458665 RUG458665 SEC458665 SNY458665 SXU458665 THQ458665 TRM458665 UBI458665 ULE458665 UVA458665 VEW458665 VOS458665 VYO458665 WIK458665 WSG458665 FU524201 PQ524201 ZM524201 AJI524201 ATE524201 BDA524201 BMW524201 BWS524201 CGO524201 CQK524201 DAG524201 DKC524201 DTY524201 EDU524201 ENQ524201 EXM524201 FHI524201 FRE524201 GBA524201 GKW524201 GUS524201 HEO524201 HOK524201 HYG524201 IIC524201 IRY524201 JBU524201 JLQ524201 JVM524201 KFI524201 KPE524201 KZA524201 LIW524201 LSS524201 MCO524201 MMK524201 MWG524201 NGC524201 NPY524201 NZU524201 OJQ524201 OTM524201 PDI524201 PNE524201 PXA524201 QGW524201 QQS524201 RAO524201 RKK524201 RUG524201 SEC524201 SNY524201 SXU524201 THQ524201 TRM524201 UBI524201 ULE524201 UVA524201 VEW524201 VOS524201 VYO524201 WIK524201 WSG524201 FU589737 PQ589737 ZM589737 AJI589737 ATE589737 BDA589737 BMW589737 BWS589737 CGO589737 CQK589737 DAG589737 DKC589737 DTY589737 EDU589737 ENQ589737 EXM589737 FHI589737 FRE589737 GBA589737 GKW589737 GUS589737 HEO589737 HOK589737 HYG589737 IIC589737 IRY589737 JBU589737 JLQ589737 JVM589737 KFI589737 KPE589737 KZA589737 LIW589737 LSS589737 MCO589737 MMK589737 MWG589737 NGC589737 NPY589737 NZU589737 OJQ589737 OTM589737 PDI589737 PNE589737 PXA589737 QGW589737 QQS589737 RAO589737 RKK589737 RUG589737 SEC589737 SNY589737 SXU589737 THQ589737 TRM589737 UBI589737 ULE589737 UVA589737 VEW589737 VOS589737 VYO589737 WIK589737 WSG589737 FU655273 PQ655273 ZM655273 AJI655273 ATE655273 BDA655273 BMW655273 BWS655273 CGO655273 CQK655273 DAG655273 DKC655273 DTY655273 EDU655273 ENQ655273 EXM655273 FHI655273 FRE655273 GBA655273 GKW655273 GUS655273 HEO655273 HOK655273 HYG655273 IIC655273 IRY655273 JBU655273 JLQ655273 JVM655273 KFI655273 KPE655273 KZA655273 LIW655273 LSS655273 MCO655273 MMK655273 MWG655273 NGC655273 NPY655273 NZU655273 OJQ655273 OTM655273 PDI655273 PNE655273 PXA655273 QGW655273 QQS655273 RAO655273 RKK655273 RUG655273 SEC655273 SNY655273 SXU655273 THQ655273 TRM655273 UBI655273 ULE655273 UVA655273 VEW655273 VOS655273 VYO655273 WIK655273 WSG655273 FU720809 PQ720809 ZM720809 AJI720809 ATE720809 BDA720809 BMW720809 BWS720809 CGO720809 CQK720809 DAG720809 DKC720809 DTY720809 EDU720809 ENQ720809 EXM720809 FHI720809 FRE720809 GBA720809 GKW720809 GUS720809 HEO720809 HOK720809 HYG720809 IIC720809 IRY720809 JBU720809 JLQ720809 JVM720809 KFI720809 KPE720809 KZA720809 LIW720809 LSS720809 MCO720809 MMK720809 MWG720809 NGC720809 NPY720809 NZU720809 OJQ720809 OTM720809 PDI720809 PNE720809 PXA720809 QGW720809 QQS720809 RAO720809 RKK720809 RUG720809 SEC720809 SNY720809 SXU720809 THQ720809 TRM720809 UBI720809 ULE720809 UVA720809 VEW720809 VOS720809 VYO720809 WIK720809 WSG720809 FU786345 PQ786345 ZM786345 AJI786345 ATE786345 BDA786345 BMW786345 BWS786345 CGO786345 CQK786345 DAG786345 DKC786345 DTY786345 EDU786345 ENQ786345 EXM786345 FHI786345 FRE786345 GBA786345 GKW786345 GUS786345 HEO786345 HOK786345 HYG786345 IIC786345 IRY786345 JBU786345 JLQ786345 JVM786345 KFI786345 KPE786345 KZA786345 LIW786345 LSS786345 MCO786345 MMK786345 MWG786345 NGC786345 NPY786345 NZU786345 OJQ786345 OTM786345 PDI786345 PNE786345 PXA786345 QGW786345 QQS786345 RAO786345 RKK786345 RUG786345 SEC786345 SNY786345 SXU786345 THQ786345 TRM786345 UBI786345 ULE786345 UVA786345 VEW786345 VOS786345 VYO786345 WIK786345 WSG786345 FU851881 PQ851881 ZM851881 AJI851881 ATE851881 BDA851881 BMW851881 BWS851881 CGO851881 CQK851881 DAG851881 DKC851881 DTY851881 EDU851881 ENQ851881 EXM851881 FHI851881 FRE851881 GBA851881 GKW851881 GUS851881 HEO851881 HOK851881 HYG851881 IIC851881 IRY851881 JBU851881 JLQ851881 JVM851881 KFI851881 KPE851881 KZA851881 LIW851881 LSS851881 MCO851881 MMK851881 MWG851881 NGC851881 NPY851881 NZU851881 OJQ851881 OTM851881 PDI851881 PNE851881 PXA851881 QGW851881 QQS851881 RAO851881 RKK851881 RUG851881 SEC851881 SNY851881 SXU851881 THQ851881 TRM851881 UBI851881 ULE851881 UVA851881 VEW851881 VOS851881 VYO851881 WIK851881 WSG851881 FU917417 PQ917417 ZM917417 AJI917417 ATE917417 BDA917417 BMW917417 BWS917417 CGO917417 CQK917417 DAG917417 DKC917417 DTY917417 EDU917417 ENQ917417 EXM917417 FHI917417 FRE917417 GBA917417 GKW917417 GUS917417 HEO917417 HOK917417 HYG917417 IIC917417 IRY917417 JBU917417 JLQ917417 JVM917417 KFI917417 KPE917417 KZA917417 LIW917417 LSS917417 MCO917417 MMK917417 MWG917417 NGC917417 NPY917417 NZU917417 OJQ917417 OTM917417 PDI917417 PNE917417 PXA917417 QGW917417 QQS917417 RAO917417 RKK917417 RUG917417 SEC917417 SNY917417 SXU917417 THQ917417 TRM917417 UBI917417 ULE917417 UVA917417 VEW917417 VOS917417 VYO917417 WIK917417 WSG917417 FU982953 PQ982953 ZM982953 AJI982953 ATE982953 BDA982953 BMW982953 BWS982953 CGO982953 CQK982953 DAG982953 DKC982953 DTY982953 EDU982953 ENQ982953 EXM982953 FHI982953 FRE982953 GBA982953 GKW982953 GUS982953 HEO982953 HOK982953 HYG982953 IIC982953 IRY982953 JBU982953 JLQ982953 JVM982953 KFI982953 KPE982953 KZA982953 LIW982953 LSS982953 MCO982953 MMK982953 MWG982953 NGC982953 NPY982953 NZU982953 OJQ982953 OTM982953 PDI982953 PNE982953 PXA982953 QGW982953 QQS982953 RAO982953 RKK982953 RUG982953 SEC982953 SNY982953 SXU982953 THQ982953 TRM982953 UBI982953 ULE982953 UVA982953 VEW982953 VOS982953 VYO982953 WIK982953 WSG982953 FU65455 PQ65455 ZM65455 AJI65455 ATE65455 BDA65455 BMW65455 BWS65455 CGO65455 CQK65455 DAG65455 DKC65455 DTY65455 EDU65455 ENQ65455 EXM65455 FHI65455 FRE65455 GBA65455 GKW65455 GUS65455 HEO65455 HOK65455 HYG65455 IIC65455 IRY65455 JBU65455 JLQ65455 JVM65455 KFI65455 KPE65455 KZA65455 LIW65455 LSS65455 MCO65455 MMK65455 MWG65455 NGC65455 NPY65455 NZU65455 OJQ65455 OTM65455 PDI65455 PNE65455 PXA65455 QGW65455 QQS65455 RAO65455 RKK65455 RUG65455 SEC65455 SNY65455 SXU65455 THQ65455 TRM65455 UBI65455 ULE65455 UVA65455 VEW65455 VOS65455 VYO65455 WIK65455 WSG65455 FU130991 PQ130991 ZM130991 AJI130991 ATE130991 BDA130991 BMW130991 BWS130991 CGO130991 CQK130991 DAG130991 DKC130991 DTY130991 EDU130991 ENQ130991 EXM130991 FHI130991 FRE130991 GBA130991 GKW130991 GUS130991 HEO130991 HOK130991 HYG130991 IIC130991 IRY130991 JBU130991 JLQ130991 JVM130991 KFI130991 KPE130991 KZA130991 LIW130991 LSS130991 MCO130991 MMK130991 MWG130991 NGC130991 NPY130991 NZU130991 OJQ130991 OTM130991 PDI130991 PNE130991 PXA130991 QGW130991 QQS130991 RAO130991 RKK130991 RUG130991 SEC130991 SNY130991 SXU130991 THQ130991 TRM130991 UBI130991 ULE130991 UVA130991 VEW130991 VOS130991 VYO130991 WIK130991 WSG130991 FU196527 PQ196527 ZM196527 AJI196527 ATE196527 BDA196527 BMW196527 BWS196527 CGO196527 CQK196527 DAG196527 DKC196527 DTY196527 EDU196527 ENQ196527 EXM196527 FHI196527 FRE196527 GBA196527 GKW196527 GUS196527 HEO196527 HOK196527 HYG196527 IIC196527 IRY196527 JBU196527 JLQ196527 JVM196527 KFI196527 KPE196527 KZA196527 LIW196527 LSS196527 MCO196527 MMK196527 MWG196527 NGC196527 NPY196527 NZU196527 OJQ196527 OTM196527 PDI196527 PNE196527 PXA196527 QGW196527 QQS196527 RAO196527 RKK196527 RUG196527 SEC196527 SNY196527 SXU196527 THQ196527 TRM196527 UBI196527 ULE196527 UVA196527 VEW196527 VOS196527 VYO196527 WIK196527 WSG196527 FU262063 PQ262063 ZM262063 AJI262063 ATE262063 BDA262063 BMW262063 BWS262063 CGO262063 CQK262063 DAG262063 DKC262063 DTY262063 EDU262063 ENQ262063 EXM262063 FHI262063 FRE262063 GBA262063 GKW262063 GUS262063 HEO262063 HOK262063 HYG262063 IIC262063 IRY262063 JBU262063 JLQ262063 JVM262063 KFI262063 KPE262063 KZA262063 LIW262063 LSS262063 MCO262063 MMK262063 MWG262063 NGC262063 NPY262063 NZU262063 OJQ262063 OTM262063 PDI262063 PNE262063 PXA262063 QGW262063 QQS262063 RAO262063 RKK262063 RUG262063 SEC262063 SNY262063 SXU262063 THQ262063 TRM262063 UBI262063 ULE262063 UVA262063 VEW262063 VOS262063 VYO262063 WIK262063 WSG262063 FU327599 PQ327599 ZM327599 AJI327599 ATE327599 BDA327599 BMW327599 BWS327599 CGO327599 CQK327599 DAG327599 DKC327599 DTY327599 EDU327599 ENQ327599 EXM327599 FHI327599 FRE327599 GBA327599 GKW327599 GUS327599 HEO327599 HOK327599 HYG327599 IIC327599 IRY327599 JBU327599 JLQ327599 JVM327599 KFI327599 KPE327599 KZA327599 LIW327599 LSS327599 MCO327599 MMK327599 MWG327599 NGC327599 NPY327599 NZU327599 OJQ327599 OTM327599 PDI327599 PNE327599 PXA327599 QGW327599 QQS327599 RAO327599 RKK327599 RUG327599 SEC327599 SNY327599 SXU327599 THQ327599 TRM327599 UBI327599 ULE327599 UVA327599 VEW327599 VOS327599 VYO327599 WIK327599 WSG327599 FU393135 PQ393135 ZM393135 AJI393135 ATE393135 BDA393135 BMW393135 BWS393135 CGO393135 CQK393135 DAG393135 DKC393135 DTY393135 EDU393135 ENQ393135 EXM393135 FHI393135 FRE393135 GBA393135 GKW393135 GUS393135 HEO393135 HOK393135 HYG393135 IIC393135 IRY393135 JBU393135 JLQ393135 JVM393135 KFI393135 KPE393135 KZA393135 LIW393135 LSS393135 MCO393135 MMK393135 MWG393135 NGC393135 NPY393135 NZU393135 OJQ393135 OTM393135 PDI393135 PNE393135 PXA393135 QGW393135 QQS393135 RAO393135 RKK393135 RUG393135 SEC393135 SNY393135 SXU393135 THQ393135 TRM393135 UBI393135 ULE393135 UVA393135 VEW393135 VOS393135 VYO393135 WIK393135 WSG393135 FU458671 PQ458671 ZM458671 AJI458671 ATE458671 BDA458671 BMW458671 BWS458671 CGO458671 CQK458671 DAG458671 DKC458671 DTY458671 EDU458671 ENQ458671 EXM458671 FHI458671 FRE458671 GBA458671 GKW458671 GUS458671 HEO458671 HOK458671 HYG458671 IIC458671 IRY458671 JBU458671 JLQ458671 JVM458671 KFI458671 KPE458671 KZA458671 LIW458671 LSS458671 MCO458671 MMK458671 MWG458671 NGC458671 NPY458671 NZU458671 OJQ458671 OTM458671 PDI458671 PNE458671 PXA458671 QGW458671 QQS458671 RAO458671 RKK458671 RUG458671 SEC458671 SNY458671 SXU458671 THQ458671 TRM458671 UBI458671 ULE458671 UVA458671 VEW458671 VOS458671 VYO458671 WIK458671 WSG458671 FU524207 PQ524207 ZM524207 AJI524207 ATE524207 BDA524207 BMW524207 BWS524207 CGO524207 CQK524207 DAG524207 DKC524207 DTY524207 EDU524207 ENQ524207 EXM524207 FHI524207 FRE524207 GBA524207 GKW524207 GUS524207 HEO524207 HOK524207 HYG524207 IIC524207 IRY524207 JBU524207 JLQ524207 JVM524207 KFI524207 KPE524207 KZA524207 LIW524207 LSS524207 MCO524207 MMK524207 MWG524207 NGC524207 NPY524207 NZU524207 OJQ524207 OTM524207 PDI524207 PNE524207 PXA524207 QGW524207 QQS524207 RAO524207 RKK524207 RUG524207 SEC524207 SNY524207 SXU524207 THQ524207 TRM524207 UBI524207 ULE524207 UVA524207 VEW524207 VOS524207 VYO524207 WIK524207 WSG524207 FU589743 PQ589743 ZM589743 AJI589743 ATE589743 BDA589743 BMW589743 BWS589743 CGO589743 CQK589743 DAG589743 DKC589743 DTY589743 EDU589743 ENQ589743 EXM589743 FHI589743 FRE589743 GBA589743 GKW589743 GUS589743 HEO589743 HOK589743 HYG589743 IIC589743 IRY589743 JBU589743 JLQ589743 JVM589743 KFI589743 KPE589743 KZA589743 LIW589743 LSS589743 MCO589743 MMK589743 MWG589743 NGC589743 NPY589743 NZU589743 OJQ589743 OTM589743 PDI589743 PNE589743 PXA589743 QGW589743 QQS589743 RAO589743 RKK589743 RUG589743 SEC589743 SNY589743 SXU589743 THQ589743 TRM589743 UBI589743 ULE589743 UVA589743 VEW589743 VOS589743 VYO589743 WIK589743 WSG589743 FU655279 PQ655279 ZM655279 AJI655279 ATE655279 BDA655279 BMW655279 BWS655279 CGO655279 CQK655279 DAG655279 DKC655279 DTY655279 EDU655279 ENQ655279 EXM655279 FHI655279 FRE655279 GBA655279 GKW655279 GUS655279 HEO655279 HOK655279 HYG655279 IIC655279 IRY655279 JBU655279 JLQ655279 JVM655279 KFI655279 KPE655279 KZA655279 LIW655279 LSS655279 MCO655279 MMK655279 MWG655279 NGC655279 NPY655279 NZU655279 OJQ655279 OTM655279 PDI655279 PNE655279 PXA655279 QGW655279 QQS655279 RAO655279 RKK655279 RUG655279 SEC655279 SNY655279 SXU655279 THQ655279 TRM655279 UBI655279 ULE655279 UVA655279 VEW655279 VOS655279 VYO655279 WIK655279 WSG655279 FU720815 PQ720815 ZM720815 AJI720815 ATE720815 BDA720815 BMW720815 BWS720815 CGO720815 CQK720815 DAG720815 DKC720815 DTY720815 EDU720815 ENQ720815 EXM720815 FHI720815 FRE720815 GBA720815 GKW720815 GUS720815 HEO720815 HOK720815 HYG720815 IIC720815 IRY720815 JBU720815 JLQ720815 JVM720815 KFI720815 KPE720815 KZA720815 LIW720815 LSS720815 MCO720815 MMK720815 MWG720815 NGC720815 NPY720815 NZU720815 OJQ720815 OTM720815 PDI720815 PNE720815 PXA720815 QGW720815 QQS720815 RAO720815 RKK720815 RUG720815 SEC720815 SNY720815 SXU720815 THQ720815 TRM720815 UBI720815 ULE720815 UVA720815 VEW720815 VOS720815 VYO720815 WIK720815 WSG720815 FU786351 PQ786351 ZM786351 AJI786351 ATE786351 BDA786351 BMW786351 BWS786351 CGO786351 CQK786351 DAG786351 DKC786351 DTY786351 EDU786351 ENQ786351 EXM786351 FHI786351 FRE786351 GBA786351 GKW786351 GUS786351 HEO786351 HOK786351 HYG786351 IIC786351 IRY786351 JBU786351 JLQ786351 JVM786351 KFI786351 KPE786351 KZA786351 LIW786351 LSS786351 MCO786351 MMK786351 MWG786351 NGC786351 NPY786351 NZU786351 OJQ786351 OTM786351 PDI786351 PNE786351 PXA786351 QGW786351 QQS786351 RAO786351 RKK786351 RUG786351 SEC786351 SNY786351 SXU786351 THQ786351 TRM786351 UBI786351 ULE786351 UVA786351 VEW786351 VOS786351 VYO786351 WIK786351 WSG786351 FU851887 PQ851887 ZM851887 AJI851887 ATE851887 BDA851887 BMW851887 BWS851887 CGO851887 CQK851887 DAG851887 DKC851887 DTY851887 EDU851887 ENQ851887 EXM851887 FHI851887 FRE851887 GBA851887 GKW851887 GUS851887 HEO851887 HOK851887 HYG851887 IIC851887 IRY851887 JBU851887 JLQ851887 JVM851887 KFI851887 KPE851887 KZA851887 LIW851887 LSS851887 MCO851887 MMK851887 MWG851887 NGC851887 NPY851887 NZU851887 OJQ851887 OTM851887 PDI851887 PNE851887 PXA851887 QGW851887 QQS851887 RAO851887 RKK851887 RUG851887 SEC851887 SNY851887 SXU851887 THQ851887 TRM851887 UBI851887 ULE851887 UVA851887 VEW851887 VOS851887 VYO851887 WIK851887 WSG851887 FU917423 PQ917423 ZM917423 AJI917423 ATE917423 BDA917423 BMW917423 BWS917423 CGO917423 CQK917423 DAG917423 DKC917423 DTY917423 EDU917423 ENQ917423 EXM917423 FHI917423 FRE917423 GBA917423 GKW917423 GUS917423 HEO917423 HOK917423 HYG917423 IIC917423 IRY917423 JBU917423 JLQ917423 JVM917423 KFI917423 KPE917423 KZA917423 LIW917423 LSS917423 MCO917423 MMK917423 MWG917423 NGC917423 NPY917423 NZU917423 OJQ917423 OTM917423 PDI917423 PNE917423 PXA917423 QGW917423 QQS917423 RAO917423 RKK917423 RUG917423 SEC917423 SNY917423 SXU917423 THQ917423 TRM917423 UBI917423 ULE917423 UVA917423 VEW917423 VOS917423 VYO917423 WIK917423 WSG917423 FU982959 PQ982959 ZM982959 AJI982959 ATE982959 BDA982959 BMW982959 BWS982959 CGO982959 CQK982959 DAG982959 DKC982959 DTY982959 EDU982959 ENQ982959 EXM982959 FHI982959 FRE982959 GBA982959 GKW982959 GUS982959 HEO982959 HOK982959 HYG982959 IIC982959 IRY982959 JBU982959 JLQ982959 JVM982959 KFI982959 KPE982959 KZA982959 LIW982959 LSS982959 MCO982959 MMK982959 MWG982959 NGC982959 NPY982959 NZU982959 OJQ982959 OTM982959 PDI982959 PNE982959 PXA982959 QGW982959 QQS982959 RAO982959 RKK982959 RUG982959 SEC982959 SNY982959 SXU982959 THQ982959 TRM982959 UBI982959 ULE982959 UVA982959 VEW982959 VOS982959 VYO982959 WIK982959 WSG982959 FM65455 PI65455 ZE65455 AJA65455 ASW65455 BCS65455 BMO65455 BWK65455 CGG65455 CQC65455 CZY65455 DJU65455 DTQ65455 EDM65455 ENI65455 EXE65455 FHA65455 FQW65455 GAS65455 GKO65455 GUK65455 HEG65455 HOC65455 HXY65455 IHU65455 IRQ65455 JBM65455 JLI65455 JVE65455 KFA65455 KOW65455 KYS65455 LIO65455 LSK65455 MCG65455 MMC65455 MVY65455 NFU65455 NPQ65455 NZM65455 OJI65455 OTE65455 PDA65455 PMW65455 PWS65455 QGO65455 QQK65455 RAG65455 RKC65455 RTY65455 SDU65455 SNQ65455 SXM65455 THI65455 TRE65455 UBA65455 UKW65455 UUS65455 VEO65455 VOK65455 VYG65455 WIC65455 WRY65455 FM130991 PI130991 ZE130991 AJA130991 ASW130991 BCS130991 BMO130991 BWK130991 CGG130991 CQC130991 CZY130991 DJU130991 DTQ130991 EDM130991 ENI130991 EXE130991 FHA130991 FQW130991 GAS130991 GKO130991 GUK130991 HEG130991 HOC130991 HXY130991 IHU130991 IRQ130991 JBM130991 JLI130991 JVE130991 KFA130991 KOW130991 KYS130991 LIO130991 LSK130991 MCG130991 MMC130991 MVY130991 NFU130991 NPQ130991 NZM130991 OJI130991 OTE130991 PDA130991 PMW130991 PWS130991 QGO130991 QQK130991 RAG130991 RKC130991 RTY130991 SDU130991 SNQ130991 SXM130991 THI130991 TRE130991 UBA130991 UKW130991 UUS130991 VEO130991 VOK130991 VYG130991 WIC130991 WRY130991 FM196527 PI196527 ZE196527 AJA196527 ASW196527 BCS196527 BMO196527 BWK196527 CGG196527 CQC196527 CZY196527 DJU196527 DTQ196527 EDM196527 ENI196527 EXE196527 FHA196527 FQW196527 GAS196527 GKO196527 GUK196527 HEG196527 HOC196527 HXY196527 IHU196527 IRQ196527 JBM196527 JLI196527 JVE196527 KFA196527 KOW196527 KYS196527 LIO196527 LSK196527 MCG196527 MMC196527 MVY196527 NFU196527 NPQ196527 NZM196527 OJI196527 OTE196527 PDA196527 PMW196527 PWS196527 QGO196527 QQK196527 RAG196527 RKC196527 RTY196527 SDU196527 SNQ196527 SXM196527 THI196527 TRE196527 UBA196527 UKW196527 UUS196527 VEO196527 VOK196527 VYG196527 WIC196527 WRY196527 FM262063 PI262063 ZE262063 AJA262063 ASW262063 BCS262063 BMO262063 BWK262063 CGG262063 CQC262063 CZY262063 DJU262063 DTQ262063 EDM262063 ENI262063 EXE262063 FHA262063 FQW262063 GAS262063 GKO262063 GUK262063 HEG262063 HOC262063 HXY262063 IHU262063 IRQ262063 JBM262063 JLI262063 JVE262063 KFA262063 KOW262063 KYS262063 LIO262063 LSK262063 MCG262063 MMC262063 MVY262063 NFU262063 NPQ262063 NZM262063 OJI262063 OTE262063 PDA262063 PMW262063 PWS262063 QGO262063 QQK262063 RAG262063 RKC262063 RTY262063 SDU262063 SNQ262063 SXM262063 THI262063 TRE262063 UBA262063 UKW262063 UUS262063 VEO262063 VOK262063 VYG262063 WIC262063 WRY262063 FM327599 PI327599 ZE327599 AJA327599 ASW327599 BCS327599 BMO327599 BWK327599 CGG327599 CQC327599 CZY327599 DJU327599 DTQ327599 EDM327599 ENI327599 EXE327599 FHA327599 FQW327599 GAS327599 GKO327599 GUK327599 HEG327599 HOC327599 HXY327599 IHU327599 IRQ327599 JBM327599 JLI327599 JVE327599 KFA327599 KOW327599 KYS327599 LIO327599 LSK327599 MCG327599 MMC327599 MVY327599 NFU327599 NPQ327599 NZM327599 OJI327599 OTE327599 PDA327599 PMW327599 PWS327599 QGO327599 QQK327599 RAG327599 RKC327599 RTY327599 SDU327599 SNQ327599 SXM327599 THI327599 TRE327599 UBA327599 UKW327599 UUS327599 VEO327599 VOK327599 VYG327599 WIC327599 WRY327599 FM393135 PI393135 ZE393135 AJA393135 ASW393135 BCS393135 BMO393135 BWK393135 CGG393135 CQC393135 CZY393135 DJU393135 DTQ393135 EDM393135 ENI393135 EXE393135 FHA393135 FQW393135 GAS393135 GKO393135 GUK393135 HEG393135 HOC393135 HXY393135 IHU393135 IRQ393135 JBM393135 JLI393135 JVE393135 KFA393135 KOW393135 KYS393135 LIO393135 LSK393135 MCG393135 MMC393135 MVY393135 NFU393135 NPQ393135 NZM393135 OJI393135 OTE393135 PDA393135 PMW393135 PWS393135 QGO393135 QQK393135 RAG393135 RKC393135 RTY393135 SDU393135 SNQ393135 SXM393135 THI393135 TRE393135 UBA393135 UKW393135 UUS393135 VEO393135 VOK393135 VYG393135 WIC393135 WRY393135 FM458671 PI458671 ZE458671 AJA458671 ASW458671 BCS458671 BMO458671 BWK458671 CGG458671 CQC458671 CZY458671 DJU458671 DTQ458671 EDM458671 ENI458671 EXE458671 FHA458671 FQW458671 GAS458671 GKO458671 GUK458671 HEG458671 HOC458671 HXY458671 IHU458671 IRQ458671 JBM458671 JLI458671 JVE458671 KFA458671 KOW458671 KYS458671 LIO458671 LSK458671 MCG458671 MMC458671 MVY458671 NFU458671 NPQ458671 NZM458671 OJI458671 OTE458671 PDA458671 PMW458671 PWS458671 QGO458671 QQK458671 RAG458671 RKC458671 RTY458671 SDU458671 SNQ458671 SXM458671 THI458671 TRE458671 UBA458671 UKW458671 UUS458671 VEO458671 VOK458671 VYG458671 WIC458671 WRY458671 FM524207 PI524207 ZE524207 AJA524207 ASW524207 BCS524207 BMO524207 BWK524207 CGG524207 CQC524207 CZY524207 DJU524207 DTQ524207 EDM524207 ENI524207 EXE524207 FHA524207 FQW524207 GAS524207 GKO524207 GUK524207 HEG524207 HOC524207 HXY524207 IHU524207 IRQ524207 JBM524207 JLI524207 JVE524207 KFA524207 KOW524207 KYS524207 LIO524207 LSK524207 MCG524207 MMC524207 MVY524207 NFU524207 NPQ524207 NZM524207 OJI524207 OTE524207 PDA524207 PMW524207 PWS524207 QGO524207 QQK524207 RAG524207 RKC524207 RTY524207 SDU524207 SNQ524207 SXM524207 THI524207 TRE524207 UBA524207 UKW524207 UUS524207 VEO524207 VOK524207 VYG524207 WIC524207 WRY524207 FM589743 PI589743 ZE589743 AJA589743 ASW589743 BCS589743 BMO589743 BWK589743 CGG589743 CQC589743 CZY589743 DJU589743 DTQ589743 EDM589743 ENI589743 EXE589743 FHA589743 FQW589743 GAS589743 GKO589743 GUK589743 HEG589743 HOC589743 HXY589743 IHU589743 IRQ589743 JBM589743 JLI589743 JVE589743 KFA589743 KOW589743 KYS589743 LIO589743 LSK589743 MCG589743 MMC589743 MVY589743 NFU589743 NPQ589743 NZM589743 OJI589743 OTE589743 PDA589743 PMW589743 PWS589743 QGO589743 QQK589743 RAG589743 RKC589743 RTY589743 SDU589743 SNQ589743 SXM589743 THI589743 TRE589743 UBA589743 UKW589743 UUS589743 VEO589743 VOK589743 VYG589743 WIC589743 WRY589743 FM655279 PI655279 ZE655279 AJA655279 ASW655279 BCS655279 BMO655279 BWK655279 CGG655279 CQC655279 CZY655279 DJU655279 DTQ655279 EDM655279 ENI655279 EXE655279 FHA655279 FQW655279 GAS655279 GKO655279 GUK655279 HEG655279 HOC655279 HXY655279 IHU655279 IRQ655279 JBM655279 JLI655279 JVE655279 KFA655279 KOW655279 KYS655279 LIO655279 LSK655279 MCG655279 MMC655279 MVY655279 NFU655279 NPQ655279 NZM655279 OJI655279 OTE655279 PDA655279 PMW655279 PWS655279 QGO655279 QQK655279 RAG655279 RKC655279 RTY655279 SDU655279 SNQ655279 SXM655279 THI655279 TRE655279 UBA655279 UKW655279 UUS655279 VEO655279 VOK655279 VYG655279 WIC655279 WRY655279 FM720815 PI720815 ZE720815 AJA720815 ASW720815 BCS720815 BMO720815 BWK720815 CGG720815 CQC720815 CZY720815 DJU720815 DTQ720815 EDM720815 ENI720815 EXE720815 FHA720815 FQW720815 GAS720815 GKO720815 GUK720815 HEG720815 HOC720815 HXY720815 IHU720815 IRQ720815 JBM720815 JLI720815 JVE720815 KFA720815 KOW720815 KYS720815 LIO720815 LSK720815 MCG720815 MMC720815 MVY720815 NFU720815 NPQ720815 NZM720815 OJI720815 OTE720815 PDA720815 PMW720815 PWS720815 QGO720815 QQK720815 RAG720815 RKC720815 RTY720815 SDU720815 SNQ720815 SXM720815 THI720815 TRE720815 UBA720815 UKW720815 UUS720815 VEO720815 VOK720815 VYG720815 WIC720815 WRY720815 FM786351 PI786351 ZE786351 AJA786351 ASW786351 BCS786351 BMO786351 BWK786351 CGG786351 CQC786351 CZY786351 DJU786351 DTQ786351 EDM786351 ENI786351 EXE786351 FHA786351 FQW786351 GAS786351 GKO786351 GUK786351 HEG786351 HOC786351 HXY786351 IHU786351 IRQ786351 JBM786351 JLI786351 JVE786351 KFA786351 KOW786351 KYS786351 LIO786351 LSK786351 MCG786351 MMC786351 MVY786351 NFU786351 NPQ786351 NZM786351 OJI786351 OTE786351 PDA786351 PMW786351 PWS786351 QGO786351 QQK786351 RAG786351 RKC786351 RTY786351 SDU786351 SNQ786351 SXM786351 THI786351 TRE786351 UBA786351 UKW786351 UUS786351 VEO786351 VOK786351 VYG786351 WIC786351 WRY786351 FM851887 PI851887 ZE851887 AJA851887 ASW851887 BCS851887 BMO851887 BWK851887 CGG851887 CQC851887 CZY851887 DJU851887 DTQ851887 EDM851887 ENI851887 EXE851887 FHA851887 FQW851887 GAS851887 GKO851887 GUK851887 HEG851887 HOC851887 HXY851887 IHU851887 IRQ851887 JBM851887 JLI851887 JVE851887 KFA851887 KOW851887 KYS851887 LIO851887 LSK851887 MCG851887 MMC851887 MVY851887 NFU851887 NPQ851887 NZM851887 OJI851887 OTE851887 PDA851887 PMW851887 PWS851887 QGO851887 QQK851887 RAG851887 RKC851887 RTY851887 SDU851887 SNQ851887 SXM851887 THI851887 TRE851887 UBA851887 UKW851887 UUS851887 VEO851887 VOK851887 VYG851887 WIC851887 WRY851887 FM917423 PI917423 ZE917423 AJA917423 ASW917423 BCS917423 BMO917423 BWK917423 CGG917423 CQC917423 CZY917423 DJU917423 DTQ917423 EDM917423 ENI917423 EXE917423 FHA917423 FQW917423 GAS917423 GKO917423 GUK917423 HEG917423 HOC917423 HXY917423 IHU917423 IRQ917423 JBM917423 JLI917423 JVE917423 KFA917423 KOW917423 KYS917423 LIO917423 LSK917423 MCG917423 MMC917423 MVY917423 NFU917423 NPQ917423 NZM917423 OJI917423 OTE917423 PDA917423 PMW917423 PWS917423 QGO917423 QQK917423 RAG917423 RKC917423 RTY917423 SDU917423 SNQ917423 SXM917423 THI917423 TRE917423 UBA917423 UKW917423 UUS917423 VEO917423 VOK917423 VYG917423 WIC917423 WRY917423 FM982959 PI982959 ZE982959 AJA982959 ASW982959 BCS982959 BMO982959 BWK982959 CGG982959 CQC982959 CZY982959 DJU982959 DTQ982959 EDM982959 ENI982959 EXE982959 FHA982959 FQW982959 GAS982959 GKO982959 GUK982959 HEG982959 HOC982959 HXY982959 IHU982959 IRQ982959 JBM982959 JLI982959 JVE982959 KFA982959 KOW982959 KYS982959 LIO982959 LSK982959 MCG982959 MMC982959 MVY982959 NFU982959 NPQ982959 NZM982959 OJI982959 OTE982959 PDA982959 PMW982959 PWS982959 QGO982959 QQK982959 RAG982959 RKC982959 RTY982959 SDU982959 SNQ982959 SXM982959 THI982959 TRE982959 UBA982959 UKW982959 UUS982959 VEO982959 VOK982959 VYG982959 WIC982959 WRY982959 FU65440 PQ65440 ZM65440 AJI65440 ATE65440 BDA65440 BMW65440 BWS65440 CGO65440 CQK65440 DAG65440 DKC65440 DTY65440 EDU65440 ENQ65440 EXM65440 FHI65440 FRE65440 GBA65440 GKW65440 GUS65440 HEO65440 HOK65440 HYG65440 IIC65440 IRY65440 JBU65440 JLQ65440 JVM65440 KFI65440 KPE65440 KZA65440 LIW65440 LSS65440 MCO65440 MMK65440 MWG65440 NGC65440 NPY65440 NZU65440 OJQ65440 OTM65440 PDI65440 PNE65440 PXA65440 QGW65440 QQS65440 RAO65440 RKK65440 RUG65440 SEC65440 SNY65440 SXU65440 THQ65440 TRM65440 UBI65440 ULE65440 UVA65440 VEW65440 VOS65440 VYO65440 WIK65440 WSG65440 FU130976 PQ130976 ZM130976 AJI130976 ATE130976 BDA130976 BMW130976 BWS130976 CGO130976 CQK130976 DAG130976 DKC130976 DTY130976 EDU130976 ENQ130976 EXM130976 FHI130976 FRE130976 GBA130976 GKW130976 GUS130976 HEO130976 HOK130976 HYG130976 IIC130976 IRY130976 JBU130976 JLQ130976 JVM130976 KFI130976 KPE130976 KZA130976 LIW130976 LSS130976 MCO130976 MMK130976 MWG130976 NGC130976 NPY130976 NZU130976 OJQ130976 OTM130976 PDI130976 PNE130976 PXA130976 QGW130976 QQS130976 RAO130976 RKK130976 RUG130976 SEC130976 SNY130976 SXU130976 THQ130976 TRM130976 UBI130976 ULE130976 UVA130976 VEW130976 VOS130976 VYO130976 WIK130976 WSG130976 FU196512 PQ196512 ZM196512 AJI196512 ATE196512 BDA196512 BMW196512 BWS196512 CGO196512 CQK196512 DAG196512 DKC196512 DTY196512 EDU196512 ENQ196512 EXM196512 FHI196512 FRE196512 GBA196512 GKW196512 GUS196512 HEO196512 HOK196512 HYG196512 IIC196512 IRY196512 JBU196512 JLQ196512 JVM196512 KFI196512 KPE196512 KZA196512 LIW196512 LSS196512 MCO196512 MMK196512 MWG196512 NGC196512 NPY196512 NZU196512 OJQ196512 OTM196512 PDI196512 PNE196512 PXA196512 QGW196512 QQS196512 RAO196512 RKK196512 RUG196512 SEC196512 SNY196512 SXU196512 THQ196512 TRM196512 UBI196512 ULE196512 UVA196512 VEW196512 VOS196512 VYO196512 WIK196512 WSG196512 FU262048 PQ262048 ZM262048 AJI262048 ATE262048 BDA262048 BMW262048 BWS262048 CGO262048 CQK262048 DAG262048 DKC262048 DTY262048 EDU262048 ENQ262048 EXM262048 FHI262048 FRE262048 GBA262048 GKW262048 GUS262048 HEO262048 HOK262048 HYG262048 IIC262048 IRY262048 JBU262048 JLQ262048 JVM262048 KFI262048 KPE262048 KZA262048 LIW262048 LSS262048 MCO262048 MMK262048 MWG262048 NGC262048 NPY262048 NZU262048 OJQ262048 OTM262048 PDI262048 PNE262048 PXA262048 QGW262048 QQS262048 RAO262048 RKK262048 RUG262048 SEC262048 SNY262048 SXU262048 THQ262048 TRM262048 UBI262048 ULE262048 UVA262048 VEW262048 VOS262048 VYO262048 WIK262048 WSG262048 FU327584 PQ327584 ZM327584 AJI327584 ATE327584 BDA327584 BMW327584 BWS327584 CGO327584 CQK327584 DAG327584 DKC327584 DTY327584 EDU327584 ENQ327584 EXM327584 FHI327584 FRE327584 GBA327584 GKW327584 GUS327584 HEO327584 HOK327584 HYG327584 IIC327584 IRY327584 JBU327584 JLQ327584 JVM327584 KFI327584 KPE327584 KZA327584 LIW327584 LSS327584 MCO327584 MMK327584 MWG327584 NGC327584 NPY327584 NZU327584 OJQ327584 OTM327584 PDI327584 PNE327584 PXA327584 QGW327584 QQS327584 RAO327584 RKK327584 RUG327584 SEC327584 SNY327584 SXU327584 THQ327584 TRM327584 UBI327584 ULE327584 UVA327584 VEW327584 VOS327584 VYO327584 WIK327584 WSG327584 FU393120 PQ393120 ZM393120 AJI393120 ATE393120 BDA393120 BMW393120 BWS393120 CGO393120 CQK393120 DAG393120 DKC393120 DTY393120 EDU393120 ENQ393120 EXM393120 FHI393120 FRE393120 GBA393120 GKW393120 GUS393120 HEO393120 HOK393120 HYG393120 IIC393120 IRY393120 JBU393120 JLQ393120 JVM393120 KFI393120 KPE393120 KZA393120 LIW393120 LSS393120 MCO393120 MMK393120 MWG393120 NGC393120 NPY393120 NZU393120 OJQ393120 OTM393120 PDI393120 PNE393120 PXA393120 QGW393120 QQS393120 RAO393120 RKK393120 RUG393120 SEC393120 SNY393120 SXU393120 THQ393120 TRM393120 UBI393120 ULE393120 UVA393120 VEW393120 VOS393120 VYO393120 WIK393120 WSG393120 FU458656 PQ458656 ZM458656 AJI458656 ATE458656 BDA458656 BMW458656 BWS458656 CGO458656 CQK458656 DAG458656 DKC458656 DTY458656 EDU458656 ENQ458656 EXM458656 FHI458656 FRE458656 GBA458656 GKW458656 GUS458656 HEO458656 HOK458656 HYG458656 IIC458656 IRY458656 JBU458656 JLQ458656 JVM458656 KFI458656 KPE458656 KZA458656 LIW458656 LSS458656 MCO458656 MMK458656 MWG458656 NGC458656 NPY458656 NZU458656 OJQ458656 OTM458656 PDI458656 PNE458656 PXA458656 QGW458656 QQS458656 RAO458656 RKK458656 RUG458656 SEC458656 SNY458656 SXU458656 THQ458656 TRM458656 UBI458656 ULE458656 UVA458656 VEW458656 VOS458656 VYO458656 WIK458656 WSG458656 FU524192 PQ524192 ZM524192 AJI524192 ATE524192 BDA524192 BMW524192 BWS524192 CGO524192 CQK524192 DAG524192 DKC524192 DTY524192 EDU524192 ENQ524192 EXM524192 FHI524192 FRE524192 GBA524192 GKW524192 GUS524192 HEO524192 HOK524192 HYG524192 IIC524192 IRY524192 JBU524192 JLQ524192 JVM524192 KFI524192 KPE524192 KZA524192 LIW524192 LSS524192 MCO524192 MMK524192 MWG524192 NGC524192 NPY524192 NZU524192 OJQ524192 OTM524192 PDI524192 PNE524192 PXA524192 QGW524192 QQS524192 RAO524192 RKK524192 RUG524192 SEC524192 SNY524192 SXU524192 THQ524192 TRM524192 UBI524192 ULE524192 UVA524192 VEW524192 VOS524192 VYO524192 WIK524192 WSG524192 FU589728 PQ589728 ZM589728 AJI589728 ATE589728 BDA589728 BMW589728 BWS589728 CGO589728 CQK589728 DAG589728 DKC589728 DTY589728 EDU589728 ENQ589728 EXM589728 FHI589728 FRE589728 GBA589728 GKW589728 GUS589728 HEO589728 HOK589728 HYG589728 IIC589728 IRY589728 JBU589728 JLQ589728 JVM589728 KFI589728 KPE589728 KZA589728 LIW589728 LSS589728 MCO589728 MMK589728 MWG589728 NGC589728 NPY589728 NZU589728 OJQ589728 OTM589728 PDI589728 PNE589728 PXA589728 QGW589728 QQS589728 RAO589728 RKK589728 RUG589728 SEC589728 SNY589728 SXU589728 THQ589728 TRM589728 UBI589728 ULE589728 UVA589728 VEW589728 VOS589728 VYO589728 WIK589728 WSG589728 FU655264 PQ655264 ZM655264 AJI655264 ATE655264 BDA655264 BMW655264 BWS655264 CGO655264 CQK655264 DAG655264 DKC655264 DTY655264 EDU655264 ENQ655264 EXM655264 FHI655264 FRE655264 GBA655264 GKW655264 GUS655264 HEO655264 HOK655264 HYG655264 IIC655264 IRY655264 JBU655264 JLQ655264 JVM655264 KFI655264 KPE655264 KZA655264 LIW655264 LSS655264 MCO655264 MMK655264 MWG655264 NGC655264 NPY655264 NZU655264 OJQ655264 OTM655264 PDI655264 PNE655264 PXA655264 QGW655264 QQS655264 RAO655264 RKK655264 RUG655264 SEC655264 SNY655264 SXU655264 THQ655264 TRM655264 UBI655264 ULE655264 UVA655264 VEW655264 VOS655264 VYO655264 WIK655264 WSG655264 FU720800 PQ720800 ZM720800 AJI720800 ATE720800 BDA720800 BMW720800 BWS720800 CGO720800 CQK720800 DAG720800 DKC720800 DTY720800 EDU720800 ENQ720800 EXM720800 FHI720800 FRE720800 GBA720800 GKW720800 GUS720800 HEO720800 HOK720800 HYG720800 IIC720800 IRY720800 JBU720800 JLQ720800 JVM720800 KFI720800 KPE720800 KZA720800 LIW720800 LSS720800 MCO720800 MMK720800 MWG720800 NGC720800 NPY720800 NZU720800 OJQ720800 OTM720800 PDI720800 PNE720800 PXA720800 QGW720800 QQS720800 RAO720800 RKK720800 RUG720800 SEC720800 SNY720800 SXU720800 THQ720800 TRM720800 UBI720800 ULE720800 UVA720800 VEW720800 VOS720800 VYO720800 WIK720800 WSG720800 FU786336 PQ786336 ZM786336 AJI786336 ATE786336 BDA786336 BMW786336 BWS786336 CGO786336 CQK786336 DAG786336 DKC786336 DTY786336 EDU786336 ENQ786336 EXM786336 FHI786336 FRE786336 GBA786336 GKW786336 GUS786336 HEO786336 HOK786336 HYG786336 IIC786336 IRY786336 JBU786336 JLQ786336 JVM786336 KFI786336 KPE786336 KZA786336 LIW786336 LSS786336 MCO786336 MMK786336 MWG786336 NGC786336 NPY786336 NZU786336 OJQ786336 OTM786336 PDI786336 PNE786336 PXA786336 QGW786336 QQS786336 RAO786336 RKK786336 RUG786336 SEC786336 SNY786336 SXU786336 THQ786336 TRM786336 UBI786336 ULE786336 UVA786336 VEW786336 VOS786336 VYO786336 WIK786336 WSG786336 FU851872 PQ851872 ZM851872 AJI851872 ATE851872 BDA851872 BMW851872 BWS851872 CGO851872 CQK851872 DAG851872 DKC851872 DTY851872 EDU851872 ENQ851872 EXM851872 FHI851872 FRE851872 GBA851872 GKW851872 GUS851872 HEO851872 HOK851872 HYG851872 IIC851872 IRY851872 JBU851872 JLQ851872 JVM851872 KFI851872 KPE851872 KZA851872 LIW851872 LSS851872 MCO851872 MMK851872 MWG851872 NGC851872 NPY851872 NZU851872 OJQ851872 OTM851872 PDI851872 PNE851872 PXA851872 QGW851872 QQS851872 RAO851872 RKK851872 RUG851872 SEC851872 SNY851872 SXU851872 THQ851872 TRM851872 UBI851872 ULE851872 UVA851872 VEW851872 VOS851872 VYO851872 WIK851872 WSG851872 FU917408 PQ917408 ZM917408 AJI917408 ATE917408 BDA917408 BMW917408 BWS917408 CGO917408 CQK917408 DAG917408 DKC917408 DTY917408 EDU917408 ENQ917408 EXM917408 FHI917408 FRE917408 GBA917408 GKW917408 GUS917408 HEO917408 HOK917408 HYG917408 IIC917408 IRY917408 JBU917408 JLQ917408 JVM917408 KFI917408 KPE917408 KZA917408 LIW917408 LSS917408 MCO917408 MMK917408 MWG917408 NGC917408 NPY917408 NZU917408 OJQ917408 OTM917408 PDI917408 PNE917408 PXA917408 QGW917408 QQS917408 RAO917408 RKK917408 RUG917408 SEC917408 SNY917408 SXU917408 THQ917408 TRM917408 UBI917408 ULE917408 UVA917408 VEW917408 VOS917408 VYO917408 WIK917408 WSG917408 FU982944 PQ982944 ZM982944 AJI982944 ATE982944 BDA982944 BMW982944 BWS982944 CGO982944 CQK982944 DAG982944 DKC982944 DTY982944 EDU982944 ENQ982944 EXM982944 FHI982944 FRE982944 GBA982944 GKW982944 GUS982944 HEO982944 HOK982944 HYG982944 IIC982944 IRY982944 JBU982944 JLQ982944 JVM982944 KFI982944 KPE982944 KZA982944 LIW982944 LSS982944 MCO982944 MMK982944 MWG982944 NGC982944 NPY982944 NZU982944 OJQ982944 OTM982944 PDI982944 PNE982944 PXA982944 QGW982944 QQS982944 RAO982944 RKK982944 RUG982944 SEC982944 SNY982944 SXU982944 THQ982944 TRM982944 UBI982944 ULE982944 UVA982944 VEW982944 VOS982944 VYO982944 WIK982944 WSG982944 FM65440 PI65440 ZE65440 AJA65440 ASW65440 BCS65440 BMO65440 BWK65440 CGG65440 CQC65440 CZY65440 DJU65440 DTQ65440 EDM65440 ENI65440 EXE65440 FHA65440 FQW65440 GAS65440 GKO65440 GUK65440 HEG65440 HOC65440 HXY65440 IHU65440 IRQ65440 JBM65440 JLI65440 JVE65440 KFA65440 KOW65440 KYS65440 LIO65440 LSK65440 MCG65440 MMC65440 MVY65440 NFU65440 NPQ65440 NZM65440 OJI65440 OTE65440 PDA65440 PMW65440 PWS65440 QGO65440 QQK65440 RAG65440 RKC65440 RTY65440 SDU65440 SNQ65440 SXM65440 THI65440 TRE65440 UBA65440 UKW65440 UUS65440 VEO65440 VOK65440 VYG65440 WIC65440 WRY65440 FM130976 PI130976 ZE130976 AJA130976 ASW130976 BCS130976 BMO130976 BWK130976 CGG130976 CQC130976 CZY130976 DJU130976 DTQ130976 EDM130976 ENI130976 EXE130976 FHA130976 FQW130976 GAS130976 GKO130976 GUK130976 HEG130976 HOC130976 HXY130976 IHU130976 IRQ130976 JBM130976 JLI130976 JVE130976 KFA130976 KOW130976 KYS130976 LIO130976 LSK130976 MCG130976 MMC130976 MVY130976 NFU130976 NPQ130976 NZM130976 OJI130976 OTE130976 PDA130976 PMW130976 PWS130976 QGO130976 QQK130976 RAG130976 RKC130976 RTY130976 SDU130976 SNQ130976 SXM130976 THI130976 TRE130976 UBA130976 UKW130976 UUS130976 VEO130976 VOK130976 VYG130976 WIC130976 WRY130976 FM196512 PI196512 ZE196512 AJA196512 ASW196512 BCS196512 BMO196512 BWK196512 CGG196512 CQC196512 CZY196512 DJU196512 DTQ196512 EDM196512 ENI196512 EXE196512 FHA196512 FQW196512 GAS196512 GKO196512 GUK196512 HEG196512 HOC196512 HXY196512 IHU196512 IRQ196512 JBM196512 JLI196512 JVE196512 KFA196512 KOW196512 KYS196512 LIO196512 LSK196512 MCG196512 MMC196512 MVY196512 NFU196512 NPQ196512 NZM196512 OJI196512 OTE196512 PDA196512 PMW196512 PWS196512 QGO196512 QQK196512 RAG196512 RKC196512 RTY196512 SDU196512 SNQ196512 SXM196512 THI196512 TRE196512 UBA196512 UKW196512 UUS196512 VEO196512 VOK196512 VYG196512 WIC196512 WRY196512 FM262048 PI262048 ZE262048 AJA262048 ASW262048 BCS262048 BMO262048 BWK262048 CGG262048 CQC262048 CZY262048 DJU262048 DTQ262048 EDM262048 ENI262048 EXE262048 FHA262048 FQW262048 GAS262048 GKO262048 GUK262048 HEG262048 HOC262048 HXY262048 IHU262048 IRQ262048 JBM262048 JLI262048 JVE262048 KFA262048 KOW262048 KYS262048 LIO262048 LSK262048 MCG262048 MMC262048 MVY262048 NFU262048 NPQ262048 NZM262048 OJI262048 OTE262048 PDA262048 PMW262048 PWS262048 QGO262048 QQK262048 RAG262048 RKC262048 RTY262048 SDU262048 SNQ262048 SXM262048 THI262048 TRE262048 UBA262048 UKW262048 UUS262048 VEO262048 VOK262048 VYG262048 WIC262048 WRY262048 FM327584 PI327584 ZE327584 AJA327584 ASW327584 BCS327584 BMO327584 BWK327584 CGG327584 CQC327584 CZY327584 DJU327584 DTQ327584 EDM327584 ENI327584 EXE327584 FHA327584 FQW327584 GAS327584 GKO327584 GUK327584 HEG327584 HOC327584 HXY327584 IHU327584 IRQ327584 JBM327584 JLI327584 JVE327584 KFA327584 KOW327584 KYS327584 LIO327584 LSK327584 MCG327584 MMC327584 MVY327584 NFU327584 NPQ327584 NZM327584 OJI327584 OTE327584 PDA327584 PMW327584 PWS327584 QGO327584 QQK327584 RAG327584 RKC327584 RTY327584 SDU327584 SNQ327584 SXM327584 THI327584 TRE327584 UBA327584 UKW327584 UUS327584 VEO327584 VOK327584 VYG327584 WIC327584 WRY327584 FM393120 PI393120 ZE393120 AJA393120 ASW393120 BCS393120 BMO393120 BWK393120 CGG393120 CQC393120 CZY393120 DJU393120 DTQ393120 EDM393120 ENI393120 EXE393120 FHA393120 FQW393120 GAS393120 GKO393120 GUK393120 HEG393120 HOC393120 HXY393120 IHU393120 IRQ393120 JBM393120 JLI393120 JVE393120 KFA393120 KOW393120 KYS393120 LIO393120 LSK393120 MCG393120 MMC393120 MVY393120 NFU393120 NPQ393120 NZM393120 OJI393120 OTE393120 PDA393120 PMW393120 PWS393120 QGO393120 QQK393120 RAG393120 RKC393120 RTY393120 SDU393120 SNQ393120 SXM393120 THI393120 TRE393120 UBA393120 UKW393120 UUS393120 VEO393120 VOK393120 VYG393120 WIC393120 WRY393120 FM458656 PI458656 ZE458656 AJA458656 ASW458656 BCS458656 BMO458656 BWK458656 CGG458656 CQC458656 CZY458656 DJU458656 DTQ458656 EDM458656 ENI458656 EXE458656 FHA458656 FQW458656 GAS458656 GKO458656 GUK458656 HEG458656 HOC458656 HXY458656 IHU458656 IRQ458656 JBM458656 JLI458656 JVE458656 KFA458656 KOW458656 KYS458656 LIO458656 LSK458656 MCG458656 MMC458656 MVY458656 NFU458656 NPQ458656 NZM458656 OJI458656 OTE458656 PDA458656 PMW458656 PWS458656 QGO458656 QQK458656 RAG458656 RKC458656 RTY458656 SDU458656 SNQ458656 SXM458656 THI458656 TRE458656 UBA458656 UKW458656 UUS458656 VEO458656 VOK458656 VYG458656 WIC458656 WRY458656 FM524192 PI524192 ZE524192 AJA524192 ASW524192 BCS524192 BMO524192 BWK524192 CGG524192 CQC524192 CZY524192 DJU524192 DTQ524192 EDM524192 ENI524192 EXE524192 FHA524192 FQW524192 GAS524192 GKO524192 GUK524192 HEG524192 HOC524192 HXY524192 IHU524192 IRQ524192 JBM524192 JLI524192 JVE524192 KFA524192 KOW524192 KYS524192 LIO524192 LSK524192 MCG524192 MMC524192 MVY524192 NFU524192 NPQ524192 NZM524192 OJI524192 OTE524192 PDA524192 PMW524192 PWS524192 QGO524192 QQK524192 RAG524192 RKC524192 RTY524192 SDU524192 SNQ524192 SXM524192 THI524192 TRE524192 UBA524192 UKW524192 UUS524192 VEO524192 VOK524192 VYG524192 WIC524192 WRY524192 FM589728 PI589728 ZE589728 AJA589728 ASW589728 BCS589728 BMO589728 BWK589728 CGG589728 CQC589728 CZY589728 DJU589728 DTQ589728 EDM589728 ENI589728 EXE589728 FHA589728 FQW589728 GAS589728 GKO589728 GUK589728 HEG589728 HOC589728 HXY589728 IHU589728 IRQ589728 JBM589728 JLI589728 JVE589728 KFA589728 KOW589728 KYS589728 LIO589728 LSK589728 MCG589728 MMC589728 MVY589728 NFU589728 NPQ589728 NZM589728 OJI589728 OTE589728 PDA589728 PMW589728 PWS589728 QGO589728 QQK589728 RAG589728 RKC589728 RTY589728 SDU589728 SNQ589728 SXM589728 THI589728 TRE589728 UBA589728 UKW589728 UUS589728 VEO589728 VOK589728 VYG589728 WIC589728 WRY589728 FM655264 PI655264 ZE655264 AJA655264 ASW655264 BCS655264 BMO655264 BWK655264 CGG655264 CQC655264 CZY655264 DJU655264 DTQ655264 EDM655264 ENI655264 EXE655264 FHA655264 FQW655264 GAS655264 GKO655264 GUK655264 HEG655264 HOC655264 HXY655264 IHU655264 IRQ655264 JBM655264 JLI655264 JVE655264 KFA655264 KOW655264 KYS655264 LIO655264 LSK655264 MCG655264 MMC655264 MVY655264 NFU655264 NPQ655264 NZM655264 OJI655264 OTE655264 PDA655264 PMW655264 PWS655264 QGO655264 QQK655264 RAG655264 RKC655264 RTY655264 SDU655264 SNQ655264 SXM655264 THI655264 TRE655264 UBA655264 UKW655264 UUS655264 VEO655264 VOK655264 VYG655264 WIC655264 WRY655264 FM720800 PI720800 ZE720800 AJA720800 ASW720800 BCS720800 BMO720800 BWK720800 CGG720800 CQC720800 CZY720800 DJU720800 DTQ720800 EDM720800 ENI720800 EXE720800 FHA720800 FQW720800 GAS720800 GKO720800 GUK720800 HEG720800 HOC720800 HXY720800 IHU720800 IRQ720800 JBM720800 JLI720800 JVE720800 KFA720800 KOW720800 KYS720800 LIO720800 LSK720800 MCG720800 MMC720800 MVY720800 NFU720800 NPQ720800 NZM720800 OJI720800 OTE720800 PDA720800 PMW720800 PWS720800 QGO720800 QQK720800 RAG720800 RKC720800 RTY720800 SDU720800 SNQ720800 SXM720800 THI720800 TRE720800 UBA720800 UKW720800 UUS720800 VEO720800 VOK720800 VYG720800 WIC720800 WRY720800 FM786336 PI786336 ZE786336 AJA786336 ASW786336 BCS786336 BMO786336 BWK786336 CGG786336 CQC786336 CZY786336 DJU786336 DTQ786336 EDM786336 ENI786336 EXE786336 FHA786336 FQW786336 GAS786336 GKO786336 GUK786336 HEG786336 HOC786336 HXY786336 IHU786336 IRQ786336 JBM786336 JLI786336 JVE786336 KFA786336 KOW786336 KYS786336 LIO786336 LSK786336 MCG786336 MMC786336 MVY786336 NFU786336 NPQ786336 NZM786336 OJI786336 OTE786336 PDA786336 PMW786336 PWS786336 QGO786336 QQK786336 RAG786336 RKC786336 RTY786336 SDU786336 SNQ786336 SXM786336 THI786336 TRE786336 UBA786336 UKW786336 UUS786336 VEO786336 VOK786336 VYG786336 WIC786336 WRY786336 FM851872 PI851872 ZE851872 AJA851872 ASW851872 BCS851872 BMO851872 BWK851872 CGG851872 CQC851872 CZY851872 DJU851872 DTQ851872 EDM851872 ENI851872 EXE851872 FHA851872 FQW851872 GAS851872 GKO851872 GUK851872 HEG851872 HOC851872 HXY851872 IHU851872 IRQ851872 JBM851872 JLI851872 JVE851872 KFA851872 KOW851872 KYS851872 LIO851872 LSK851872 MCG851872 MMC851872 MVY851872 NFU851872 NPQ851872 NZM851872 OJI851872 OTE851872 PDA851872 PMW851872 PWS851872 QGO851872 QQK851872 RAG851872 RKC851872 RTY851872 SDU851872 SNQ851872 SXM851872 THI851872 TRE851872 UBA851872 UKW851872 UUS851872 VEO851872 VOK851872 VYG851872 WIC851872 WRY851872 FM917408 PI917408 ZE917408 AJA917408 ASW917408 BCS917408 BMO917408 BWK917408 CGG917408 CQC917408 CZY917408 DJU917408 DTQ917408 EDM917408 ENI917408 EXE917408 FHA917408 FQW917408 GAS917408 GKO917408 GUK917408 HEG917408 HOC917408 HXY917408 IHU917408 IRQ917408 JBM917408 JLI917408 JVE917408 KFA917408 KOW917408 KYS917408 LIO917408 LSK917408 MCG917408 MMC917408 MVY917408 NFU917408 NPQ917408 NZM917408 OJI917408 OTE917408 PDA917408 PMW917408 PWS917408 QGO917408 QQK917408 RAG917408 RKC917408 RTY917408 SDU917408 SNQ917408 SXM917408 THI917408 TRE917408 UBA917408 UKW917408 UUS917408 VEO917408 VOK917408 VYG917408 WIC917408 WRY917408 FM982944 PI982944 ZE982944 AJA982944 ASW982944 BCS982944 BMO982944 BWK982944 CGG982944 CQC982944 CZY982944 DJU982944 DTQ982944 EDM982944 ENI982944 EXE982944 FHA982944 FQW982944 GAS982944 GKO982944 GUK982944 HEG982944 HOC982944 HXY982944 IHU982944 IRQ982944 JBM982944 JLI982944 JVE982944 KFA982944 KOW982944 KYS982944 LIO982944 LSK982944 MCG982944 MMC982944 MVY982944 NFU982944 NPQ982944 NZM982944 OJI982944 OTE982944 PDA982944 PMW982944 PWS982944 QGO982944 QQK982944 RAG982944 RKC982944 RTY982944 SDU982944 SNQ982944 SXM982944 THI982944 TRE982944 UBA982944 UKW982944 UUS982944 VEO982944 VOK982944 FM55 PI55 ZE55 AJA55 ASW55 BCS55 BMO55 BWK55 CGG55 CQC55 CZY55 DJU55 DTQ55 EDM55 ENI55 EXE55 FHA55 FQW55 GAS55 GKO55 GUK55 HEG55 HOC55 HXY55 IHU55 IRQ55 JBM55 JLI55 JVE55 KFA55 KOW55 KYS55 LIO55 LSK55 MCG55 MMC55 MVY55 NFU55 NPQ55 NZM55 OJI55 OTE55 PDA55 PMW55 PWS55 QGO55 QQK55 RAG55 RKC55 RTY55 SDU55 SNQ55 SXM55 THI55 TRE55 UBA55 UKW55 UUS55 VEO55 VOK55 VYG55 WIC55 WRY55 FU55 PQ55 ZM55 AJI55 ATE55 BDA55 BMW55 BWS55 CGO55 CQK55 DAG55 DKC55 DTY55 EDU55 ENQ55 EXM55 FHI55 FRE55 GBA55 GKW55 GUS55 HEO55 HOK55 HYG55 IIC55 IRY55 JBU55 JLQ55 JVM55 KFI55 KPE55 KZA55 LIW55 LSS55 MCO55 MMK55 MWG55 NGC55 NPY55 NZU55 OJQ55 OTM55 PDI55 PNE55 PXA55 QGW55 QQS55 RAO55 RKK55 RUG55 SEC55 SNY55 SXU55 THQ55 TRM55 UBI55 ULE55 UVA55 VEW55 VOS55 VYO55 WIK55 WSG55 FF55 PB55 YX55 AIT55 ASP55 BCL55 BMH55 BWD55 CFZ55 CPV55 CZR55 DJN55 DTJ55 EDF55 ENB55 EWX55 FGT55 FQP55 GAL55 GKH55 GUD55 HDZ55 HNV55 HXR55 IHN55 IRJ55 JBF55 JLB55 JUX55 KET55 KOP55 KYL55 LIH55 LSD55 MBZ55 MLV55 MVR55 NFN55 NPJ55 NZF55 OJB55 OSX55 PCT55 PMP55 PWL55 QGH55 QQD55 QZZ55 RJV55 RTR55 SDN55 SNJ55 SXF55 THB55 TQX55 UAT55 UKP55 UUL55 VEH55 VOD55 VXZ55 WHV55 WRR55 FM51 PI51 ZE51 AJA51 ASW51 BCS51 BMO51 BWK51 CGG51 CQC51 CZY51 DJU51 DTQ51 EDM51 ENI51 EXE51 FHA51 FQW51 GAS51 GKO51 GUK51 HEG51 HOC51 HXY51 IHU51 IRQ51 JBM51 JLI51 JVE51 KFA51 KOW51 KYS51 LIO51 LSK51 MCG51 MMC51 MVY51 NFU51 NPQ51 NZM51 OJI51 OTE51 PDA51 PMW51 PWS51 QGO51 QQK51 RAG51 RKC51 RTY51 SDU51 SNQ51 SXM51 THI51 TRE51 UBA51 UKW51 UUS51 VEO51 VOK51 VYG51 WIC51 WRY51 FU51 PQ51 ZM51 AJI51 ATE51 BDA51 BMW51 BWS51 CGO51 CQK51 DAG51 DKC51 DTY51 EDU51 ENQ51 EXM51 FHI51 FRE51 GBA51 GKW51 GUS51 HEO51 HOK51 HYG51 IIC51 IRY51 JBU51 JLQ51 JVM51 KFI51 KPE51 KZA51 LIW51 LSS51 MCO51 MMK51 MWG51 NGC51 NPY51 NZU51 OJQ51 OTM51 PDI51 PNE51 PXA51 QGW51 QQS51 RAO51 RKK51 RUG51 SEC51 SNY51 SXU51 THQ51 TRM51 UBI51 ULE51 UVA51 VEW51 VOS51 VYO51 WIK51 WSG51 FF51 PB51 YX51 AIT51 ASP51 BCL51 BMH51 BWD51 CFZ51 CPV51 CZR51 DJN51 DTJ51 EDF51 ENB51 EWX51 FGT51 FQP51 GAL51 GKH51 GUD51 HDZ51 HNV51 HXR51 IHN51 IRJ51 JBF51 JLB51 JUX51 KET51 KOP51 KYL51 LIH51 LSD51 MBZ51 MLV51 MVR51 NFN51 NPJ51 NZF51 OJB51 OSX51 PCT51 PMP51 PWL51 QGH51 QQD51 QZZ51 RJV51 RTR51 SDN51 SNJ51 SXF51 THB51 TQX51 UAT51 UKP51 UUL51 VEH51 VOD51 VXZ51 WHV51 WRR51 WRY982983:WRY982990 WIC982983:WIC982990 VYG982983:VYG982990 VOK982983:VOK982990 VEO982983:VEO982990 UUS982983:UUS982990 UKW982983:UKW982990 UBA982983:UBA982990 TRE982983:TRE982990 THI982983:THI982990 SXM982983:SXM982990 SNQ982983:SNQ982990 SDU982983:SDU982990 RTY982983:RTY982990 RKC982983:RKC982990 RAG982983:RAG982990 QQK982983:QQK982990 QGO982983:QGO982990 PWS982983:PWS982990 PMW982983:PMW982990 PDA982983:PDA982990 OTE982983:OTE982990 OJI982983:OJI982990 NZM982983:NZM982990 NPQ982983:NPQ982990 NFU982983:NFU982990 MVY982983:MVY982990 MMC982983:MMC982990 MCG982983:MCG982990 LSK982983:LSK982990 LIO982983:LIO982990 KYS982983:KYS982990 KOW982983:KOW982990 KFA982983:KFA982990 JVE982983:JVE982990 JLI982983:JLI982990 JBM982983:JBM982990 IRQ982983:IRQ982990 IHU982983:IHU982990 HXY982983:HXY982990 HOC982983:HOC982990 HEG982983:HEG982990 GUK982983:GUK982990 GKO982983:GKO982990 GAS982983:GAS982990 FQW982983:FQW982990 FHA982983:FHA982990 EXE982983:EXE982990 ENI982983:ENI982990 EDM982983:EDM982990 DTQ982983:DTQ982990 DJU982983:DJU982990 CZY982983:CZY982990 CQC982983:CQC982990 CGG982983:CGG982990 BWK982983:BWK982990 BMO982983:BMO982990 BCS982983:BCS982990 ASW982983:ASW982990 AJA982983:AJA982990 ZE982983:ZE982990 PI982983:PI982990 FM982983:FM982990 WRY917447:WRY917454 WIC917447:WIC917454 VYG917447:VYG917454 VOK917447:VOK917454 VEO917447:VEO917454 UUS917447:UUS917454 UKW917447:UKW917454 UBA917447:UBA917454 TRE917447:TRE917454 THI917447:THI917454 SXM917447:SXM917454 SNQ917447:SNQ917454 SDU917447:SDU917454 RTY917447:RTY917454 RKC917447:RKC917454 RAG917447:RAG917454 QQK917447:QQK917454 QGO917447:QGO917454 PWS917447:PWS917454 PMW917447:PMW917454 PDA917447:PDA917454 OTE917447:OTE917454 OJI917447:OJI917454 NZM917447:NZM917454 NPQ917447:NPQ917454 NFU917447:NFU917454 MVY917447:MVY917454 MMC917447:MMC917454 MCG917447:MCG917454 LSK917447:LSK917454 LIO917447:LIO917454 KYS917447:KYS917454 KOW917447:KOW917454 KFA917447:KFA917454 JVE917447:JVE917454 JLI917447:JLI917454 JBM917447:JBM917454 IRQ917447:IRQ917454 IHU917447:IHU917454 HXY917447:HXY917454 HOC917447:HOC917454 HEG917447:HEG917454 GUK917447:GUK917454 GKO917447:GKO917454 GAS917447:GAS917454 FQW917447:FQW917454 FHA917447:FHA917454 EXE917447:EXE917454 ENI917447:ENI917454 EDM917447:EDM917454 DTQ917447:DTQ917454 DJU917447:DJU917454 CZY917447:CZY917454 CQC917447:CQC917454 CGG917447:CGG917454 BWK917447:BWK917454 BMO917447:BMO917454 BCS917447:BCS917454 ASW917447:ASW917454 AJA917447:AJA917454 ZE917447:ZE917454 PI917447:PI917454 FM917447:FM917454 WRY851911:WRY851918 WIC851911:WIC851918 VYG851911:VYG851918 VOK851911:VOK851918 VEO851911:VEO851918 UUS851911:UUS851918 UKW851911:UKW851918 UBA851911:UBA851918 TRE851911:TRE851918 THI851911:THI851918 SXM851911:SXM851918 SNQ851911:SNQ851918 SDU851911:SDU851918 RTY851911:RTY851918 RKC851911:RKC851918 RAG851911:RAG851918 QQK851911:QQK851918 QGO851911:QGO851918 PWS851911:PWS851918 PMW851911:PMW851918 PDA851911:PDA851918 OTE851911:OTE851918 OJI851911:OJI851918 NZM851911:NZM851918 NPQ851911:NPQ851918 NFU851911:NFU851918 MVY851911:MVY851918 MMC851911:MMC851918 MCG851911:MCG851918 LSK851911:LSK851918 LIO851911:LIO851918 KYS851911:KYS851918 KOW851911:KOW851918 KFA851911:KFA851918 JVE851911:JVE851918 JLI851911:JLI851918 JBM851911:JBM851918 IRQ851911:IRQ851918 IHU851911:IHU851918 HXY851911:HXY851918 HOC851911:HOC851918 HEG851911:HEG851918 GUK851911:GUK851918 GKO851911:GKO851918 GAS851911:GAS851918 FQW851911:FQW851918 FHA851911:FHA851918 EXE851911:EXE851918 ENI851911:ENI851918 EDM851911:EDM851918 DTQ851911:DTQ851918 DJU851911:DJU851918 CZY851911:CZY851918 CQC851911:CQC851918 CGG851911:CGG851918 BWK851911:BWK851918 BMO851911:BMO851918 BCS851911:BCS851918 ASW851911:ASW851918 AJA851911:AJA851918 ZE851911:ZE851918 PI851911:PI851918 FM851911:FM851918 WRY786375:WRY786382 WIC786375:WIC786382 VYG786375:VYG786382 VOK786375:VOK786382 VEO786375:VEO786382 UUS786375:UUS786382 UKW786375:UKW786382 UBA786375:UBA786382 TRE786375:TRE786382 THI786375:THI786382 SXM786375:SXM786382 SNQ786375:SNQ786382 SDU786375:SDU786382 RTY786375:RTY786382 RKC786375:RKC786382 RAG786375:RAG786382 QQK786375:QQK786382 QGO786375:QGO786382 PWS786375:PWS786382 PMW786375:PMW786382 PDA786375:PDA786382 OTE786375:OTE786382 OJI786375:OJI786382 NZM786375:NZM786382 NPQ786375:NPQ786382 NFU786375:NFU786382 MVY786375:MVY786382 MMC786375:MMC786382 MCG786375:MCG786382 LSK786375:LSK786382 LIO786375:LIO786382 KYS786375:KYS786382 KOW786375:KOW786382 KFA786375:KFA786382 JVE786375:JVE786382 JLI786375:JLI786382 JBM786375:JBM786382 IRQ786375:IRQ786382 IHU786375:IHU786382 HXY786375:HXY786382 HOC786375:HOC786382 HEG786375:HEG786382 GUK786375:GUK786382 GKO786375:GKO786382 GAS786375:GAS786382 FQW786375:FQW786382 FHA786375:FHA786382 EXE786375:EXE786382 ENI786375:ENI786382 EDM786375:EDM786382 DTQ786375:DTQ786382 DJU786375:DJU786382 CZY786375:CZY786382 CQC786375:CQC786382 CGG786375:CGG786382 BWK786375:BWK786382 BMO786375:BMO786382 BCS786375:BCS786382 ASW786375:ASW786382 AJA786375:AJA786382 ZE786375:ZE786382 PI786375:PI786382 FM786375:FM786382 WRY720839:WRY720846 WIC720839:WIC720846 VYG720839:VYG720846 VOK720839:VOK720846 VEO720839:VEO720846 UUS720839:UUS720846 UKW720839:UKW720846 UBA720839:UBA720846 TRE720839:TRE720846 THI720839:THI720846 SXM720839:SXM720846 SNQ720839:SNQ720846 SDU720839:SDU720846 RTY720839:RTY720846 RKC720839:RKC720846 RAG720839:RAG720846 QQK720839:QQK720846 QGO720839:QGO720846 PWS720839:PWS720846 PMW720839:PMW720846 PDA720839:PDA720846 OTE720839:OTE720846 OJI720839:OJI720846 NZM720839:NZM720846 NPQ720839:NPQ720846 NFU720839:NFU720846 MVY720839:MVY720846 MMC720839:MMC720846 MCG720839:MCG720846 LSK720839:LSK720846 LIO720839:LIO720846 KYS720839:KYS720846 KOW720839:KOW720846 KFA720839:KFA720846 JVE720839:JVE720846 JLI720839:JLI720846 JBM720839:JBM720846 IRQ720839:IRQ720846 IHU720839:IHU720846 HXY720839:HXY720846 HOC720839:HOC720846 HEG720839:HEG720846 GUK720839:GUK720846 GKO720839:GKO720846 GAS720839:GAS720846 FQW720839:FQW720846 FHA720839:FHA720846 EXE720839:EXE720846 ENI720839:ENI720846 EDM720839:EDM720846 DTQ720839:DTQ720846 DJU720839:DJU720846 CZY720839:CZY720846 CQC720839:CQC720846 CGG720839:CGG720846 BWK720839:BWK720846 BMO720839:BMO720846 BCS720839:BCS720846 ASW720839:ASW720846 AJA720839:AJA720846 ZE720839:ZE720846 PI720839:PI720846 FM720839:FM720846 WRY655303:WRY655310 WIC655303:WIC655310 VYG655303:VYG655310 VOK655303:VOK655310 VEO655303:VEO655310 UUS655303:UUS655310 UKW655303:UKW655310 UBA655303:UBA655310 TRE655303:TRE655310 THI655303:THI655310 SXM655303:SXM655310 SNQ655303:SNQ655310 SDU655303:SDU655310 RTY655303:RTY655310 RKC655303:RKC655310 RAG655303:RAG655310 QQK655303:QQK655310 QGO655303:QGO655310 PWS655303:PWS655310 PMW655303:PMW655310 PDA655303:PDA655310 OTE655303:OTE655310 OJI655303:OJI655310 NZM655303:NZM655310 NPQ655303:NPQ655310 NFU655303:NFU655310 MVY655303:MVY655310 MMC655303:MMC655310 MCG655303:MCG655310 LSK655303:LSK655310 LIO655303:LIO655310 KYS655303:KYS655310 KOW655303:KOW655310 KFA655303:KFA655310 JVE655303:JVE655310 JLI655303:JLI655310 JBM655303:JBM655310 IRQ655303:IRQ655310 IHU655303:IHU655310 HXY655303:HXY655310 HOC655303:HOC655310 HEG655303:HEG655310 GUK655303:GUK655310 GKO655303:GKO655310 GAS655303:GAS655310 FQW655303:FQW655310 FHA655303:FHA655310 EXE655303:EXE655310 ENI655303:ENI655310 EDM655303:EDM655310 DTQ655303:DTQ655310 DJU655303:DJU655310 CZY655303:CZY655310 CQC655303:CQC655310 CGG655303:CGG655310 BWK655303:BWK655310 BMO655303:BMO655310 BCS655303:BCS655310 ASW655303:ASW655310 AJA655303:AJA655310 ZE655303:ZE655310 PI655303:PI655310 FM655303:FM655310 WRY589767:WRY589774 WIC589767:WIC589774 VYG589767:VYG589774 VOK589767:VOK589774 VEO589767:VEO589774 UUS589767:UUS589774 UKW589767:UKW589774 UBA589767:UBA589774 TRE589767:TRE589774 THI589767:THI589774 SXM589767:SXM589774 SNQ589767:SNQ589774 SDU589767:SDU589774 RTY589767:RTY589774 RKC589767:RKC589774 RAG589767:RAG589774 QQK589767:QQK589774 QGO589767:QGO589774 PWS589767:PWS589774 PMW589767:PMW589774 PDA589767:PDA589774 OTE589767:OTE589774 OJI589767:OJI589774 NZM589767:NZM589774 NPQ589767:NPQ589774 NFU589767:NFU589774 MVY589767:MVY589774 MMC589767:MMC589774 MCG589767:MCG589774 LSK589767:LSK589774 LIO589767:LIO589774 KYS589767:KYS589774 KOW589767:KOW589774 KFA589767:KFA589774 JVE589767:JVE589774 JLI589767:JLI589774 JBM589767:JBM589774 IRQ589767:IRQ589774 IHU589767:IHU589774 HXY589767:HXY589774 HOC589767:HOC589774 HEG589767:HEG589774 GUK589767:GUK589774 GKO589767:GKO589774 GAS589767:GAS589774 FQW589767:FQW589774 FHA589767:FHA589774 EXE589767:EXE589774 ENI589767:ENI589774 EDM589767:EDM589774 DTQ589767:DTQ589774 DJU589767:DJU589774 CZY589767:CZY589774 CQC589767:CQC589774 CGG589767:CGG589774 BWK589767:BWK589774 BMO589767:BMO589774 BCS589767:BCS589774 ASW589767:ASW589774 AJA589767:AJA589774 ZE589767:ZE589774 PI589767:PI589774 FM589767:FM589774 WRY524231:WRY524238 WIC524231:WIC524238 VYG524231:VYG524238 VOK524231:VOK524238 VEO524231:VEO524238 UUS524231:UUS524238 UKW524231:UKW524238 UBA524231:UBA524238 TRE524231:TRE524238 THI524231:THI524238 SXM524231:SXM524238 SNQ524231:SNQ524238 SDU524231:SDU524238 RTY524231:RTY524238 RKC524231:RKC524238 RAG524231:RAG524238 QQK524231:QQK524238 QGO524231:QGO524238 PWS524231:PWS524238 PMW524231:PMW524238 PDA524231:PDA524238 OTE524231:OTE524238 OJI524231:OJI524238 NZM524231:NZM524238 NPQ524231:NPQ524238 NFU524231:NFU524238 MVY524231:MVY524238 MMC524231:MMC524238 MCG524231:MCG524238 LSK524231:LSK524238 LIO524231:LIO524238 KYS524231:KYS524238 KOW524231:KOW524238 KFA524231:KFA524238 JVE524231:JVE524238 JLI524231:JLI524238 JBM524231:JBM524238 IRQ524231:IRQ524238 IHU524231:IHU524238 HXY524231:HXY524238 HOC524231:HOC524238 HEG524231:HEG524238 GUK524231:GUK524238 GKO524231:GKO524238 GAS524231:GAS524238 FQW524231:FQW524238 FHA524231:FHA524238 EXE524231:EXE524238 ENI524231:ENI524238 EDM524231:EDM524238 DTQ524231:DTQ524238 DJU524231:DJU524238 CZY524231:CZY524238 CQC524231:CQC524238 CGG524231:CGG524238 BWK524231:BWK524238 BMO524231:BMO524238 BCS524231:BCS524238 ASW524231:ASW524238 AJA524231:AJA524238 ZE524231:ZE524238 PI524231:PI524238 FM524231:FM524238 WRY458695:WRY458702 WIC458695:WIC458702 VYG458695:VYG458702 VOK458695:VOK458702 VEO458695:VEO458702 UUS458695:UUS458702 UKW458695:UKW458702 UBA458695:UBA458702 TRE458695:TRE458702 THI458695:THI458702 SXM458695:SXM458702 SNQ458695:SNQ458702 SDU458695:SDU458702 RTY458695:RTY458702 RKC458695:RKC458702 RAG458695:RAG458702 QQK458695:QQK458702 QGO458695:QGO458702 PWS458695:PWS458702 PMW458695:PMW458702 PDA458695:PDA458702 OTE458695:OTE458702 OJI458695:OJI458702 NZM458695:NZM458702 NPQ458695:NPQ458702 NFU458695:NFU458702 MVY458695:MVY458702 MMC458695:MMC458702 MCG458695:MCG458702 LSK458695:LSK458702 LIO458695:LIO458702 KYS458695:KYS458702 KOW458695:KOW458702 KFA458695:KFA458702 JVE458695:JVE458702 JLI458695:JLI458702 JBM458695:JBM458702 IRQ458695:IRQ458702 IHU458695:IHU458702 HXY458695:HXY458702 HOC458695:HOC458702 HEG458695:HEG458702 GUK458695:GUK458702 GKO458695:GKO458702 GAS458695:GAS458702 FQW458695:FQW458702 FHA458695:FHA458702 EXE458695:EXE458702 ENI458695:ENI458702 EDM458695:EDM458702 DTQ458695:DTQ458702 DJU458695:DJU458702 CZY458695:CZY458702 CQC458695:CQC458702 CGG458695:CGG458702 BWK458695:BWK458702 BMO458695:BMO458702 BCS458695:BCS458702 ASW458695:ASW458702 AJA458695:AJA458702 ZE458695:ZE458702 PI458695:PI458702 FM458695:FM458702 WRY393159:WRY393166 WIC393159:WIC393166 VYG393159:VYG393166 VOK393159:VOK393166 VEO393159:VEO393166 UUS393159:UUS393166 UKW393159:UKW393166 UBA393159:UBA393166 TRE393159:TRE393166 THI393159:THI393166 SXM393159:SXM393166 SNQ393159:SNQ393166 SDU393159:SDU393166 RTY393159:RTY393166 RKC393159:RKC393166 RAG393159:RAG393166 QQK393159:QQK393166 QGO393159:QGO393166 PWS393159:PWS393166 PMW393159:PMW393166 PDA393159:PDA393166 OTE393159:OTE393166 OJI393159:OJI393166 NZM393159:NZM393166 NPQ393159:NPQ393166 NFU393159:NFU393166 MVY393159:MVY393166 MMC393159:MMC393166 MCG393159:MCG393166 LSK393159:LSK393166 LIO393159:LIO393166 KYS393159:KYS393166 KOW393159:KOW393166 KFA393159:KFA393166 JVE393159:JVE393166 JLI393159:JLI393166 JBM393159:JBM393166 IRQ393159:IRQ393166 IHU393159:IHU393166 HXY393159:HXY393166 HOC393159:HOC393166 HEG393159:HEG393166 GUK393159:GUK393166 GKO393159:GKO393166 GAS393159:GAS393166 FQW393159:FQW393166 FHA393159:FHA393166 EXE393159:EXE393166 ENI393159:ENI393166 EDM393159:EDM393166 DTQ393159:DTQ393166 DJU393159:DJU393166 CZY393159:CZY393166 CQC393159:CQC393166 CGG393159:CGG393166 BWK393159:BWK393166 BMO393159:BMO393166 BCS393159:BCS393166 ASW393159:ASW393166 AJA393159:AJA393166 ZE393159:ZE393166 PI393159:PI393166 FM393159:FM393166 WRY327623:WRY327630 WIC327623:WIC327630 VYG327623:VYG327630 VOK327623:VOK327630 VEO327623:VEO327630 UUS327623:UUS327630 UKW327623:UKW327630 UBA327623:UBA327630 TRE327623:TRE327630 THI327623:THI327630 SXM327623:SXM327630 SNQ327623:SNQ327630 SDU327623:SDU327630 RTY327623:RTY327630 RKC327623:RKC327630 RAG327623:RAG327630 QQK327623:QQK327630 QGO327623:QGO327630 PWS327623:PWS327630 PMW327623:PMW327630 PDA327623:PDA327630 OTE327623:OTE327630 OJI327623:OJI327630 NZM327623:NZM327630 NPQ327623:NPQ327630 NFU327623:NFU327630 MVY327623:MVY327630 MMC327623:MMC327630 MCG327623:MCG327630 LSK327623:LSK327630 LIO327623:LIO327630 KYS327623:KYS327630 KOW327623:KOW327630 KFA327623:KFA327630 JVE327623:JVE327630 JLI327623:JLI327630 JBM327623:JBM327630 IRQ327623:IRQ327630 IHU327623:IHU327630 HXY327623:HXY327630 HOC327623:HOC327630 HEG327623:HEG327630 GUK327623:GUK327630 GKO327623:GKO327630 GAS327623:GAS327630 FQW327623:FQW327630 FHA327623:FHA327630 EXE327623:EXE327630 ENI327623:ENI327630 EDM327623:EDM327630 DTQ327623:DTQ327630 DJU327623:DJU327630 CZY327623:CZY327630 CQC327623:CQC327630 CGG327623:CGG327630 BWK327623:BWK327630 BMO327623:BMO327630 BCS327623:BCS327630 ASW327623:ASW327630 AJA327623:AJA327630 ZE327623:ZE327630 PI327623:PI327630 FM327623:FM327630 WRY262087:WRY262094 WIC262087:WIC262094 VYG262087:VYG262094 VOK262087:VOK262094 VEO262087:VEO262094 UUS262087:UUS262094 UKW262087:UKW262094 UBA262087:UBA262094 TRE262087:TRE262094 THI262087:THI262094 SXM262087:SXM262094 SNQ262087:SNQ262094 SDU262087:SDU262094 RTY262087:RTY262094 RKC262087:RKC262094 RAG262087:RAG262094 QQK262087:QQK262094 QGO262087:QGO262094 PWS262087:PWS262094 PMW262087:PMW262094 PDA262087:PDA262094 OTE262087:OTE262094 OJI262087:OJI262094 NZM262087:NZM262094 NPQ262087:NPQ262094 NFU262087:NFU262094 MVY262087:MVY262094 MMC262087:MMC262094 MCG262087:MCG262094 LSK262087:LSK262094 LIO262087:LIO262094 KYS262087:KYS262094 KOW262087:KOW262094 KFA262087:KFA262094 JVE262087:JVE262094 JLI262087:JLI262094 JBM262087:JBM262094 IRQ262087:IRQ262094 IHU262087:IHU262094 HXY262087:HXY262094 HOC262087:HOC262094 HEG262087:HEG262094 GUK262087:GUK262094 GKO262087:GKO262094 GAS262087:GAS262094 FQW262087:FQW262094 FHA262087:FHA262094 EXE262087:EXE262094 ENI262087:ENI262094 EDM262087:EDM262094 DTQ262087:DTQ262094 DJU262087:DJU262094 CZY262087:CZY262094 CQC262087:CQC262094 CGG262087:CGG262094 BWK262087:BWK262094 BMO262087:BMO262094 BCS262087:BCS262094 ASW262087:ASW262094 AJA262087:AJA262094 ZE262087:ZE262094 PI262087:PI262094 FM262087:FM262094 WRY196551:WRY196558 WIC196551:WIC196558 VYG196551:VYG196558 VOK196551:VOK196558 VEO196551:VEO196558 UUS196551:UUS196558 UKW196551:UKW196558 UBA196551:UBA196558 TRE196551:TRE196558 THI196551:THI196558 SXM196551:SXM196558 SNQ196551:SNQ196558 SDU196551:SDU196558 RTY196551:RTY196558 RKC196551:RKC196558 RAG196551:RAG196558 QQK196551:QQK196558 QGO196551:QGO196558 PWS196551:PWS196558 PMW196551:PMW196558 PDA196551:PDA196558 OTE196551:OTE196558 OJI196551:OJI196558 NZM196551:NZM196558 NPQ196551:NPQ196558 NFU196551:NFU196558 MVY196551:MVY196558 MMC196551:MMC196558 MCG196551:MCG196558 LSK196551:LSK196558 LIO196551:LIO196558 KYS196551:KYS196558 KOW196551:KOW196558 KFA196551:KFA196558 JVE196551:JVE196558 JLI196551:JLI196558 JBM196551:JBM196558 IRQ196551:IRQ196558 IHU196551:IHU196558 HXY196551:HXY196558 HOC196551:HOC196558 HEG196551:HEG196558 GUK196551:GUK196558 GKO196551:GKO196558 GAS196551:GAS196558 FQW196551:FQW196558 FHA196551:FHA196558 EXE196551:EXE196558 ENI196551:ENI196558 EDM196551:EDM196558 DTQ196551:DTQ196558 DJU196551:DJU196558 CZY196551:CZY196558 CQC196551:CQC196558 CGG196551:CGG196558 BWK196551:BWK196558 BMO196551:BMO196558 BCS196551:BCS196558 ASW196551:ASW196558 AJA196551:AJA196558 ZE196551:ZE196558 PI196551:PI196558 FM196551:FM196558 WRY131015:WRY131022 WIC131015:WIC131022 VYG131015:VYG131022 VOK131015:VOK131022 VEO131015:VEO131022 UUS131015:UUS131022 UKW131015:UKW131022 UBA131015:UBA131022 TRE131015:TRE131022 THI131015:THI131022 SXM131015:SXM131022 SNQ131015:SNQ131022 SDU131015:SDU131022 RTY131015:RTY131022 RKC131015:RKC131022 RAG131015:RAG131022 QQK131015:QQK131022 QGO131015:QGO131022 PWS131015:PWS131022 PMW131015:PMW131022 PDA131015:PDA131022 OTE131015:OTE131022 OJI131015:OJI131022 NZM131015:NZM131022 NPQ131015:NPQ131022 NFU131015:NFU131022 MVY131015:MVY131022 MMC131015:MMC131022 MCG131015:MCG131022 LSK131015:LSK131022 LIO131015:LIO131022 KYS131015:KYS131022 KOW131015:KOW131022 KFA131015:KFA131022 JVE131015:JVE131022 JLI131015:JLI131022 JBM131015:JBM131022 IRQ131015:IRQ131022 IHU131015:IHU131022 HXY131015:HXY131022 HOC131015:HOC131022 HEG131015:HEG131022 GUK131015:GUK131022 GKO131015:GKO131022 GAS131015:GAS131022 FQW131015:FQW131022 FHA131015:FHA131022 EXE131015:EXE131022 ENI131015:ENI131022 EDM131015:EDM131022 DTQ131015:DTQ131022 DJU131015:DJU131022 CZY131015:CZY131022 CQC131015:CQC131022 CGG131015:CGG131022 BWK131015:BWK131022 BMO131015:BMO131022 BCS131015:BCS131022 ASW131015:ASW131022 AJA131015:AJA131022 ZE131015:ZE131022 PI131015:PI131022 FM131015:FM131022 WRY65479:WRY65486 WIC65479:WIC65486 VYG65479:VYG65486 VOK65479:VOK65486 VEO65479:VEO65486 UUS65479:UUS65486 UKW65479:UKW65486 UBA65479:UBA65486 TRE65479:TRE65486 THI65479:THI65486 SXM65479:SXM65486 SNQ65479:SNQ65486 SDU65479:SDU65486 RTY65479:RTY65486 RKC65479:RKC65486 RAG65479:RAG65486 QQK65479:QQK65486 QGO65479:QGO65486 PWS65479:PWS65486 PMW65479:PMW65486 PDA65479:PDA65486 OTE65479:OTE65486 OJI65479:OJI65486 NZM65479:NZM65486 NPQ65479:NPQ65486 NFU65479:NFU65486 MVY65479:MVY65486 MMC65479:MMC65486 MCG65479:MCG65486 LSK65479:LSK65486 LIO65479:LIO65486 KYS65479:KYS65486 KOW65479:KOW65486 KFA65479:KFA65486 JVE65479:JVE65486 JLI65479:JLI65486 JBM65479:JBM65486 IRQ65479:IRQ65486 IHU65479:IHU65486 HXY65479:HXY65486 HOC65479:HOC65486 HEG65479:HEG65486 GUK65479:GUK65486 GKO65479:GKO65486 GAS65479:GAS65486 FQW65479:FQW65486 FHA65479:FHA65486 EXE65479:EXE65486 ENI65479:ENI65486 EDM65479:EDM65486 DTQ65479:DTQ65486 DJU65479:DJU65486 CZY65479:CZY65486 CQC65479:CQC65486 CGG65479:CGG65486 BWK65479:BWK65486 BMO65479:BMO65486 BCS65479:BCS65486 ASW65479:ASW65486 AJA65479:AJA65486 ZE65479:ZE65486 PI65479:PI65486 FM65479:FM65486 FF65440 WRR982953 WHV982953 VXZ982953 VOD982953 VEH982953 UUL982953 UKP982953 UAT982953 TQX982953 THB982953 SXF982953 SNJ982953 SDN982953 RTR982953 RJV982953 QZZ982953 QQD982953 QGH982953 PWL982953 PMP982953 PCT982953 OSX982953 OJB982953 NZF982953 NPJ982953 NFN982953 MVR982953 MLV982953 MBZ982953 LSD982953 LIH982953 KYL982953 KOP982953 KET982953 JUX982953 JLB982953 JBF982953 IRJ982953 IHN982953 HXR982953 HNV982953 HDZ982953 GUD982953 GKH982953 GAL982953 FQP982953 FGT982953 EWX982953 ENB982953 EDF982953 DTJ982953 DJN982953 CZR982953 CPV982953 CFZ982953 BWD982953 BMH982953 BCL982953 ASP982953 AIT982953 YX982953 PB982953 FF982953 WRR917417 WHV917417 VXZ917417 VOD917417 VEH917417 UUL917417 UKP917417 UAT917417 TQX917417 THB917417 SXF917417 SNJ917417 SDN917417 RTR917417 RJV917417 QZZ917417 QQD917417 QGH917417 PWL917417 PMP917417 PCT917417 OSX917417 OJB917417 NZF917417 NPJ917417 NFN917417 MVR917417 MLV917417 MBZ917417 LSD917417 LIH917417 KYL917417 KOP917417 KET917417 JUX917417 JLB917417 JBF917417 IRJ917417 IHN917417 HXR917417 HNV917417 HDZ917417 GUD917417 GKH917417 GAL917417 FQP917417 FGT917417 EWX917417 ENB917417 EDF917417 DTJ917417 DJN917417 CZR917417 CPV917417 CFZ917417 BWD917417 BMH917417 BCL917417 ASP917417 AIT917417 YX917417 PB917417 FF917417 WRR851881 WHV851881 VXZ851881 VOD851881 VEH851881 UUL851881 UKP851881 UAT851881 TQX851881 THB851881 SXF851881 SNJ851881 SDN851881 RTR851881 RJV851881 QZZ851881 QQD851881 QGH851881 PWL851881 PMP851881 PCT851881 OSX851881 OJB851881 NZF851881 NPJ851881 NFN851881 MVR851881 MLV851881 MBZ851881 LSD851881 LIH851881 KYL851881 KOP851881 KET851881 JUX851881 JLB851881 JBF851881 IRJ851881 IHN851881 HXR851881 HNV851881 HDZ851881 GUD851881 GKH851881 GAL851881 FQP851881 FGT851881 EWX851881 ENB851881 EDF851881 DTJ851881 DJN851881 CZR851881 CPV851881 CFZ851881 BWD851881 BMH851881 BCL851881 ASP851881 AIT851881 YX851881 PB851881 FF851881 WRR786345 WHV786345 VXZ786345 VOD786345 VEH786345 UUL786345 UKP786345 UAT786345 TQX786345 THB786345 SXF786345 SNJ786345 SDN786345 RTR786345 RJV786345 QZZ786345 QQD786345 QGH786345 PWL786345 PMP786345 PCT786345 OSX786345 OJB786345 NZF786345 NPJ786345 NFN786345 MVR786345 MLV786345 MBZ786345 LSD786345 LIH786345 KYL786345 KOP786345 KET786345 JUX786345 JLB786345 JBF786345 IRJ786345 IHN786345 HXR786345 HNV786345 HDZ786345 GUD786345 GKH786345 GAL786345 FQP786345 FGT786345 EWX786345 ENB786345 EDF786345 DTJ786345 DJN786345 CZR786345 CPV786345 CFZ786345 BWD786345 BMH786345 BCL786345 ASP786345 AIT786345 YX786345 PB786345 FF786345 WRR720809 WHV720809 VXZ720809 VOD720809 VEH720809 UUL720809 UKP720809 UAT720809 TQX720809 THB720809 SXF720809 SNJ720809 SDN720809 RTR720809 RJV720809 QZZ720809 QQD720809 QGH720809 PWL720809 PMP720809 PCT720809 OSX720809 OJB720809 NZF720809 NPJ720809 NFN720809 MVR720809 MLV720809 MBZ720809 LSD720809 LIH720809 KYL720809 KOP720809 KET720809 JUX720809 JLB720809 JBF720809 IRJ720809 IHN720809 HXR720809 HNV720809 HDZ720809 GUD720809 GKH720809 GAL720809 FQP720809 FGT720809 EWX720809 ENB720809 EDF720809 DTJ720809 DJN720809 CZR720809 CPV720809 CFZ720809 BWD720809 BMH720809 BCL720809 ASP720809 AIT720809 YX720809 PB720809 FF720809 WRR655273 WHV655273 VXZ655273 VOD655273 VEH655273 UUL655273 UKP655273 UAT655273 TQX655273 THB655273 SXF655273 SNJ655273 SDN655273 RTR655273 RJV655273 QZZ655273 QQD655273 QGH655273 PWL655273 PMP655273 PCT655273 OSX655273 OJB655273 NZF655273 NPJ655273 NFN655273 MVR655273 MLV655273 MBZ655273 LSD655273 LIH655273 KYL655273 KOP655273 KET655273 JUX655273 JLB655273 JBF655273 IRJ655273 IHN655273 HXR655273 HNV655273 HDZ655273 GUD655273 GKH655273 GAL655273 FQP655273 FGT655273 EWX655273 ENB655273 EDF655273 DTJ655273 DJN655273 CZR655273 CPV655273 CFZ655273 BWD655273 BMH655273 BCL655273 ASP655273 AIT655273 YX655273 PB655273 FF655273 WRR589737 WHV589737 VXZ589737 VOD589737 VEH589737 UUL589737 UKP589737 UAT589737 TQX589737 THB589737 SXF589737 SNJ589737 SDN589737 RTR589737 RJV589737 QZZ589737 QQD589737 QGH589737 PWL589737 PMP589737 PCT589737 OSX589737 OJB589737 NZF589737 NPJ589737 NFN589737 MVR589737 MLV589737 MBZ589737 LSD589737 LIH589737 KYL589737 KOP589737 KET589737 JUX589737 JLB589737 JBF589737 IRJ589737 IHN589737 HXR589737 HNV589737 HDZ589737 GUD589737 GKH589737 GAL589737 FQP589737 FGT589737 EWX589737 ENB589737 EDF589737 DTJ589737 DJN589737 CZR589737 CPV589737 CFZ589737 BWD589737 BMH589737 BCL589737 ASP589737 AIT589737 YX589737 PB589737 FF589737 WRR524201 WHV524201 VXZ524201 VOD524201 VEH524201 UUL524201 UKP524201 UAT524201 TQX524201 THB524201 SXF524201 SNJ524201 SDN524201 RTR524201 RJV524201 QZZ524201 QQD524201 QGH524201 PWL524201 PMP524201 PCT524201 OSX524201 OJB524201 NZF524201 NPJ524201 NFN524201 MVR524201 MLV524201 MBZ524201 LSD524201 LIH524201 KYL524201 KOP524201 KET524201 JUX524201 JLB524201 JBF524201 IRJ524201 IHN524201 HXR524201 HNV524201 HDZ524201 GUD524201 GKH524201 GAL524201 FQP524201 FGT524201 EWX524201 ENB524201 EDF524201 DTJ524201 DJN524201 CZR524201 CPV524201 CFZ524201 BWD524201 BMH524201 BCL524201 ASP524201 AIT524201 YX524201 PB524201 FF524201 WRR458665 WHV458665 VXZ458665 VOD458665 VEH458665 UUL458665 UKP458665 UAT458665 TQX458665 THB458665 SXF458665 SNJ458665 SDN458665 RTR458665 RJV458665 QZZ458665 QQD458665 QGH458665 PWL458665 PMP458665 PCT458665 OSX458665 OJB458665 NZF458665 NPJ458665 NFN458665 MVR458665 MLV458665 MBZ458665 LSD458665 LIH458665 KYL458665 KOP458665 KET458665 JUX458665 JLB458665 JBF458665 IRJ458665 IHN458665 HXR458665 HNV458665 HDZ458665 GUD458665 GKH458665 GAL458665 FQP458665 FGT458665 EWX458665 ENB458665 EDF458665 DTJ458665 DJN458665 CZR458665 CPV458665 CFZ458665 BWD458665 BMH458665 BCL458665 ASP458665 AIT458665 YX458665 PB458665 FF458665 WRR393129 WHV393129 VXZ393129 VOD393129 VEH393129 UUL393129 UKP393129 UAT393129 TQX393129 THB393129 SXF393129 SNJ393129 SDN393129 RTR393129 RJV393129 QZZ393129 QQD393129 QGH393129 PWL393129 PMP393129 PCT393129 OSX393129 OJB393129 NZF393129 NPJ393129 NFN393129 MVR393129 MLV393129 MBZ393129 LSD393129 LIH393129 KYL393129 KOP393129 KET393129 JUX393129 JLB393129 JBF393129 IRJ393129 IHN393129 HXR393129 HNV393129 HDZ393129 GUD393129 GKH393129 GAL393129 FQP393129 FGT393129 EWX393129 ENB393129 EDF393129 DTJ393129 DJN393129 CZR393129 CPV393129 CFZ393129 BWD393129 BMH393129 BCL393129 ASP393129 AIT393129 YX393129 PB393129 FF393129 WRR327593 WHV327593 VXZ327593 VOD327593 VEH327593 UUL327593 UKP327593 UAT327593 TQX327593 THB327593 SXF327593 SNJ327593 SDN327593 RTR327593 RJV327593 QZZ327593 QQD327593 QGH327593 PWL327593 PMP327593 PCT327593 OSX327593 OJB327593 NZF327593 NPJ327593 NFN327593 MVR327593 MLV327593 MBZ327593 LSD327593 LIH327593 KYL327593 KOP327593 KET327593 JUX327593 JLB327593 JBF327593 IRJ327593 IHN327593 HXR327593 HNV327593 HDZ327593 GUD327593 GKH327593 GAL327593 FQP327593 FGT327593 EWX327593 ENB327593 EDF327593 DTJ327593 DJN327593 CZR327593 CPV327593 CFZ327593 BWD327593 BMH327593 BCL327593 ASP327593 AIT327593 YX327593 PB327593 FF327593 WRR262057 WHV262057 VXZ262057 VOD262057 VEH262057 UUL262057 UKP262057 UAT262057 TQX262057 THB262057 SXF262057 SNJ262057 SDN262057 RTR262057 RJV262057 QZZ262057 QQD262057 QGH262057 PWL262057 PMP262057 PCT262057 OSX262057 OJB262057 NZF262057 NPJ262057 NFN262057 MVR262057 MLV262057 MBZ262057 LSD262057 LIH262057 KYL262057 KOP262057 KET262057 JUX262057 JLB262057 JBF262057 IRJ262057 IHN262057 HXR262057 HNV262057 HDZ262057 GUD262057 GKH262057 GAL262057 FQP262057 FGT262057 EWX262057 ENB262057 EDF262057 DTJ262057 DJN262057 CZR262057 CPV262057 CFZ262057 BWD262057 BMH262057 BCL262057 ASP262057 AIT262057 YX262057 PB262057 FF262057 WRR196521 WHV196521 VXZ196521 VOD196521 VEH196521 UUL196521 UKP196521 UAT196521 TQX196521 THB196521 SXF196521 SNJ196521 SDN196521 RTR196521 RJV196521 QZZ196521 QQD196521 QGH196521 PWL196521 PMP196521 PCT196521 OSX196521 OJB196521 NZF196521 NPJ196521 NFN196521 MVR196521 MLV196521 MBZ196521 LSD196521 LIH196521 KYL196521 KOP196521 KET196521 JUX196521 JLB196521 JBF196521 IRJ196521 IHN196521 HXR196521 HNV196521 HDZ196521 GUD196521 GKH196521 GAL196521 FQP196521 FGT196521 EWX196521 ENB196521 EDF196521 DTJ196521 DJN196521 CZR196521 CPV196521 CFZ196521 BWD196521 BMH196521 BCL196521 ASP196521 AIT196521 YX196521 PB196521 FF196521 WRR130985 WHV130985 VXZ130985 VOD130985 VEH130985 UUL130985 UKP130985 UAT130985 TQX130985 THB130985 SXF130985 SNJ130985 SDN130985 RTR130985 RJV130985 QZZ130985 QQD130985 QGH130985 PWL130985 PMP130985 PCT130985 OSX130985 OJB130985 NZF130985 NPJ130985 NFN130985 MVR130985 MLV130985 MBZ130985 LSD130985 LIH130985 KYL130985 KOP130985 KET130985 JUX130985 JLB130985 JBF130985 IRJ130985 IHN130985 HXR130985 HNV130985 HDZ130985 GUD130985 GKH130985 GAL130985 FQP130985 FGT130985 EWX130985 ENB130985 EDF130985 DTJ130985 DJN130985 CZR130985 CPV130985 CFZ130985 BWD130985 BMH130985 BCL130985 ASP130985 AIT130985 YX130985 PB130985 FF130985 WRR65449 WHV65449 VXZ65449 VOD65449 VEH65449 UUL65449 UKP65449 UAT65449 TQX65449 THB65449 SXF65449 SNJ65449 SDN65449 RTR65449 RJV65449 QZZ65449 QQD65449 QGH65449 PWL65449 PMP65449 PCT65449 OSX65449 OJB65449 NZF65449 NPJ65449 NFN65449 MVR65449 MLV65449 MBZ65449 LSD65449 LIH65449 KYL65449 KOP65449 KET65449 JUX65449 JLB65449 JBF65449 IRJ65449 IHN65449 HXR65449 HNV65449 HDZ65449 GUD65449 GKH65449 GAL65449 FQP65449 FGT65449 EWX65449 ENB65449 EDF65449 DTJ65449 DJN65449 CZR65449 CPV65449 CFZ65449 BWD65449 BMH65449 BCL65449 ASP65449 AIT65449 YX65449 PB65449 FF65449 WRR982959 WHV982959 VXZ982959 VOD982959 VEH982959 UUL982959 UKP982959 UAT982959 TQX982959 THB982959 SXF982959 SNJ982959 SDN982959 RTR982959 RJV982959 QZZ982959 QQD982959 QGH982959 PWL982959 PMP982959 PCT982959 OSX982959 OJB982959 NZF982959 NPJ982959 NFN982959 MVR982959 MLV982959 MBZ982959 LSD982959 LIH982959 KYL982959 KOP982959 KET982959 JUX982959 JLB982959 JBF982959 IRJ982959 IHN982959 HXR982959 HNV982959 HDZ982959 GUD982959 GKH982959 GAL982959 FQP982959 FGT982959 EWX982959 ENB982959 EDF982959 DTJ982959 DJN982959 CZR982959 CPV982959 CFZ982959 BWD982959 BMH982959 BCL982959 ASP982959 AIT982959 YX982959 PB982959 FF982959 WRR917423 WHV917423 VXZ917423 VOD917423 VEH917423 UUL917423 UKP917423 UAT917423 TQX917423 THB917423 SXF917423 SNJ917423 SDN917423 RTR917423 RJV917423 QZZ917423 QQD917423 QGH917423 PWL917423 PMP917423 PCT917423 OSX917423 OJB917423 NZF917423 NPJ917423 NFN917423 MVR917423 MLV917423 MBZ917423 LSD917423 LIH917423 KYL917423 KOP917423 KET917423 JUX917423 JLB917423 JBF917423 IRJ917423 IHN917423 HXR917423 HNV917423 HDZ917423 GUD917423 GKH917423 GAL917423 FQP917423 FGT917423 EWX917423 ENB917423 EDF917423 DTJ917423 DJN917423 CZR917423 CPV917423 CFZ917423 BWD917423 BMH917423 BCL917423 ASP917423 AIT917423 YX917423 PB917423 FF917423 WRR851887 WHV851887 VXZ851887 VOD851887 VEH851887 UUL851887 UKP851887 UAT851887 TQX851887 THB851887 SXF851887 SNJ851887 SDN851887 RTR851887 RJV851887 QZZ851887 QQD851887 QGH851887 PWL851887 PMP851887 PCT851887 OSX851887 OJB851887 NZF851887 NPJ851887 NFN851887 MVR851887 MLV851887 MBZ851887 LSD851887 LIH851887 KYL851887 KOP851887 KET851887 JUX851887 JLB851887 JBF851887 IRJ851887 IHN851887 HXR851887 HNV851887 HDZ851887 GUD851887 GKH851887 GAL851887 FQP851887 FGT851887 EWX851887 ENB851887 EDF851887 DTJ851887 DJN851887 CZR851887 CPV851887 CFZ851887 BWD851887 BMH851887 BCL851887 ASP851887 AIT851887 YX851887 PB851887 FF851887 WRR786351 WHV786351 VXZ786351 VOD786351 VEH786351 UUL786351 UKP786351 UAT786351 TQX786351 THB786351 SXF786351 SNJ786351 SDN786351 RTR786351 RJV786351 QZZ786351 QQD786351 QGH786351 PWL786351 PMP786351 PCT786351 OSX786351 OJB786351 NZF786351 NPJ786351 NFN786351 MVR786351 MLV786351 MBZ786351 LSD786351 LIH786351 KYL786351 KOP786351 KET786351 JUX786351 JLB786351 JBF786351 IRJ786351 IHN786351 HXR786351 HNV786351 HDZ786351 GUD786351 GKH786351 GAL786351 FQP786351 FGT786351 EWX786351 ENB786351 EDF786351 DTJ786351 DJN786351 CZR786351 CPV786351 CFZ786351 BWD786351 BMH786351 BCL786351 ASP786351 AIT786351 YX786351 PB786351 FF786351 WRR720815 WHV720815 VXZ720815 VOD720815 VEH720815 UUL720815 UKP720815 UAT720815 TQX720815 THB720815 SXF720815 SNJ720815 SDN720815 RTR720815 RJV720815 QZZ720815 QQD720815 QGH720815 PWL720815 PMP720815 PCT720815 OSX720815 OJB720815 NZF720815 NPJ720815 NFN720815 MVR720815 MLV720815 MBZ720815 LSD720815 LIH720815 KYL720815 KOP720815 KET720815 JUX720815 JLB720815 JBF720815 IRJ720815 IHN720815 HXR720815 HNV720815 HDZ720815 GUD720815 GKH720815 GAL720815 FQP720815 FGT720815 EWX720815 ENB720815 EDF720815 DTJ720815 DJN720815 CZR720815 CPV720815 CFZ720815 BWD720815 BMH720815 BCL720815 ASP720815 AIT720815 YX720815 PB720815 FF720815 WRR655279 WHV655279 VXZ655279 VOD655279 VEH655279 UUL655279 UKP655279 UAT655279 TQX655279 THB655279 SXF655279 SNJ655279 SDN655279 RTR655279 RJV655279 QZZ655279 QQD655279 QGH655279 PWL655279 PMP655279 PCT655279 OSX655279 OJB655279 NZF655279 NPJ655279 NFN655279 MVR655279 MLV655279 MBZ655279 LSD655279 LIH655279 KYL655279 KOP655279 KET655279 JUX655279 JLB655279 JBF655279 IRJ655279 IHN655279 HXR655279 HNV655279 HDZ655279 GUD655279 GKH655279 GAL655279 FQP655279 FGT655279 EWX655279 ENB655279 EDF655279 DTJ655279 DJN655279 CZR655279 CPV655279 CFZ655279 BWD655279 BMH655279 BCL655279 ASP655279 AIT655279 YX655279 PB655279 FF655279 WRR589743 WHV589743 VXZ589743 VOD589743 VEH589743 UUL589743 UKP589743 UAT589743 TQX589743 THB589743 SXF589743 SNJ589743 SDN589743 RTR589743 RJV589743 QZZ589743 QQD589743 QGH589743 PWL589743 PMP589743 PCT589743 OSX589743 OJB589743 NZF589743 NPJ589743 NFN589743 MVR589743 MLV589743 MBZ589743 LSD589743 LIH589743 KYL589743 KOP589743 KET589743 JUX589743 JLB589743 JBF589743 IRJ589743 IHN589743 HXR589743 HNV589743 HDZ589743 GUD589743 GKH589743 GAL589743 FQP589743 FGT589743 EWX589743 ENB589743 EDF589743 DTJ589743 DJN589743 CZR589743 CPV589743 CFZ589743 BWD589743 BMH589743 BCL589743 ASP589743 AIT589743 YX589743 PB589743 FF589743 WRR524207 WHV524207 VXZ524207 VOD524207 VEH524207 UUL524207 UKP524207 UAT524207 TQX524207 THB524207 SXF524207 SNJ524207 SDN524207 RTR524207 RJV524207 QZZ524207 QQD524207 QGH524207 PWL524207 PMP524207 PCT524207 OSX524207 OJB524207 NZF524207 NPJ524207 NFN524207 MVR524207 MLV524207 MBZ524207 LSD524207 LIH524207 KYL524207 KOP524207 KET524207 JUX524207 JLB524207 JBF524207 IRJ524207 IHN524207 HXR524207 HNV524207 HDZ524207 GUD524207 GKH524207 GAL524207 FQP524207 FGT524207 EWX524207 ENB524207 EDF524207 DTJ524207 DJN524207 CZR524207 CPV524207 CFZ524207 BWD524207 BMH524207 BCL524207 ASP524207 AIT524207 YX524207 PB524207 FF524207 WRR458671 WHV458671 VXZ458671 VOD458671 VEH458671 UUL458671 UKP458671 UAT458671 TQX458671 THB458671 SXF458671 SNJ458671 SDN458671 RTR458671 RJV458671 QZZ458671 QQD458671 QGH458671 PWL458671 PMP458671 PCT458671 OSX458671 OJB458671 NZF458671 NPJ458671 NFN458671 MVR458671 MLV458671 MBZ458671 LSD458671 LIH458671 KYL458671 KOP458671 KET458671 JUX458671 JLB458671 JBF458671 IRJ458671 IHN458671 HXR458671 HNV458671 HDZ458671 GUD458671 GKH458671 GAL458671 FQP458671 FGT458671 EWX458671 ENB458671 EDF458671 DTJ458671 DJN458671 CZR458671 CPV458671 CFZ458671 BWD458671 BMH458671 BCL458671 ASP458671 AIT458671 YX458671 PB458671 FF458671 WRR393135 WHV393135 VXZ393135 VOD393135 VEH393135 UUL393135 UKP393135 UAT393135 TQX393135 THB393135 SXF393135 SNJ393135 SDN393135 RTR393135 RJV393135 QZZ393135 QQD393135 QGH393135 PWL393135 PMP393135 PCT393135 OSX393135 OJB393135 NZF393135 NPJ393135 NFN393135 MVR393135 MLV393135 MBZ393135 LSD393135 LIH393135 KYL393135 KOP393135 KET393135 JUX393135 JLB393135 JBF393135 IRJ393135 IHN393135 HXR393135 HNV393135 HDZ393135 GUD393135 GKH393135 GAL393135 FQP393135 FGT393135 EWX393135 ENB393135 EDF393135 DTJ393135 DJN393135 CZR393135 CPV393135 CFZ393135 BWD393135 BMH393135 BCL393135 ASP393135 AIT393135 YX393135 PB393135 FF393135 WRR327599 WHV327599 VXZ327599 VOD327599 VEH327599 UUL327599 UKP327599 UAT327599 TQX327599 THB327599 SXF327599 SNJ327599 SDN327599 RTR327599 RJV327599 QZZ327599 QQD327599 QGH327599 PWL327599 PMP327599 PCT327599 OSX327599 OJB327599 NZF327599 NPJ327599 NFN327599 MVR327599 MLV327599 MBZ327599 LSD327599 LIH327599 KYL327599 KOP327599 KET327599 JUX327599 JLB327599 JBF327599 IRJ327599 IHN327599 HXR327599 HNV327599 HDZ327599 GUD327599 GKH327599 GAL327599 FQP327599 FGT327599 EWX327599 ENB327599 EDF327599 DTJ327599 DJN327599 CZR327599 CPV327599 CFZ327599 BWD327599 BMH327599 BCL327599 ASP327599 AIT327599 YX327599 PB327599 FF327599 WRR262063 WHV262063 VXZ262063 VOD262063 VEH262063 UUL262063 UKP262063 UAT262063 TQX262063 THB262063 SXF262063 SNJ262063 SDN262063 RTR262063 RJV262063 QZZ262063 QQD262063 QGH262063 PWL262063 PMP262063 PCT262063 OSX262063 OJB262063 NZF262063 NPJ262063 NFN262063 MVR262063 MLV262063 MBZ262063 LSD262063 LIH262063 KYL262063 KOP262063 KET262063 JUX262063 JLB262063 JBF262063 IRJ262063 IHN262063 HXR262063 HNV262063 HDZ262063 GUD262063 GKH262063 GAL262063 FQP262063 FGT262063 EWX262063 ENB262063 EDF262063 DTJ262063 DJN262063 CZR262063 CPV262063 CFZ262063 BWD262063 BMH262063 BCL262063 ASP262063 AIT262063 YX262063 PB262063 FF262063 WRR196527 WHV196527 VXZ196527 VOD196527 VEH196527 UUL196527 UKP196527 UAT196527 TQX196527 THB196527 SXF196527 SNJ196527 SDN196527 RTR196527 RJV196527 QZZ196527 QQD196527 QGH196527 PWL196527 PMP196527 PCT196527 OSX196527 OJB196527 NZF196527 NPJ196527 NFN196527 MVR196527 MLV196527 MBZ196527 LSD196527 LIH196527 KYL196527 KOP196527 KET196527 JUX196527 JLB196527 JBF196527 IRJ196527 IHN196527 HXR196527 HNV196527 HDZ196527 GUD196527 GKH196527 GAL196527 FQP196527 FGT196527 EWX196527 ENB196527 EDF196527 DTJ196527 DJN196527 CZR196527 CPV196527 CFZ196527 BWD196527 BMH196527 BCL196527 ASP196527 AIT196527 YX196527 PB196527 FF196527 WRR130991 WHV130991 VXZ130991 VOD130991 VEH130991 UUL130991 UKP130991 UAT130991 TQX130991 THB130991 SXF130991 SNJ130991 SDN130991 RTR130991 RJV130991 QZZ130991 QQD130991 QGH130991 PWL130991 PMP130991 PCT130991 OSX130991 OJB130991 NZF130991 NPJ130991 NFN130991 MVR130991 MLV130991 MBZ130991 LSD130991 LIH130991 KYL130991 KOP130991 KET130991 JUX130991 JLB130991 JBF130991 IRJ130991 IHN130991 HXR130991 HNV130991 HDZ130991 GUD130991 GKH130991 GAL130991 FQP130991 FGT130991 EWX130991 ENB130991 EDF130991 DTJ130991 DJN130991 CZR130991 CPV130991 CFZ130991 BWD130991 BMH130991 BCL130991 ASP130991 AIT130991 YX130991 PB130991 FF130991 WRR65455 WHV65455 VXZ65455 VOD65455 VEH65455 UUL65455 UKP65455 UAT65455 TQX65455 THB65455 SXF65455 SNJ65455 SDN65455 RTR65455 RJV65455 QZZ65455 QQD65455 QGH65455 PWL65455 PMP65455 PCT65455 OSX65455 OJB65455 NZF65455 NPJ65455 NFN65455 MVR65455 MLV65455 MBZ65455 LSD65455 LIH65455 KYL65455 KOP65455 KET65455 JUX65455 JLB65455 JBF65455 IRJ65455 IHN65455 HXR65455 HNV65455 HDZ65455 GUD65455 GKH65455 GAL65455 FQP65455 FGT65455 EWX65455 ENB65455 EDF65455 DTJ65455 DJN65455 CZR65455 CPV65455 CFZ65455 BWD65455 BMH65455 BCL65455 ASP65455 AIT65455 YX65455 PB65455 FF65455 WRR982964:WRR982965 WHV982964:WHV982965 VXZ982964:VXZ982965 VOD982964:VOD982965 VEH982964:VEH982965 UUL982964:UUL982965 UKP982964:UKP982965 UAT982964:UAT982965 TQX982964:TQX982965 THB982964:THB982965 SXF982964:SXF982965 SNJ982964:SNJ982965 SDN982964:SDN982965 RTR982964:RTR982965 RJV982964:RJV982965 QZZ982964:QZZ982965 QQD982964:QQD982965 QGH982964:QGH982965 PWL982964:PWL982965 PMP982964:PMP982965 PCT982964:PCT982965 OSX982964:OSX982965 OJB982964:OJB982965 NZF982964:NZF982965 NPJ982964:NPJ982965 NFN982964:NFN982965 MVR982964:MVR982965 MLV982964:MLV982965 MBZ982964:MBZ982965 LSD982964:LSD982965 LIH982964:LIH982965 KYL982964:KYL982965 KOP982964:KOP982965 KET982964:KET982965 JUX982964:JUX982965 JLB982964:JLB982965 JBF982964:JBF982965 IRJ982964:IRJ982965 IHN982964:IHN982965 HXR982964:HXR982965 HNV982964:HNV982965 HDZ982964:HDZ982965 GUD982964:GUD982965 GKH982964:GKH982965 GAL982964:GAL982965 FQP982964:FQP982965 FGT982964:FGT982965 EWX982964:EWX982965 ENB982964:ENB982965 EDF982964:EDF982965 DTJ982964:DTJ982965 DJN982964:DJN982965 CZR982964:CZR982965 CPV982964:CPV982965 CFZ982964:CFZ982965 BWD982964:BWD982965 BMH982964:BMH982965 BCL982964:BCL982965 ASP982964:ASP982965 AIT982964:AIT982965 YX982964:YX982965 PB982964:PB982965 FF982964:FF982965 WRR917428:WRR917429 WHV917428:WHV917429 VXZ917428:VXZ917429 VOD917428:VOD917429 VEH917428:VEH917429 UUL917428:UUL917429 UKP917428:UKP917429 UAT917428:UAT917429 TQX917428:TQX917429 THB917428:THB917429 SXF917428:SXF917429 SNJ917428:SNJ917429 SDN917428:SDN917429 RTR917428:RTR917429 RJV917428:RJV917429 QZZ917428:QZZ917429 QQD917428:QQD917429 QGH917428:QGH917429 PWL917428:PWL917429 PMP917428:PMP917429 PCT917428:PCT917429 OSX917428:OSX917429 OJB917428:OJB917429 NZF917428:NZF917429 NPJ917428:NPJ917429 NFN917428:NFN917429 MVR917428:MVR917429 MLV917428:MLV917429 MBZ917428:MBZ917429 LSD917428:LSD917429 LIH917428:LIH917429 KYL917428:KYL917429 KOP917428:KOP917429 KET917428:KET917429 JUX917428:JUX917429 JLB917428:JLB917429 JBF917428:JBF917429 IRJ917428:IRJ917429 IHN917428:IHN917429 HXR917428:HXR917429 HNV917428:HNV917429 HDZ917428:HDZ917429 GUD917428:GUD917429 GKH917428:GKH917429 GAL917428:GAL917429 FQP917428:FQP917429 FGT917428:FGT917429 EWX917428:EWX917429 ENB917428:ENB917429 EDF917428:EDF917429 DTJ917428:DTJ917429 DJN917428:DJN917429 CZR917428:CZR917429 CPV917428:CPV917429 CFZ917428:CFZ917429 BWD917428:BWD917429 BMH917428:BMH917429 BCL917428:BCL917429 ASP917428:ASP917429 AIT917428:AIT917429 YX917428:YX917429 PB917428:PB917429 FF917428:FF917429 WRR851892:WRR851893 WHV851892:WHV851893 VXZ851892:VXZ851893 VOD851892:VOD851893 VEH851892:VEH851893 UUL851892:UUL851893 UKP851892:UKP851893 UAT851892:UAT851893 TQX851892:TQX851893 THB851892:THB851893 SXF851892:SXF851893 SNJ851892:SNJ851893 SDN851892:SDN851893 RTR851892:RTR851893 RJV851892:RJV851893 QZZ851892:QZZ851893 QQD851892:QQD851893 QGH851892:QGH851893 PWL851892:PWL851893 PMP851892:PMP851893 PCT851892:PCT851893 OSX851892:OSX851893 OJB851892:OJB851893 NZF851892:NZF851893 NPJ851892:NPJ851893 NFN851892:NFN851893 MVR851892:MVR851893 MLV851892:MLV851893 MBZ851892:MBZ851893 LSD851892:LSD851893 LIH851892:LIH851893 KYL851892:KYL851893 KOP851892:KOP851893 KET851892:KET851893 JUX851892:JUX851893 JLB851892:JLB851893 JBF851892:JBF851893 IRJ851892:IRJ851893 IHN851892:IHN851893 HXR851892:HXR851893 HNV851892:HNV851893 HDZ851892:HDZ851893 GUD851892:GUD851893 GKH851892:GKH851893 GAL851892:GAL851893 FQP851892:FQP851893 FGT851892:FGT851893 EWX851892:EWX851893 ENB851892:ENB851893 EDF851892:EDF851893 DTJ851892:DTJ851893 DJN851892:DJN851893 CZR851892:CZR851893 CPV851892:CPV851893 CFZ851892:CFZ851893 BWD851892:BWD851893 BMH851892:BMH851893 BCL851892:BCL851893 ASP851892:ASP851893 AIT851892:AIT851893 YX851892:YX851893 PB851892:PB851893 FF851892:FF851893 WRR786356:WRR786357 WHV786356:WHV786357 VXZ786356:VXZ786357 VOD786356:VOD786357 VEH786356:VEH786357 UUL786356:UUL786357 UKP786356:UKP786357 UAT786356:UAT786357 TQX786356:TQX786357 THB786356:THB786357 SXF786356:SXF786357 SNJ786356:SNJ786357 SDN786356:SDN786357 RTR786356:RTR786357 RJV786356:RJV786357 QZZ786356:QZZ786357 QQD786356:QQD786357 QGH786356:QGH786357 PWL786356:PWL786357 PMP786356:PMP786357 PCT786356:PCT786357 OSX786356:OSX786357 OJB786356:OJB786357 NZF786356:NZF786357 NPJ786356:NPJ786357 NFN786356:NFN786357 MVR786356:MVR786357 MLV786356:MLV786357 MBZ786356:MBZ786357 LSD786356:LSD786357 LIH786356:LIH786357 KYL786356:KYL786357 KOP786356:KOP786357 KET786356:KET786357 JUX786356:JUX786357 JLB786356:JLB786357 JBF786356:JBF786357 IRJ786356:IRJ786357 IHN786356:IHN786357 HXR786356:HXR786357 HNV786356:HNV786357 HDZ786356:HDZ786357 GUD786356:GUD786357 GKH786356:GKH786357 GAL786356:GAL786357 FQP786356:FQP786357 FGT786356:FGT786357 EWX786356:EWX786357 ENB786356:ENB786357 EDF786356:EDF786357 DTJ786356:DTJ786357 DJN786356:DJN786357 CZR786356:CZR786357 CPV786356:CPV786357 CFZ786356:CFZ786357 BWD786356:BWD786357 BMH786356:BMH786357 BCL786356:BCL786357 ASP786356:ASP786357 AIT786356:AIT786357 YX786356:YX786357 PB786356:PB786357 FF786356:FF786357 WRR720820:WRR720821 WHV720820:WHV720821 VXZ720820:VXZ720821 VOD720820:VOD720821 VEH720820:VEH720821 UUL720820:UUL720821 UKP720820:UKP720821 UAT720820:UAT720821 TQX720820:TQX720821 THB720820:THB720821 SXF720820:SXF720821 SNJ720820:SNJ720821 SDN720820:SDN720821 RTR720820:RTR720821 RJV720820:RJV720821 QZZ720820:QZZ720821 QQD720820:QQD720821 QGH720820:QGH720821 PWL720820:PWL720821 PMP720820:PMP720821 PCT720820:PCT720821 OSX720820:OSX720821 OJB720820:OJB720821 NZF720820:NZF720821 NPJ720820:NPJ720821 NFN720820:NFN720821 MVR720820:MVR720821 MLV720820:MLV720821 MBZ720820:MBZ720821 LSD720820:LSD720821 LIH720820:LIH720821 KYL720820:KYL720821 KOP720820:KOP720821 KET720820:KET720821 JUX720820:JUX720821 JLB720820:JLB720821 JBF720820:JBF720821 IRJ720820:IRJ720821 IHN720820:IHN720821 HXR720820:HXR720821 HNV720820:HNV720821 HDZ720820:HDZ720821 GUD720820:GUD720821 GKH720820:GKH720821 GAL720820:GAL720821 FQP720820:FQP720821 FGT720820:FGT720821 EWX720820:EWX720821 ENB720820:ENB720821 EDF720820:EDF720821 DTJ720820:DTJ720821 DJN720820:DJN720821 CZR720820:CZR720821 CPV720820:CPV720821 CFZ720820:CFZ720821 BWD720820:BWD720821 BMH720820:BMH720821 BCL720820:BCL720821 ASP720820:ASP720821 AIT720820:AIT720821 YX720820:YX720821 PB720820:PB720821 FF720820:FF720821 WRR655284:WRR655285 WHV655284:WHV655285 VXZ655284:VXZ655285 VOD655284:VOD655285 VEH655284:VEH655285 UUL655284:UUL655285 UKP655284:UKP655285 UAT655284:UAT655285 TQX655284:TQX655285 THB655284:THB655285 SXF655284:SXF655285 SNJ655284:SNJ655285 SDN655284:SDN655285 RTR655284:RTR655285 RJV655284:RJV655285 QZZ655284:QZZ655285 QQD655284:QQD655285 QGH655284:QGH655285 PWL655284:PWL655285 PMP655284:PMP655285 PCT655284:PCT655285 OSX655284:OSX655285 OJB655284:OJB655285 NZF655284:NZF655285 NPJ655284:NPJ655285 NFN655284:NFN655285 MVR655284:MVR655285 MLV655284:MLV655285 MBZ655284:MBZ655285 LSD655284:LSD655285 LIH655284:LIH655285 KYL655284:KYL655285 KOP655284:KOP655285 KET655284:KET655285 JUX655284:JUX655285 JLB655284:JLB655285 JBF655284:JBF655285 IRJ655284:IRJ655285 IHN655284:IHN655285 HXR655284:HXR655285 HNV655284:HNV655285 HDZ655284:HDZ655285 GUD655284:GUD655285 GKH655284:GKH655285 GAL655284:GAL655285 FQP655284:FQP655285 FGT655284:FGT655285 EWX655284:EWX655285 ENB655284:ENB655285 EDF655284:EDF655285 DTJ655284:DTJ655285 DJN655284:DJN655285 CZR655284:CZR655285 CPV655284:CPV655285 CFZ655284:CFZ655285 BWD655284:BWD655285 BMH655284:BMH655285 BCL655284:BCL655285 ASP655284:ASP655285 AIT655284:AIT655285 YX655284:YX655285 PB655284:PB655285 FF655284:FF655285 WRR589748:WRR589749 WHV589748:WHV589749 VXZ589748:VXZ589749 VOD589748:VOD589749 VEH589748:VEH589749 UUL589748:UUL589749 UKP589748:UKP589749 UAT589748:UAT589749 TQX589748:TQX589749 THB589748:THB589749 SXF589748:SXF589749 SNJ589748:SNJ589749 SDN589748:SDN589749 RTR589748:RTR589749 RJV589748:RJV589749 QZZ589748:QZZ589749 QQD589748:QQD589749 QGH589748:QGH589749 PWL589748:PWL589749 PMP589748:PMP589749 PCT589748:PCT589749 OSX589748:OSX589749 OJB589748:OJB589749 NZF589748:NZF589749 NPJ589748:NPJ589749 NFN589748:NFN589749 MVR589748:MVR589749 MLV589748:MLV589749 MBZ589748:MBZ589749 LSD589748:LSD589749 LIH589748:LIH589749 KYL589748:KYL589749 KOP589748:KOP589749 KET589748:KET589749 JUX589748:JUX589749 JLB589748:JLB589749 JBF589748:JBF589749 IRJ589748:IRJ589749 IHN589748:IHN589749 HXR589748:HXR589749 HNV589748:HNV589749 HDZ589748:HDZ589749 GUD589748:GUD589749 GKH589748:GKH589749 GAL589748:GAL589749 FQP589748:FQP589749 FGT589748:FGT589749 EWX589748:EWX589749 ENB589748:ENB589749 EDF589748:EDF589749 DTJ589748:DTJ589749 DJN589748:DJN589749 CZR589748:CZR589749 CPV589748:CPV589749 CFZ589748:CFZ589749 BWD589748:BWD589749 BMH589748:BMH589749 BCL589748:BCL589749 ASP589748:ASP589749 AIT589748:AIT589749 YX589748:YX589749 PB589748:PB589749 FF589748:FF589749 WRR524212:WRR524213 WHV524212:WHV524213 VXZ524212:VXZ524213 VOD524212:VOD524213 VEH524212:VEH524213 UUL524212:UUL524213 UKP524212:UKP524213 UAT524212:UAT524213 TQX524212:TQX524213 THB524212:THB524213 SXF524212:SXF524213 SNJ524212:SNJ524213 SDN524212:SDN524213 RTR524212:RTR524213 RJV524212:RJV524213 QZZ524212:QZZ524213 QQD524212:QQD524213 QGH524212:QGH524213 PWL524212:PWL524213 PMP524212:PMP524213 PCT524212:PCT524213 OSX524212:OSX524213 OJB524212:OJB524213 NZF524212:NZF524213 NPJ524212:NPJ524213 NFN524212:NFN524213 MVR524212:MVR524213 MLV524212:MLV524213 MBZ524212:MBZ524213 LSD524212:LSD524213 LIH524212:LIH524213 KYL524212:KYL524213 KOP524212:KOP524213 KET524212:KET524213 JUX524212:JUX524213 JLB524212:JLB524213 JBF524212:JBF524213 IRJ524212:IRJ524213 IHN524212:IHN524213 HXR524212:HXR524213 HNV524212:HNV524213 HDZ524212:HDZ524213 GUD524212:GUD524213 GKH524212:GKH524213 GAL524212:GAL524213 FQP524212:FQP524213 FGT524212:FGT524213 EWX524212:EWX524213 ENB524212:ENB524213 EDF524212:EDF524213 DTJ524212:DTJ524213 DJN524212:DJN524213 CZR524212:CZR524213 CPV524212:CPV524213 CFZ524212:CFZ524213 BWD524212:BWD524213 BMH524212:BMH524213 BCL524212:BCL524213 ASP524212:ASP524213 AIT524212:AIT524213 YX524212:YX524213 PB524212:PB524213 FF524212:FF524213 WRR458676:WRR458677 WHV458676:WHV458677 VXZ458676:VXZ458677 VOD458676:VOD458677 VEH458676:VEH458677 UUL458676:UUL458677 UKP458676:UKP458677 UAT458676:UAT458677 TQX458676:TQX458677 THB458676:THB458677 SXF458676:SXF458677 SNJ458676:SNJ458677 SDN458676:SDN458677 RTR458676:RTR458677 RJV458676:RJV458677 QZZ458676:QZZ458677 QQD458676:QQD458677 QGH458676:QGH458677 PWL458676:PWL458677 PMP458676:PMP458677 PCT458676:PCT458677 OSX458676:OSX458677 OJB458676:OJB458677 NZF458676:NZF458677 NPJ458676:NPJ458677 NFN458676:NFN458677 MVR458676:MVR458677 MLV458676:MLV458677 MBZ458676:MBZ458677 LSD458676:LSD458677 LIH458676:LIH458677 KYL458676:KYL458677 KOP458676:KOP458677 KET458676:KET458677 JUX458676:JUX458677 JLB458676:JLB458677 JBF458676:JBF458677 IRJ458676:IRJ458677 IHN458676:IHN458677 HXR458676:HXR458677 HNV458676:HNV458677 HDZ458676:HDZ458677 GUD458676:GUD458677 GKH458676:GKH458677 GAL458676:GAL458677 FQP458676:FQP458677 FGT458676:FGT458677 EWX458676:EWX458677 ENB458676:ENB458677 EDF458676:EDF458677 DTJ458676:DTJ458677 DJN458676:DJN458677 CZR458676:CZR458677 CPV458676:CPV458677 CFZ458676:CFZ458677 BWD458676:BWD458677 BMH458676:BMH458677 BCL458676:BCL458677 ASP458676:ASP458677 AIT458676:AIT458677 YX458676:YX458677 PB458676:PB458677 FF458676:FF458677 WRR393140:WRR393141 WHV393140:WHV393141 VXZ393140:VXZ393141 VOD393140:VOD393141 VEH393140:VEH393141 UUL393140:UUL393141 UKP393140:UKP393141 UAT393140:UAT393141 TQX393140:TQX393141 THB393140:THB393141 SXF393140:SXF393141 SNJ393140:SNJ393141 SDN393140:SDN393141 RTR393140:RTR393141 RJV393140:RJV393141 QZZ393140:QZZ393141 QQD393140:QQD393141 QGH393140:QGH393141 PWL393140:PWL393141 PMP393140:PMP393141 PCT393140:PCT393141 OSX393140:OSX393141 OJB393140:OJB393141 NZF393140:NZF393141 NPJ393140:NPJ393141 NFN393140:NFN393141 MVR393140:MVR393141 MLV393140:MLV393141 MBZ393140:MBZ393141 LSD393140:LSD393141 LIH393140:LIH393141 KYL393140:KYL393141 KOP393140:KOP393141 KET393140:KET393141 JUX393140:JUX393141 JLB393140:JLB393141 JBF393140:JBF393141 IRJ393140:IRJ393141 IHN393140:IHN393141 HXR393140:HXR393141 HNV393140:HNV393141 HDZ393140:HDZ393141 GUD393140:GUD393141 GKH393140:GKH393141 GAL393140:GAL393141 FQP393140:FQP393141 FGT393140:FGT393141 EWX393140:EWX393141 ENB393140:ENB393141 EDF393140:EDF393141 DTJ393140:DTJ393141 DJN393140:DJN393141 CZR393140:CZR393141 CPV393140:CPV393141 CFZ393140:CFZ393141 BWD393140:BWD393141 BMH393140:BMH393141 BCL393140:BCL393141 ASP393140:ASP393141 AIT393140:AIT393141 YX393140:YX393141 PB393140:PB393141 FF393140:FF393141 WRR327604:WRR327605 WHV327604:WHV327605 VXZ327604:VXZ327605 VOD327604:VOD327605 VEH327604:VEH327605 UUL327604:UUL327605 UKP327604:UKP327605 UAT327604:UAT327605 TQX327604:TQX327605 THB327604:THB327605 SXF327604:SXF327605 SNJ327604:SNJ327605 SDN327604:SDN327605 RTR327604:RTR327605 RJV327604:RJV327605 QZZ327604:QZZ327605 QQD327604:QQD327605 QGH327604:QGH327605 PWL327604:PWL327605 PMP327604:PMP327605 PCT327604:PCT327605 OSX327604:OSX327605 OJB327604:OJB327605 NZF327604:NZF327605 NPJ327604:NPJ327605 NFN327604:NFN327605 MVR327604:MVR327605 MLV327604:MLV327605 MBZ327604:MBZ327605 LSD327604:LSD327605 LIH327604:LIH327605 KYL327604:KYL327605 KOP327604:KOP327605 KET327604:KET327605 JUX327604:JUX327605 JLB327604:JLB327605 JBF327604:JBF327605 IRJ327604:IRJ327605 IHN327604:IHN327605 HXR327604:HXR327605 HNV327604:HNV327605 HDZ327604:HDZ327605 GUD327604:GUD327605 GKH327604:GKH327605 GAL327604:GAL327605 FQP327604:FQP327605 FGT327604:FGT327605 EWX327604:EWX327605 ENB327604:ENB327605 EDF327604:EDF327605 DTJ327604:DTJ327605 DJN327604:DJN327605 CZR327604:CZR327605 CPV327604:CPV327605 CFZ327604:CFZ327605 BWD327604:BWD327605 BMH327604:BMH327605 BCL327604:BCL327605 ASP327604:ASP327605 AIT327604:AIT327605 YX327604:YX327605 PB327604:PB327605 FF327604:FF327605 WRR262068:WRR262069 WHV262068:WHV262069 VXZ262068:VXZ262069 VOD262068:VOD262069 VEH262068:VEH262069 UUL262068:UUL262069 UKP262068:UKP262069 UAT262068:UAT262069 TQX262068:TQX262069 THB262068:THB262069 SXF262068:SXF262069 SNJ262068:SNJ262069 SDN262068:SDN262069 RTR262068:RTR262069 RJV262068:RJV262069 QZZ262068:QZZ262069 QQD262068:QQD262069 QGH262068:QGH262069 PWL262068:PWL262069 PMP262068:PMP262069 PCT262068:PCT262069 OSX262068:OSX262069 OJB262068:OJB262069 NZF262068:NZF262069 NPJ262068:NPJ262069 NFN262068:NFN262069 MVR262068:MVR262069 MLV262068:MLV262069 MBZ262068:MBZ262069 LSD262068:LSD262069 LIH262068:LIH262069 KYL262068:KYL262069 KOP262068:KOP262069 KET262068:KET262069 JUX262068:JUX262069 JLB262068:JLB262069 JBF262068:JBF262069 IRJ262068:IRJ262069 IHN262068:IHN262069 HXR262068:HXR262069 HNV262068:HNV262069 HDZ262068:HDZ262069 GUD262068:GUD262069 GKH262068:GKH262069 GAL262068:GAL262069 FQP262068:FQP262069 FGT262068:FGT262069 EWX262068:EWX262069 ENB262068:ENB262069 EDF262068:EDF262069 DTJ262068:DTJ262069 DJN262068:DJN262069 CZR262068:CZR262069 CPV262068:CPV262069 CFZ262068:CFZ262069 BWD262068:BWD262069 BMH262068:BMH262069 BCL262068:BCL262069 ASP262068:ASP262069 AIT262068:AIT262069 YX262068:YX262069 PB262068:PB262069 FF262068:FF262069 WRR196532:WRR196533 WHV196532:WHV196533 VXZ196532:VXZ196533 VOD196532:VOD196533 VEH196532:VEH196533 UUL196532:UUL196533 UKP196532:UKP196533 UAT196532:UAT196533 TQX196532:TQX196533 THB196532:THB196533 SXF196532:SXF196533 SNJ196532:SNJ196533 SDN196532:SDN196533 RTR196532:RTR196533 RJV196532:RJV196533 QZZ196532:QZZ196533 QQD196532:QQD196533 QGH196532:QGH196533 PWL196532:PWL196533 PMP196532:PMP196533 PCT196532:PCT196533 OSX196532:OSX196533 OJB196532:OJB196533 NZF196532:NZF196533 NPJ196532:NPJ196533 NFN196532:NFN196533 MVR196532:MVR196533 MLV196532:MLV196533 MBZ196532:MBZ196533 LSD196532:LSD196533 LIH196532:LIH196533 KYL196532:KYL196533 KOP196532:KOP196533 KET196532:KET196533 JUX196532:JUX196533 JLB196532:JLB196533 JBF196532:JBF196533 IRJ196532:IRJ196533 IHN196532:IHN196533 HXR196532:HXR196533 HNV196532:HNV196533 HDZ196532:HDZ196533 GUD196532:GUD196533 GKH196532:GKH196533 GAL196532:GAL196533 FQP196532:FQP196533 FGT196532:FGT196533 EWX196532:EWX196533 ENB196532:ENB196533 EDF196532:EDF196533 DTJ196532:DTJ196533 DJN196532:DJN196533 CZR196532:CZR196533 CPV196532:CPV196533 CFZ196532:CFZ196533 BWD196532:BWD196533 BMH196532:BMH196533 BCL196532:BCL196533 ASP196532:ASP196533 AIT196532:AIT196533 YX196532:YX196533 PB196532:PB196533 FF196532:FF196533 WRR130996:WRR130997 WHV130996:WHV130997 VXZ130996:VXZ130997 VOD130996:VOD130997 VEH130996:VEH130997 UUL130996:UUL130997 UKP130996:UKP130997 UAT130996:UAT130997 TQX130996:TQX130997 THB130996:THB130997 SXF130996:SXF130997 SNJ130996:SNJ130997 SDN130996:SDN130997 RTR130996:RTR130997 RJV130996:RJV130997 QZZ130996:QZZ130997 QQD130996:QQD130997 QGH130996:QGH130997 PWL130996:PWL130997 PMP130996:PMP130997 PCT130996:PCT130997 OSX130996:OSX130997 OJB130996:OJB130997 NZF130996:NZF130997 NPJ130996:NPJ130997 NFN130996:NFN130997 MVR130996:MVR130997 MLV130996:MLV130997 MBZ130996:MBZ130997 LSD130996:LSD130997 LIH130996:LIH130997 KYL130996:KYL130997 KOP130996:KOP130997 KET130996:KET130997 JUX130996:JUX130997 JLB130996:JLB130997 JBF130996:JBF130997 IRJ130996:IRJ130997 IHN130996:IHN130997 HXR130996:HXR130997 HNV130996:HNV130997 HDZ130996:HDZ130997 GUD130996:GUD130997 GKH130996:GKH130997 GAL130996:GAL130997 FQP130996:FQP130997 FGT130996:FGT130997 EWX130996:EWX130997 ENB130996:ENB130997 EDF130996:EDF130997 DTJ130996:DTJ130997 DJN130996:DJN130997 CZR130996:CZR130997 CPV130996:CPV130997 CFZ130996:CFZ130997 BWD130996:BWD130997 BMH130996:BMH130997 BCL130996:BCL130997 ASP130996:ASP130997 AIT130996:AIT130997 YX130996:YX130997 PB130996:PB130997 FF130996:FF130997 WRR65460:WRR65461 WHV65460:WHV65461 VXZ65460:VXZ65461 VOD65460:VOD65461 VEH65460:VEH65461 UUL65460:UUL65461 UKP65460:UKP65461 UAT65460:UAT65461 TQX65460:TQX65461 THB65460:THB65461 SXF65460:SXF65461 SNJ65460:SNJ65461 SDN65460:SDN65461 RTR65460:RTR65461 RJV65460:RJV65461 QZZ65460:QZZ65461 QQD65460:QQD65461 QGH65460:QGH65461 PWL65460:PWL65461 PMP65460:PMP65461 PCT65460:PCT65461 OSX65460:OSX65461 OJB65460:OJB65461 NZF65460:NZF65461 NPJ65460:NPJ65461 NFN65460:NFN65461 MVR65460:MVR65461 MLV65460:MLV65461 MBZ65460:MBZ65461 LSD65460:LSD65461 LIH65460:LIH65461 KYL65460:KYL65461 KOP65460:KOP65461 KET65460:KET65461 JUX65460:JUX65461 JLB65460:JLB65461 JBF65460:JBF65461 IRJ65460:IRJ65461 IHN65460:IHN65461 HXR65460:HXR65461 HNV65460:HNV65461 HDZ65460:HDZ65461 GUD65460:GUD65461 GKH65460:GKH65461 GAL65460:GAL65461 FQP65460:FQP65461 FGT65460:FGT65461 EWX65460:EWX65461 ENB65460:ENB65461 EDF65460:EDF65461 DTJ65460:DTJ65461 DJN65460:DJN65461 CZR65460:CZR65461 CPV65460:CPV65461 CFZ65460:CFZ65461 BWD65460:BWD65461 BMH65460:BMH65461 BCL65460:BCL65461 ASP65460:ASP65461 AIT65460:AIT65461 YX65460:YX65461 PB65460:PB65461 FF65460:FF65461 WRR982944 WHV982944 VXZ982944 VOD982944 VEH982944 UUL982944 UKP982944 UAT982944 TQX982944 THB982944 SXF982944 SNJ982944 SDN982944 RTR982944 RJV982944 QZZ982944 QQD982944 QGH982944 PWL982944 PMP982944 PCT982944 OSX982944 OJB982944 NZF982944 NPJ982944 NFN982944 MVR982944 MLV982944 MBZ982944 LSD982944 LIH982944 KYL982944 KOP982944 KET982944 JUX982944 JLB982944 JBF982944 IRJ982944 IHN982944 HXR982944 HNV982944 HDZ982944 GUD982944 GKH982944 GAL982944 FQP982944 FGT982944 EWX982944 ENB982944 EDF982944 DTJ982944 DJN982944 CZR982944 CPV982944 CFZ982944 BWD982944 BMH982944 BCL982944 ASP982944 AIT982944 YX982944 PB982944 FF982944 WRR917408 WHV917408 VXZ917408 VOD917408 VEH917408 UUL917408 UKP917408 UAT917408 TQX917408 THB917408 SXF917408 SNJ917408 SDN917408 RTR917408 RJV917408 QZZ917408 QQD917408 QGH917408 PWL917408 PMP917408 PCT917408 OSX917408 OJB917408 NZF917408 NPJ917408 NFN917408 MVR917408 MLV917408 MBZ917408 LSD917408 LIH917408 KYL917408 KOP917408 KET917408 JUX917408 JLB917408 JBF917408 IRJ917408 IHN917408 HXR917408 HNV917408 HDZ917408 GUD917408 GKH917408 GAL917408 FQP917408 FGT917408 EWX917408 ENB917408 EDF917408 DTJ917408 DJN917408 CZR917408 CPV917408 CFZ917408 BWD917408 BMH917408 BCL917408 ASP917408 AIT917408 YX917408 PB917408 FF917408 WRR851872 WHV851872 VXZ851872 VOD851872 VEH851872 UUL851872 UKP851872 UAT851872 TQX851872 THB851872 SXF851872 SNJ851872 SDN851872 RTR851872 RJV851872 QZZ851872 QQD851872 QGH851872 PWL851872 PMP851872 PCT851872 OSX851872 OJB851872 NZF851872 NPJ851872 NFN851872 MVR851872 MLV851872 MBZ851872 LSD851872 LIH851872 KYL851872 KOP851872 KET851872 JUX851872 JLB851872 JBF851872 IRJ851872 IHN851872 HXR851872 HNV851872 HDZ851872 GUD851872 GKH851872 GAL851872 FQP851872 FGT851872 EWX851872 ENB851872 EDF851872 DTJ851872 DJN851872 CZR851872 CPV851872 CFZ851872 BWD851872 BMH851872 BCL851872 ASP851872 AIT851872 YX851872 PB851872 FF851872 WRR786336 WHV786336 VXZ786336 VOD786336 VEH786336 UUL786336 UKP786336 UAT786336 TQX786336 THB786336 SXF786336 SNJ786336 SDN786336 RTR786336 RJV786336 QZZ786336 QQD786336 QGH786336 PWL786336 PMP786336 PCT786336 OSX786336 OJB786336 NZF786336 NPJ786336 NFN786336 MVR786336 MLV786336 MBZ786336 LSD786336 LIH786336 KYL786336 KOP786336 KET786336 JUX786336 JLB786336 JBF786336 IRJ786336 IHN786336 HXR786336 HNV786336 HDZ786336 GUD786336 GKH786336 GAL786336 FQP786336 FGT786336 EWX786336 ENB786336 EDF786336 DTJ786336 DJN786336 CZR786336 CPV786336 CFZ786336 BWD786336 BMH786336 BCL786336 ASP786336 AIT786336 YX786336 PB786336 FF786336 WRR720800 WHV720800 VXZ720800 VOD720800 VEH720800 UUL720800 UKP720800 UAT720800 TQX720800 THB720800 SXF720800 SNJ720800 SDN720800 RTR720800 RJV720800 QZZ720800 QQD720800 QGH720800 PWL720800 PMP720800 PCT720800 OSX720800 OJB720800 NZF720800 NPJ720800 NFN720800 MVR720800 MLV720800 MBZ720800 LSD720800 LIH720800 KYL720800 KOP720800 KET720800 JUX720800 JLB720800 JBF720800 IRJ720800 IHN720800 HXR720800 HNV720800 HDZ720800 GUD720800 GKH720800 GAL720800 FQP720800 FGT720800 EWX720800 ENB720800 EDF720800 DTJ720800 DJN720800 CZR720800 CPV720800 CFZ720800 BWD720800 BMH720800 BCL720800 ASP720800 AIT720800 YX720800 PB720800 FF720800 WRR655264 WHV655264 VXZ655264 VOD655264 VEH655264 UUL655264 UKP655264 UAT655264 TQX655264 THB655264 SXF655264 SNJ655264 SDN655264 RTR655264 RJV655264 QZZ655264 QQD655264 QGH655264 PWL655264 PMP655264 PCT655264 OSX655264 OJB655264 NZF655264 NPJ655264 NFN655264 MVR655264 MLV655264 MBZ655264 LSD655264 LIH655264 KYL655264 KOP655264 KET655264 JUX655264 JLB655264 JBF655264 IRJ655264 IHN655264 HXR655264 HNV655264 HDZ655264 GUD655264 GKH655264 GAL655264 FQP655264 FGT655264 EWX655264 ENB655264 EDF655264 DTJ655264 DJN655264 CZR655264 CPV655264 CFZ655264 BWD655264 BMH655264 BCL655264 ASP655264 AIT655264 YX655264 PB655264 FF655264 WRR589728 WHV589728 VXZ589728 VOD589728 VEH589728 UUL589728 UKP589728 UAT589728 TQX589728 THB589728 SXF589728 SNJ589728 SDN589728 RTR589728 RJV589728 QZZ589728 QQD589728 QGH589728 PWL589728 PMP589728 PCT589728 OSX589728 OJB589728 NZF589728 NPJ589728 NFN589728 MVR589728 MLV589728 MBZ589728 LSD589728 LIH589728 KYL589728 KOP589728 KET589728 JUX589728 JLB589728 JBF589728 IRJ589728 IHN589728 HXR589728 HNV589728 HDZ589728 GUD589728 GKH589728 GAL589728 FQP589728 FGT589728 EWX589728 ENB589728 EDF589728 DTJ589728 DJN589728 CZR589728 CPV589728 CFZ589728 BWD589728 BMH589728 BCL589728 ASP589728 AIT589728 YX589728 PB589728 FF589728 WRR524192 WHV524192 VXZ524192 VOD524192 VEH524192 UUL524192 UKP524192 UAT524192 TQX524192 THB524192 SXF524192 SNJ524192 SDN524192 RTR524192 RJV524192 QZZ524192 QQD524192 QGH524192 PWL524192 PMP524192 PCT524192 OSX524192 OJB524192 NZF524192 NPJ524192 NFN524192 MVR524192 MLV524192 MBZ524192 LSD524192 LIH524192 KYL524192 KOP524192 KET524192 JUX524192 JLB524192 JBF524192 IRJ524192 IHN524192 HXR524192 HNV524192 HDZ524192 GUD524192 GKH524192 GAL524192 FQP524192 FGT524192 EWX524192 ENB524192 EDF524192 DTJ524192 DJN524192 CZR524192 CPV524192 CFZ524192 BWD524192 BMH524192 BCL524192 ASP524192 AIT524192 YX524192 PB524192 FF524192 WRR458656 WHV458656 VXZ458656 VOD458656 VEH458656 UUL458656 UKP458656 UAT458656 TQX458656 THB458656 SXF458656 SNJ458656 SDN458656 RTR458656 RJV458656 QZZ458656 QQD458656 QGH458656 PWL458656 PMP458656 PCT458656 OSX458656 OJB458656 NZF458656 NPJ458656 NFN458656 MVR458656 MLV458656 MBZ458656 LSD458656 LIH458656 KYL458656 KOP458656 KET458656 JUX458656 JLB458656 JBF458656 IRJ458656 IHN458656 HXR458656 HNV458656 HDZ458656 GUD458656 GKH458656 GAL458656 FQP458656 FGT458656 EWX458656 ENB458656 EDF458656 DTJ458656 DJN458656 CZR458656 CPV458656 CFZ458656 BWD458656 BMH458656 BCL458656 ASP458656 AIT458656 YX458656 PB458656 FF458656 WRR393120 WHV393120 VXZ393120 VOD393120 VEH393120 UUL393120 UKP393120 UAT393120 TQX393120 THB393120 SXF393120 SNJ393120 SDN393120 RTR393120 RJV393120 QZZ393120 QQD393120 QGH393120 PWL393120 PMP393120 PCT393120 OSX393120 OJB393120 NZF393120 NPJ393120 NFN393120 MVR393120 MLV393120 MBZ393120 LSD393120 LIH393120 KYL393120 KOP393120 KET393120 JUX393120 JLB393120 JBF393120 IRJ393120 IHN393120 HXR393120 HNV393120 HDZ393120 GUD393120 GKH393120 GAL393120 FQP393120 FGT393120 EWX393120 ENB393120 EDF393120 DTJ393120 DJN393120 CZR393120 CPV393120 CFZ393120 BWD393120 BMH393120 BCL393120 ASP393120 AIT393120 YX393120 PB393120 FF393120 WRR327584 WHV327584 VXZ327584 VOD327584 VEH327584 UUL327584 UKP327584 UAT327584 TQX327584 THB327584 SXF327584 SNJ327584 SDN327584 RTR327584 RJV327584 QZZ327584 QQD327584 QGH327584 PWL327584 PMP327584 PCT327584 OSX327584 OJB327584 NZF327584 NPJ327584 NFN327584 MVR327584 MLV327584 MBZ327584 LSD327584 LIH327584 KYL327584 KOP327584 KET327584 JUX327584 JLB327584 JBF327584 IRJ327584 IHN327584 HXR327584 HNV327584 HDZ327584 GUD327584 GKH327584 GAL327584 FQP327584 FGT327584 EWX327584 ENB327584 EDF327584 DTJ327584 DJN327584 CZR327584 CPV327584 CFZ327584 BWD327584 BMH327584 BCL327584 ASP327584 AIT327584 YX327584 PB327584 FF327584 WRR262048 WHV262048 VXZ262048 VOD262048 VEH262048 UUL262048 UKP262048 UAT262048 TQX262048 THB262048 SXF262048 SNJ262048 SDN262048 RTR262048 RJV262048 QZZ262048 QQD262048 QGH262048 PWL262048 PMP262048 PCT262048 OSX262048 OJB262048 NZF262048 NPJ262048 NFN262048 MVR262048 MLV262048 MBZ262048 LSD262048 LIH262048 KYL262048 KOP262048 KET262048 JUX262048 JLB262048 JBF262048 IRJ262048 IHN262048 HXR262048 HNV262048 HDZ262048 GUD262048 GKH262048 GAL262048 FQP262048 FGT262048 EWX262048 ENB262048 EDF262048 DTJ262048 DJN262048 CZR262048 CPV262048 CFZ262048 BWD262048 BMH262048 BCL262048 ASP262048 AIT262048 YX262048 PB262048 FF262048 WRR196512 WHV196512 VXZ196512 VOD196512 VEH196512 UUL196512 UKP196512 UAT196512 TQX196512 THB196512 SXF196512 SNJ196512 SDN196512 RTR196512 RJV196512 QZZ196512 QQD196512 QGH196512 PWL196512 PMP196512 PCT196512 OSX196512 OJB196512 NZF196512 NPJ196512 NFN196512 MVR196512 MLV196512 MBZ196512 LSD196512 LIH196512 KYL196512 KOP196512 KET196512 JUX196512 JLB196512 JBF196512 IRJ196512 IHN196512 HXR196512 HNV196512 HDZ196512 GUD196512 GKH196512 GAL196512 FQP196512 FGT196512 EWX196512 ENB196512 EDF196512 DTJ196512 DJN196512 CZR196512 CPV196512 CFZ196512 BWD196512 BMH196512 BCL196512 ASP196512 AIT196512 YX196512 PB196512 FF196512 WRR130976 WHV130976 VXZ130976 VOD130976 VEH130976 UUL130976 UKP130976 UAT130976 TQX130976 THB130976 SXF130976 SNJ130976 SDN130976 RTR130976 RJV130976 QZZ130976 QQD130976 QGH130976 PWL130976 PMP130976 PCT130976 OSX130976 OJB130976 NZF130976 NPJ130976 NFN130976 MVR130976 MLV130976 MBZ130976 LSD130976 LIH130976 KYL130976 KOP130976 KET130976 JUX130976 JLB130976 JBF130976 IRJ130976 IHN130976 HXR130976 HNV130976 HDZ130976 GUD130976 GKH130976 GAL130976 FQP130976 FGT130976 EWX130976 ENB130976 EDF130976 DTJ130976 DJN130976 CZR130976 CPV130976 CFZ130976 BWD130976 BMH130976 BCL130976 ASP130976 AIT130976 YX130976 PB130976 FF130976 WRR65440 WHV65440 VXZ65440 VOD65440 VEH65440 UUL65440 UKP65440 UAT65440 TQX65440 THB65440 SXF65440 SNJ65440 SDN65440 RTR65440 RJV65440 QZZ65440 QQD65440 QGH65440 PWL65440 PMP65440 PCT65440 OSX65440 OJB65440 NZF65440 NPJ65440 NFN65440 MVR65440 MLV65440 MBZ65440 LSD65440 LIH65440 KYL65440 KOP65440 KET65440 JUX65440 JLB65440 JBF65440 IRJ65440 IHN65440 HXR65440 HNV65440 HDZ65440 GUD65440 GKH65440 GAL65440 FQP65440 FGT65440 EWX65440 ENB65440 EDF65440 DTJ65440 DJN65440 CZR65440 CPV65440 CFZ65440 BWD65440 BMH65440 BCL65440 ASP65440 AIT65440 YX65440 PB65440 FM71 PI71 ZE71 AJA71 ASW71 BCS71 BMO71 BWK71 CGG71 CQC71 CZY71 DJU71 DTQ71 EDM71 ENI71 EXE71 FHA71 FQW71 GAS71 GKO71 GUK71 HEG71 HOC71 HXY71 IHU71 IRQ71 JBM71 JLI71 JVE71 KFA71 KOW71 KYS71 LIO71 LSK71 MCG71 MMC71 MVY71 NFU71 NPQ71 NZM71 OJI71 OTE71 PDA71 PMW71 PWS71 QGO71 QQK71 RAG71 RKC71 RTY71 SDU71 SNQ71 SXM71 THI71 TRE71 UBA71 UKW71 UUS71 VEO71 VOK71 VYG71 WIC71 WRY71 FU71 PQ71 ZM71 AJI71 ATE71 BDA71 BMW71 BWS71 CGO71 CQK71 DAG71 DKC71 DTY71 EDU71 ENQ71 EXM71 FHI71 FRE71 GBA71 GKW71 GUS71 HEO71 HOK71 HYG71 IIC71 IRY71 JBU71 JLQ71 JVM71 KFI71 KPE71 KZA71 LIW71 LSS71 MCO71 MMK71 MWG71 NGC71 NPY71 NZU71 OJQ71 OTM71 PDI71 PNE71 PXA71 QGW71 QQS71 RAO71 RKK71 RUG71 SEC71 SNY71 SXU71 THQ71 TRM71 UBI71 ULE71 UVA71 VEW71 VOS71 VYO71 WIK71 WSG71 FF71 PB71 YX71 AIT71 ASP71 BCL71 BMH71 BWD71 CFZ71 CPV71 CZR71 DJN71 DTJ71 EDF71 ENB71 EWX71 FGT71 FQP71 GAL71 GKH71 GUD71 HDZ71 HNV71 HXR71 IHN71 IRJ71 JBF71 JLB71 JUX71 KET71 KOP71 KYL71 LIH71 LSD71 MBZ71 MLV71 MVR71 NFN71 NPJ71 NZF71 OJB71 OSX71 PCT71 PMP71 PWL71 QGH71 QQD71 QZZ71 RJV71 RTR71 SDN71 SNJ71 SXF71 THB71 TQX71 UAT71 UKP71 UUL71 VEH71 VOD71 VXZ71 WHV71 WRR71 FT61 PP61 ZL61 AJH61 ATD61 BCZ61 BMV61 BWR61 CGN61 CQJ61 DAF61 DKB61 DTX61 EDT61 ENP61 EXL61 FHH61 FRD61 GAZ61 GKV61 GUR61 HEN61 HOJ61 HYF61 IIB61 IRX61 JBT61 JLP61 JVL61 KFH61 KPD61 KYZ61 LIV61 LSR61 MCN61 MMJ61 MWF61 NGB61 NPX61 NZT61 OJP61 OTL61 PDH61 PND61 PWZ61 QGV61 QQR61 RAN61 RKJ61 RUF61 SEB61 SNX61 SXT61 THP61 TRL61 UBH61 ULD61 UUZ61 VEV61 VOR61 VYN61 WIJ61 WSF61 GE61 QA61 ZW61 AJS61 ATO61 BDK61 BNG61 BXC61 CGY61 CQU61 DAQ61 DKM61 DUI61 EEE61 EOA61 EXW61 FHS61 FRO61 GBK61 GLG61 GVC61 HEY61 HOU61 HYQ61 IIM61 ISI61 JCE61 JMA61 JVW61 KFS61 KPO61 KZK61 LJG61 LTC61 MCY61 MMU61 MWQ61 NGM61 NQI61 OAE61 OKA61 OTW61 PDS61 PNO61 PXK61 QHG61 QRC61 RAY61 RKU61 RUQ61 SEM61 SOI61 SYE61 TIA61 TRW61 UBS61 ULO61 UVK61 VFG61 VPC61 VYY61 WIU61 WSQ61 GM61 QI61 AAE61 AKA61 ATW61 BDS61 BNO61 BXK61 CHG61 CRC61 DAY61 DKU61 DUQ61 EEM61 EOI61 EYE61 FIA61 FRW61 GBS61 GLO61 GVK61 HFG61 HPC61 HYY61 IIU61 ISQ61 JCM61 JMI61 JWE61 KGA61 KPW61 KZS61 LJO61 LTK61 MDG61 MNC61 MWY61 NGU61 NQQ61 OAM61 OKI61 OUE61 PEA61 PNW61 PXS61 QHO61 QRK61 RBG61 RLC61 RUY61 SEU61 SOQ61 SYM61 TII61 TSE61 UCA61 ULW61 UVS61 VFO61 VPK61 VZG61 WJC61 WSY61 FX61 PT61 ZP61 AJL61 ATH61 BDD61 BMZ61 BWV61 CGR61 CQN61 DAJ61 DKF61 DUB61 EDX61 ENT61 EXP61 FHL61 FRH61 GBD61 GKZ61 GUV61 HER61 HON61 HYJ61 IIF61 ISB61 JBX61 JLT61 JVP61 KFL61 KPH61 KZD61 LIZ61 LSV61 MCR61 MMN61 MWJ61 NGF61 NQB61 NZX61 OJT61 OTP61 PDL61 PNH61 PXD61 QGZ61 QQV61 RAR61 RKN61 RUJ61 SEF61 SOB61 SXX61 THT61 TRP61 UBL61 ULH61 UVD61 VEZ61 VOV61 VYR61 WIN61 WSJ61 FT34 PP34 ZL34 AJH34 ATD34 BCZ34 BMV34 BWR34 CGN34 CQJ34 DAF34 DKB34 DTX34 EDT34 ENP34 EXL34 FHH34 FRD34 GAZ34 GKV34 GUR34 HEN34 HOJ34 HYF34 IIB34 IRX34 JBT34 JLP34 JVL34 KFH34 KPD34 KYZ34 LIV34 LSR34 MCN34 MMJ34 MWF34 NGB34 NPX34 NZT34 OJP34 OTL34 PDH34 PND34 PWZ34 QGV34 QQR34 RAN34 RKJ34 RUF34 SEB34 SNX34 SXT34 THP34 TRL34 UBH34 ULD34 UUZ34 VEV34 VOR34 VYN34 WIJ34 WSF34 GE34 QA34 ZW34 AJS34 ATO34 BDK34 BNG34 BXC34 CGY34 CQU34 DAQ34 DKM34 DUI34 EEE34 EOA34 EXW34 FHS34 FRO34 GBK34 GLG34 GVC34 HEY34 HOU34 HYQ34 IIM34 ISI34 JCE34 JMA34 JVW34 KFS34 KPO34 KZK34 LJG34 LTC34 MCY34 MMU34 MWQ34 NGM34 NQI34 OAE34 OKA34 OTW34 PDS34 PNO34 PXK34 QHG34 QRC34 RAY34 RKU34 RUQ34 SEM34 SOI34 SYE34 TIA34 TRW34 UBS34 ULO34 UVK34 VFG34 VPC34 VYY34 WIU34 WSQ34 GM34 QI34 AAE34 AKA34 ATW34 BDS34 BNO34 BXK34 CHG34 CRC34 DAY34 DKU34 DUQ34 EEM34 EOI34 EYE34 FIA34 FRW34 GBS34 GLO34 GVK34 HFG34 HPC34 HYY34 IIU34 ISQ34 JCM34 JMI34 JWE34 KGA34 KPW34 KZS34 LJO34 LTK34 MDG34 MNC34 MWY34 NGU34 NQQ34 OAM34 OKI34 OUE34 PEA34 PNW34 PXS34 QHO34 QRK34 RBG34 RLC34 RUY34 SEU34 SOQ34 SYM34 TII34 TSE34 UCA34 ULW34 UVS34 VFO34 VPK34 VZG34 WJC34 WSY34 FX34 PT34 ZP34 AJL34 ATH34 BDD34 BMZ34 BWV34 CGR34 CQN34 DAJ34 DKF34 DUB34 EDX34 ENT34 EXP34 FHL34 FRH34 GBD34 GKZ34 GUV34 HER34 HON34 HYJ34 IIF34 ISB34 JBX34 JLT34 JVP34 KFL34 KPH34 KZD34 LIZ34 LSV34 MCR34 MMN34 MWJ34 NGF34 NQB34 NZX34 OJT34 OTP34 PDL34 PNH34 PXD34 QGZ34 QQV34 RAR34 RKN34 RUJ34 SEF34 SOB34 SXX34 THT34 TRP34 UBL34 ULH34 UVD34 VEZ34 VOV34 VYR34 WIN34 WSJ34</xm:sqref>
        </x14:dataValidation>
        <x14:dataValidation type="list" allowBlank="1" showInputMessage="1" showErrorMessage="1">
          <x14:formula1>
            <xm:f>"1,2,3,4,5"</xm:f>
          </x14:formula1>
          <xm:sqref>FI65426 PE65426 ZA65426 AIW65426 ASS65426 BCO65426 BMK65426 BWG65426 CGC65426 CPY65426 CZU65426 DJQ65426 DTM65426 EDI65426 ENE65426 EXA65426 FGW65426 FQS65426 GAO65426 GKK65426 GUG65426 HEC65426 HNY65426 HXU65426 IHQ65426 IRM65426 JBI65426 JLE65426 JVA65426 KEW65426 KOS65426 KYO65426 LIK65426 LSG65426 MCC65426 MLY65426 MVU65426 NFQ65426 NPM65426 NZI65426 OJE65426 OTA65426 PCW65426 PMS65426 PWO65426 QGK65426 QQG65426 RAC65426 RJY65426 RTU65426 SDQ65426 SNM65426 SXI65426 THE65426 TRA65426 UAW65426 UKS65426 UUO65426 VEK65426 VOG65426 VYC65426 WHY65426 WRU65426 FI130962 PE130962 ZA130962 AIW130962 ASS130962 BCO130962 BMK130962 BWG130962 CGC130962 CPY130962 CZU130962 DJQ130962 DTM130962 EDI130962 ENE130962 EXA130962 FGW130962 FQS130962 GAO130962 GKK130962 GUG130962 HEC130962 HNY130962 HXU130962 IHQ130962 IRM130962 JBI130962 JLE130962 JVA130962 KEW130962 KOS130962 KYO130962 LIK130962 LSG130962 MCC130962 MLY130962 MVU130962 NFQ130962 NPM130962 NZI130962 OJE130962 OTA130962 PCW130962 PMS130962 PWO130962 QGK130962 QQG130962 RAC130962 RJY130962 RTU130962 SDQ130962 SNM130962 SXI130962 THE130962 TRA130962 UAW130962 UKS130962 UUO130962 VEK130962 VOG130962 VYC130962 WHY130962 WRU130962 FI196498 PE196498 ZA196498 AIW196498 ASS196498 BCO196498 BMK196498 BWG196498 CGC196498 CPY196498 CZU196498 DJQ196498 DTM196498 EDI196498 ENE196498 EXA196498 FGW196498 FQS196498 GAO196498 GKK196498 GUG196498 HEC196498 HNY196498 HXU196498 IHQ196498 IRM196498 JBI196498 JLE196498 JVA196498 KEW196498 KOS196498 KYO196498 LIK196498 LSG196498 MCC196498 MLY196498 MVU196498 NFQ196498 NPM196498 NZI196498 OJE196498 OTA196498 PCW196498 PMS196498 PWO196498 QGK196498 QQG196498 RAC196498 RJY196498 RTU196498 SDQ196498 SNM196498 SXI196498 THE196498 TRA196498 UAW196498 UKS196498 UUO196498 VEK196498 VOG196498 VYC196498 WHY196498 WRU196498 FI262034 PE262034 ZA262034 AIW262034 ASS262034 BCO262034 BMK262034 BWG262034 CGC262034 CPY262034 CZU262034 DJQ262034 DTM262034 EDI262034 ENE262034 EXA262034 FGW262034 FQS262034 GAO262034 GKK262034 GUG262034 HEC262034 HNY262034 HXU262034 IHQ262034 IRM262034 JBI262034 JLE262034 JVA262034 KEW262034 KOS262034 KYO262034 LIK262034 LSG262034 MCC262034 MLY262034 MVU262034 NFQ262034 NPM262034 NZI262034 OJE262034 OTA262034 PCW262034 PMS262034 PWO262034 QGK262034 QQG262034 RAC262034 RJY262034 RTU262034 SDQ262034 SNM262034 SXI262034 THE262034 TRA262034 UAW262034 UKS262034 UUO262034 VEK262034 VOG262034 VYC262034 WHY262034 WRU262034 FI327570 PE327570 ZA327570 AIW327570 ASS327570 BCO327570 BMK327570 BWG327570 CGC327570 CPY327570 CZU327570 DJQ327570 DTM327570 EDI327570 ENE327570 EXA327570 FGW327570 FQS327570 GAO327570 GKK327570 GUG327570 HEC327570 HNY327570 HXU327570 IHQ327570 IRM327570 JBI327570 JLE327570 JVA327570 KEW327570 KOS327570 KYO327570 LIK327570 LSG327570 MCC327570 MLY327570 MVU327570 NFQ327570 NPM327570 NZI327570 OJE327570 OTA327570 PCW327570 PMS327570 PWO327570 QGK327570 QQG327570 RAC327570 RJY327570 RTU327570 SDQ327570 SNM327570 SXI327570 THE327570 TRA327570 UAW327570 UKS327570 UUO327570 VEK327570 VOG327570 VYC327570 WHY327570 WRU327570 FI393106 PE393106 ZA393106 AIW393106 ASS393106 BCO393106 BMK393106 BWG393106 CGC393106 CPY393106 CZU393106 DJQ393106 DTM393106 EDI393106 ENE393106 EXA393106 FGW393106 FQS393106 GAO393106 GKK393106 GUG393106 HEC393106 HNY393106 HXU393106 IHQ393106 IRM393106 JBI393106 JLE393106 JVA393106 KEW393106 KOS393106 KYO393106 LIK393106 LSG393106 MCC393106 MLY393106 MVU393106 NFQ393106 NPM393106 NZI393106 OJE393106 OTA393106 PCW393106 PMS393106 PWO393106 QGK393106 QQG393106 RAC393106 RJY393106 RTU393106 SDQ393106 SNM393106 SXI393106 THE393106 TRA393106 UAW393106 UKS393106 UUO393106 VEK393106 VOG393106 VYC393106 WHY393106 WRU393106 FI458642 PE458642 ZA458642 AIW458642 ASS458642 BCO458642 BMK458642 BWG458642 CGC458642 CPY458642 CZU458642 DJQ458642 DTM458642 EDI458642 ENE458642 EXA458642 FGW458642 FQS458642 GAO458642 GKK458642 GUG458642 HEC458642 HNY458642 HXU458642 IHQ458642 IRM458642 JBI458642 JLE458642 JVA458642 KEW458642 KOS458642 KYO458642 LIK458642 LSG458642 MCC458642 MLY458642 MVU458642 NFQ458642 NPM458642 NZI458642 OJE458642 OTA458642 PCW458642 PMS458642 PWO458642 QGK458642 QQG458642 RAC458642 RJY458642 RTU458642 SDQ458642 SNM458642 SXI458642 THE458642 TRA458642 UAW458642 UKS458642 UUO458642 VEK458642 VOG458642 VYC458642 WHY458642 WRU458642 FI524178 PE524178 ZA524178 AIW524178 ASS524178 BCO524178 BMK524178 BWG524178 CGC524178 CPY524178 CZU524178 DJQ524178 DTM524178 EDI524178 ENE524178 EXA524178 FGW524178 FQS524178 GAO524178 GKK524178 GUG524178 HEC524178 HNY524178 HXU524178 IHQ524178 IRM524178 JBI524178 JLE524178 JVA524178 KEW524178 KOS524178 KYO524178 LIK524178 LSG524178 MCC524178 MLY524178 MVU524178 NFQ524178 NPM524178 NZI524178 OJE524178 OTA524178 PCW524178 PMS524178 PWO524178 QGK524178 QQG524178 RAC524178 RJY524178 RTU524178 SDQ524178 SNM524178 SXI524178 THE524178 TRA524178 UAW524178 UKS524178 UUO524178 VEK524178 VOG524178 VYC524178 WHY524178 WRU524178 FI589714 PE589714 ZA589714 AIW589714 ASS589714 BCO589714 BMK589714 BWG589714 CGC589714 CPY589714 CZU589714 DJQ589714 DTM589714 EDI589714 ENE589714 EXA589714 FGW589714 FQS589714 GAO589714 GKK589714 GUG589714 HEC589714 HNY589714 HXU589714 IHQ589714 IRM589714 JBI589714 JLE589714 JVA589714 KEW589714 KOS589714 KYO589714 LIK589714 LSG589714 MCC589714 MLY589714 MVU589714 NFQ589714 NPM589714 NZI589714 OJE589714 OTA589714 PCW589714 PMS589714 PWO589714 QGK589714 QQG589714 RAC589714 RJY589714 RTU589714 SDQ589714 SNM589714 SXI589714 THE589714 TRA589714 UAW589714 UKS589714 UUO589714 VEK589714 VOG589714 VYC589714 WHY589714 WRU589714 FI655250 PE655250 ZA655250 AIW655250 ASS655250 BCO655250 BMK655250 BWG655250 CGC655250 CPY655250 CZU655250 DJQ655250 DTM655250 EDI655250 ENE655250 EXA655250 FGW655250 FQS655250 GAO655250 GKK655250 GUG655250 HEC655250 HNY655250 HXU655250 IHQ655250 IRM655250 JBI655250 JLE655250 JVA655250 KEW655250 KOS655250 KYO655250 LIK655250 LSG655250 MCC655250 MLY655250 MVU655250 NFQ655250 NPM655250 NZI655250 OJE655250 OTA655250 PCW655250 PMS655250 PWO655250 QGK655250 QQG655250 RAC655250 RJY655250 RTU655250 SDQ655250 SNM655250 SXI655250 THE655250 TRA655250 UAW655250 UKS655250 UUO655250 VEK655250 VOG655250 VYC655250 WHY655250 WRU655250 FI720786 PE720786 ZA720786 AIW720786 ASS720786 BCO720786 BMK720786 BWG720786 CGC720786 CPY720786 CZU720786 DJQ720786 DTM720786 EDI720786 ENE720786 EXA720786 FGW720786 FQS720786 GAO720786 GKK720786 GUG720786 HEC720786 HNY720786 HXU720786 IHQ720786 IRM720786 JBI720786 JLE720786 JVA720786 KEW720786 KOS720786 KYO720786 LIK720786 LSG720786 MCC720786 MLY720786 MVU720786 NFQ720786 NPM720786 NZI720786 OJE720786 OTA720786 PCW720786 PMS720786 PWO720786 QGK720786 QQG720786 RAC720786 RJY720786 RTU720786 SDQ720786 SNM720786 SXI720786 THE720786 TRA720786 UAW720786 UKS720786 UUO720786 VEK720786 VOG720786 VYC720786 WHY720786 WRU720786 FI786322 PE786322 ZA786322 AIW786322 ASS786322 BCO786322 BMK786322 BWG786322 CGC786322 CPY786322 CZU786322 DJQ786322 DTM786322 EDI786322 ENE786322 EXA786322 FGW786322 FQS786322 GAO786322 GKK786322 GUG786322 HEC786322 HNY786322 HXU786322 IHQ786322 IRM786322 JBI786322 JLE786322 JVA786322 KEW786322 KOS786322 KYO786322 LIK786322 LSG786322 MCC786322 MLY786322 MVU786322 NFQ786322 NPM786322 NZI786322 OJE786322 OTA786322 PCW786322 PMS786322 PWO786322 QGK786322 QQG786322 RAC786322 RJY786322 RTU786322 SDQ786322 SNM786322 SXI786322 THE786322 TRA786322 UAW786322 UKS786322 UUO786322 VEK786322 VOG786322 VYC786322 WHY786322 WRU786322 FI851858 PE851858 ZA851858 AIW851858 ASS851858 BCO851858 BMK851858 BWG851858 CGC851858 CPY851858 CZU851858 DJQ851858 DTM851858 EDI851858 ENE851858 EXA851858 FGW851858 FQS851858 GAO851858 GKK851858 GUG851858 HEC851858 HNY851858 HXU851858 IHQ851858 IRM851858 JBI851858 JLE851858 JVA851858 KEW851858 KOS851858 KYO851858 LIK851858 LSG851858 MCC851858 MLY851858 MVU851858 NFQ851858 NPM851858 NZI851858 OJE851858 OTA851858 PCW851858 PMS851858 PWO851858 QGK851858 QQG851858 RAC851858 RJY851858 RTU851858 SDQ851858 SNM851858 SXI851858 THE851858 TRA851858 UAW851858 UKS851858 UUO851858 VEK851858 VOG851858 VYC851858 WHY851858 WRU851858 FI917394 PE917394 ZA917394 AIW917394 ASS917394 BCO917394 BMK917394 BWG917394 CGC917394 CPY917394 CZU917394 DJQ917394 DTM917394 EDI917394 ENE917394 EXA917394 FGW917394 FQS917394 GAO917394 GKK917394 GUG917394 HEC917394 HNY917394 HXU917394 IHQ917394 IRM917394 JBI917394 JLE917394 JVA917394 KEW917394 KOS917394 KYO917394 LIK917394 LSG917394 MCC917394 MLY917394 MVU917394 NFQ917394 NPM917394 NZI917394 OJE917394 OTA917394 PCW917394 PMS917394 PWO917394 QGK917394 QQG917394 RAC917394 RJY917394 RTU917394 SDQ917394 SNM917394 SXI917394 THE917394 TRA917394 UAW917394 UKS917394 UUO917394 VEK917394 VOG917394 VYC917394 WHY917394 WRU917394 FI982930 PE982930 ZA982930 AIW982930 ASS982930 BCO982930 BMK982930 BWG982930 CGC982930 CPY982930 CZU982930 DJQ982930 DTM982930 EDI982930 ENE982930 EXA982930 FGW982930 FQS982930 GAO982930 GKK982930 GUG982930 HEC982930 HNY982930 HXU982930 IHQ982930 IRM982930 JBI982930 JLE982930 JVA982930 KEW982930 KOS982930 KYO982930 LIK982930 LSG982930 MCC982930 MLY982930 MVU982930 NFQ982930 NPM982930 NZI982930 OJE982930 OTA982930 PCW982930 PMS982930 PWO982930 QGK982930 QQG982930 RAC982930 RJY982930 RTU982930 SDQ982930 SNM982930 SXI982930 THE982930 TRA982930 UAW982930 UKS982930 UUO982930 VEK982930 VOG982930 VYC982930 WHY982930 WRU982930 WSD983000:WSD983008 FG65426 PC65426 YY65426 AIU65426 ASQ65426 BCM65426 BMI65426 BWE65426 CGA65426 CPW65426 CZS65426 DJO65426 DTK65426 EDG65426 ENC65426 EWY65426 FGU65426 FQQ65426 GAM65426 GKI65426 GUE65426 HEA65426 HNW65426 HXS65426 IHO65426 IRK65426 JBG65426 JLC65426 JUY65426 KEU65426 KOQ65426 KYM65426 LII65426 LSE65426 MCA65426 MLW65426 MVS65426 NFO65426 NPK65426 NZG65426 OJC65426 OSY65426 PCU65426 PMQ65426 PWM65426 QGI65426 QQE65426 RAA65426 RJW65426 RTS65426 SDO65426 SNK65426 SXG65426 THC65426 TQY65426 UAU65426 UKQ65426 UUM65426 VEI65426 VOE65426 VYA65426 WHW65426 WRS65426 FG130962 PC130962 YY130962 AIU130962 ASQ130962 BCM130962 BMI130962 BWE130962 CGA130962 CPW130962 CZS130962 DJO130962 DTK130962 EDG130962 ENC130962 EWY130962 FGU130962 FQQ130962 GAM130962 GKI130962 GUE130962 HEA130962 HNW130962 HXS130962 IHO130962 IRK130962 JBG130962 JLC130962 JUY130962 KEU130962 KOQ130962 KYM130962 LII130962 LSE130962 MCA130962 MLW130962 MVS130962 NFO130962 NPK130962 NZG130962 OJC130962 OSY130962 PCU130962 PMQ130962 PWM130962 QGI130962 QQE130962 RAA130962 RJW130962 RTS130962 SDO130962 SNK130962 SXG130962 THC130962 TQY130962 UAU130962 UKQ130962 UUM130962 VEI130962 VOE130962 VYA130962 WHW130962 WRS130962 FG196498 PC196498 YY196498 AIU196498 ASQ196498 BCM196498 BMI196498 BWE196498 CGA196498 CPW196498 CZS196498 DJO196498 DTK196498 EDG196498 ENC196498 EWY196498 FGU196498 FQQ196498 GAM196498 GKI196498 GUE196498 HEA196498 HNW196498 HXS196498 IHO196498 IRK196498 JBG196498 JLC196498 JUY196498 KEU196498 KOQ196498 KYM196498 LII196498 LSE196498 MCA196498 MLW196498 MVS196498 NFO196498 NPK196498 NZG196498 OJC196498 OSY196498 PCU196498 PMQ196498 PWM196498 QGI196498 QQE196498 RAA196498 RJW196498 RTS196498 SDO196498 SNK196498 SXG196498 THC196498 TQY196498 UAU196498 UKQ196498 UUM196498 VEI196498 VOE196498 VYA196498 WHW196498 WRS196498 FG262034 PC262034 YY262034 AIU262034 ASQ262034 BCM262034 BMI262034 BWE262034 CGA262034 CPW262034 CZS262034 DJO262034 DTK262034 EDG262034 ENC262034 EWY262034 FGU262034 FQQ262034 GAM262034 GKI262034 GUE262034 HEA262034 HNW262034 HXS262034 IHO262034 IRK262034 JBG262034 JLC262034 JUY262034 KEU262034 KOQ262034 KYM262034 LII262034 LSE262034 MCA262034 MLW262034 MVS262034 NFO262034 NPK262034 NZG262034 OJC262034 OSY262034 PCU262034 PMQ262034 PWM262034 QGI262034 QQE262034 RAA262034 RJW262034 RTS262034 SDO262034 SNK262034 SXG262034 THC262034 TQY262034 UAU262034 UKQ262034 UUM262034 VEI262034 VOE262034 VYA262034 WHW262034 WRS262034 FG327570 PC327570 YY327570 AIU327570 ASQ327570 BCM327570 BMI327570 BWE327570 CGA327570 CPW327570 CZS327570 DJO327570 DTK327570 EDG327570 ENC327570 EWY327570 FGU327570 FQQ327570 GAM327570 GKI327570 GUE327570 HEA327570 HNW327570 HXS327570 IHO327570 IRK327570 JBG327570 JLC327570 JUY327570 KEU327570 KOQ327570 KYM327570 LII327570 LSE327570 MCA327570 MLW327570 MVS327570 NFO327570 NPK327570 NZG327570 OJC327570 OSY327570 PCU327570 PMQ327570 PWM327570 QGI327570 QQE327570 RAA327570 RJW327570 RTS327570 SDO327570 SNK327570 SXG327570 THC327570 TQY327570 UAU327570 UKQ327570 UUM327570 VEI327570 VOE327570 VYA327570 WHW327570 WRS327570 FG393106 PC393106 YY393106 AIU393106 ASQ393106 BCM393106 BMI393106 BWE393106 CGA393106 CPW393106 CZS393106 DJO393106 DTK393106 EDG393106 ENC393106 EWY393106 FGU393106 FQQ393106 GAM393106 GKI393106 GUE393106 HEA393106 HNW393106 HXS393106 IHO393106 IRK393106 JBG393106 JLC393106 JUY393106 KEU393106 KOQ393106 KYM393106 LII393106 LSE393106 MCA393106 MLW393106 MVS393106 NFO393106 NPK393106 NZG393106 OJC393106 OSY393106 PCU393106 PMQ393106 PWM393106 QGI393106 QQE393106 RAA393106 RJW393106 RTS393106 SDO393106 SNK393106 SXG393106 THC393106 TQY393106 UAU393106 UKQ393106 UUM393106 VEI393106 VOE393106 VYA393106 WHW393106 WRS393106 FG458642 PC458642 YY458642 AIU458642 ASQ458642 BCM458642 BMI458642 BWE458642 CGA458642 CPW458642 CZS458642 DJO458642 DTK458642 EDG458642 ENC458642 EWY458642 FGU458642 FQQ458642 GAM458642 GKI458642 GUE458642 HEA458642 HNW458642 HXS458642 IHO458642 IRK458642 JBG458642 JLC458642 JUY458642 KEU458642 KOQ458642 KYM458642 LII458642 LSE458642 MCA458642 MLW458642 MVS458642 NFO458642 NPK458642 NZG458642 OJC458642 OSY458642 PCU458642 PMQ458642 PWM458642 QGI458642 QQE458642 RAA458642 RJW458642 RTS458642 SDO458642 SNK458642 SXG458642 THC458642 TQY458642 UAU458642 UKQ458642 UUM458642 VEI458642 VOE458642 VYA458642 WHW458642 WRS458642 FG524178 PC524178 YY524178 AIU524178 ASQ524178 BCM524178 BMI524178 BWE524178 CGA524178 CPW524178 CZS524178 DJO524178 DTK524178 EDG524178 ENC524178 EWY524178 FGU524178 FQQ524178 GAM524178 GKI524178 GUE524178 HEA524178 HNW524178 HXS524178 IHO524178 IRK524178 JBG524178 JLC524178 JUY524178 KEU524178 KOQ524178 KYM524178 LII524178 LSE524178 MCA524178 MLW524178 MVS524178 NFO524178 NPK524178 NZG524178 OJC524178 OSY524178 PCU524178 PMQ524178 PWM524178 QGI524178 QQE524178 RAA524178 RJW524178 RTS524178 SDO524178 SNK524178 SXG524178 THC524178 TQY524178 UAU524178 UKQ524178 UUM524178 VEI524178 VOE524178 VYA524178 WHW524178 WRS524178 FG589714 PC589714 YY589714 AIU589714 ASQ589714 BCM589714 BMI589714 BWE589714 CGA589714 CPW589714 CZS589714 DJO589714 DTK589714 EDG589714 ENC589714 EWY589714 FGU589714 FQQ589714 GAM589714 GKI589714 GUE589714 HEA589714 HNW589714 HXS589714 IHO589714 IRK589714 JBG589714 JLC589714 JUY589714 KEU589714 KOQ589714 KYM589714 LII589714 LSE589714 MCA589714 MLW589714 MVS589714 NFO589714 NPK589714 NZG589714 OJC589714 OSY589714 PCU589714 PMQ589714 PWM589714 QGI589714 QQE589714 RAA589714 RJW589714 RTS589714 SDO589714 SNK589714 SXG589714 THC589714 TQY589714 UAU589714 UKQ589714 UUM589714 VEI589714 VOE589714 VYA589714 WHW589714 WRS589714 FG655250 PC655250 YY655250 AIU655250 ASQ655250 BCM655250 BMI655250 BWE655250 CGA655250 CPW655250 CZS655250 DJO655250 DTK655250 EDG655250 ENC655250 EWY655250 FGU655250 FQQ655250 GAM655250 GKI655250 GUE655250 HEA655250 HNW655250 HXS655250 IHO655250 IRK655250 JBG655250 JLC655250 JUY655250 KEU655250 KOQ655250 KYM655250 LII655250 LSE655250 MCA655250 MLW655250 MVS655250 NFO655250 NPK655250 NZG655250 OJC655250 OSY655250 PCU655250 PMQ655250 PWM655250 QGI655250 QQE655250 RAA655250 RJW655250 RTS655250 SDO655250 SNK655250 SXG655250 THC655250 TQY655250 UAU655250 UKQ655250 UUM655250 VEI655250 VOE655250 VYA655250 WHW655250 WRS655250 FG720786 PC720786 YY720786 AIU720786 ASQ720786 BCM720786 BMI720786 BWE720786 CGA720786 CPW720786 CZS720786 DJO720786 DTK720786 EDG720786 ENC720786 EWY720786 FGU720786 FQQ720786 GAM720786 GKI720786 GUE720786 HEA720786 HNW720786 HXS720786 IHO720786 IRK720786 JBG720786 JLC720786 JUY720786 KEU720786 KOQ720786 KYM720786 LII720786 LSE720786 MCA720786 MLW720786 MVS720786 NFO720786 NPK720786 NZG720786 OJC720786 OSY720786 PCU720786 PMQ720786 PWM720786 QGI720786 QQE720786 RAA720786 RJW720786 RTS720786 SDO720786 SNK720786 SXG720786 THC720786 TQY720786 UAU720786 UKQ720786 UUM720786 VEI720786 VOE720786 VYA720786 WHW720786 WRS720786 FG786322 PC786322 YY786322 AIU786322 ASQ786322 BCM786322 BMI786322 BWE786322 CGA786322 CPW786322 CZS786322 DJO786322 DTK786322 EDG786322 ENC786322 EWY786322 FGU786322 FQQ786322 GAM786322 GKI786322 GUE786322 HEA786322 HNW786322 HXS786322 IHO786322 IRK786322 JBG786322 JLC786322 JUY786322 KEU786322 KOQ786322 KYM786322 LII786322 LSE786322 MCA786322 MLW786322 MVS786322 NFO786322 NPK786322 NZG786322 OJC786322 OSY786322 PCU786322 PMQ786322 PWM786322 QGI786322 QQE786322 RAA786322 RJW786322 RTS786322 SDO786322 SNK786322 SXG786322 THC786322 TQY786322 UAU786322 UKQ786322 UUM786322 VEI786322 VOE786322 VYA786322 WHW786322 WRS786322 FG851858 PC851858 YY851858 AIU851858 ASQ851858 BCM851858 BMI851858 BWE851858 CGA851858 CPW851858 CZS851858 DJO851858 DTK851858 EDG851858 ENC851858 EWY851858 FGU851858 FQQ851858 GAM851858 GKI851858 GUE851858 HEA851858 HNW851858 HXS851858 IHO851858 IRK851858 JBG851858 JLC851858 JUY851858 KEU851858 KOQ851858 KYM851858 LII851858 LSE851858 MCA851858 MLW851858 MVS851858 NFO851858 NPK851858 NZG851858 OJC851858 OSY851858 PCU851858 PMQ851858 PWM851858 QGI851858 QQE851858 RAA851858 RJW851858 RTS851858 SDO851858 SNK851858 SXG851858 THC851858 TQY851858 UAU851858 UKQ851858 UUM851858 VEI851858 VOE851858 VYA851858 WHW851858 WRS851858 FG917394 PC917394 YY917394 AIU917394 ASQ917394 BCM917394 BMI917394 BWE917394 CGA917394 CPW917394 CZS917394 DJO917394 DTK917394 EDG917394 ENC917394 EWY917394 FGU917394 FQQ917394 GAM917394 GKI917394 GUE917394 HEA917394 HNW917394 HXS917394 IHO917394 IRK917394 JBG917394 JLC917394 JUY917394 KEU917394 KOQ917394 KYM917394 LII917394 LSE917394 MCA917394 MLW917394 MVS917394 NFO917394 NPK917394 NZG917394 OJC917394 OSY917394 PCU917394 PMQ917394 PWM917394 QGI917394 QQE917394 RAA917394 RJW917394 RTS917394 SDO917394 SNK917394 SXG917394 THC917394 TQY917394 UAU917394 UKQ917394 UUM917394 VEI917394 VOE917394 VYA917394 WHW917394 WRS917394 FG982930 PC982930 YY982930 AIU982930 ASQ982930 BCM982930 BMI982930 BWE982930 CGA982930 CPW982930 CZS982930 DJO982930 DTK982930 EDG982930 ENC982930 EWY982930 FGU982930 FQQ982930 GAM982930 GKI982930 GUE982930 HEA982930 HNW982930 HXS982930 IHO982930 IRK982930 JBG982930 JLC982930 JUY982930 KEU982930 KOQ982930 KYM982930 LII982930 LSE982930 MCA982930 MLW982930 MVS982930 NFO982930 NPK982930 NZG982930 OJC982930 OSY982930 PCU982930 PMQ982930 PWM982930 QGI982930 QQE982930 RAA982930 RJW982930 RTS982930 SDO982930 SNK982930 SXG982930 THC982930 TQY982930 UAU982930 UKQ982930 UUM982930 VEI982930 VOE982930 VYA982930 WHW982930 WRS982930 FP65426 PL65426 ZH65426 AJD65426 ASZ65426 BCV65426 BMR65426 BWN65426 CGJ65426 CQF65426 DAB65426 DJX65426 DTT65426 EDP65426 ENL65426 EXH65426 FHD65426 FQZ65426 GAV65426 GKR65426 GUN65426 HEJ65426 HOF65426 HYB65426 IHX65426 IRT65426 JBP65426 JLL65426 JVH65426 KFD65426 KOZ65426 KYV65426 LIR65426 LSN65426 MCJ65426 MMF65426 MWB65426 NFX65426 NPT65426 NZP65426 OJL65426 OTH65426 PDD65426 PMZ65426 PWV65426 QGR65426 QQN65426 RAJ65426 RKF65426 RUB65426 SDX65426 SNT65426 SXP65426 THL65426 TRH65426 UBD65426 UKZ65426 UUV65426 VER65426 VON65426 VYJ65426 WIF65426 WSB65426 FP130962 PL130962 ZH130962 AJD130962 ASZ130962 BCV130962 BMR130962 BWN130962 CGJ130962 CQF130962 DAB130962 DJX130962 DTT130962 EDP130962 ENL130962 EXH130962 FHD130962 FQZ130962 GAV130962 GKR130962 GUN130962 HEJ130962 HOF130962 HYB130962 IHX130962 IRT130962 JBP130962 JLL130962 JVH130962 KFD130962 KOZ130962 KYV130962 LIR130962 LSN130962 MCJ130962 MMF130962 MWB130962 NFX130962 NPT130962 NZP130962 OJL130962 OTH130962 PDD130962 PMZ130962 PWV130962 QGR130962 QQN130962 RAJ130962 RKF130962 RUB130962 SDX130962 SNT130962 SXP130962 THL130962 TRH130962 UBD130962 UKZ130962 UUV130962 VER130962 VON130962 VYJ130962 WIF130962 WSB130962 FP196498 PL196498 ZH196498 AJD196498 ASZ196498 BCV196498 BMR196498 BWN196498 CGJ196498 CQF196498 DAB196498 DJX196498 DTT196498 EDP196498 ENL196498 EXH196498 FHD196498 FQZ196498 GAV196498 GKR196498 GUN196498 HEJ196498 HOF196498 HYB196498 IHX196498 IRT196498 JBP196498 JLL196498 JVH196498 KFD196498 KOZ196498 KYV196498 LIR196498 LSN196498 MCJ196498 MMF196498 MWB196498 NFX196498 NPT196498 NZP196498 OJL196498 OTH196498 PDD196498 PMZ196498 PWV196498 QGR196498 QQN196498 RAJ196498 RKF196498 RUB196498 SDX196498 SNT196498 SXP196498 THL196498 TRH196498 UBD196498 UKZ196498 UUV196498 VER196498 VON196498 VYJ196498 WIF196498 WSB196498 FP262034 PL262034 ZH262034 AJD262034 ASZ262034 BCV262034 BMR262034 BWN262034 CGJ262034 CQF262034 DAB262034 DJX262034 DTT262034 EDP262034 ENL262034 EXH262034 FHD262034 FQZ262034 GAV262034 GKR262034 GUN262034 HEJ262034 HOF262034 HYB262034 IHX262034 IRT262034 JBP262034 JLL262034 JVH262034 KFD262034 KOZ262034 KYV262034 LIR262034 LSN262034 MCJ262034 MMF262034 MWB262034 NFX262034 NPT262034 NZP262034 OJL262034 OTH262034 PDD262034 PMZ262034 PWV262034 QGR262034 QQN262034 RAJ262034 RKF262034 RUB262034 SDX262034 SNT262034 SXP262034 THL262034 TRH262034 UBD262034 UKZ262034 UUV262034 VER262034 VON262034 VYJ262034 WIF262034 WSB262034 FP327570 PL327570 ZH327570 AJD327570 ASZ327570 BCV327570 BMR327570 BWN327570 CGJ327570 CQF327570 DAB327570 DJX327570 DTT327570 EDP327570 ENL327570 EXH327570 FHD327570 FQZ327570 GAV327570 GKR327570 GUN327570 HEJ327570 HOF327570 HYB327570 IHX327570 IRT327570 JBP327570 JLL327570 JVH327570 KFD327570 KOZ327570 KYV327570 LIR327570 LSN327570 MCJ327570 MMF327570 MWB327570 NFX327570 NPT327570 NZP327570 OJL327570 OTH327570 PDD327570 PMZ327570 PWV327570 QGR327570 QQN327570 RAJ327570 RKF327570 RUB327570 SDX327570 SNT327570 SXP327570 THL327570 TRH327570 UBD327570 UKZ327570 UUV327570 VER327570 VON327570 VYJ327570 WIF327570 WSB327570 FP393106 PL393106 ZH393106 AJD393106 ASZ393106 BCV393106 BMR393106 BWN393106 CGJ393106 CQF393106 DAB393106 DJX393106 DTT393106 EDP393106 ENL393106 EXH393106 FHD393106 FQZ393106 GAV393106 GKR393106 GUN393106 HEJ393106 HOF393106 HYB393106 IHX393106 IRT393106 JBP393106 JLL393106 JVH393106 KFD393106 KOZ393106 KYV393106 LIR393106 LSN393106 MCJ393106 MMF393106 MWB393106 NFX393106 NPT393106 NZP393106 OJL393106 OTH393106 PDD393106 PMZ393106 PWV393106 QGR393106 QQN393106 RAJ393106 RKF393106 RUB393106 SDX393106 SNT393106 SXP393106 THL393106 TRH393106 UBD393106 UKZ393106 UUV393106 VER393106 VON393106 VYJ393106 WIF393106 WSB393106 FP458642 PL458642 ZH458642 AJD458642 ASZ458642 BCV458642 BMR458642 BWN458642 CGJ458642 CQF458642 DAB458642 DJX458642 DTT458642 EDP458642 ENL458642 EXH458642 FHD458642 FQZ458642 GAV458642 GKR458642 GUN458642 HEJ458642 HOF458642 HYB458642 IHX458642 IRT458642 JBP458642 JLL458642 JVH458642 KFD458642 KOZ458642 KYV458642 LIR458642 LSN458642 MCJ458642 MMF458642 MWB458642 NFX458642 NPT458642 NZP458642 OJL458642 OTH458642 PDD458642 PMZ458642 PWV458642 QGR458642 QQN458642 RAJ458642 RKF458642 RUB458642 SDX458642 SNT458642 SXP458642 THL458642 TRH458642 UBD458642 UKZ458642 UUV458642 VER458642 VON458642 VYJ458642 WIF458642 WSB458642 FP524178 PL524178 ZH524178 AJD524178 ASZ524178 BCV524178 BMR524178 BWN524178 CGJ524178 CQF524178 DAB524178 DJX524178 DTT524178 EDP524178 ENL524178 EXH524178 FHD524178 FQZ524178 GAV524178 GKR524178 GUN524178 HEJ524178 HOF524178 HYB524178 IHX524178 IRT524178 JBP524178 JLL524178 JVH524178 KFD524178 KOZ524178 KYV524178 LIR524178 LSN524178 MCJ524178 MMF524178 MWB524178 NFX524178 NPT524178 NZP524178 OJL524178 OTH524178 PDD524178 PMZ524178 PWV524178 QGR524178 QQN524178 RAJ524178 RKF524178 RUB524178 SDX524178 SNT524178 SXP524178 THL524178 TRH524178 UBD524178 UKZ524178 UUV524178 VER524178 VON524178 VYJ524178 WIF524178 WSB524178 FP589714 PL589714 ZH589714 AJD589714 ASZ589714 BCV589714 BMR589714 BWN589714 CGJ589714 CQF589714 DAB589714 DJX589714 DTT589714 EDP589714 ENL589714 EXH589714 FHD589714 FQZ589714 GAV589714 GKR589714 GUN589714 HEJ589714 HOF589714 HYB589714 IHX589714 IRT589714 JBP589714 JLL589714 JVH589714 KFD589714 KOZ589714 KYV589714 LIR589714 LSN589714 MCJ589714 MMF589714 MWB589714 NFX589714 NPT589714 NZP589714 OJL589714 OTH589714 PDD589714 PMZ589714 PWV589714 QGR589714 QQN589714 RAJ589714 RKF589714 RUB589714 SDX589714 SNT589714 SXP589714 THL589714 TRH589714 UBD589714 UKZ589714 UUV589714 VER589714 VON589714 VYJ589714 WIF589714 WSB589714 FP655250 PL655250 ZH655250 AJD655250 ASZ655250 BCV655250 BMR655250 BWN655250 CGJ655250 CQF655250 DAB655250 DJX655250 DTT655250 EDP655250 ENL655250 EXH655250 FHD655250 FQZ655250 GAV655250 GKR655250 GUN655250 HEJ655250 HOF655250 HYB655250 IHX655250 IRT655250 JBP655250 JLL655250 JVH655250 KFD655250 KOZ655250 KYV655250 LIR655250 LSN655250 MCJ655250 MMF655250 MWB655250 NFX655250 NPT655250 NZP655250 OJL655250 OTH655250 PDD655250 PMZ655250 PWV655250 QGR655250 QQN655250 RAJ655250 RKF655250 RUB655250 SDX655250 SNT655250 SXP655250 THL655250 TRH655250 UBD655250 UKZ655250 UUV655250 VER655250 VON655250 VYJ655250 WIF655250 WSB655250 FP720786 PL720786 ZH720786 AJD720786 ASZ720786 BCV720786 BMR720786 BWN720786 CGJ720786 CQF720786 DAB720786 DJX720786 DTT720786 EDP720786 ENL720786 EXH720786 FHD720786 FQZ720786 GAV720786 GKR720786 GUN720786 HEJ720786 HOF720786 HYB720786 IHX720786 IRT720786 JBP720786 JLL720786 JVH720786 KFD720786 KOZ720786 KYV720786 LIR720786 LSN720786 MCJ720786 MMF720786 MWB720786 NFX720786 NPT720786 NZP720786 OJL720786 OTH720786 PDD720786 PMZ720786 PWV720786 QGR720786 QQN720786 RAJ720786 RKF720786 RUB720786 SDX720786 SNT720786 SXP720786 THL720786 TRH720786 UBD720786 UKZ720786 UUV720786 VER720786 VON720786 VYJ720786 WIF720786 WSB720786 FP786322 PL786322 ZH786322 AJD786322 ASZ786322 BCV786322 BMR786322 BWN786322 CGJ786322 CQF786322 DAB786322 DJX786322 DTT786322 EDP786322 ENL786322 EXH786322 FHD786322 FQZ786322 GAV786322 GKR786322 GUN786322 HEJ786322 HOF786322 HYB786322 IHX786322 IRT786322 JBP786322 JLL786322 JVH786322 KFD786322 KOZ786322 KYV786322 LIR786322 LSN786322 MCJ786322 MMF786322 MWB786322 NFX786322 NPT786322 NZP786322 OJL786322 OTH786322 PDD786322 PMZ786322 PWV786322 QGR786322 QQN786322 RAJ786322 RKF786322 RUB786322 SDX786322 SNT786322 SXP786322 THL786322 TRH786322 UBD786322 UKZ786322 UUV786322 VER786322 VON786322 VYJ786322 WIF786322 WSB786322 FP851858 PL851858 ZH851858 AJD851858 ASZ851858 BCV851858 BMR851858 BWN851858 CGJ851858 CQF851858 DAB851858 DJX851858 DTT851858 EDP851858 ENL851858 EXH851858 FHD851858 FQZ851858 GAV851858 GKR851858 GUN851858 HEJ851858 HOF851858 HYB851858 IHX851858 IRT851858 JBP851858 JLL851858 JVH851858 KFD851858 KOZ851858 KYV851858 LIR851858 LSN851858 MCJ851858 MMF851858 MWB851858 NFX851858 NPT851858 NZP851858 OJL851858 OTH851858 PDD851858 PMZ851858 PWV851858 QGR851858 QQN851858 RAJ851858 RKF851858 RUB851858 SDX851858 SNT851858 SXP851858 THL851858 TRH851858 UBD851858 UKZ851858 UUV851858 VER851858 VON851858 VYJ851858 WIF851858 WSB851858 FP917394 PL917394 ZH917394 AJD917394 ASZ917394 BCV917394 BMR917394 BWN917394 CGJ917394 CQF917394 DAB917394 DJX917394 DTT917394 EDP917394 ENL917394 EXH917394 FHD917394 FQZ917394 GAV917394 GKR917394 GUN917394 HEJ917394 HOF917394 HYB917394 IHX917394 IRT917394 JBP917394 JLL917394 JVH917394 KFD917394 KOZ917394 KYV917394 LIR917394 LSN917394 MCJ917394 MMF917394 MWB917394 NFX917394 NPT917394 NZP917394 OJL917394 OTH917394 PDD917394 PMZ917394 PWV917394 QGR917394 QQN917394 RAJ917394 RKF917394 RUB917394 SDX917394 SNT917394 SXP917394 THL917394 TRH917394 UBD917394 UKZ917394 UUV917394 VER917394 VON917394 VYJ917394 WIF917394 WSB917394 FP982930 PL982930 ZH982930 AJD982930 ASZ982930 BCV982930 BMR982930 BWN982930 CGJ982930 CQF982930 DAB982930 DJX982930 DTT982930 EDP982930 ENL982930 EXH982930 FHD982930 FQZ982930 GAV982930 GKR982930 GUN982930 HEJ982930 HOF982930 HYB982930 IHX982930 IRT982930 JBP982930 JLL982930 JVH982930 KFD982930 KOZ982930 KYV982930 LIR982930 LSN982930 MCJ982930 MMF982930 MWB982930 NFX982930 NPT982930 NZP982930 OJL982930 OTH982930 PDD982930 PMZ982930 PWV982930 QGR982930 QQN982930 RAJ982930 RKF982930 RUB982930 SDX982930 SNT982930 SXP982930 THL982930 TRH982930 UBD982930 UKZ982930 UUV982930 VER982930 VON982930 VYJ982930 WIF982930 WSB982930 FR65426 PN65426 ZJ65426 AJF65426 ATB65426 BCX65426 BMT65426 BWP65426 CGL65426 CQH65426 DAD65426 DJZ65426 DTV65426 EDR65426 ENN65426 EXJ65426 FHF65426 FRB65426 GAX65426 GKT65426 GUP65426 HEL65426 HOH65426 HYD65426 IHZ65426 IRV65426 JBR65426 JLN65426 JVJ65426 KFF65426 KPB65426 KYX65426 LIT65426 LSP65426 MCL65426 MMH65426 MWD65426 NFZ65426 NPV65426 NZR65426 OJN65426 OTJ65426 PDF65426 PNB65426 PWX65426 QGT65426 QQP65426 RAL65426 RKH65426 RUD65426 SDZ65426 SNV65426 SXR65426 THN65426 TRJ65426 UBF65426 ULB65426 UUX65426 VET65426 VOP65426 VYL65426 WIH65426 WSD65426 FR130962 PN130962 ZJ130962 AJF130962 ATB130962 BCX130962 BMT130962 BWP130962 CGL130962 CQH130962 DAD130962 DJZ130962 DTV130962 EDR130962 ENN130962 EXJ130962 FHF130962 FRB130962 GAX130962 GKT130962 GUP130962 HEL130962 HOH130962 HYD130962 IHZ130962 IRV130962 JBR130962 JLN130962 JVJ130962 KFF130962 KPB130962 KYX130962 LIT130962 LSP130962 MCL130962 MMH130962 MWD130962 NFZ130962 NPV130962 NZR130962 OJN130962 OTJ130962 PDF130962 PNB130962 PWX130962 QGT130962 QQP130962 RAL130962 RKH130962 RUD130962 SDZ130962 SNV130962 SXR130962 THN130962 TRJ130962 UBF130962 ULB130962 UUX130962 VET130962 VOP130962 VYL130962 WIH130962 WSD130962 FR196498 PN196498 ZJ196498 AJF196498 ATB196498 BCX196498 BMT196498 BWP196498 CGL196498 CQH196498 DAD196498 DJZ196498 DTV196498 EDR196498 ENN196498 EXJ196498 FHF196498 FRB196498 GAX196498 GKT196498 GUP196498 HEL196498 HOH196498 HYD196498 IHZ196498 IRV196498 JBR196498 JLN196498 JVJ196498 KFF196498 KPB196498 KYX196498 LIT196498 LSP196498 MCL196498 MMH196498 MWD196498 NFZ196498 NPV196498 NZR196498 OJN196498 OTJ196498 PDF196498 PNB196498 PWX196498 QGT196498 QQP196498 RAL196498 RKH196498 RUD196498 SDZ196498 SNV196498 SXR196498 THN196498 TRJ196498 UBF196498 ULB196498 UUX196498 VET196498 VOP196498 VYL196498 WIH196498 WSD196498 FR262034 PN262034 ZJ262034 AJF262034 ATB262034 BCX262034 BMT262034 BWP262034 CGL262034 CQH262034 DAD262034 DJZ262034 DTV262034 EDR262034 ENN262034 EXJ262034 FHF262034 FRB262034 GAX262034 GKT262034 GUP262034 HEL262034 HOH262034 HYD262034 IHZ262034 IRV262034 JBR262034 JLN262034 JVJ262034 KFF262034 KPB262034 KYX262034 LIT262034 LSP262034 MCL262034 MMH262034 MWD262034 NFZ262034 NPV262034 NZR262034 OJN262034 OTJ262034 PDF262034 PNB262034 PWX262034 QGT262034 QQP262034 RAL262034 RKH262034 RUD262034 SDZ262034 SNV262034 SXR262034 THN262034 TRJ262034 UBF262034 ULB262034 UUX262034 VET262034 VOP262034 VYL262034 WIH262034 WSD262034 FR327570 PN327570 ZJ327570 AJF327570 ATB327570 BCX327570 BMT327570 BWP327570 CGL327570 CQH327570 DAD327570 DJZ327570 DTV327570 EDR327570 ENN327570 EXJ327570 FHF327570 FRB327570 GAX327570 GKT327570 GUP327570 HEL327570 HOH327570 HYD327570 IHZ327570 IRV327570 JBR327570 JLN327570 JVJ327570 KFF327570 KPB327570 KYX327570 LIT327570 LSP327570 MCL327570 MMH327570 MWD327570 NFZ327570 NPV327570 NZR327570 OJN327570 OTJ327570 PDF327570 PNB327570 PWX327570 QGT327570 QQP327570 RAL327570 RKH327570 RUD327570 SDZ327570 SNV327570 SXR327570 THN327570 TRJ327570 UBF327570 ULB327570 UUX327570 VET327570 VOP327570 VYL327570 WIH327570 WSD327570 FR393106 PN393106 ZJ393106 AJF393106 ATB393106 BCX393106 BMT393106 BWP393106 CGL393106 CQH393106 DAD393106 DJZ393106 DTV393106 EDR393106 ENN393106 EXJ393106 FHF393106 FRB393106 GAX393106 GKT393106 GUP393106 HEL393106 HOH393106 HYD393106 IHZ393106 IRV393106 JBR393106 JLN393106 JVJ393106 KFF393106 KPB393106 KYX393106 LIT393106 LSP393106 MCL393106 MMH393106 MWD393106 NFZ393106 NPV393106 NZR393106 OJN393106 OTJ393106 PDF393106 PNB393106 PWX393106 QGT393106 QQP393106 RAL393106 RKH393106 RUD393106 SDZ393106 SNV393106 SXR393106 THN393106 TRJ393106 UBF393106 ULB393106 UUX393106 VET393106 VOP393106 VYL393106 WIH393106 WSD393106 FR458642 PN458642 ZJ458642 AJF458642 ATB458642 BCX458642 BMT458642 BWP458642 CGL458642 CQH458642 DAD458642 DJZ458642 DTV458642 EDR458642 ENN458642 EXJ458642 FHF458642 FRB458642 GAX458642 GKT458642 GUP458642 HEL458642 HOH458642 HYD458642 IHZ458642 IRV458642 JBR458642 JLN458642 JVJ458642 KFF458642 KPB458642 KYX458642 LIT458642 LSP458642 MCL458642 MMH458642 MWD458642 NFZ458642 NPV458642 NZR458642 OJN458642 OTJ458642 PDF458642 PNB458642 PWX458642 QGT458642 QQP458642 RAL458642 RKH458642 RUD458642 SDZ458642 SNV458642 SXR458642 THN458642 TRJ458642 UBF458642 ULB458642 UUX458642 VET458642 VOP458642 VYL458642 WIH458642 WSD458642 FR524178 PN524178 ZJ524178 AJF524178 ATB524178 BCX524178 BMT524178 BWP524178 CGL524178 CQH524178 DAD524178 DJZ524178 DTV524178 EDR524178 ENN524178 EXJ524178 FHF524178 FRB524178 GAX524178 GKT524178 GUP524178 HEL524178 HOH524178 HYD524178 IHZ524178 IRV524178 JBR524178 JLN524178 JVJ524178 KFF524178 KPB524178 KYX524178 LIT524178 LSP524178 MCL524178 MMH524178 MWD524178 NFZ524178 NPV524178 NZR524178 OJN524178 OTJ524178 PDF524178 PNB524178 PWX524178 QGT524178 QQP524178 RAL524178 RKH524178 RUD524178 SDZ524178 SNV524178 SXR524178 THN524178 TRJ524178 UBF524178 ULB524178 UUX524178 VET524178 VOP524178 VYL524178 WIH524178 WSD524178 FR589714 PN589714 ZJ589714 AJF589714 ATB589714 BCX589714 BMT589714 BWP589714 CGL589714 CQH589714 DAD589714 DJZ589714 DTV589714 EDR589714 ENN589714 EXJ589714 FHF589714 FRB589714 GAX589714 GKT589714 GUP589714 HEL589714 HOH589714 HYD589714 IHZ589714 IRV589714 JBR589714 JLN589714 JVJ589714 KFF589714 KPB589714 KYX589714 LIT589714 LSP589714 MCL589714 MMH589714 MWD589714 NFZ589714 NPV589714 NZR589714 OJN589714 OTJ589714 PDF589714 PNB589714 PWX589714 QGT589714 QQP589714 RAL589714 RKH589714 RUD589714 SDZ589714 SNV589714 SXR589714 THN589714 TRJ589714 UBF589714 ULB589714 UUX589714 VET589714 VOP589714 VYL589714 WIH589714 WSD589714 FR655250 PN655250 ZJ655250 AJF655250 ATB655250 BCX655250 BMT655250 BWP655250 CGL655250 CQH655250 DAD655250 DJZ655250 DTV655250 EDR655250 ENN655250 EXJ655250 FHF655250 FRB655250 GAX655250 GKT655250 GUP655250 HEL655250 HOH655250 HYD655250 IHZ655250 IRV655250 JBR655250 JLN655250 JVJ655250 KFF655250 KPB655250 KYX655250 LIT655250 LSP655250 MCL655250 MMH655250 MWD655250 NFZ655250 NPV655250 NZR655250 OJN655250 OTJ655250 PDF655250 PNB655250 PWX655250 QGT655250 QQP655250 RAL655250 RKH655250 RUD655250 SDZ655250 SNV655250 SXR655250 THN655250 TRJ655250 UBF655250 ULB655250 UUX655250 VET655250 VOP655250 VYL655250 WIH655250 WSD655250 FR720786 PN720786 ZJ720786 AJF720786 ATB720786 BCX720786 BMT720786 BWP720786 CGL720786 CQH720786 DAD720786 DJZ720786 DTV720786 EDR720786 ENN720786 EXJ720786 FHF720786 FRB720786 GAX720786 GKT720786 GUP720786 HEL720786 HOH720786 HYD720786 IHZ720786 IRV720786 JBR720786 JLN720786 JVJ720786 KFF720786 KPB720786 KYX720786 LIT720786 LSP720786 MCL720786 MMH720786 MWD720786 NFZ720786 NPV720786 NZR720786 OJN720786 OTJ720786 PDF720786 PNB720786 PWX720786 QGT720786 QQP720786 RAL720786 RKH720786 RUD720786 SDZ720786 SNV720786 SXR720786 THN720786 TRJ720786 UBF720786 ULB720786 UUX720786 VET720786 VOP720786 VYL720786 WIH720786 WSD720786 FR786322 PN786322 ZJ786322 AJF786322 ATB786322 BCX786322 BMT786322 BWP786322 CGL786322 CQH786322 DAD786322 DJZ786322 DTV786322 EDR786322 ENN786322 EXJ786322 FHF786322 FRB786322 GAX786322 GKT786322 GUP786322 HEL786322 HOH786322 HYD786322 IHZ786322 IRV786322 JBR786322 JLN786322 JVJ786322 KFF786322 KPB786322 KYX786322 LIT786322 LSP786322 MCL786322 MMH786322 MWD786322 NFZ786322 NPV786322 NZR786322 OJN786322 OTJ786322 PDF786322 PNB786322 PWX786322 QGT786322 QQP786322 RAL786322 RKH786322 RUD786322 SDZ786322 SNV786322 SXR786322 THN786322 TRJ786322 UBF786322 ULB786322 UUX786322 VET786322 VOP786322 VYL786322 WIH786322 WSD786322 FR851858 PN851858 ZJ851858 AJF851858 ATB851858 BCX851858 BMT851858 BWP851858 CGL851858 CQH851858 DAD851858 DJZ851858 DTV851858 EDR851858 ENN851858 EXJ851858 FHF851858 FRB851858 GAX851858 GKT851858 GUP851858 HEL851858 HOH851858 HYD851858 IHZ851858 IRV851858 JBR851858 JLN851858 JVJ851858 KFF851858 KPB851858 KYX851858 LIT851858 LSP851858 MCL851858 MMH851858 MWD851858 NFZ851858 NPV851858 NZR851858 OJN851858 OTJ851858 PDF851858 PNB851858 PWX851858 QGT851858 QQP851858 RAL851858 RKH851858 RUD851858 SDZ851858 SNV851858 SXR851858 THN851858 TRJ851858 UBF851858 ULB851858 UUX851858 VET851858 VOP851858 VYL851858 WIH851858 WSD851858 FR917394 PN917394 ZJ917394 AJF917394 ATB917394 BCX917394 BMT917394 BWP917394 CGL917394 CQH917394 DAD917394 DJZ917394 DTV917394 EDR917394 ENN917394 EXJ917394 FHF917394 FRB917394 GAX917394 GKT917394 GUP917394 HEL917394 HOH917394 HYD917394 IHZ917394 IRV917394 JBR917394 JLN917394 JVJ917394 KFF917394 KPB917394 KYX917394 LIT917394 LSP917394 MCL917394 MMH917394 MWD917394 NFZ917394 NPV917394 NZR917394 OJN917394 OTJ917394 PDF917394 PNB917394 PWX917394 QGT917394 QQP917394 RAL917394 RKH917394 RUD917394 SDZ917394 SNV917394 SXR917394 THN917394 TRJ917394 UBF917394 ULB917394 UUX917394 VET917394 VOP917394 VYL917394 WIH917394 WSD917394 FR982930 PN982930 ZJ982930 AJF982930 ATB982930 BCX982930 BMT982930 BWP982930 CGL982930 CQH982930 DAD982930 DJZ982930 DTV982930 EDR982930 ENN982930 EXJ982930 FHF982930 FRB982930 GAX982930 GKT982930 GUP982930 HEL982930 HOH982930 HYD982930 IHZ982930 IRV982930 JBR982930 JLN982930 JVJ982930 KFF982930 KPB982930 KYX982930 LIT982930 LSP982930 MCL982930 MMH982930 MWD982930 NFZ982930 NPV982930 NZR982930 OJN982930 OTJ982930 PDF982930 PNB982930 PWX982930 QGT982930 QQP982930 RAL982930 RKH982930 RUD982930 SDZ982930 SNV982930 SXR982930 THN982930 TRJ982930 UBF982930 ULB982930 UUX982930 VET982930 VOP982930 VYL982930 WIH982930 WSD982930 FR65422 PN65422 ZJ65422 AJF65422 ATB65422 BCX65422 BMT65422 BWP65422 CGL65422 CQH65422 DAD65422 DJZ65422 DTV65422 EDR65422 ENN65422 EXJ65422 FHF65422 FRB65422 GAX65422 GKT65422 GUP65422 HEL65422 HOH65422 HYD65422 IHZ65422 IRV65422 JBR65422 JLN65422 JVJ65422 KFF65422 KPB65422 KYX65422 LIT65422 LSP65422 MCL65422 MMH65422 MWD65422 NFZ65422 NPV65422 NZR65422 OJN65422 OTJ65422 PDF65422 PNB65422 PWX65422 QGT65422 QQP65422 RAL65422 RKH65422 RUD65422 SDZ65422 SNV65422 SXR65422 THN65422 TRJ65422 UBF65422 ULB65422 UUX65422 VET65422 VOP65422 VYL65422 WIH65422 WSD65422 FR130958 PN130958 ZJ130958 AJF130958 ATB130958 BCX130958 BMT130958 BWP130958 CGL130958 CQH130958 DAD130958 DJZ130958 DTV130958 EDR130958 ENN130958 EXJ130958 FHF130958 FRB130958 GAX130958 GKT130958 GUP130958 HEL130958 HOH130958 HYD130958 IHZ130958 IRV130958 JBR130958 JLN130958 JVJ130958 KFF130958 KPB130958 KYX130958 LIT130958 LSP130958 MCL130958 MMH130958 MWD130958 NFZ130958 NPV130958 NZR130958 OJN130958 OTJ130958 PDF130958 PNB130958 PWX130958 QGT130958 QQP130958 RAL130958 RKH130958 RUD130958 SDZ130958 SNV130958 SXR130958 THN130958 TRJ130958 UBF130958 ULB130958 UUX130958 VET130958 VOP130958 VYL130958 WIH130958 WSD130958 FR196494 PN196494 ZJ196494 AJF196494 ATB196494 BCX196494 BMT196494 BWP196494 CGL196494 CQH196494 DAD196494 DJZ196494 DTV196494 EDR196494 ENN196494 EXJ196494 FHF196494 FRB196494 GAX196494 GKT196494 GUP196494 HEL196494 HOH196494 HYD196494 IHZ196494 IRV196494 JBR196494 JLN196494 JVJ196494 KFF196494 KPB196494 KYX196494 LIT196494 LSP196494 MCL196494 MMH196494 MWD196494 NFZ196494 NPV196494 NZR196494 OJN196494 OTJ196494 PDF196494 PNB196494 PWX196494 QGT196494 QQP196494 RAL196494 RKH196494 RUD196494 SDZ196494 SNV196494 SXR196494 THN196494 TRJ196494 UBF196494 ULB196494 UUX196494 VET196494 VOP196494 VYL196494 WIH196494 WSD196494 FR262030 PN262030 ZJ262030 AJF262030 ATB262030 BCX262030 BMT262030 BWP262030 CGL262030 CQH262030 DAD262030 DJZ262030 DTV262030 EDR262030 ENN262030 EXJ262030 FHF262030 FRB262030 GAX262030 GKT262030 GUP262030 HEL262030 HOH262030 HYD262030 IHZ262030 IRV262030 JBR262030 JLN262030 JVJ262030 KFF262030 KPB262030 KYX262030 LIT262030 LSP262030 MCL262030 MMH262030 MWD262030 NFZ262030 NPV262030 NZR262030 OJN262030 OTJ262030 PDF262030 PNB262030 PWX262030 QGT262030 QQP262030 RAL262030 RKH262030 RUD262030 SDZ262030 SNV262030 SXR262030 THN262030 TRJ262030 UBF262030 ULB262030 UUX262030 VET262030 VOP262030 VYL262030 WIH262030 WSD262030 FR327566 PN327566 ZJ327566 AJF327566 ATB327566 BCX327566 BMT327566 BWP327566 CGL327566 CQH327566 DAD327566 DJZ327566 DTV327566 EDR327566 ENN327566 EXJ327566 FHF327566 FRB327566 GAX327566 GKT327566 GUP327566 HEL327566 HOH327566 HYD327566 IHZ327566 IRV327566 JBR327566 JLN327566 JVJ327566 KFF327566 KPB327566 KYX327566 LIT327566 LSP327566 MCL327566 MMH327566 MWD327566 NFZ327566 NPV327566 NZR327566 OJN327566 OTJ327566 PDF327566 PNB327566 PWX327566 QGT327566 QQP327566 RAL327566 RKH327566 RUD327566 SDZ327566 SNV327566 SXR327566 THN327566 TRJ327566 UBF327566 ULB327566 UUX327566 VET327566 VOP327566 VYL327566 WIH327566 WSD327566 FR393102 PN393102 ZJ393102 AJF393102 ATB393102 BCX393102 BMT393102 BWP393102 CGL393102 CQH393102 DAD393102 DJZ393102 DTV393102 EDR393102 ENN393102 EXJ393102 FHF393102 FRB393102 GAX393102 GKT393102 GUP393102 HEL393102 HOH393102 HYD393102 IHZ393102 IRV393102 JBR393102 JLN393102 JVJ393102 KFF393102 KPB393102 KYX393102 LIT393102 LSP393102 MCL393102 MMH393102 MWD393102 NFZ393102 NPV393102 NZR393102 OJN393102 OTJ393102 PDF393102 PNB393102 PWX393102 QGT393102 QQP393102 RAL393102 RKH393102 RUD393102 SDZ393102 SNV393102 SXR393102 THN393102 TRJ393102 UBF393102 ULB393102 UUX393102 VET393102 VOP393102 VYL393102 WIH393102 WSD393102 FR458638 PN458638 ZJ458638 AJF458638 ATB458638 BCX458638 BMT458638 BWP458638 CGL458638 CQH458638 DAD458638 DJZ458638 DTV458638 EDR458638 ENN458638 EXJ458638 FHF458638 FRB458638 GAX458638 GKT458638 GUP458638 HEL458638 HOH458638 HYD458638 IHZ458638 IRV458638 JBR458638 JLN458638 JVJ458638 KFF458638 KPB458638 KYX458638 LIT458638 LSP458638 MCL458638 MMH458638 MWD458638 NFZ458638 NPV458638 NZR458638 OJN458638 OTJ458638 PDF458638 PNB458638 PWX458638 QGT458638 QQP458638 RAL458638 RKH458638 RUD458638 SDZ458638 SNV458638 SXR458638 THN458638 TRJ458638 UBF458638 ULB458638 UUX458638 VET458638 VOP458638 VYL458638 WIH458638 WSD458638 FR524174 PN524174 ZJ524174 AJF524174 ATB524174 BCX524174 BMT524174 BWP524174 CGL524174 CQH524174 DAD524174 DJZ524174 DTV524174 EDR524174 ENN524174 EXJ524174 FHF524174 FRB524174 GAX524174 GKT524174 GUP524174 HEL524174 HOH524174 HYD524174 IHZ524174 IRV524174 JBR524174 JLN524174 JVJ524174 KFF524174 KPB524174 KYX524174 LIT524174 LSP524174 MCL524174 MMH524174 MWD524174 NFZ524174 NPV524174 NZR524174 OJN524174 OTJ524174 PDF524174 PNB524174 PWX524174 QGT524174 QQP524174 RAL524174 RKH524174 RUD524174 SDZ524174 SNV524174 SXR524174 THN524174 TRJ524174 UBF524174 ULB524174 UUX524174 VET524174 VOP524174 VYL524174 WIH524174 WSD524174 FR589710 PN589710 ZJ589710 AJF589710 ATB589710 BCX589710 BMT589710 BWP589710 CGL589710 CQH589710 DAD589710 DJZ589710 DTV589710 EDR589710 ENN589710 EXJ589710 FHF589710 FRB589710 GAX589710 GKT589710 GUP589710 HEL589710 HOH589710 HYD589710 IHZ589710 IRV589710 JBR589710 JLN589710 JVJ589710 KFF589710 KPB589710 KYX589710 LIT589710 LSP589710 MCL589710 MMH589710 MWD589710 NFZ589710 NPV589710 NZR589710 OJN589710 OTJ589710 PDF589710 PNB589710 PWX589710 QGT589710 QQP589710 RAL589710 RKH589710 RUD589710 SDZ589710 SNV589710 SXR589710 THN589710 TRJ589710 UBF589710 ULB589710 UUX589710 VET589710 VOP589710 VYL589710 WIH589710 WSD589710 FR655246 PN655246 ZJ655246 AJF655246 ATB655246 BCX655246 BMT655246 BWP655246 CGL655246 CQH655246 DAD655246 DJZ655246 DTV655246 EDR655246 ENN655246 EXJ655246 FHF655246 FRB655246 GAX655246 GKT655246 GUP655246 HEL655246 HOH655246 HYD655246 IHZ655246 IRV655246 JBR655246 JLN655246 JVJ655246 KFF655246 KPB655246 KYX655246 LIT655246 LSP655246 MCL655246 MMH655246 MWD655246 NFZ655246 NPV655246 NZR655246 OJN655246 OTJ655246 PDF655246 PNB655246 PWX655246 QGT655246 QQP655246 RAL655246 RKH655246 RUD655246 SDZ655246 SNV655246 SXR655246 THN655246 TRJ655246 UBF655246 ULB655246 UUX655246 VET655246 VOP655246 VYL655246 WIH655246 WSD655246 FR720782 PN720782 ZJ720782 AJF720782 ATB720782 BCX720782 BMT720782 BWP720782 CGL720782 CQH720782 DAD720782 DJZ720782 DTV720782 EDR720782 ENN720782 EXJ720782 FHF720782 FRB720782 GAX720782 GKT720782 GUP720782 HEL720782 HOH720782 HYD720782 IHZ720782 IRV720782 JBR720782 JLN720782 JVJ720782 KFF720782 KPB720782 KYX720782 LIT720782 LSP720782 MCL720782 MMH720782 MWD720782 NFZ720782 NPV720782 NZR720782 OJN720782 OTJ720782 PDF720782 PNB720782 PWX720782 QGT720782 QQP720782 RAL720782 RKH720782 RUD720782 SDZ720782 SNV720782 SXR720782 THN720782 TRJ720782 UBF720782 ULB720782 UUX720782 VET720782 VOP720782 VYL720782 WIH720782 WSD720782 FR786318 PN786318 ZJ786318 AJF786318 ATB786318 BCX786318 BMT786318 BWP786318 CGL786318 CQH786318 DAD786318 DJZ786318 DTV786318 EDR786318 ENN786318 EXJ786318 FHF786318 FRB786318 GAX786318 GKT786318 GUP786318 HEL786318 HOH786318 HYD786318 IHZ786318 IRV786318 JBR786318 JLN786318 JVJ786318 KFF786318 KPB786318 KYX786318 LIT786318 LSP786318 MCL786318 MMH786318 MWD786318 NFZ786318 NPV786318 NZR786318 OJN786318 OTJ786318 PDF786318 PNB786318 PWX786318 QGT786318 QQP786318 RAL786318 RKH786318 RUD786318 SDZ786318 SNV786318 SXR786318 THN786318 TRJ786318 UBF786318 ULB786318 UUX786318 VET786318 VOP786318 VYL786318 WIH786318 WSD786318 FR851854 PN851854 ZJ851854 AJF851854 ATB851854 BCX851854 BMT851854 BWP851854 CGL851854 CQH851854 DAD851854 DJZ851854 DTV851854 EDR851854 ENN851854 EXJ851854 FHF851854 FRB851854 GAX851854 GKT851854 GUP851854 HEL851854 HOH851854 HYD851854 IHZ851854 IRV851854 JBR851854 JLN851854 JVJ851854 KFF851854 KPB851854 KYX851854 LIT851854 LSP851854 MCL851854 MMH851854 MWD851854 NFZ851854 NPV851854 NZR851854 OJN851854 OTJ851854 PDF851854 PNB851854 PWX851854 QGT851854 QQP851854 RAL851854 RKH851854 RUD851854 SDZ851854 SNV851854 SXR851854 THN851854 TRJ851854 UBF851854 ULB851854 UUX851854 VET851854 VOP851854 VYL851854 WIH851854 WSD851854 FR917390 PN917390 ZJ917390 AJF917390 ATB917390 BCX917390 BMT917390 BWP917390 CGL917390 CQH917390 DAD917390 DJZ917390 DTV917390 EDR917390 ENN917390 EXJ917390 FHF917390 FRB917390 GAX917390 GKT917390 GUP917390 HEL917390 HOH917390 HYD917390 IHZ917390 IRV917390 JBR917390 JLN917390 JVJ917390 KFF917390 KPB917390 KYX917390 LIT917390 LSP917390 MCL917390 MMH917390 MWD917390 NFZ917390 NPV917390 NZR917390 OJN917390 OTJ917390 PDF917390 PNB917390 PWX917390 QGT917390 QQP917390 RAL917390 RKH917390 RUD917390 SDZ917390 SNV917390 SXR917390 THN917390 TRJ917390 UBF917390 ULB917390 UUX917390 VET917390 VOP917390 VYL917390 WIH917390 WSD917390 FR982926 PN982926 ZJ982926 AJF982926 ATB982926 BCX982926 BMT982926 BWP982926 CGL982926 CQH982926 DAD982926 DJZ982926 DTV982926 EDR982926 ENN982926 EXJ982926 FHF982926 FRB982926 GAX982926 GKT982926 GUP982926 HEL982926 HOH982926 HYD982926 IHZ982926 IRV982926 JBR982926 JLN982926 JVJ982926 KFF982926 KPB982926 KYX982926 LIT982926 LSP982926 MCL982926 MMH982926 MWD982926 NFZ982926 NPV982926 NZR982926 OJN982926 OTJ982926 PDF982926 PNB982926 PWX982926 QGT982926 QQP982926 RAL982926 RKH982926 RUD982926 SDZ982926 SNV982926 SXR982926 THN982926 TRJ982926 UBF982926 ULB982926 UUX982926 VET982926 VOP982926 VYL982926 WIH982926 WSD982926 FP65422 PL65422 ZH65422 AJD65422 ASZ65422 BCV65422 BMR65422 BWN65422 CGJ65422 CQF65422 DAB65422 DJX65422 DTT65422 EDP65422 ENL65422 EXH65422 FHD65422 FQZ65422 GAV65422 GKR65422 GUN65422 HEJ65422 HOF65422 HYB65422 IHX65422 IRT65422 JBP65422 JLL65422 JVH65422 KFD65422 KOZ65422 KYV65422 LIR65422 LSN65422 MCJ65422 MMF65422 MWB65422 NFX65422 NPT65422 NZP65422 OJL65422 OTH65422 PDD65422 PMZ65422 PWV65422 QGR65422 QQN65422 RAJ65422 RKF65422 RUB65422 SDX65422 SNT65422 SXP65422 THL65422 TRH65422 UBD65422 UKZ65422 UUV65422 VER65422 VON65422 VYJ65422 WIF65422 WSB65422 FP130958 PL130958 ZH130958 AJD130958 ASZ130958 BCV130958 BMR130958 BWN130958 CGJ130958 CQF130958 DAB130958 DJX130958 DTT130958 EDP130958 ENL130958 EXH130958 FHD130958 FQZ130958 GAV130958 GKR130958 GUN130958 HEJ130958 HOF130958 HYB130958 IHX130958 IRT130958 JBP130958 JLL130958 JVH130958 KFD130958 KOZ130958 KYV130958 LIR130958 LSN130958 MCJ130958 MMF130958 MWB130958 NFX130958 NPT130958 NZP130958 OJL130958 OTH130958 PDD130958 PMZ130958 PWV130958 QGR130958 QQN130958 RAJ130958 RKF130958 RUB130958 SDX130958 SNT130958 SXP130958 THL130958 TRH130958 UBD130958 UKZ130958 UUV130958 VER130958 VON130958 VYJ130958 WIF130958 WSB130958 FP196494 PL196494 ZH196494 AJD196494 ASZ196494 BCV196494 BMR196494 BWN196494 CGJ196494 CQF196494 DAB196494 DJX196494 DTT196494 EDP196494 ENL196494 EXH196494 FHD196494 FQZ196494 GAV196494 GKR196494 GUN196494 HEJ196494 HOF196494 HYB196494 IHX196494 IRT196494 JBP196494 JLL196494 JVH196494 KFD196494 KOZ196494 KYV196494 LIR196494 LSN196494 MCJ196494 MMF196494 MWB196494 NFX196494 NPT196494 NZP196494 OJL196494 OTH196494 PDD196494 PMZ196494 PWV196494 QGR196494 QQN196494 RAJ196494 RKF196494 RUB196494 SDX196494 SNT196494 SXP196494 THL196494 TRH196494 UBD196494 UKZ196494 UUV196494 VER196494 VON196494 VYJ196494 WIF196494 WSB196494 FP262030 PL262030 ZH262030 AJD262030 ASZ262030 BCV262030 BMR262030 BWN262030 CGJ262030 CQF262030 DAB262030 DJX262030 DTT262030 EDP262030 ENL262030 EXH262030 FHD262030 FQZ262030 GAV262030 GKR262030 GUN262030 HEJ262030 HOF262030 HYB262030 IHX262030 IRT262030 JBP262030 JLL262030 JVH262030 KFD262030 KOZ262030 KYV262030 LIR262030 LSN262030 MCJ262030 MMF262030 MWB262030 NFX262030 NPT262030 NZP262030 OJL262030 OTH262030 PDD262030 PMZ262030 PWV262030 QGR262030 QQN262030 RAJ262030 RKF262030 RUB262030 SDX262030 SNT262030 SXP262030 THL262030 TRH262030 UBD262030 UKZ262030 UUV262030 VER262030 VON262030 VYJ262030 WIF262030 WSB262030 FP327566 PL327566 ZH327566 AJD327566 ASZ327566 BCV327566 BMR327566 BWN327566 CGJ327566 CQF327566 DAB327566 DJX327566 DTT327566 EDP327566 ENL327566 EXH327566 FHD327566 FQZ327566 GAV327566 GKR327566 GUN327566 HEJ327566 HOF327566 HYB327566 IHX327566 IRT327566 JBP327566 JLL327566 JVH327566 KFD327566 KOZ327566 KYV327566 LIR327566 LSN327566 MCJ327566 MMF327566 MWB327566 NFX327566 NPT327566 NZP327566 OJL327566 OTH327566 PDD327566 PMZ327566 PWV327566 QGR327566 QQN327566 RAJ327566 RKF327566 RUB327566 SDX327566 SNT327566 SXP327566 THL327566 TRH327566 UBD327566 UKZ327566 UUV327566 VER327566 VON327566 VYJ327566 WIF327566 WSB327566 FP393102 PL393102 ZH393102 AJD393102 ASZ393102 BCV393102 BMR393102 BWN393102 CGJ393102 CQF393102 DAB393102 DJX393102 DTT393102 EDP393102 ENL393102 EXH393102 FHD393102 FQZ393102 GAV393102 GKR393102 GUN393102 HEJ393102 HOF393102 HYB393102 IHX393102 IRT393102 JBP393102 JLL393102 JVH393102 KFD393102 KOZ393102 KYV393102 LIR393102 LSN393102 MCJ393102 MMF393102 MWB393102 NFX393102 NPT393102 NZP393102 OJL393102 OTH393102 PDD393102 PMZ393102 PWV393102 QGR393102 QQN393102 RAJ393102 RKF393102 RUB393102 SDX393102 SNT393102 SXP393102 THL393102 TRH393102 UBD393102 UKZ393102 UUV393102 VER393102 VON393102 VYJ393102 WIF393102 WSB393102 FP458638 PL458638 ZH458638 AJD458638 ASZ458638 BCV458638 BMR458638 BWN458638 CGJ458638 CQF458638 DAB458638 DJX458638 DTT458638 EDP458638 ENL458638 EXH458638 FHD458638 FQZ458638 GAV458638 GKR458638 GUN458638 HEJ458638 HOF458638 HYB458638 IHX458638 IRT458638 JBP458638 JLL458638 JVH458638 KFD458638 KOZ458638 KYV458638 LIR458638 LSN458638 MCJ458638 MMF458638 MWB458638 NFX458638 NPT458638 NZP458638 OJL458638 OTH458638 PDD458638 PMZ458638 PWV458638 QGR458638 QQN458638 RAJ458638 RKF458638 RUB458638 SDX458638 SNT458638 SXP458638 THL458638 TRH458638 UBD458638 UKZ458638 UUV458638 VER458638 VON458638 VYJ458638 WIF458638 WSB458638 FP524174 PL524174 ZH524174 AJD524174 ASZ524174 BCV524174 BMR524174 BWN524174 CGJ524174 CQF524174 DAB524174 DJX524174 DTT524174 EDP524174 ENL524174 EXH524174 FHD524174 FQZ524174 GAV524174 GKR524174 GUN524174 HEJ524174 HOF524174 HYB524174 IHX524174 IRT524174 JBP524174 JLL524174 JVH524174 KFD524174 KOZ524174 KYV524174 LIR524174 LSN524174 MCJ524174 MMF524174 MWB524174 NFX524174 NPT524174 NZP524174 OJL524174 OTH524174 PDD524174 PMZ524174 PWV524174 QGR524174 QQN524174 RAJ524174 RKF524174 RUB524174 SDX524174 SNT524174 SXP524174 THL524174 TRH524174 UBD524174 UKZ524174 UUV524174 VER524174 VON524174 VYJ524174 WIF524174 WSB524174 FP589710 PL589710 ZH589710 AJD589710 ASZ589710 BCV589710 BMR589710 BWN589710 CGJ589710 CQF589710 DAB589710 DJX589710 DTT589710 EDP589710 ENL589710 EXH589710 FHD589710 FQZ589710 GAV589710 GKR589710 GUN589710 HEJ589710 HOF589710 HYB589710 IHX589710 IRT589710 JBP589710 JLL589710 JVH589710 KFD589710 KOZ589710 KYV589710 LIR589710 LSN589710 MCJ589710 MMF589710 MWB589710 NFX589710 NPT589710 NZP589710 OJL589710 OTH589710 PDD589710 PMZ589710 PWV589710 QGR589710 QQN589710 RAJ589710 RKF589710 RUB589710 SDX589710 SNT589710 SXP589710 THL589710 TRH589710 UBD589710 UKZ589710 UUV589710 VER589710 VON589710 VYJ589710 WIF589710 WSB589710 FP655246 PL655246 ZH655246 AJD655246 ASZ655246 BCV655246 BMR655246 BWN655246 CGJ655246 CQF655246 DAB655246 DJX655246 DTT655246 EDP655246 ENL655246 EXH655246 FHD655246 FQZ655246 GAV655246 GKR655246 GUN655246 HEJ655246 HOF655246 HYB655246 IHX655246 IRT655246 JBP655246 JLL655246 JVH655246 KFD655246 KOZ655246 KYV655246 LIR655246 LSN655246 MCJ655246 MMF655246 MWB655246 NFX655246 NPT655246 NZP655246 OJL655246 OTH655246 PDD655246 PMZ655246 PWV655246 QGR655246 QQN655246 RAJ655246 RKF655246 RUB655246 SDX655246 SNT655246 SXP655246 THL655246 TRH655246 UBD655246 UKZ655246 UUV655246 VER655246 VON655246 VYJ655246 WIF655246 WSB655246 FP720782 PL720782 ZH720782 AJD720782 ASZ720782 BCV720782 BMR720782 BWN720782 CGJ720782 CQF720782 DAB720782 DJX720782 DTT720782 EDP720782 ENL720782 EXH720782 FHD720782 FQZ720782 GAV720782 GKR720782 GUN720782 HEJ720782 HOF720782 HYB720782 IHX720782 IRT720782 JBP720782 JLL720782 JVH720782 KFD720782 KOZ720782 KYV720782 LIR720782 LSN720782 MCJ720782 MMF720782 MWB720782 NFX720782 NPT720782 NZP720782 OJL720782 OTH720782 PDD720782 PMZ720782 PWV720782 QGR720782 QQN720782 RAJ720782 RKF720782 RUB720782 SDX720782 SNT720782 SXP720782 THL720782 TRH720782 UBD720782 UKZ720782 UUV720782 VER720782 VON720782 VYJ720782 WIF720782 WSB720782 FP786318 PL786318 ZH786318 AJD786318 ASZ786318 BCV786318 BMR786318 BWN786318 CGJ786318 CQF786318 DAB786318 DJX786318 DTT786318 EDP786318 ENL786318 EXH786318 FHD786318 FQZ786318 GAV786318 GKR786318 GUN786318 HEJ786318 HOF786318 HYB786318 IHX786318 IRT786318 JBP786318 JLL786318 JVH786318 KFD786318 KOZ786318 KYV786318 LIR786318 LSN786318 MCJ786318 MMF786318 MWB786318 NFX786318 NPT786318 NZP786318 OJL786318 OTH786318 PDD786318 PMZ786318 PWV786318 QGR786318 QQN786318 RAJ786318 RKF786318 RUB786318 SDX786318 SNT786318 SXP786318 THL786318 TRH786318 UBD786318 UKZ786318 UUV786318 VER786318 VON786318 VYJ786318 WIF786318 WSB786318 FP851854 PL851854 ZH851854 AJD851854 ASZ851854 BCV851854 BMR851854 BWN851854 CGJ851854 CQF851854 DAB851854 DJX851854 DTT851854 EDP851854 ENL851854 EXH851854 FHD851854 FQZ851854 GAV851854 GKR851854 GUN851854 HEJ851854 HOF851854 HYB851854 IHX851854 IRT851854 JBP851854 JLL851854 JVH851854 KFD851854 KOZ851854 KYV851854 LIR851854 LSN851854 MCJ851854 MMF851854 MWB851854 NFX851854 NPT851854 NZP851854 OJL851854 OTH851854 PDD851854 PMZ851854 PWV851854 QGR851854 QQN851854 RAJ851854 RKF851854 RUB851854 SDX851854 SNT851854 SXP851854 THL851854 TRH851854 UBD851854 UKZ851854 UUV851854 VER851854 VON851854 VYJ851854 WIF851854 WSB851854 FP917390 PL917390 ZH917390 AJD917390 ASZ917390 BCV917390 BMR917390 BWN917390 CGJ917390 CQF917390 DAB917390 DJX917390 DTT917390 EDP917390 ENL917390 EXH917390 FHD917390 FQZ917390 GAV917390 GKR917390 GUN917390 HEJ917390 HOF917390 HYB917390 IHX917390 IRT917390 JBP917390 JLL917390 JVH917390 KFD917390 KOZ917390 KYV917390 LIR917390 LSN917390 MCJ917390 MMF917390 MWB917390 NFX917390 NPT917390 NZP917390 OJL917390 OTH917390 PDD917390 PMZ917390 PWV917390 QGR917390 QQN917390 RAJ917390 RKF917390 RUB917390 SDX917390 SNT917390 SXP917390 THL917390 TRH917390 UBD917390 UKZ917390 UUV917390 VER917390 VON917390 VYJ917390 WIF917390 WSB917390 FP982926 PL982926 ZH982926 AJD982926 ASZ982926 BCV982926 BMR982926 BWN982926 CGJ982926 CQF982926 DAB982926 DJX982926 DTT982926 EDP982926 ENL982926 EXH982926 FHD982926 FQZ982926 GAV982926 GKR982926 GUN982926 HEJ982926 HOF982926 HYB982926 IHX982926 IRT982926 JBP982926 JLL982926 JVH982926 KFD982926 KOZ982926 KYV982926 LIR982926 LSN982926 MCJ982926 MMF982926 MWB982926 NFX982926 NPT982926 NZP982926 OJL982926 OTH982926 PDD982926 PMZ982926 PWV982926 QGR982926 QQN982926 RAJ982926 RKF982926 RUB982926 SDX982926 SNT982926 SXP982926 THL982926 TRH982926 UBD982926 UKZ982926 UUV982926 VER982926 VON982926 VYJ982926 WIF982926 WSB982926 FG65422 PC65422 YY65422 AIU65422 ASQ65422 BCM65422 BMI65422 BWE65422 CGA65422 CPW65422 CZS65422 DJO65422 DTK65422 EDG65422 ENC65422 EWY65422 FGU65422 FQQ65422 GAM65422 GKI65422 GUE65422 HEA65422 HNW65422 HXS65422 IHO65422 IRK65422 JBG65422 JLC65422 JUY65422 KEU65422 KOQ65422 KYM65422 LII65422 LSE65422 MCA65422 MLW65422 MVS65422 NFO65422 NPK65422 NZG65422 OJC65422 OSY65422 PCU65422 PMQ65422 PWM65422 QGI65422 QQE65422 RAA65422 RJW65422 RTS65422 SDO65422 SNK65422 SXG65422 THC65422 TQY65422 UAU65422 UKQ65422 UUM65422 VEI65422 VOE65422 VYA65422 WHW65422 WRS65422 FG130958 PC130958 YY130958 AIU130958 ASQ130958 BCM130958 BMI130958 BWE130958 CGA130958 CPW130958 CZS130958 DJO130958 DTK130958 EDG130958 ENC130958 EWY130958 FGU130958 FQQ130958 GAM130958 GKI130958 GUE130958 HEA130958 HNW130958 HXS130958 IHO130958 IRK130958 JBG130958 JLC130958 JUY130958 KEU130958 KOQ130958 KYM130958 LII130958 LSE130958 MCA130958 MLW130958 MVS130958 NFO130958 NPK130958 NZG130958 OJC130958 OSY130958 PCU130958 PMQ130958 PWM130958 QGI130958 QQE130958 RAA130958 RJW130958 RTS130958 SDO130958 SNK130958 SXG130958 THC130958 TQY130958 UAU130958 UKQ130958 UUM130958 VEI130958 VOE130958 VYA130958 WHW130958 WRS130958 FG196494 PC196494 YY196494 AIU196494 ASQ196494 BCM196494 BMI196494 BWE196494 CGA196494 CPW196494 CZS196494 DJO196494 DTK196494 EDG196494 ENC196494 EWY196494 FGU196494 FQQ196494 GAM196494 GKI196494 GUE196494 HEA196494 HNW196494 HXS196494 IHO196494 IRK196494 JBG196494 JLC196494 JUY196494 KEU196494 KOQ196494 KYM196494 LII196494 LSE196494 MCA196494 MLW196494 MVS196494 NFO196494 NPK196494 NZG196494 OJC196494 OSY196494 PCU196494 PMQ196494 PWM196494 QGI196494 QQE196494 RAA196494 RJW196494 RTS196494 SDO196494 SNK196494 SXG196494 THC196494 TQY196494 UAU196494 UKQ196494 UUM196494 VEI196494 VOE196494 VYA196494 WHW196494 WRS196494 FG262030 PC262030 YY262030 AIU262030 ASQ262030 BCM262030 BMI262030 BWE262030 CGA262030 CPW262030 CZS262030 DJO262030 DTK262030 EDG262030 ENC262030 EWY262030 FGU262030 FQQ262030 GAM262030 GKI262030 GUE262030 HEA262030 HNW262030 HXS262030 IHO262030 IRK262030 JBG262030 JLC262030 JUY262030 KEU262030 KOQ262030 KYM262030 LII262030 LSE262030 MCA262030 MLW262030 MVS262030 NFO262030 NPK262030 NZG262030 OJC262030 OSY262030 PCU262030 PMQ262030 PWM262030 QGI262030 QQE262030 RAA262030 RJW262030 RTS262030 SDO262030 SNK262030 SXG262030 THC262030 TQY262030 UAU262030 UKQ262030 UUM262030 VEI262030 VOE262030 VYA262030 WHW262030 WRS262030 FG327566 PC327566 YY327566 AIU327566 ASQ327566 BCM327566 BMI327566 BWE327566 CGA327566 CPW327566 CZS327566 DJO327566 DTK327566 EDG327566 ENC327566 EWY327566 FGU327566 FQQ327566 GAM327566 GKI327566 GUE327566 HEA327566 HNW327566 HXS327566 IHO327566 IRK327566 JBG327566 JLC327566 JUY327566 KEU327566 KOQ327566 KYM327566 LII327566 LSE327566 MCA327566 MLW327566 MVS327566 NFO327566 NPK327566 NZG327566 OJC327566 OSY327566 PCU327566 PMQ327566 PWM327566 QGI327566 QQE327566 RAA327566 RJW327566 RTS327566 SDO327566 SNK327566 SXG327566 THC327566 TQY327566 UAU327566 UKQ327566 UUM327566 VEI327566 VOE327566 VYA327566 WHW327566 WRS327566 FG393102 PC393102 YY393102 AIU393102 ASQ393102 BCM393102 BMI393102 BWE393102 CGA393102 CPW393102 CZS393102 DJO393102 DTK393102 EDG393102 ENC393102 EWY393102 FGU393102 FQQ393102 GAM393102 GKI393102 GUE393102 HEA393102 HNW393102 HXS393102 IHO393102 IRK393102 JBG393102 JLC393102 JUY393102 KEU393102 KOQ393102 KYM393102 LII393102 LSE393102 MCA393102 MLW393102 MVS393102 NFO393102 NPK393102 NZG393102 OJC393102 OSY393102 PCU393102 PMQ393102 PWM393102 QGI393102 QQE393102 RAA393102 RJW393102 RTS393102 SDO393102 SNK393102 SXG393102 THC393102 TQY393102 UAU393102 UKQ393102 UUM393102 VEI393102 VOE393102 VYA393102 WHW393102 WRS393102 FG458638 PC458638 YY458638 AIU458638 ASQ458638 BCM458638 BMI458638 BWE458638 CGA458638 CPW458638 CZS458638 DJO458638 DTK458638 EDG458638 ENC458638 EWY458638 FGU458638 FQQ458638 GAM458638 GKI458638 GUE458638 HEA458638 HNW458638 HXS458638 IHO458638 IRK458638 JBG458638 JLC458638 JUY458638 KEU458638 KOQ458638 KYM458638 LII458638 LSE458638 MCA458638 MLW458638 MVS458638 NFO458638 NPK458638 NZG458638 OJC458638 OSY458638 PCU458638 PMQ458638 PWM458638 QGI458638 QQE458638 RAA458638 RJW458638 RTS458638 SDO458638 SNK458638 SXG458638 THC458638 TQY458638 UAU458638 UKQ458638 UUM458638 VEI458638 VOE458638 VYA458638 WHW458638 WRS458638 FG524174 PC524174 YY524174 AIU524174 ASQ524174 BCM524174 BMI524174 BWE524174 CGA524174 CPW524174 CZS524174 DJO524174 DTK524174 EDG524174 ENC524174 EWY524174 FGU524174 FQQ524174 GAM524174 GKI524174 GUE524174 HEA524174 HNW524174 HXS524174 IHO524174 IRK524174 JBG524174 JLC524174 JUY524174 KEU524174 KOQ524174 KYM524174 LII524174 LSE524174 MCA524174 MLW524174 MVS524174 NFO524174 NPK524174 NZG524174 OJC524174 OSY524174 PCU524174 PMQ524174 PWM524174 QGI524174 QQE524174 RAA524174 RJW524174 RTS524174 SDO524174 SNK524174 SXG524174 THC524174 TQY524174 UAU524174 UKQ524174 UUM524174 VEI524174 VOE524174 VYA524174 WHW524174 WRS524174 FG589710 PC589710 YY589710 AIU589710 ASQ589710 BCM589710 BMI589710 BWE589710 CGA589710 CPW589710 CZS589710 DJO589710 DTK589710 EDG589710 ENC589710 EWY589710 FGU589710 FQQ589710 GAM589710 GKI589710 GUE589710 HEA589710 HNW589710 HXS589710 IHO589710 IRK589710 JBG589710 JLC589710 JUY589710 KEU589710 KOQ589710 KYM589710 LII589710 LSE589710 MCA589710 MLW589710 MVS589710 NFO589710 NPK589710 NZG589710 OJC589710 OSY589710 PCU589710 PMQ589710 PWM589710 QGI589710 QQE589710 RAA589710 RJW589710 RTS589710 SDO589710 SNK589710 SXG589710 THC589710 TQY589710 UAU589710 UKQ589710 UUM589710 VEI589710 VOE589710 VYA589710 WHW589710 WRS589710 FG655246 PC655246 YY655246 AIU655246 ASQ655246 BCM655246 BMI655246 BWE655246 CGA655246 CPW655246 CZS655246 DJO655246 DTK655246 EDG655246 ENC655246 EWY655246 FGU655246 FQQ655246 GAM655246 GKI655246 GUE655246 HEA655246 HNW655246 HXS655246 IHO655246 IRK655246 JBG655246 JLC655246 JUY655246 KEU655246 KOQ655246 KYM655246 LII655246 LSE655246 MCA655246 MLW655246 MVS655246 NFO655246 NPK655246 NZG655246 OJC655246 OSY655246 PCU655246 PMQ655246 PWM655246 QGI655246 QQE655246 RAA655246 RJW655246 RTS655246 SDO655246 SNK655246 SXG655246 THC655246 TQY655246 UAU655246 UKQ655246 UUM655246 VEI655246 VOE655246 VYA655246 WHW655246 WRS655246 FG720782 PC720782 YY720782 AIU720782 ASQ720782 BCM720782 BMI720782 BWE720782 CGA720782 CPW720782 CZS720782 DJO720782 DTK720782 EDG720782 ENC720782 EWY720782 FGU720782 FQQ720782 GAM720782 GKI720782 GUE720782 HEA720782 HNW720782 HXS720782 IHO720782 IRK720782 JBG720782 JLC720782 JUY720782 KEU720782 KOQ720782 KYM720782 LII720782 LSE720782 MCA720782 MLW720782 MVS720782 NFO720782 NPK720782 NZG720782 OJC720782 OSY720782 PCU720782 PMQ720782 PWM720782 QGI720782 QQE720782 RAA720782 RJW720782 RTS720782 SDO720782 SNK720782 SXG720782 THC720782 TQY720782 UAU720782 UKQ720782 UUM720782 VEI720782 VOE720782 VYA720782 WHW720782 WRS720782 FG786318 PC786318 YY786318 AIU786318 ASQ786318 BCM786318 BMI786318 BWE786318 CGA786318 CPW786318 CZS786318 DJO786318 DTK786318 EDG786318 ENC786318 EWY786318 FGU786318 FQQ786318 GAM786318 GKI786318 GUE786318 HEA786318 HNW786318 HXS786318 IHO786318 IRK786318 JBG786318 JLC786318 JUY786318 KEU786318 KOQ786318 KYM786318 LII786318 LSE786318 MCA786318 MLW786318 MVS786318 NFO786318 NPK786318 NZG786318 OJC786318 OSY786318 PCU786318 PMQ786318 PWM786318 QGI786318 QQE786318 RAA786318 RJW786318 RTS786318 SDO786318 SNK786318 SXG786318 THC786318 TQY786318 UAU786318 UKQ786318 UUM786318 VEI786318 VOE786318 VYA786318 WHW786318 WRS786318 FG851854 PC851854 YY851854 AIU851854 ASQ851854 BCM851854 BMI851854 BWE851854 CGA851854 CPW851854 CZS851854 DJO851854 DTK851854 EDG851854 ENC851854 EWY851854 FGU851854 FQQ851854 GAM851854 GKI851854 GUE851854 HEA851854 HNW851854 HXS851854 IHO851854 IRK851854 JBG851854 JLC851854 JUY851854 KEU851854 KOQ851854 KYM851854 LII851854 LSE851854 MCA851854 MLW851854 MVS851854 NFO851854 NPK851854 NZG851854 OJC851854 OSY851854 PCU851854 PMQ851854 PWM851854 QGI851854 QQE851854 RAA851854 RJW851854 RTS851854 SDO851854 SNK851854 SXG851854 THC851854 TQY851854 UAU851854 UKQ851854 UUM851854 VEI851854 VOE851854 VYA851854 WHW851854 WRS851854 FG917390 PC917390 YY917390 AIU917390 ASQ917390 BCM917390 BMI917390 BWE917390 CGA917390 CPW917390 CZS917390 DJO917390 DTK917390 EDG917390 ENC917390 EWY917390 FGU917390 FQQ917390 GAM917390 GKI917390 GUE917390 HEA917390 HNW917390 HXS917390 IHO917390 IRK917390 JBG917390 JLC917390 JUY917390 KEU917390 KOQ917390 KYM917390 LII917390 LSE917390 MCA917390 MLW917390 MVS917390 NFO917390 NPK917390 NZG917390 OJC917390 OSY917390 PCU917390 PMQ917390 PWM917390 QGI917390 QQE917390 RAA917390 RJW917390 RTS917390 SDO917390 SNK917390 SXG917390 THC917390 TQY917390 UAU917390 UKQ917390 UUM917390 VEI917390 VOE917390 VYA917390 WHW917390 WRS917390 FG982926 PC982926 YY982926 AIU982926 ASQ982926 BCM982926 BMI982926 BWE982926 CGA982926 CPW982926 CZS982926 DJO982926 DTK982926 EDG982926 ENC982926 EWY982926 FGU982926 FQQ982926 GAM982926 GKI982926 GUE982926 HEA982926 HNW982926 HXS982926 IHO982926 IRK982926 JBG982926 JLC982926 JUY982926 KEU982926 KOQ982926 KYM982926 LII982926 LSE982926 MCA982926 MLW982926 MVS982926 NFO982926 NPK982926 NZG982926 OJC982926 OSY982926 PCU982926 PMQ982926 PWM982926 QGI982926 QQE982926 RAA982926 RJW982926 RTS982926 SDO982926 SNK982926 SXG982926 THC982926 TQY982926 UAU982926 UKQ982926 UUM982926 VEI982926 VOE982926 VYA982926 WHW982926 WRS982926 FI65422 PE65422 ZA65422 AIW65422 ASS65422 BCO65422 BMK65422 BWG65422 CGC65422 CPY65422 CZU65422 DJQ65422 DTM65422 EDI65422 ENE65422 EXA65422 FGW65422 FQS65422 GAO65422 GKK65422 GUG65422 HEC65422 HNY65422 HXU65422 IHQ65422 IRM65422 JBI65422 JLE65422 JVA65422 KEW65422 KOS65422 KYO65422 LIK65422 LSG65422 MCC65422 MLY65422 MVU65422 NFQ65422 NPM65422 NZI65422 OJE65422 OTA65422 PCW65422 PMS65422 PWO65422 QGK65422 QQG65422 RAC65422 RJY65422 RTU65422 SDQ65422 SNM65422 SXI65422 THE65422 TRA65422 UAW65422 UKS65422 UUO65422 VEK65422 VOG65422 VYC65422 WHY65422 WRU65422 FI130958 PE130958 ZA130958 AIW130958 ASS130958 BCO130958 BMK130958 BWG130958 CGC130958 CPY130958 CZU130958 DJQ130958 DTM130958 EDI130958 ENE130958 EXA130958 FGW130958 FQS130958 GAO130958 GKK130958 GUG130958 HEC130958 HNY130958 HXU130958 IHQ130958 IRM130958 JBI130958 JLE130958 JVA130958 KEW130958 KOS130958 KYO130958 LIK130958 LSG130958 MCC130958 MLY130958 MVU130958 NFQ130958 NPM130958 NZI130958 OJE130958 OTA130958 PCW130958 PMS130958 PWO130958 QGK130958 QQG130958 RAC130958 RJY130958 RTU130958 SDQ130958 SNM130958 SXI130958 THE130958 TRA130958 UAW130958 UKS130958 UUO130958 VEK130958 VOG130958 VYC130958 WHY130958 WRU130958 FI196494 PE196494 ZA196494 AIW196494 ASS196494 BCO196494 BMK196494 BWG196494 CGC196494 CPY196494 CZU196494 DJQ196494 DTM196494 EDI196494 ENE196494 EXA196494 FGW196494 FQS196494 GAO196494 GKK196494 GUG196494 HEC196494 HNY196494 HXU196494 IHQ196494 IRM196494 JBI196494 JLE196494 JVA196494 KEW196494 KOS196494 KYO196494 LIK196494 LSG196494 MCC196494 MLY196494 MVU196494 NFQ196494 NPM196494 NZI196494 OJE196494 OTA196494 PCW196494 PMS196494 PWO196494 QGK196494 QQG196494 RAC196494 RJY196494 RTU196494 SDQ196494 SNM196494 SXI196494 THE196494 TRA196494 UAW196494 UKS196494 UUO196494 VEK196494 VOG196494 VYC196494 WHY196494 WRU196494 FI262030 PE262030 ZA262030 AIW262030 ASS262030 BCO262030 BMK262030 BWG262030 CGC262030 CPY262030 CZU262030 DJQ262030 DTM262030 EDI262030 ENE262030 EXA262030 FGW262030 FQS262030 GAO262030 GKK262030 GUG262030 HEC262030 HNY262030 HXU262030 IHQ262030 IRM262030 JBI262030 JLE262030 JVA262030 KEW262030 KOS262030 KYO262030 LIK262030 LSG262030 MCC262030 MLY262030 MVU262030 NFQ262030 NPM262030 NZI262030 OJE262030 OTA262030 PCW262030 PMS262030 PWO262030 QGK262030 QQG262030 RAC262030 RJY262030 RTU262030 SDQ262030 SNM262030 SXI262030 THE262030 TRA262030 UAW262030 UKS262030 UUO262030 VEK262030 VOG262030 VYC262030 WHY262030 WRU262030 FI327566 PE327566 ZA327566 AIW327566 ASS327566 BCO327566 BMK327566 BWG327566 CGC327566 CPY327566 CZU327566 DJQ327566 DTM327566 EDI327566 ENE327566 EXA327566 FGW327566 FQS327566 GAO327566 GKK327566 GUG327566 HEC327566 HNY327566 HXU327566 IHQ327566 IRM327566 JBI327566 JLE327566 JVA327566 KEW327566 KOS327566 KYO327566 LIK327566 LSG327566 MCC327566 MLY327566 MVU327566 NFQ327566 NPM327566 NZI327566 OJE327566 OTA327566 PCW327566 PMS327566 PWO327566 QGK327566 QQG327566 RAC327566 RJY327566 RTU327566 SDQ327566 SNM327566 SXI327566 THE327566 TRA327566 UAW327566 UKS327566 UUO327566 VEK327566 VOG327566 VYC327566 WHY327566 WRU327566 FI393102 PE393102 ZA393102 AIW393102 ASS393102 BCO393102 BMK393102 BWG393102 CGC393102 CPY393102 CZU393102 DJQ393102 DTM393102 EDI393102 ENE393102 EXA393102 FGW393102 FQS393102 GAO393102 GKK393102 GUG393102 HEC393102 HNY393102 HXU393102 IHQ393102 IRM393102 JBI393102 JLE393102 JVA393102 KEW393102 KOS393102 KYO393102 LIK393102 LSG393102 MCC393102 MLY393102 MVU393102 NFQ393102 NPM393102 NZI393102 OJE393102 OTA393102 PCW393102 PMS393102 PWO393102 QGK393102 QQG393102 RAC393102 RJY393102 RTU393102 SDQ393102 SNM393102 SXI393102 THE393102 TRA393102 UAW393102 UKS393102 UUO393102 VEK393102 VOG393102 VYC393102 WHY393102 WRU393102 FI458638 PE458638 ZA458638 AIW458638 ASS458638 BCO458638 BMK458638 BWG458638 CGC458638 CPY458638 CZU458638 DJQ458638 DTM458638 EDI458638 ENE458638 EXA458638 FGW458638 FQS458638 GAO458638 GKK458638 GUG458638 HEC458638 HNY458638 HXU458638 IHQ458638 IRM458638 JBI458638 JLE458638 JVA458638 KEW458638 KOS458638 KYO458638 LIK458638 LSG458638 MCC458638 MLY458638 MVU458638 NFQ458638 NPM458638 NZI458638 OJE458638 OTA458638 PCW458638 PMS458638 PWO458638 QGK458638 QQG458638 RAC458638 RJY458638 RTU458638 SDQ458638 SNM458638 SXI458638 THE458638 TRA458638 UAW458638 UKS458638 UUO458638 VEK458638 VOG458638 VYC458638 WHY458638 WRU458638 FI524174 PE524174 ZA524174 AIW524174 ASS524174 BCO524174 BMK524174 BWG524174 CGC524174 CPY524174 CZU524174 DJQ524174 DTM524174 EDI524174 ENE524174 EXA524174 FGW524174 FQS524174 GAO524174 GKK524174 GUG524174 HEC524174 HNY524174 HXU524174 IHQ524174 IRM524174 JBI524174 JLE524174 JVA524174 KEW524174 KOS524174 KYO524174 LIK524174 LSG524174 MCC524174 MLY524174 MVU524174 NFQ524174 NPM524174 NZI524174 OJE524174 OTA524174 PCW524174 PMS524174 PWO524174 QGK524174 QQG524174 RAC524174 RJY524174 RTU524174 SDQ524174 SNM524174 SXI524174 THE524174 TRA524174 UAW524174 UKS524174 UUO524174 VEK524174 VOG524174 VYC524174 WHY524174 WRU524174 FI589710 PE589710 ZA589710 AIW589710 ASS589710 BCO589710 BMK589710 BWG589710 CGC589710 CPY589710 CZU589710 DJQ589710 DTM589710 EDI589710 ENE589710 EXA589710 FGW589710 FQS589710 GAO589710 GKK589710 GUG589710 HEC589710 HNY589710 HXU589710 IHQ589710 IRM589710 JBI589710 JLE589710 JVA589710 KEW589710 KOS589710 KYO589710 LIK589710 LSG589710 MCC589710 MLY589710 MVU589710 NFQ589710 NPM589710 NZI589710 OJE589710 OTA589710 PCW589710 PMS589710 PWO589710 QGK589710 QQG589710 RAC589710 RJY589710 RTU589710 SDQ589710 SNM589710 SXI589710 THE589710 TRA589710 UAW589710 UKS589710 UUO589710 VEK589710 VOG589710 VYC589710 WHY589710 WRU589710 FI655246 PE655246 ZA655246 AIW655246 ASS655246 BCO655246 BMK655246 BWG655246 CGC655246 CPY655246 CZU655246 DJQ655246 DTM655246 EDI655246 ENE655246 EXA655246 FGW655246 FQS655246 GAO655246 GKK655246 GUG655246 HEC655246 HNY655246 HXU655246 IHQ655246 IRM655246 JBI655246 JLE655246 JVA655246 KEW655246 KOS655246 KYO655246 LIK655246 LSG655246 MCC655246 MLY655246 MVU655246 NFQ655246 NPM655246 NZI655246 OJE655246 OTA655246 PCW655246 PMS655246 PWO655246 QGK655246 QQG655246 RAC655246 RJY655246 RTU655246 SDQ655246 SNM655246 SXI655246 THE655246 TRA655246 UAW655246 UKS655246 UUO655246 VEK655246 VOG655246 VYC655246 WHY655246 WRU655246 FI720782 PE720782 ZA720782 AIW720782 ASS720782 BCO720782 BMK720782 BWG720782 CGC720782 CPY720782 CZU720782 DJQ720782 DTM720782 EDI720782 ENE720782 EXA720782 FGW720782 FQS720782 GAO720782 GKK720782 GUG720782 HEC720782 HNY720782 HXU720782 IHQ720782 IRM720782 JBI720782 JLE720782 JVA720782 KEW720782 KOS720782 KYO720782 LIK720782 LSG720782 MCC720782 MLY720782 MVU720782 NFQ720782 NPM720782 NZI720782 OJE720782 OTA720782 PCW720782 PMS720782 PWO720782 QGK720782 QQG720782 RAC720782 RJY720782 RTU720782 SDQ720782 SNM720782 SXI720782 THE720782 TRA720782 UAW720782 UKS720782 UUO720782 VEK720782 VOG720782 VYC720782 WHY720782 WRU720782 FI786318 PE786318 ZA786318 AIW786318 ASS786318 BCO786318 BMK786318 BWG786318 CGC786318 CPY786318 CZU786318 DJQ786318 DTM786318 EDI786318 ENE786318 EXA786318 FGW786318 FQS786318 GAO786318 GKK786318 GUG786318 HEC786318 HNY786318 HXU786318 IHQ786318 IRM786318 JBI786318 JLE786318 JVA786318 KEW786318 KOS786318 KYO786318 LIK786318 LSG786318 MCC786318 MLY786318 MVU786318 NFQ786318 NPM786318 NZI786318 OJE786318 OTA786318 PCW786318 PMS786318 PWO786318 QGK786318 QQG786318 RAC786318 RJY786318 RTU786318 SDQ786318 SNM786318 SXI786318 THE786318 TRA786318 UAW786318 UKS786318 UUO786318 VEK786318 VOG786318 VYC786318 WHY786318 WRU786318 FI851854 PE851854 ZA851854 AIW851854 ASS851854 BCO851854 BMK851854 BWG851854 CGC851854 CPY851854 CZU851854 DJQ851854 DTM851854 EDI851854 ENE851854 EXA851854 FGW851854 FQS851854 GAO851854 GKK851854 GUG851854 HEC851854 HNY851854 HXU851854 IHQ851854 IRM851854 JBI851854 JLE851854 JVA851854 KEW851854 KOS851854 KYO851854 LIK851854 LSG851854 MCC851854 MLY851854 MVU851854 NFQ851854 NPM851854 NZI851854 OJE851854 OTA851854 PCW851854 PMS851854 PWO851854 QGK851854 QQG851854 RAC851854 RJY851854 RTU851854 SDQ851854 SNM851854 SXI851854 THE851854 TRA851854 UAW851854 UKS851854 UUO851854 VEK851854 VOG851854 VYC851854 WHY851854 WRU851854 FI917390 PE917390 ZA917390 AIW917390 ASS917390 BCO917390 BMK917390 BWG917390 CGC917390 CPY917390 CZU917390 DJQ917390 DTM917390 EDI917390 ENE917390 EXA917390 FGW917390 FQS917390 GAO917390 GKK917390 GUG917390 HEC917390 HNY917390 HXU917390 IHQ917390 IRM917390 JBI917390 JLE917390 JVA917390 KEW917390 KOS917390 KYO917390 LIK917390 LSG917390 MCC917390 MLY917390 MVU917390 NFQ917390 NPM917390 NZI917390 OJE917390 OTA917390 PCW917390 PMS917390 PWO917390 QGK917390 QQG917390 RAC917390 RJY917390 RTU917390 SDQ917390 SNM917390 SXI917390 THE917390 TRA917390 UAW917390 UKS917390 UUO917390 VEK917390 VOG917390 VYC917390 WHY917390 WRU917390 FI982926 PE982926 ZA982926 AIW982926 ASS982926 BCO982926 BMK982926 BWG982926 CGC982926 CPY982926 CZU982926 DJQ982926 DTM982926 EDI982926 ENE982926 EXA982926 FGW982926 FQS982926 GAO982926 GKK982926 GUG982926 HEC982926 HNY982926 HXU982926 IHQ982926 IRM982926 JBI982926 JLE982926 JVA982926 KEW982926 KOS982926 KYO982926 LIK982926 LSG982926 MCC982926 MLY982926 MVU982926 NFQ982926 NPM982926 NZI982926 OJE982926 OTA982926 PCW982926 PMS982926 PWO982926 QGK982926 QQG982926 RAC982926 RJY982926 RTU982926 SDQ982926 SNM982926 SXI982926 THE982926 TRA982926 UAW982926 UKS982926 UUO982926 VEK982926 VOG982926 VYC982926 WHY982926 WRU982926 FI65429:FI65434 PE65429:PE65434 ZA65429:ZA65434 AIW65429:AIW65434 ASS65429:ASS65434 BCO65429:BCO65434 BMK65429:BMK65434 BWG65429:BWG65434 CGC65429:CGC65434 CPY65429:CPY65434 CZU65429:CZU65434 DJQ65429:DJQ65434 DTM65429:DTM65434 EDI65429:EDI65434 ENE65429:ENE65434 EXA65429:EXA65434 FGW65429:FGW65434 FQS65429:FQS65434 GAO65429:GAO65434 GKK65429:GKK65434 GUG65429:GUG65434 HEC65429:HEC65434 HNY65429:HNY65434 HXU65429:HXU65434 IHQ65429:IHQ65434 IRM65429:IRM65434 JBI65429:JBI65434 JLE65429:JLE65434 JVA65429:JVA65434 KEW65429:KEW65434 KOS65429:KOS65434 KYO65429:KYO65434 LIK65429:LIK65434 LSG65429:LSG65434 MCC65429:MCC65434 MLY65429:MLY65434 MVU65429:MVU65434 NFQ65429:NFQ65434 NPM65429:NPM65434 NZI65429:NZI65434 OJE65429:OJE65434 OTA65429:OTA65434 PCW65429:PCW65434 PMS65429:PMS65434 PWO65429:PWO65434 QGK65429:QGK65434 QQG65429:QQG65434 RAC65429:RAC65434 RJY65429:RJY65434 RTU65429:RTU65434 SDQ65429:SDQ65434 SNM65429:SNM65434 SXI65429:SXI65434 THE65429:THE65434 TRA65429:TRA65434 UAW65429:UAW65434 UKS65429:UKS65434 UUO65429:UUO65434 VEK65429:VEK65434 VOG65429:VOG65434 VYC65429:VYC65434 WHY65429:WHY65434 WRU65429:WRU65434 FI130965:FI130970 PE130965:PE130970 ZA130965:ZA130970 AIW130965:AIW130970 ASS130965:ASS130970 BCO130965:BCO130970 BMK130965:BMK130970 BWG130965:BWG130970 CGC130965:CGC130970 CPY130965:CPY130970 CZU130965:CZU130970 DJQ130965:DJQ130970 DTM130965:DTM130970 EDI130965:EDI130970 ENE130965:ENE130970 EXA130965:EXA130970 FGW130965:FGW130970 FQS130965:FQS130970 GAO130965:GAO130970 GKK130965:GKK130970 GUG130965:GUG130970 HEC130965:HEC130970 HNY130965:HNY130970 HXU130965:HXU130970 IHQ130965:IHQ130970 IRM130965:IRM130970 JBI130965:JBI130970 JLE130965:JLE130970 JVA130965:JVA130970 KEW130965:KEW130970 KOS130965:KOS130970 KYO130965:KYO130970 LIK130965:LIK130970 LSG130965:LSG130970 MCC130965:MCC130970 MLY130965:MLY130970 MVU130965:MVU130970 NFQ130965:NFQ130970 NPM130965:NPM130970 NZI130965:NZI130970 OJE130965:OJE130970 OTA130965:OTA130970 PCW130965:PCW130970 PMS130965:PMS130970 PWO130965:PWO130970 QGK130965:QGK130970 QQG130965:QQG130970 RAC130965:RAC130970 RJY130965:RJY130970 RTU130965:RTU130970 SDQ130965:SDQ130970 SNM130965:SNM130970 SXI130965:SXI130970 THE130965:THE130970 TRA130965:TRA130970 UAW130965:UAW130970 UKS130965:UKS130970 UUO130965:UUO130970 VEK130965:VEK130970 VOG130965:VOG130970 VYC130965:VYC130970 WHY130965:WHY130970 WRU130965:WRU130970 FI196501:FI196506 PE196501:PE196506 ZA196501:ZA196506 AIW196501:AIW196506 ASS196501:ASS196506 BCO196501:BCO196506 BMK196501:BMK196506 BWG196501:BWG196506 CGC196501:CGC196506 CPY196501:CPY196506 CZU196501:CZU196506 DJQ196501:DJQ196506 DTM196501:DTM196506 EDI196501:EDI196506 ENE196501:ENE196506 EXA196501:EXA196506 FGW196501:FGW196506 FQS196501:FQS196506 GAO196501:GAO196506 GKK196501:GKK196506 GUG196501:GUG196506 HEC196501:HEC196506 HNY196501:HNY196506 HXU196501:HXU196506 IHQ196501:IHQ196506 IRM196501:IRM196506 JBI196501:JBI196506 JLE196501:JLE196506 JVA196501:JVA196506 KEW196501:KEW196506 KOS196501:KOS196506 KYO196501:KYO196506 LIK196501:LIK196506 LSG196501:LSG196506 MCC196501:MCC196506 MLY196501:MLY196506 MVU196501:MVU196506 NFQ196501:NFQ196506 NPM196501:NPM196506 NZI196501:NZI196506 OJE196501:OJE196506 OTA196501:OTA196506 PCW196501:PCW196506 PMS196501:PMS196506 PWO196501:PWO196506 QGK196501:QGK196506 QQG196501:QQG196506 RAC196501:RAC196506 RJY196501:RJY196506 RTU196501:RTU196506 SDQ196501:SDQ196506 SNM196501:SNM196506 SXI196501:SXI196506 THE196501:THE196506 TRA196501:TRA196506 UAW196501:UAW196506 UKS196501:UKS196506 UUO196501:UUO196506 VEK196501:VEK196506 VOG196501:VOG196506 VYC196501:VYC196506 WHY196501:WHY196506 WRU196501:WRU196506 FI262037:FI262042 PE262037:PE262042 ZA262037:ZA262042 AIW262037:AIW262042 ASS262037:ASS262042 BCO262037:BCO262042 BMK262037:BMK262042 BWG262037:BWG262042 CGC262037:CGC262042 CPY262037:CPY262042 CZU262037:CZU262042 DJQ262037:DJQ262042 DTM262037:DTM262042 EDI262037:EDI262042 ENE262037:ENE262042 EXA262037:EXA262042 FGW262037:FGW262042 FQS262037:FQS262042 GAO262037:GAO262042 GKK262037:GKK262042 GUG262037:GUG262042 HEC262037:HEC262042 HNY262037:HNY262042 HXU262037:HXU262042 IHQ262037:IHQ262042 IRM262037:IRM262042 JBI262037:JBI262042 JLE262037:JLE262042 JVA262037:JVA262042 KEW262037:KEW262042 KOS262037:KOS262042 KYO262037:KYO262042 LIK262037:LIK262042 LSG262037:LSG262042 MCC262037:MCC262042 MLY262037:MLY262042 MVU262037:MVU262042 NFQ262037:NFQ262042 NPM262037:NPM262042 NZI262037:NZI262042 OJE262037:OJE262042 OTA262037:OTA262042 PCW262037:PCW262042 PMS262037:PMS262042 PWO262037:PWO262042 QGK262037:QGK262042 QQG262037:QQG262042 RAC262037:RAC262042 RJY262037:RJY262042 RTU262037:RTU262042 SDQ262037:SDQ262042 SNM262037:SNM262042 SXI262037:SXI262042 THE262037:THE262042 TRA262037:TRA262042 UAW262037:UAW262042 UKS262037:UKS262042 UUO262037:UUO262042 VEK262037:VEK262042 VOG262037:VOG262042 VYC262037:VYC262042 WHY262037:WHY262042 WRU262037:WRU262042 FI327573:FI327578 PE327573:PE327578 ZA327573:ZA327578 AIW327573:AIW327578 ASS327573:ASS327578 BCO327573:BCO327578 BMK327573:BMK327578 BWG327573:BWG327578 CGC327573:CGC327578 CPY327573:CPY327578 CZU327573:CZU327578 DJQ327573:DJQ327578 DTM327573:DTM327578 EDI327573:EDI327578 ENE327573:ENE327578 EXA327573:EXA327578 FGW327573:FGW327578 FQS327573:FQS327578 GAO327573:GAO327578 GKK327573:GKK327578 GUG327573:GUG327578 HEC327573:HEC327578 HNY327573:HNY327578 HXU327573:HXU327578 IHQ327573:IHQ327578 IRM327573:IRM327578 JBI327573:JBI327578 JLE327573:JLE327578 JVA327573:JVA327578 KEW327573:KEW327578 KOS327573:KOS327578 KYO327573:KYO327578 LIK327573:LIK327578 LSG327573:LSG327578 MCC327573:MCC327578 MLY327573:MLY327578 MVU327573:MVU327578 NFQ327573:NFQ327578 NPM327573:NPM327578 NZI327573:NZI327578 OJE327573:OJE327578 OTA327573:OTA327578 PCW327573:PCW327578 PMS327573:PMS327578 PWO327573:PWO327578 QGK327573:QGK327578 QQG327573:QQG327578 RAC327573:RAC327578 RJY327573:RJY327578 RTU327573:RTU327578 SDQ327573:SDQ327578 SNM327573:SNM327578 SXI327573:SXI327578 THE327573:THE327578 TRA327573:TRA327578 UAW327573:UAW327578 UKS327573:UKS327578 UUO327573:UUO327578 VEK327573:VEK327578 VOG327573:VOG327578 VYC327573:VYC327578 WHY327573:WHY327578 WRU327573:WRU327578 FI393109:FI393114 PE393109:PE393114 ZA393109:ZA393114 AIW393109:AIW393114 ASS393109:ASS393114 BCO393109:BCO393114 BMK393109:BMK393114 BWG393109:BWG393114 CGC393109:CGC393114 CPY393109:CPY393114 CZU393109:CZU393114 DJQ393109:DJQ393114 DTM393109:DTM393114 EDI393109:EDI393114 ENE393109:ENE393114 EXA393109:EXA393114 FGW393109:FGW393114 FQS393109:FQS393114 GAO393109:GAO393114 GKK393109:GKK393114 GUG393109:GUG393114 HEC393109:HEC393114 HNY393109:HNY393114 HXU393109:HXU393114 IHQ393109:IHQ393114 IRM393109:IRM393114 JBI393109:JBI393114 JLE393109:JLE393114 JVA393109:JVA393114 KEW393109:KEW393114 KOS393109:KOS393114 KYO393109:KYO393114 LIK393109:LIK393114 LSG393109:LSG393114 MCC393109:MCC393114 MLY393109:MLY393114 MVU393109:MVU393114 NFQ393109:NFQ393114 NPM393109:NPM393114 NZI393109:NZI393114 OJE393109:OJE393114 OTA393109:OTA393114 PCW393109:PCW393114 PMS393109:PMS393114 PWO393109:PWO393114 QGK393109:QGK393114 QQG393109:QQG393114 RAC393109:RAC393114 RJY393109:RJY393114 RTU393109:RTU393114 SDQ393109:SDQ393114 SNM393109:SNM393114 SXI393109:SXI393114 THE393109:THE393114 TRA393109:TRA393114 UAW393109:UAW393114 UKS393109:UKS393114 UUO393109:UUO393114 VEK393109:VEK393114 VOG393109:VOG393114 VYC393109:VYC393114 WHY393109:WHY393114 WRU393109:WRU393114 FI458645:FI458650 PE458645:PE458650 ZA458645:ZA458650 AIW458645:AIW458650 ASS458645:ASS458650 BCO458645:BCO458650 BMK458645:BMK458650 BWG458645:BWG458650 CGC458645:CGC458650 CPY458645:CPY458650 CZU458645:CZU458650 DJQ458645:DJQ458650 DTM458645:DTM458650 EDI458645:EDI458650 ENE458645:ENE458650 EXA458645:EXA458650 FGW458645:FGW458650 FQS458645:FQS458650 GAO458645:GAO458650 GKK458645:GKK458650 GUG458645:GUG458650 HEC458645:HEC458650 HNY458645:HNY458650 HXU458645:HXU458650 IHQ458645:IHQ458650 IRM458645:IRM458650 JBI458645:JBI458650 JLE458645:JLE458650 JVA458645:JVA458650 KEW458645:KEW458650 KOS458645:KOS458650 KYO458645:KYO458650 LIK458645:LIK458650 LSG458645:LSG458650 MCC458645:MCC458650 MLY458645:MLY458650 MVU458645:MVU458650 NFQ458645:NFQ458650 NPM458645:NPM458650 NZI458645:NZI458650 OJE458645:OJE458650 OTA458645:OTA458650 PCW458645:PCW458650 PMS458645:PMS458650 PWO458645:PWO458650 QGK458645:QGK458650 QQG458645:QQG458650 RAC458645:RAC458650 RJY458645:RJY458650 RTU458645:RTU458650 SDQ458645:SDQ458650 SNM458645:SNM458650 SXI458645:SXI458650 THE458645:THE458650 TRA458645:TRA458650 UAW458645:UAW458650 UKS458645:UKS458650 UUO458645:UUO458650 VEK458645:VEK458650 VOG458645:VOG458650 VYC458645:VYC458650 WHY458645:WHY458650 WRU458645:WRU458650 FI524181:FI524186 PE524181:PE524186 ZA524181:ZA524186 AIW524181:AIW524186 ASS524181:ASS524186 BCO524181:BCO524186 BMK524181:BMK524186 BWG524181:BWG524186 CGC524181:CGC524186 CPY524181:CPY524186 CZU524181:CZU524186 DJQ524181:DJQ524186 DTM524181:DTM524186 EDI524181:EDI524186 ENE524181:ENE524186 EXA524181:EXA524186 FGW524181:FGW524186 FQS524181:FQS524186 GAO524181:GAO524186 GKK524181:GKK524186 GUG524181:GUG524186 HEC524181:HEC524186 HNY524181:HNY524186 HXU524181:HXU524186 IHQ524181:IHQ524186 IRM524181:IRM524186 JBI524181:JBI524186 JLE524181:JLE524186 JVA524181:JVA524186 KEW524181:KEW524186 KOS524181:KOS524186 KYO524181:KYO524186 LIK524181:LIK524186 LSG524181:LSG524186 MCC524181:MCC524186 MLY524181:MLY524186 MVU524181:MVU524186 NFQ524181:NFQ524186 NPM524181:NPM524186 NZI524181:NZI524186 OJE524181:OJE524186 OTA524181:OTA524186 PCW524181:PCW524186 PMS524181:PMS524186 PWO524181:PWO524186 QGK524181:QGK524186 QQG524181:QQG524186 RAC524181:RAC524186 RJY524181:RJY524186 RTU524181:RTU524186 SDQ524181:SDQ524186 SNM524181:SNM524186 SXI524181:SXI524186 THE524181:THE524186 TRA524181:TRA524186 UAW524181:UAW524186 UKS524181:UKS524186 UUO524181:UUO524186 VEK524181:VEK524186 VOG524181:VOG524186 VYC524181:VYC524186 WHY524181:WHY524186 WRU524181:WRU524186 FI589717:FI589722 PE589717:PE589722 ZA589717:ZA589722 AIW589717:AIW589722 ASS589717:ASS589722 BCO589717:BCO589722 BMK589717:BMK589722 BWG589717:BWG589722 CGC589717:CGC589722 CPY589717:CPY589722 CZU589717:CZU589722 DJQ589717:DJQ589722 DTM589717:DTM589722 EDI589717:EDI589722 ENE589717:ENE589722 EXA589717:EXA589722 FGW589717:FGW589722 FQS589717:FQS589722 GAO589717:GAO589722 GKK589717:GKK589722 GUG589717:GUG589722 HEC589717:HEC589722 HNY589717:HNY589722 HXU589717:HXU589722 IHQ589717:IHQ589722 IRM589717:IRM589722 JBI589717:JBI589722 JLE589717:JLE589722 JVA589717:JVA589722 KEW589717:KEW589722 KOS589717:KOS589722 KYO589717:KYO589722 LIK589717:LIK589722 LSG589717:LSG589722 MCC589717:MCC589722 MLY589717:MLY589722 MVU589717:MVU589722 NFQ589717:NFQ589722 NPM589717:NPM589722 NZI589717:NZI589722 OJE589717:OJE589722 OTA589717:OTA589722 PCW589717:PCW589722 PMS589717:PMS589722 PWO589717:PWO589722 QGK589717:QGK589722 QQG589717:QQG589722 RAC589717:RAC589722 RJY589717:RJY589722 RTU589717:RTU589722 SDQ589717:SDQ589722 SNM589717:SNM589722 SXI589717:SXI589722 THE589717:THE589722 TRA589717:TRA589722 UAW589717:UAW589722 UKS589717:UKS589722 UUO589717:UUO589722 VEK589717:VEK589722 VOG589717:VOG589722 VYC589717:VYC589722 WHY589717:WHY589722 WRU589717:WRU589722 FI655253:FI655258 PE655253:PE655258 ZA655253:ZA655258 AIW655253:AIW655258 ASS655253:ASS655258 BCO655253:BCO655258 BMK655253:BMK655258 BWG655253:BWG655258 CGC655253:CGC655258 CPY655253:CPY655258 CZU655253:CZU655258 DJQ655253:DJQ655258 DTM655253:DTM655258 EDI655253:EDI655258 ENE655253:ENE655258 EXA655253:EXA655258 FGW655253:FGW655258 FQS655253:FQS655258 GAO655253:GAO655258 GKK655253:GKK655258 GUG655253:GUG655258 HEC655253:HEC655258 HNY655253:HNY655258 HXU655253:HXU655258 IHQ655253:IHQ655258 IRM655253:IRM655258 JBI655253:JBI655258 JLE655253:JLE655258 JVA655253:JVA655258 KEW655253:KEW655258 KOS655253:KOS655258 KYO655253:KYO655258 LIK655253:LIK655258 LSG655253:LSG655258 MCC655253:MCC655258 MLY655253:MLY655258 MVU655253:MVU655258 NFQ655253:NFQ655258 NPM655253:NPM655258 NZI655253:NZI655258 OJE655253:OJE655258 OTA655253:OTA655258 PCW655253:PCW655258 PMS655253:PMS655258 PWO655253:PWO655258 QGK655253:QGK655258 QQG655253:QQG655258 RAC655253:RAC655258 RJY655253:RJY655258 RTU655253:RTU655258 SDQ655253:SDQ655258 SNM655253:SNM655258 SXI655253:SXI655258 THE655253:THE655258 TRA655253:TRA655258 UAW655253:UAW655258 UKS655253:UKS655258 UUO655253:UUO655258 VEK655253:VEK655258 VOG655253:VOG655258 VYC655253:VYC655258 WHY655253:WHY655258 WRU655253:WRU655258 FI720789:FI720794 PE720789:PE720794 ZA720789:ZA720794 AIW720789:AIW720794 ASS720789:ASS720794 BCO720789:BCO720794 BMK720789:BMK720794 BWG720789:BWG720794 CGC720789:CGC720794 CPY720789:CPY720794 CZU720789:CZU720794 DJQ720789:DJQ720794 DTM720789:DTM720794 EDI720789:EDI720794 ENE720789:ENE720794 EXA720789:EXA720794 FGW720789:FGW720794 FQS720789:FQS720794 GAO720789:GAO720794 GKK720789:GKK720794 GUG720789:GUG720794 HEC720789:HEC720794 HNY720789:HNY720794 HXU720789:HXU720794 IHQ720789:IHQ720794 IRM720789:IRM720794 JBI720789:JBI720794 JLE720789:JLE720794 JVA720789:JVA720794 KEW720789:KEW720794 KOS720789:KOS720794 KYO720789:KYO720794 LIK720789:LIK720794 LSG720789:LSG720794 MCC720789:MCC720794 MLY720789:MLY720794 MVU720789:MVU720794 NFQ720789:NFQ720794 NPM720789:NPM720794 NZI720789:NZI720794 OJE720789:OJE720794 OTA720789:OTA720794 PCW720789:PCW720794 PMS720789:PMS720794 PWO720789:PWO720794 QGK720789:QGK720794 QQG720789:QQG720794 RAC720789:RAC720794 RJY720789:RJY720794 RTU720789:RTU720794 SDQ720789:SDQ720794 SNM720789:SNM720794 SXI720789:SXI720794 THE720789:THE720794 TRA720789:TRA720794 UAW720789:UAW720794 UKS720789:UKS720794 UUO720789:UUO720794 VEK720789:VEK720794 VOG720789:VOG720794 VYC720789:VYC720794 WHY720789:WHY720794 WRU720789:WRU720794 FI786325:FI786330 PE786325:PE786330 ZA786325:ZA786330 AIW786325:AIW786330 ASS786325:ASS786330 BCO786325:BCO786330 BMK786325:BMK786330 BWG786325:BWG786330 CGC786325:CGC786330 CPY786325:CPY786330 CZU786325:CZU786330 DJQ786325:DJQ786330 DTM786325:DTM786330 EDI786325:EDI786330 ENE786325:ENE786330 EXA786325:EXA786330 FGW786325:FGW786330 FQS786325:FQS786330 GAO786325:GAO786330 GKK786325:GKK786330 GUG786325:GUG786330 HEC786325:HEC786330 HNY786325:HNY786330 HXU786325:HXU786330 IHQ786325:IHQ786330 IRM786325:IRM786330 JBI786325:JBI786330 JLE786325:JLE786330 JVA786325:JVA786330 KEW786325:KEW786330 KOS786325:KOS786330 KYO786325:KYO786330 LIK786325:LIK786330 LSG786325:LSG786330 MCC786325:MCC786330 MLY786325:MLY786330 MVU786325:MVU786330 NFQ786325:NFQ786330 NPM786325:NPM786330 NZI786325:NZI786330 OJE786325:OJE786330 OTA786325:OTA786330 PCW786325:PCW786330 PMS786325:PMS786330 PWO786325:PWO786330 QGK786325:QGK786330 QQG786325:QQG786330 RAC786325:RAC786330 RJY786325:RJY786330 RTU786325:RTU786330 SDQ786325:SDQ786330 SNM786325:SNM786330 SXI786325:SXI786330 THE786325:THE786330 TRA786325:TRA786330 UAW786325:UAW786330 UKS786325:UKS786330 UUO786325:UUO786330 VEK786325:VEK786330 VOG786325:VOG786330 VYC786325:VYC786330 WHY786325:WHY786330 WRU786325:WRU786330 FI851861:FI851866 PE851861:PE851866 ZA851861:ZA851866 AIW851861:AIW851866 ASS851861:ASS851866 BCO851861:BCO851866 BMK851861:BMK851866 BWG851861:BWG851866 CGC851861:CGC851866 CPY851861:CPY851866 CZU851861:CZU851866 DJQ851861:DJQ851866 DTM851861:DTM851866 EDI851861:EDI851866 ENE851861:ENE851866 EXA851861:EXA851866 FGW851861:FGW851866 FQS851861:FQS851866 GAO851861:GAO851866 GKK851861:GKK851866 GUG851861:GUG851866 HEC851861:HEC851866 HNY851861:HNY851866 HXU851861:HXU851866 IHQ851861:IHQ851866 IRM851861:IRM851866 JBI851861:JBI851866 JLE851861:JLE851866 JVA851861:JVA851866 KEW851861:KEW851866 KOS851861:KOS851866 KYO851861:KYO851866 LIK851861:LIK851866 LSG851861:LSG851866 MCC851861:MCC851866 MLY851861:MLY851866 MVU851861:MVU851866 NFQ851861:NFQ851866 NPM851861:NPM851866 NZI851861:NZI851866 OJE851861:OJE851866 OTA851861:OTA851866 PCW851861:PCW851866 PMS851861:PMS851866 PWO851861:PWO851866 QGK851861:QGK851866 QQG851861:QQG851866 RAC851861:RAC851866 RJY851861:RJY851866 RTU851861:RTU851866 SDQ851861:SDQ851866 SNM851861:SNM851866 SXI851861:SXI851866 THE851861:THE851866 TRA851861:TRA851866 UAW851861:UAW851866 UKS851861:UKS851866 UUO851861:UUO851866 VEK851861:VEK851866 VOG851861:VOG851866 VYC851861:VYC851866 WHY851861:WHY851866 WRU851861:WRU851866 FI917397:FI917402 PE917397:PE917402 ZA917397:ZA917402 AIW917397:AIW917402 ASS917397:ASS917402 BCO917397:BCO917402 BMK917397:BMK917402 BWG917397:BWG917402 CGC917397:CGC917402 CPY917397:CPY917402 CZU917397:CZU917402 DJQ917397:DJQ917402 DTM917397:DTM917402 EDI917397:EDI917402 ENE917397:ENE917402 EXA917397:EXA917402 FGW917397:FGW917402 FQS917397:FQS917402 GAO917397:GAO917402 GKK917397:GKK917402 GUG917397:GUG917402 HEC917397:HEC917402 HNY917397:HNY917402 HXU917397:HXU917402 IHQ917397:IHQ917402 IRM917397:IRM917402 JBI917397:JBI917402 JLE917397:JLE917402 JVA917397:JVA917402 KEW917397:KEW917402 KOS917397:KOS917402 KYO917397:KYO917402 LIK917397:LIK917402 LSG917397:LSG917402 MCC917397:MCC917402 MLY917397:MLY917402 MVU917397:MVU917402 NFQ917397:NFQ917402 NPM917397:NPM917402 NZI917397:NZI917402 OJE917397:OJE917402 OTA917397:OTA917402 PCW917397:PCW917402 PMS917397:PMS917402 PWO917397:PWO917402 QGK917397:QGK917402 QQG917397:QQG917402 RAC917397:RAC917402 RJY917397:RJY917402 RTU917397:RTU917402 SDQ917397:SDQ917402 SNM917397:SNM917402 SXI917397:SXI917402 THE917397:THE917402 TRA917397:TRA917402 UAW917397:UAW917402 UKS917397:UKS917402 UUO917397:UUO917402 VEK917397:VEK917402 VOG917397:VOG917402 VYC917397:VYC917402 WHY917397:WHY917402 WRU917397:WRU917402 FI982933:FI982938 PE982933:PE982938 ZA982933:ZA982938 AIW982933:AIW982938 ASS982933:ASS982938 BCO982933:BCO982938 BMK982933:BMK982938 BWG982933:BWG982938 CGC982933:CGC982938 CPY982933:CPY982938 CZU982933:CZU982938 DJQ982933:DJQ982938 DTM982933:DTM982938 EDI982933:EDI982938 ENE982933:ENE982938 EXA982933:EXA982938 FGW982933:FGW982938 FQS982933:FQS982938 GAO982933:GAO982938 GKK982933:GKK982938 GUG982933:GUG982938 HEC982933:HEC982938 HNY982933:HNY982938 HXU982933:HXU982938 IHQ982933:IHQ982938 IRM982933:IRM982938 JBI982933:JBI982938 JLE982933:JLE982938 JVA982933:JVA982938 KEW982933:KEW982938 KOS982933:KOS982938 KYO982933:KYO982938 LIK982933:LIK982938 LSG982933:LSG982938 MCC982933:MCC982938 MLY982933:MLY982938 MVU982933:MVU982938 NFQ982933:NFQ982938 NPM982933:NPM982938 NZI982933:NZI982938 OJE982933:OJE982938 OTA982933:OTA982938 PCW982933:PCW982938 PMS982933:PMS982938 PWO982933:PWO982938 QGK982933:QGK982938 QQG982933:QQG982938 RAC982933:RAC982938 RJY982933:RJY982938 RTU982933:RTU982938 SDQ982933:SDQ982938 SNM982933:SNM982938 SXI982933:SXI982938 THE982933:THE982938 TRA982933:TRA982938 UAW982933:UAW982938 UKS982933:UKS982938 UUO982933:UUO982938 VEK982933:VEK982938 VOG982933:VOG982938 VYC982933:VYC982938 WHY982933:WHY982938 WRU982933:WRU982938 FR65525 PN65525 ZJ65525 AJF65525 ATB65525 BCX65525 BMT65525 BWP65525 CGL65525 CQH65525 DAD65525 DJZ65525 DTV65525 EDR65525 ENN65525 EXJ65525 FHF65525 FRB65525 GAX65525 GKT65525 GUP65525 HEL65525 HOH65525 HYD65525 IHZ65525 IRV65525 JBR65525 JLN65525 JVJ65525 KFF65525 KPB65525 KYX65525 LIT65525 LSP65525 MCL65525 MMH65525 MWD65525 NFZ65525 NPV65525 NZR65525 OJN65525 OTJ65525 PDF65525 PNB65525 PWX65525 QGT65525 QQP65525 RAL65525 RKH65525 RUD65525 SDZ65525 SNV65525 SXR65525 THN65525 TRJ65525 UBF65525 ULB65525 UUX65525 VET65525 VOP65525 VYL65525 WIH65525 WSD65525 FR131061 PN131061 ZJ131061 AJF131061 ATB131061 BCX131061 BMT131061 BWP131061 CGL131061 CQH131061 DAD131061 DJZ131061 DTV131061 EDR131061 ENN131061 EXJ131061 FHF131061 FRB131061 GAX131061 GKT131061 GUP131061 HEL131061 HOH131061 HYD131061 IHZ131061 IRV131061 JBR131061 JLN131061 JVJ131061 KFF131061 KPB131061 KYX131061 LIT131061 LSP131061 MCL131061 MMH131061 MWD131061 NFZ131061 NPV131061 NZR131061 OJN131061 OTJ131061 PDF131061 PNB131061 PWX131061 QGT131061 QQP131061 RAL131061 RKH131061 RUD131061 SDZ131061 SNV131061 SXR131061 THN131061 TRJ131061 UBF131061 ULB131061 UUX131061 VET131061 VOP131061 VYL131061 WIH131061 WSD131061 FR196597 PN196597 ZJ196597 AJF196597 ATB196597 BCX196597 BMT196597 BWP196597 CGL196597 CQH196597 DAD196597 DJZ196597 DTV196597 EDR196597 ENN196597 EXJ196597 FHF196597 FRB196597 GAX196597 GKT196597 GUP196597 HEL196597 HOH196597 HYD196597 IHZ196597 IRV196597 JBR196597 JLN196597 JVJ196597 KFF196597 KPB196597 KYX196597 LIT196597 LSP196597 MCL196597 MMH196597 MWD196597 NFZ196597 NPV196597 NZR196597 OJN196597 OTJ196597 PDF196597 PNB196597 PWX196597 QGT196597 QQP196597 RAL196597 RKH196597 RUD196597 SDZ196597 SNV196597 SXR196597 THN196597 TRJ196597 UBF196597 ULB196597 UUX196597 VET196597 VOP196597 VYL196597 WIH196597 WSD196597 FR262133 PN262133 ZJ262133 AJF262133 ATB262133 BCX262133 BMT262133 BWP262133 CGL262133 CQH262133 DAD262133 DJZ262133 DTV262133 EDR262133 ENN262133 EXJ262133 FHF262133 FRB262133 GAX262133 GKT262133 GUP262133 HEL262133 HOH262133 HYD262133 IHZ262133 IRV262133 JBR262133 JLN262133 JVJ262133 KFF262133 KPB262133 KYX262133 LIT262133 LSP262133 MCL262133 MMH262133 MWD262133 NFZ262133 NPV262133 NZR262133 OJN262133 OTJ262133 PDF262133 PNB262133 PWX262133 QGT262133 QQP262133 RAL262133 RKH262133 RUD262133 SDZ262133 SNV262133 SXR262133 THN262133 TRJ262133 UBF262133 ULB262133 UUX262133 VET262133 VOP262133 VYL262133 WIH262133 WSD262133 FR327669 PN327669 ZJ327669 AJF327669 ATB327669 BCX327669 BMT327669 BWP327669 CGL327669 CQH327669 DAD327669 DJZ327669 DTV327669 EDR327669 ENN327669 EXJ327669 FHF327669 FRB327669 GAX327669 GKT327669 GUP327669 HEL327669 HOH327669 HYD327669 IHZ327669 IRV327669 JBR327669 JLN327669 JVJ327669 KFF327669 KPB327669 KYX327669 LIT327669 LSP327669 MCL327669 MMH327669 MWD327669 NFZ327669 NPV327669 NZR327669 OJN327669 OTJ327669 PDF327669 PNB327669 PWX327669 QGT327669 QQP327669 RAL327669 RKH327669 RUD327669 SDZ327669 SNV327669 SXR327669 THN327669 TRJ327669 UBF327669 ULB327669 UUX327669 VET327669 VOP327669 VYL327669 WIH327669 WSD327669 FR393205 PN393205 ZJ393205 AJF393205 ATB393205 BCX393205 BMT393205 BWP393205 CGL393205 CQH393205 DAD393205 DJZ393205 DTV393205 EDR393205 ENN393205 EXJ393205 FHF393205 FRB393205 GAX393205 GKT393205 GUP393205 HEL393205 HOH393205 HYD393205 IHZ393205 IRV393205 JBR393205 JLN393205 JVJ393205 KFF393205 KPB393205 KYX393205 LIT393205 LSP393205 MCL393205 MMH393205 MWD393205 NFZ393205 NPV393205 NZR393205 OJN393205 OTJ393205 PDF393205 PNB393205 PWX393205 QGT393205 QQP393205 RAL393205 RKH393205 RUD393205 SDZ393205 SNV393205 SXR393205 THN393205 TRJ393205 UBF393205 ULB393205 UUX393205 VET393205 VOP393205 VYL393205 WIH393205 WSD393205 FR458741 PN458741 ZJ458741 AJF458741 ATB458741 BCX458741 BMT458741 BWP458741 CGL458741 CQH458741 DAD458741 DJZ458741 DTV458741 EDR458741 ENN458741 EXJ458741 FHF458741 FRB458741 GAX458741 GKT458741 GUP458741 HEL458741 HOH458741 HYD458741 IHZ458741 IRV458741 JBR458741 JLN458741 JVJ458741 KFF458741 KPB458741 KYX458741 LIT458741 LSP458741 MCL458741 MMH458741 MWD458741 NFZ458741 NPV458741 NZR458741 OJN458741 OTJ458741 PDF458741 PNB458741 PWX458741 QGT458741 QQP458741 RAL458741 RKH458741 RUD458741 SDZ458741 SNV458741 SXR458741 THN458741 TRJ458741 UBF458741 ULB458741 UUX458741 VET458741 VOP458741 VYL458741 WIH458741 WSD458741 FR524277 PN524277 ZJ524277 AJF524277 ATB524277 BCX524277 BMT524277 BWP524277 CGL524277 CQH524277 DAD524277 DJZ524277 DTV524277 EDR524277 ENN524277 EXJ524277 FHF524277 FRB524277 GAX524277 GKT524277 GUP524277 HEL524277 HOH524277 HYD524277 IHZ524277 IRV524277 JBR524277 JLN524277 JVJ524277 KFF524277 KPB524277 KYX524277 LIT524277 LSP524277 MCL524277 MMH524277 MWD524277 NFZ524277 NPV524277 NZR524277 OJN524277 OTJ524277 PDF524277 PNB524277 PWX524277 QGT524277 QQP524277 RAL524277 RKH524277 RUD524277 SDZ524277 SNV524277 SXR524277 THN524277 TRJ524277 UBF524277 ULB524277 UUX524277 VET524277 VOP524277 VYL524277 WIH524277 WSD524277 FR589813 PN589813 ZJ589813 AJF589813 ATB589813 BCX589813 BMT589813 BWP589813 CGL589813 CQH589813 DAD589813 DJZ589813 DTV589813 EDR589813 ENN589813 EXJ589813 FHF589813 FRB589813 GAX589813 GKT589813 GUP589813 HEL589813 HOH589813 HYD589813 IHZ589813 IRV589813 JBR589813 JLN589813 JVJ589813 KFF589813 KPB589813 KYX589813 LIT589813 LSP589813 MCL589813 MMH589813 MWD589813 NFZ589813 NPV589813 NZR589813 OJN589813 OTJ589813 PDF589813 PNB589813 PWX589813 QGT589813 QQP589813 RAL589813 RKH589813 RUD589813 SDZ589813 SNV589813 SXR589813 THN589813 TRJ589813 UBF589813 ULB589813 UUX589813 VET589813 VOP589813 VYL589813 WIH589813 WSD589813 FR655349 PN655349 ZJ655349 AJF655349 ATB655349 BCX655349 BMT655349 BWP655349 CGL655349 CQH655349 DAD655349 DJZ655349 DTV655349 EDR655349 ENN655349 EXJ655349 FHF655349 FRB655349 GAX655349 GKT655349 GUP655349 HEL655349 HOH655349 HYD655349 IHZ655349 IRV655349 JBR655349 JLN655349 JVJ655349 KFF655349 KPB655349 KYX655349 LIT655349 LSP655349 MCL655349 MMH655349 MWD655349 NFZ655349 NPV655349 NZR655349 OJN655349 OTJ655349 PDF655349 PNB655349 PWX655349 QGT655349 QQP655349 RAL655349 RKH655349 RUD655349 SDZ655349 SNV655349 SXR655349 THN655349 TRJ655349 UBF655349 ULB655349 UUX655349 VET655349 VOP655349 VYL655349 WIH655349 WSD655349 FR720885 PN720885 ZJ720885 AJF720885 ATB720885 BCX720885 BMT720885 BWP720885 CGL720885 CQH720885 DAD720885 DJZ720885 DTV720885 EDR720885 ENN720885 EXJ720885 FHF720885 FRB720885 GAX720885 GKT720885 GUP720885 HEL720885 HOH720885 HYD720885 IHZ720885 IRV720885 JBR720885 JLN720885 JVJ720885 KFF720885 KPB720885 KYX720885 LIT720885 LSP720885 MCL720885 MMH720885 MWD720885 NFZ720885 NPV720885 NZR720885 OJN720885 OTJ720885 PDF720885 PNB720885 PWX720885 QGT720885 QQP720885 RAL720885 RKH720885 RUD720885 SDZ720885 SNV720885 SXR720885 THN720885 TRJ720885 UBF720885 ULB720885 UUX720885 VET720885 VOP720885 VYL720885 WIH720885 WSD720885 FR786421 PN786421 ZJ786421 AJF786421 ATB786421 BCX786421 BMT786421 BWP786421 CGL786421 CQH786421 DAD786421 DJZ786421 DTV786421 EDR786421 ENN786421 EXJ786421 FHF786421 FRB786421 GAX786421 GKT786421 GUP786421 HEL786421 HOH786421 HYD786421 IHZ786421 IRV786421 JBR786421 JLN786421 JVJ786421 KFF786421 KPB786421 KYX786421 LIT786421 LSP786421 MCL786421 MMH786421 MWD786421 NFZ786421 NPV786421 NZR786421 OJN786421 OTJ786421 PDF786421 PNB786421 PWX786421 QGT786421 QQP786421 RAL786421 RKH786421 RUD786421 SDZ786421 SNV786421 SXR786421 THN786421 TRJ786421 UBF786421 ULB786421 UUX786421 VET786421 VOP786421 VYL786421 WIH786421 WSD786421 FR851957 PN851957 ZJ851957 AJF851957 ATB851957 BCX851957 BMT851957 BWP851957 CGL851957 CQH851957 DAD851957 DJZ851957 DTV851957 EDR851957 ENN851957 EXJ851957 FHF851957 FRB851957 GAX851957 GKT851957 GUP851957 HEL851957 HOH851957 HYD851957 IHZ851957 IRV851957 JBR851957 JLN851957 JVJ851957 KFF851957 KPB851957 KYX851957 LIT851957 LSP851957 MCL851957 MMH851957 MWD851957 NFZ851957 NPV851957 NZR851957 OJN851957 OTJ851957 PDF851957 PNB851957 PWX851957 QGT851957 QQP851957 RAL851957 RKH851957 RUD851957 SDZ851957 SNV851957 SXR851957 THN851957 TRJ851957 UBF851957 ULB851957 UUX851957 VET851957 VOP851957 VYL851957 WIH851957 WSD851957 FR917493 PN917493 ZJ917493 AJF917493 ATB917493 BCX917493 BMT917493 BWP917493 CGL917493 CQH917493 DAD917493 DJZ917493 DTV917493 EDR917493 ENN917493 EXJ917493 FHF917493 FRB917493 GAX917493 GKT917493 GUP917493 HEL917493 HOH917493 HYD917493 IHZ917493 IRV917493 JBR917493 JLN917493 JVJ917493 KFF917493 KPB917493 KYX917493 LIT917493 LSP917493 MCL917493 MMH917493 MWD917493 NFZ917493 NPV917493 NZR917493 OJN917493 OTJ917493 PDF917493 PNB917493 PWX917493 QGT917493 QQP917493 RAL917493 RKH917493 RUD917493 SDZ917493 SNV917493 SXR917493 THN917493 TRJ917493 UBF917493 ULB917493 UUX917493 VET917493 VOP917493 VYL917493 WIH917493 WSD917493 FR983029 PN983029 ZJ983029 AJF983029 ATB983029 BCX983029 BMT983029 BWP983029 CGL983029 CQH983029 DAD983029 DJZ983029 DTV983029 EDR983029 ENN983029 EXJ983029 FHF983029 FRB983029 GAX983029 GKT983029 GUP983029 HEL983029 HOH983029 HYD983029 IHZ983029 IRV983029 JBR983029 JLN983029 JVJ983029 KFF983029 KPB983029 KYX983029 LIT983029 LSP983029 MCL983029 MMH983029 MWD983029 NFZ983029 NPV983029 NZR983029 OJN983029 OTJ983029 PDF983029 PNB983029 PWX983029 QGT983029 QQP983029 RAL983029 RKH983029 RUD983029 SDZ983029 SNV983029 SXR983029 THN983029 TRJ983029 UBF983029 ULB983029 UUX983029 VET983029 VOP983029 VYL983029 WIH983029 WSD983029 FG65429:FG65434 PC65429:PC65434 YY65429:YY65434 AIU65429:AIU65434 ASQ65429:ASQ65434 BCM65429:BCM65434 BMI65429:BMI65434 BWE65429:BWE65434 CGA65429:CGA65434 CPW65429:CPW65434 CZS65429:CZS65434 DJO65429:DJO65434 DTK65429:DTK65434 EDG65429:EDG65434 ENC65429:ENC65434 EWY65429:EWY65434 FGU65429:FGU65434 FQQ65429:FQQ65434 GAM65429:GAM65434 GKI65429:GKI65434 GUE65429:GUE65434 HEA65429:HEA65434 HNW65429:HNW65434 HXS65429:HXS65434 IHO65429:IHO65434 IRK65429:IRK65434 JBG65429:JBG65434 JLC65429:JLC65434 JUY65429:JUY65434 KEU65429:KEU65434 KOQ65429:KOQ65434 KYM65429:KYM65434 LII65429:LII65434 LSE65429:LSE65434 MCA65429:MCA65434 MLW65429:MLW65434 MVS65429:MVS65434 NFO65429:NFO65434 NPK65429:NPK65434 NZG65429:NZG65434 OJC65429:OJC65434 OSY65429:OSY65434 PCU65429:PCU65434 PMQ65429:PMQ65434 PWM65429:PWM65434 QGI65429:QGI65434 QQE65429:QQE65434 RAA65429:RAA65434 RJW65429:RJW65434 RTS65429:RTS65434 SDO65429:SDO65434 SNK65429:SNK65434 SXG65429:SXG65434 THC65429:THC65434 TQY65429:TQY65434 UAU65429:UAU65434 UKQ65429:UKQ65434 UUM65429:UUM65434 VEI65429:VEI65434 VOE65429:VOE65434 VYA65429:VYA65434 WHW65429:WHW65434 WRS65429:WRS65434 FG130965:FG130970 PC130965:PC130970 YY130965:YY130970 AIU130965:AIU130970 ASQ130965:ASQ130970 BCM130965:BCM130970 BMI130965:BMI130970 BWE130965:BWE130970 CGA130965:CGA130970 CPW130965:CPW130970 CZS130965:CZS130970 DJO130965:DJO130970 DTK130965:DTK130970 EDG130965:EDG130970 ENC130965:ENC130970 EWY130965:EWY130970 FGU130965:FGU130970 FQQ130965:FQQ130970 GAM130965:GAM130970 GKI130965:GKI130970 GUE130965:GUE130970 HEA130965:HEA130970 HNW130965:HNW130970 HXS130965:HXS130970 IHO130965:IHO130970 IRK130965:IRK130970 JBG130965:JBG130970 JLC130965:JLC130970 JUY130965:JUY130970 KEU130965:KEU130970 KOQ130965:KOQ130970 KYM130965:KYM130970 LII130965:LII130970 LSE130965:LSE130970 MCA130965:MCA130970 MLW130965:MLW130970 MVS130965:MVS130970 NFO130965:NFO130970 NPK130965:NPK130970 NZG130965:NZG130970 OJC130965:OJC130970 OSY130965:OSY130970 PCU130965:PCU130970 PMQ130965:PMQ130970 PWM130965:PWM130970 QGI130965:QGI130970 QQE130965:QQE130970 RAA130965:RAA130970 RJW130965:RJW130970 RTS130965:RTS130970 SDO130965:SDO130970 SNK130965:SNK130970 SXG130965:SXG130970 THC130965:THC130970 TQY130965:TQY130970 UAU130965:UAU130970 UKQ130965:UKQ130970 UUM130965:UUM130970 VEI130965:VEI130970 VOE130965:VOE130970 VYA130965:VYA130970 WHW130965:WHW130970 WRS130965:WRS130970 FG196501:FG196506 PC196501:PC196506 YY196501:YY196506 AIU196501:AIU196506 ASQ196501:ASQ196506 BCM196501:BCM196506 BMI196501:BMI196506 BWE196501:BWE196506 CGA196501:CGA196506 CPW196501:CPW196506 CZS196501:CZS196506 DJO196501:DJO196506 DTK196501:DTK196506 EDG196501:EDG196506 ENC196501:ENC196506 EWY196501:EWY196506 FGU196501:FGU196506 FQQ196501:FQQ196506 GAM196501:GAM196506 GKI196501:GKI196506 GUE196501:GUE196506 HEA196501:HEA196506 HNW196501:HNW196506 HXS196501:HXS196506 IHO196501:IHO196506 IRK196501:IRK196506 JBG196501:JBG196506 JLC196501:JLC196506 JUY196501:JUY196506 KEU196501:KEU196506 KOQ196501:KOQ196506 KYM196501:KYM196506 LII196501:LII196506 LSE196501:LSE196506 MCA196501:MCA196506 MLW196501:MLW196506 MVS196501:MVS196506 NFO196501:NFO196506 NPK196501:NPK196506 NZG196501:NZG196506 OJC196501:OJC196506 OSY196501:OSY196506 PCU196501:PCU196506 PMQ196501:PMQ196506 PWM196501:PWM196506 QGI196501:QGI196506 QQE196501:QQE196506 RAA196501:RAA196506 RJW196501:RJW196506 RTS196501:RTS196506 SDO196501:SDO196506 SNK196501:SNK196506 SXG196501:SXG196506 THC196501:THC196506 TQY196501:TQY196506 UAU196501:UAU196506 UKQ196501:UKQ196506 UUM196501:UUM196506 VEI196501:VEI196506 VOE196501:VOE196506 VYA196501:VYA196506 WHW196501:WHW196506 WRS196501:WRS196506 FG262037:FG262042 PC262037:PC262042 YY262037:YY262042 AIU262037:AIU262042 ASQ262037:ASQ262042 BCM262037:BCM262042 BMI262037:BMI262042 BWE262037:BWE262042 CGA262037:CGA262042 CPW262037:CPW262042 CZS262037:CZS262042 DJO262037:DJO262042 DTK262037:DTK262042 EDG262037:EDG262042 ENC262037:ENC262042 EWY262037:EWY262042 FGU262037:FGU262042 FQQ262037:FQQ262042 GAM262037:GAM262042 GKI262037:GKI262042 GUE262037:GUE262042 HEA262037:HEA262042 HNW262037:HNW262042 HXS262037:HXS262042 IHO262037:IHO262042 IRK262037:IRK262042 JBG262037:JBG262042 JLC262037:JLC262042 JUY262037:JUY262042 KEU262037:KEU262042 KOQ262037:KOQ262042 KYM262037:KYM262042 LII262037:LII262042 LSE262037:LSE262042 MCA262037:MCA262042 MLW262037:MLW262042 MVS262037:MVS262042 NFO262037:NFO262042 NPK262037:NPK262042 NZG262037:NZG262042 OJC262037:OJC262042 OSY262037:OSY262042 PCU262037:PCU262042 PMQ262037:PMQ262042 PWM262037:PWM262042 QGI262037:QGI262042 QQE262037:QQE262042 RAA262037:RAA262042 RJW262037:RJW262042 RTS262037:RTS262042 SDO262037:SDO262042 SNK262037:SNK262042 SXG262037:SXG262042 THC262037:THC262042 TQY262037:TQY262042 UAU262037:UAU262042 UKQ262037:UKQ262042 UUM262037:UUM262042 VEI262037:VEI262042 VOE262037:VOE262042 VYA262037:VYA262042 WHW262037:WHW262042 WRS262037:WRS262042 FG327573:FG327578 PC327573:PC327578 YY327573:YY327578 AIU327573:AIU327578 ASQ327573:ASQ327578 BCM327573:BCM327578 BMI327573:BMI327578 BWE327573:BWE327578 CGA327573:CGA327578 CPW327573:CPW327578 CZS327573:CZS327578 DJO327573:DJO327578 DTK327573:DTK327578 EDG327573:EDG327578 ENC327573:ENC327578 EWY327573:EWY327578 FGU327573:FGU327578 FQQ327573:FQQ327578 GAM327573:GAM327578 GKI327573:GKI327578 GUE327573:GUE327578 HEA327573:HEA327578 HNW327573:HNW327578 HXS327573:HXS327578 IHO327573:IHO327578 IRK327573:IRK327578 JBG327573:JBG327578 JLC327573:JLC327578 JUY327573:JUY327578 KEU327573:KEU327578 KOQ327573:KOQ327578 KYM327573:KYM327578 LII327573:LII327578 LSE327573:LSE327578 MCA327573:MCA327578 MLW327573:MLW327578 MVS327573:MVS327578 NFO327573:NFO327578 NPK327573:NPK327578 NZG327573:NZG327578 OJC327573:OJC327578 OSY327573:OSY327578 PCU327573:PCU327578 PMQ327573:PMQ327578 PWM327573:PWM327578 QGI327573:QGI327578 QQE327573:QQE327578 RAA327573:RAA327578 RJW327573:RJW327578 RTS327573:RTS327578 SDO327573:SDO327578 SNK327573:SNK327578 SXG327573:SXG327578 THC327573:THC327578 TQY327573:TQY327578 UAU327573:UAU327578 UKQ327573:UKQ327578 UUM327573:UUM327578 VEI327573:VEI327578 VOE327573:VOE327578 VYA327573:VYA327578 WHW327573:WHW327578 WRS327573:WRS327578 FG393109:FG393114 PC393109:PC393114 YY393109:YY393114 AIU393109:AIU393114 ASQ393109:ASQ393114 BCM393109:BCM393114 BMI393109:BMI393114 BWE393109:BWE393114 CGA393109:CGA393114 CPW393109:CPW393114 CZS393109:CZS393114 DJO393109:DJO393114 DTK393109:DTK393114 EDG393109:EDG393114 ENC393109:ENC393114 EWY393109:EWY393114 FGU393109:FGU393114 FQQ393109:FQQ393114 GAM393109:GAM393114 GKI393109:GKI393114 GUE393109:GUE393114 HEA393109:HEA393114 HNW393109:HNW393114 HXS393109:HXS393114 IHO393109:IHO393114 IRK393109:IRK393114 JBG393109:JBG393114 JLC393109:JLC393114 JUY393109:JUY393114 KEU393109:KEU393114 KOQ393109:KOQ393114 KYM393109:KYM393114 LII393109:LII393114 LSE393109:LSE393114 MCA393109:MCA393114 MLW393109:MLW393114 MVS393109:MVS393114 NFO393109:NFO393114 NPK393109:NPK393114 NZG393109:NZG393114 OJC393109:OJC393114 OSY393109:OSY393114 PCU393109:PCU393114 PMQ393109:PMQ393114 PWM393109:PWM393114 QGI393109:QGI393114 QQE393109:QQE393114 RAA393109:RAA393114 RJW393109:RJW393114 RTS393109:RTS393114 SDO393109:SDO393114 SNK393109:SNK393114 SXG393109:SXG393114 THC393109:THC393114 TQY393109:TQY393114 UAU393109:UAU393114 UKQ393109:UKQ393114 UUM393109:UUM393114 VEI393109:VEI393114 VOE393109:VOE393114 VYA393109:VYA393114 WHW393109:WHW393114 WRS393109:WRS393114 FG458645:FG458650 PC458645:PC458650 YY458645:YY458650 AIU458645:AIU458650 ASQ458645:ASQ458650 BCM458645:BCM458650 BMI458645:BMI458650 BWE458645:BWE458650 CGA458645:CGA458650 CPW458645:CPW458650 CZS458645:CZS458650 DJO458645:DJO458650 DTK458645:DTK458650 EDG458645:EDG458650 ENC458645:ENC458650 EWY458645:EWY458650 FGU458645:FGU458650 FQQ458645:FQQ458650 GAM458645:GAM458650 GKI458645:GKI458650 GUE458645:GUE458650 HEA458645:HEA458650 HNW458645:HNW458650 HXS458645:HXS458650 IHO458645:IHO458650 IRK458645:IRK458650 JBG458645:JBG458650 JLC458645:JLC458650 JUY458645:JUY458650 KEU458645:KEU458650 KOQ458645:KOQ458650 KYM458645:KYM458650 LII458645:LII458650 LSE458645:LSE458650 MCA458645:MCA458650 MLW458645:MLW458650 MVS458645:MVS458650 NFO458645:NFO458650 NPK458645:NPK458650 NZG458645:NZG458650 OJC458645:OJC458650 OSY458645:OSY458650 PCU458645:PCU458650 PMQ458645:PMQ458650 PWM458645:PWM458650 QGI458645:QGI458650 QQE458645:QQE458650 RAA458645:RAA458650 RJW458645:RJW458650 RTS458645:RTS458650 SDO458645:SDO458650 SNK458645:SNK458650 SXG458645:SXG458650 THC458645:THC458650 TQY458645:TQY458650 UAU458645:UAU458650 UKQ458645:UKQ458650 UUM458645:UUM458650 VEI458645:VEI458650 VOE458645:VOE458650 VYA458645:VYA458650 WHW458645:WHW458650 WRS458645:WRS458650 FG524181:FG524186 PC524181:PC524186 YY524181:YY524186 AIU524181:AIU524186 ASQ524181:ASQ524186 BCM524181:BCM524186 BMI524181:BMI524186 BWE524181:BWE524186 CGA524181:CGA524186 CPW524181:CPW524186 CZS524181:CZS524186 DJO524181:DJO524186 DTK524181:DTK524186 EDG524181:EDG524186 ENC524181:ENC524186 EWY524181:EWY524186 FGU524181:FGU524186 FQQ524181:FQQ524186 GAM524181:GAM524186 GKI524181:GKI524186 GUE524181:GUE524186 HEA524181:HEA524186 HNW524181:HNW524186 HXS524181:HXS524186 IHO524181:IHO524186 IRK524181:IRK524186 JBG524181:JBG524186 JLC524181:JLC524186 JUY524181:JUY524186 KEU524181:KEU524186 KOQ524181:KOQ524186 KYM524181:KYM524186 LII524181:LII524186 LSE524181:LSE524186 MCA524181:MCA524186 MLW524181:MLW524186 MVS524181:MVS524186 NFO524181:NFO524186 NPK524181:NPK524186 NZG524181:NZG524186 OJC524181:OJC524186 OSY524181:OSY524186 PCU524181:PCU524186 PMQ524181:PMQ524186 PWM524181:PWM524186 QGI524181:QGI524186 QQE524181:QQE524186 RAA524181:RAA524186 RJW524181:RJW524186 RTS524181:RTS524186 SDO524181:SDO524186 SNK524181:SNK524186 SXG524181:SXG524186 THC524181:THC524186 TQY524181:TQY524186 UAU524181:UAU524186 UKQ524181:UKQ524186 UUM524181:UUM524186 VEI524181:VEI524186 VOE524181:VOE524186 VYA524181:VYA524186 WHW524181:WHW524186 WRS524181:WRS524186 FG589717:FG589722 PC589717:PC589722 YY589717:YY589722 AIU589717:AIU589722 ASQ589717:ASQ589722 BCM589717:BCM589722 BMI589717:BMI589722 BWE589717:BWE589722 CGA589717:CGA589722 CPW589717:CPW589722 CZS589717:CZS589722 DJO589717:DJO589722 DTK589717:DTK589722 EDG589717:EDG589722 ENC589717:ENC589722 EWY589717:EWY589722 FGU589717:FGU589722 FQQ589717:FQQ589722 GAM589717:GAM589722 GKI589717:GKI589722 GUE589717:GUE589722 HEA589717:HEA589722 HNW589717:HNW589722 HXS589717:HXS589722 IHO589717:IHO589722 IRK589717:IRK589722 JBG589717:JBG589722 JLC589717:JLC589722 JUY589717:JUY589722 KEU589717:KEU589722 KOQ589717:KOQ589722 KYM589717:KYM589722 LII589717:LII589722 LSE589717:LSE589722 MCA589717:MCA589722 MLW589717:MLW589722 MVS589717:MVS589722 NFO589717:NFO589722 NPK589717:NPK589722 NZG589717:NZG589722 OJC589717:OJC589722 OSY589717:OSY589722 PCU589717:PCU589722 PMQ589717:PMQ589722 PWM589717:PWM589722 QGI589717:QGI589722 QQE589717:QQE589722 RAA589717:RAA589722 RJW589717:RJW589722 RTS589717:RTS589722 SDO589717:SDO589722 SNK589717:SNK589722 SXG589717:SXG589722 THC589717:THC589722 TQY589717:TQY589722 UAU589717:UAU589722 UKQ589717:UKQ589722 UUM589717:UUM589722 VEI589717:VEI589722 VOE589717:VOE589722 VYA589717:VYA589722 WHW589717:WHW589722 WRS589717:WRS589722 FG655253:FG655258 PC655253:PC655258 YY655253:YY655258 AIU655253:AIU655258 ASQ655253:ASQ655258 BCM655253:BCM655258 BMI655253:BMI655258 BWE655253:BWE655258 CGA655253:CGA655258 CPW655253:CPW655258 CZS655253:CZS655258 DJO655253:DJO655258 DTK655253:DTK655258 EDG655253:EDG655258 ENC655253:ENC655258 EWY655253:EWY655258 FGU655253:FGU655258 FQQ655253:FQQ655258 GAM655253:GAM655258 GKI655253:GKI655258 GUE655253:GUE655258 HEA655253:HEA655258 HNW655253:HNW655258 HXS655253:HXS655258 IHO655253:IHO655258 IRK655253:IRK655258 JBG655253:JBG655258 JLC655253:JLC655258 JUY655253:JUY655258 KEU655253:KEU655258 KOQ655253:KOQ655258 KYM655253:KYM655258 LII655253:LII655258 LSE655253:LSE655258 MCA655253:MCA655258 MLW655253:MLW655258 MVS655253:MVS655258 NFO655253:NFO655258 NPK655253:NPK655258 NZG655253:NZG655258 OJC655253:OJC655258 OSY655253:OSY655258 PCU655253:PCU655258 PMQ655253:PMQ655258 PWM655253:PWM655258 QGI655253:QGI655258 QQE655253:QQE655258 RAA655253:RAA655258 RJW655253:RJW655258 RTS655253:RTS655258 SDO655253:SDO655258 SNK655253:SNK655258 SXG655253:SXG655258 THC655253:THC655258 TQY655253:TQY655258 UAU655253:UAU655258 UKQ655253:UKQ655258 UUM655253:UUM655258 VEI655253:VEI655258 VOE655253:VOE655258 VYA655253:VYA655258 WHW655253:WHW655258 WRS655253:WRS655258 FG720789:FG720794 PC720789:PC720794 YY720789:YY720794 AIU720789:AIU720794 ASQ720789:ASQ720794 BCM720789:BCM720794 BMI720789:BMI720794 BWE720789:BWE720794 CGA720789:CGA720794 CPW720789:CPW720794 CZS720789:CZS720794 DJO720789:DJO720794 DTK720789:DTK720794 EDG720789:EDG720794 ENC720789:ENC720794 EWY720789:EWY720794 FGU720789:FGU720794 FQQ720789:FQQ720794 GAM720789:GAM720794 GKI720789:GKI720794 GUE720789:GUE720794 HEA720789:HEA720794 HNW720789:HNW720794 HXS720789:HXS720794 IHO720789:IHO720794 IRK720789:IRK720794 JBG720789:JBG720794 JLC720789:JLC720794 JUY720789:JUY720794 KEU720789:KEU720794 KOQ720789:KOQ720794 KYM720789:KYM720794 LII720789:LII720794 LSE720789:LSE720794 MCA720789:MCA720794 MLW720789:MLW720794 MVS720789:MVS720794 NFO720789:NFO720794 NPK720789:NPK720794 NZG720789:NZG720794 OJC720789:OJC720794 OSY720789:OSY720794 PCU720789:PCU720794 PMQ720789:PMQ720794 PWM720789:PWM720794 QGI720789:QGI720794 QQE720789:QQE720794 RAA720789:RAA720794 RJW720789:RJW720794 RTS720789:RTS720794 SDO720789:SDO720794 SNK720789:SNK720794 SXG720789:SXG720794 THC720789:THC720794 TQY720789:TQY720794 UAU720789:UAU720794 UKQ720789:UKQ720794 UUM720789:UUM720794 VEI720789:VEI720794 VOE720789:VOE720794 VYA720789:VYA720794 WHW720789:WHW720794 WRS720789:WRS720794 FG786325:FG786330 PC786325:PC786330 YY786325:YY786330 AIU786325:AIU786330 ASQ786325:ASQ786330 BCM786325:BCM786330 BMI786325:BMI786330 BWE786325:BWE786330 CGA786325:CGA786330 CPW786325:CPW786330 CZS786325:CZS786330 DJO786325:DJO786330 DTK786325:DTK786330 EDG786325:EDG786330 ENC786325:ENC786330 EWY786325:EWY786330 FGU786325:FGU786330 FQQ786325:FQQ786330 GAM786325:GAM786330 GKI786325:GKI786330 GUE786325:GUE786330 HEA786325:HEA786330 HNW786325:HNW786330 HXS786325:HXS786330 IHO786325:IHO786330 IRK786325:IRK786330 JBG786325:JBG786330 JLC786325:JLC786330 JUY786325:JUY786330 KEU786325:KEU786330 KOQ786325:KOQ786330 KYM786325:KYM786330 LII786325:LII786330 LSE786325:LSE786330 MCA786325:MCA786330 MLW786325:MLW786330 MVS786325:MVS786330 NFO786325:NFO786330 NPK786325:NPK786330 NZG786325:NZG786330 OJC786325:OJC786330 OSY786325:OSY786330 PCU786325:PCU786330 PMQ786325:PMQ786330 PWM786325:PWM786330 QGI786325:QGI786330 QQE786325:QQE786330 RAA786325:RAA786330 RJW786325:RJW786330 RTS786325:RTS786330 SDO786325:SDO786330 SNK786325:SNK786330 SXG786325:SXG786330 THC786325:THC786330 TQY786325:TQY786330 UAU786325:UAU786330 UKQ786325:UKQ786330 UUM786325:UUM786330 VEI786325:VEI786330 VOE786325:VOE786330 VYA786325:VYA786330 WHW786325:WHW786330 WRS786325:WRS786330 FG851861:FG851866 PC851861:PC851866 YY851861:YY851866 AIU851861:AIU851866 ASQ851861:ASQ851866 BCM851861:BCM851866 BMI851861:BMI851866 BWE851861:BWE851866 CGA851861:CGA851866 CPW851861:CPW851866 CZS851861:CZS851866 DJO851861:DJO851866 DTK851861:DTK851866 EDG851861:EDG851866 ENC851861:ENC851866 EWY851861:EWY851866 FGU851861:FGU851866 FQQ851861:FQQ851866 GAM851861:GAM851866 GKI851861:GKI851866 GUE851861:GUE851866 HEA851861:HEA851866 HNW851861:HNW851866 HXS851861:HXS851866 IHO851861:IHO851866 IRK851861:IRK851866 JBG851861:JBG851866 JLC851861:JLC851866 JUY851861:JUY851866 KEU851861:KEU851866 KOQ851861:KOQ851866 KYM851861:KYM851866 LII851861:LII851866 LSE851861:LSE851866 MCA851861:MCA851866 MLW851861:MLW851866 MVS851861:MVS851866 NFO851861:NFO851866 NPK851861:NPK851866 NZG851861:NZG851866 OJC851861:OJC851866 OSY851861:OSY851866 PCU851861:PCU851866 PMQ851861:PMQ851866 PWM851861:PWM851866 QGI851861:QGI851866 QQE851861:QQE851866 RAA851861:RAA851866 RJW851861:RJW851866 RTS851861:RTS851866 SDO851861:SDO851866 SNK851861:SNK851866 SXG851861:SXG851866 THC851861:THC851866 TQY851861:TQY851866 UAU851861:UAU851866 UKQ851861:UKQ851866 UUM851861:UUM851866 VEI851861:VEI851866 VOE851861:VOE851866 VYA851861:VYA851866 WHW851861:WHW851866 WRS851861:WRS851866 FG917397:FG917402 PC917397:PC917402 YY917397:YY917402 AIU917397:AIU917402 ASQ917397:ASQ917402 BCM917397:BCM917402 BMI917397:BMI917402 BWE917397:BWE917402 CGA917397:CGA917402 CPW917397:CPW917402 CZS917397:CZS917402 DJO917397:DJO917402 DTK917397:DTK917402 EDG917397:EDG917402 ENC917397:ENC917402 EWY917397:EWY917402 FGU917397:FGU917402 FQQ917397:FQQ917402 GAM917397:GAM917402 GKI917397:GKI917402 GUE917397:GUE917402 HEA917397:HEA917402 HNW917397:HNW917402 HXS917397:HXS917402 IHO917397:IHO917402 IRK917397:IRK917402 JBG917397:JBG917402 JLC917397:JLC917402 JUY917397:JUY917402 KEU917397:KEU917402 KOQ917397:KOQ917402 KYM917397:KYM917402 LII917397:LII917402 LSE917397:LSE917402 MCA917397:MCA917402 MLW917397:MLW917402 MVS917397:MVS917402 NFO917397:NFO917402 NPK917397:NPK917402 NZG917397:NZG917402 OJC917397:OJC917402 OSY917397:OSY917402 PCU917397:PCU917402 PMQ917397:PMQ917402 PWM917397:PWM917402 QGI917397:QGI917402 QQE917397:QQE917402 RAA917397:RAA917402 RJW917397:RJW917402 RTS917397:RTS917402 SDO917397:SDO917402 SNK917397:SNK917402 SXG917397:SXG917402 THC917397:THC917402 TQY917397:TQY917402 UAU917397:UAU917402 UKQ917397:UKQ917402 UUM917397:UUM917402 VEI917397:VEI917402 VOE917397:VOE917402 VYA917397:VYA917402 WHW917397:WHW917402 WRS917397:WRS917402 FG982933:FG982938 PC982933:PC982938 YY982933:YY982938 AIU982933:AIU982938 ASQ982933:ASQ982938 BCM982933:BCM982938 BMI982933:BMI982938 BWE982933:BWE982938 CGA982933:CGA982938 CPW982933:CPW982938 CZS982933:CZS982938 DJO982933:DJO982938 DTK982933:DTK982938 EDG982933:EDG982938 ENC982933:ENC982938 EWY982933:EWY982938 FGU982933:FGU982938 FQQ982933:FQQ982938 GAM982933:GAM982938 GKI982933:GKI982938 GUE982933:GUE982938 HEA982933:HEA982938 HNW982933:HNW982938 HXS982933:HXS982938 IHO982933:IHO982938 IRK982933:IRK982938 JBG982933:JBG982938 JLC982933:JLC982938 JUY982933:JUY982938 KEU982933:KEU982938 KOQ982933:KOQ982938 KYM982933:KYM982938 LII982933:LII982938 LSE982933:LSE982938 MCA982933:MCA982938 MLW982933:MLW982938 MVS982933:MVS982938 NFO982933:NFO982938 NPK982933:NPK982938 NZG982933:NZG982938 OJC982933:OJC982938 OSY982933:OSY982938 PCU982933:PCU982938 PMQ982933:PMQ982938 PWM982933:PWM982938 QGI982933:QGI982938 QQE982933:QQE982938 RAA982933:RAA982938 RJW982933:RJW982938 RTS982933:RTS982938 SDO982933:SDO982938 SNK982933:SNK982938 SXG982933:SXG982938 THC982933:THC982938 TQY982933:TQY982938 UAU982933:UAU982938 UKQ982933:UKQ982938 UUM982933:UUM982938 VEI982933:VEI982938 VOE982933:VOE982938 VYA982933:VYA982938 WHW982933:WHW982938 WRS982933:WRS982938 FR65440 PN65440 ZJ65440 AJF65440 ATB65440 BCX65440 BMT65440 BWP65440 CGL65440 CQH65440 DAD65440 DJZ65440 DTV65440 EDR65440 ENN65440 EXJ65440 FHF65440 FRB65440 GAX65440 GKT65440 GUP65440 HEL65440 HOH65440 HYD65440 IHZ65440 IRV65440 JBR65440 JLN65440 JVJ65440 KFF65440 KPB65440 KYX65440 LIT65440 LSP65440 MCL65440 MMH65440 MWD65440 NFZ65440 NPV65440 NZR65440 OJN65440 OTJ65440 PDF65440 PNB65440 PWX65440 QGT65440 QQP65440 RAL65440 RKH65440 RUD65440 SDZ65440 SNV65440 SXR65440 THN65440 TRJ65440 UBF65440 ULB65440 UUX65440 VET65440 VOP65440 VYL65440 WIH65440 WSD65440 FR130976 PN130976 ZJ130976 AJF130976 ATB130976 BCX130976 BMT130976 BWP130976 CGL130976 CQH130976 DAD130976 DJZ130976 DTV130976 EDR130976 ENN130976 EXJ130976 FHF130976 FRB130976 GAX130976 GKT130976 GUP130976 HEL130976 HOH130976 HYD130976 IHZ130976 IRV130976 JBR130976 JLN130976 JVJ130976 KFF130976 KPB130976 KYX130976 LIT130976 LSP130976 MCL130976 MMH130976 MWD130976 NFZ130976 NPV130976 NZR130976 OJN130976 OTJ130976 PDF130976 PNB130976 PWX130976 QGT130976 QQP130976 RAL130976 RKH130976 RUD130976 SDZ130976 SNV130976 SXR130976 THN130976 TRJ130976 UBF130976 ULB130976 UUX130976 VET130976 VOP130976 VYL130976 WIH130976 WSD130976 FR196512 PN196512 ZJ196512 AJF196512 ATB196512 BCX196512 BMT196512 BWP196512 CGL196512 CQH196512 DAD196512 DJZ196512 DTV196512 EDR196512 ENN196512 EXJ196512 FHF196512 FRB196512 GAX196512 GKT196512 GUP196512 HEL196512 HOH196512 HYD196512 IHZ196512 IRV196512 JBR196512 JLN196512 JVJ196512 KFF196512 KPB196512 KYX196512 LIT196512 LSP196512 MCL196512 MMH196512 MWD196512 NFZ196512 NPV196512 NZR196512 OJN196512 OTJ196512 PDF196512 PNB196512 PWX196512 QGT196512 QQP196512 RAL196512 RKH196512 RUD196512 SDZ196512 SNV196512 SXR196512 THN196512 TRJ196512 UBF196512 ULB196512 UUX196512 VET196512 VOP196512 VYL196512 WIH196512 WSD196512 FR262048 PN262048 ZJ262048 AJF262048 ATB262048 BCX262048 BMT262048 BWP262048 CGL262048 CQH262048 DAD262048 DJZ262048 DTV262048 EDR262048 ENN262048 EXJ262048 FHF262048 FRB262048 GAX262048 GKT262048 GUP262048 HEL262048 HOH262048 HYD262048 IHZ262048 IRV262048 JBR262048 JLN262048 JVJ262048 KFF262048 KPB262048 KYX262048 LIT262048 LSP262048 MCL262048 MMH262048 MWD262048 NFZ262048 NPV262048 NZR262048 OJN262048 OTJ262048 PDF262048 PNB262048 PWX262048 QGT262048 QQP262048 RAL262048 RKH262048 RUD262048 SDZ262048 SNV262048 SXR262048 THN262048 TRJ262048 UBF262048 ULB262048 UUX262048 VET262048 VOP262048 VYL262048 WIH262048 WSD262048 FR327584 PN327584 ZJ327584 AJF327584 ATB327584 BCX327584 BMT327584 BWP327584 CGL327584 CQH327584 DAD327584 DJZ327584 DTV327584 EDR327584 ENN327584 EXJ327584 FHF327584 FRB327584 GAX327584 GKT327584 GUP327584 HEL327584 HOH327584 HYD327584 IHZ327584 IRV327584 JBR327584 JLN327584 JVJ327584 KFF327584 KPB327584 KYX327584 LIT327584 LSP327584 MCL327584 MMH327584 MWD327584 NFZ327584 NPV327584 NZR327584 OJN327584 OTJ327584 PDF327584 PNB327584 PWX327584 QGT327584 QQP327584 RAL327584 RKH327584 RUD327584 SDZ327584 SNV327584 SXR327584 THN327584 TRJ327584 UBF327584 ULB327584 UUX327584 VET327584 VOP327584 VYL327584 WIH327584 WSD327584 FR393120 PN393120 ZJ393120 AJF393120 ATB393120 BCX393120 BMT393120 BWP393120 CGL393120 CQH393120 DAD393120 DJZ393120 DTV393120 EDR393120 ENN393120 EXJ393120 FHF393120 FRB393120 GAX393120 GKT393120 GUP393120 HEL393120 HOH393120 HYD393120 IHZ393120 IRV393120 JBR393120 JLN393120 JVJ393120 KFF393120 KPB393120 KYX393120 LIT393120 LSP393120 MCL393120 MMH393120 MWD393120 NFZ393120 NPV393120 NZR393120 OJN393120 OTJ393120 PDF393120 PNB393120 PWX393120 QGT393120 QQP393120 RAL393120 RKH393120 RUD393120 SDZ393120 SNV393120 SXR393120 THN393120 TRJ393120 UBF393120 ULB393120 UUX393120 VET393120 VOP393120 VYL393120 WIH393120 WSD393120 FR458656 PN458656 ZJ458656 AJF458656 ATB458656 BCX458656 BMT458656 BWP458656 CGL458656 CQH458656 DAD458656 DJZ458656 DTV458656 EDR458656 ENN458656 EXJ458656 FHF458656 FRB458656 GAX458656 GKT458656 GUP458656 HEL458656 HOH458656 HYD458656 IHZ458656 IRV458656 JBR458656 JLN458656 JVJ458656 KFF458656 KPB458656 KYX458656 LIT458656 LSP458656 MCL458656 MMH458656 MWD458656 NFZ458656 NPV458656 NZR458656 OJN458656 OTJ458656 PDF458656 PNB458656 PWX458656 QGT458656 QQP458656 RAL458656 RKH458656 RUD458656 SDZ458656 SNV458656 SXR458656 THN458656 TRJ458656 UBF458656 ULB458656 UUX458656 VET458656 VOP458656 VYL458656 WIH458656 WSD458656 FR524192 PN524192 ZJ524192 AJF524192 ATB524192 BCX524192 BMT524192 BWP524192 CGL524192 CQH524192 DAD524192 DJZ524192 DTV524192 EDR524192 ENN524192 EXJ524192 FHF524192 FRB524192 GAX524192 GKT524192 GUP524192 HEL524192 HOH524192 HYD524192 IHZ524192 IRV524192 JBR524192 JLN524192 JVJ524192 KFF524192 KPB524192 KYX524192 LIT524192 LSP524192 MCL524192 MMH524192 MWD524192 NFZ524192 NPV524192 NZR524192 OJN524192 OTJ524192 PDF524192 PNB524192 PWX524192 QGT524192 QQP524192 RAL524192 RKH524192 RUD524192 SDZ524192 SNV524192 SXR524192 THN524192 TRJ524192 UBF524192 ULB524192 UUX524192 VET524192 VOP524192 VYL524192 WIH524192 WSD524192 FR589728 PN589728 ZJ589728 AJF589728 ATB589728 BCX589728 BMT589728 BWP589728 CGL589728 CQH589728 DAD589728 DJZ589728 DTV589728 EDR589728 ENN589728 EXJ589728 FHF589728 FRB589728 GAX589728 GKT589728 GUP589728 HEL589728 HOH589728 HYD589728 IHZ589728 IRV589728 JBR589728 JLN589728 JVJ589728 KFF589728 KPB589728 KYX589728 LIT589728 LSP589728 MCL589728 MMH589728 MWD589728 NFZ589728 NPV589728 NZR589728 OJN589728 OTJ589728 PDF589728 PNB589728 PWX589728 QGT589728 QQP589728 RAL589728 RKH589728 RUD589728 SDZ589728 SNV589728 SXR589728 THN589728 TRJ589728 UBF589728 ULB589728 UUX589728 VET589728 VOP589728 VYL589728 WIH589728 WSD589728 FR655264 PN655264 ZJ655264 AJF655264 ATB655264 BCX655264 BMT655264 BWP655264 CGL655264 CQH655264 DAD655264 DJZ655264 DTV655264 EDR655264 ENN655264 EXJ655264 FHF655264 FRB655264 GAX655264 GKT655264 GUP655264 HEL655264 HOH655264 HYD655264 IHZ655264 IRV655264 JBR655264 JLN655264 JVJ655264 KFF655264 KPB655264 KYX655264 LIT655264 LSP655264 MCL655264 MMH655264 MWD655264 NFZ655264 NPV655264 NZR655264 OJN655264 OTJ655264 PDF655264 PNB655264 PWX655264 QGT655264 QQP655264 RAL655264 RKH655264 RUD655264 SDZ655264 SNV655264 SXR655264 THN655264 TRJ655264 UBF655264 ULB655264 UUX655264 VET655264 VOP655264 VYL655264 WIH655264 WSD655264 FR720800 PN720800 ZJ720800 AJF720800 ATB720800 BCX720800 BMT720800 BWP720800 CGL720800 CQH720800 DAD720800 DJZ720800 DTV720800 EDR720800 ENN720800 EXJ720800 FHF720800 FRB720800 GAX720800 GKT720800 GUP720800 HEL720800 HOH720800 HYD720800 IHZ720800 IRV720800 JBR720800 JLN720800 JVJ720800 KFF720800 KPB720800 KYX720800 LIT720800 LSP720800 MCL720800 MMH720800 MWD720800 NFZ720800 NPV720800 NZR720800 OJN720800 OTJ720800 PDF720800 PNB720800 PWX720800 QGT720800 QQP720800 RAL720800 RKH720800 RUD720800 SDZ720800 SNV720800 SXR720800 THN720800 TRJ720800 UBF720800 ULB720800 UUX720800 VET720800 VOP720800 VYL720800 WIH720800 WSD720800 FR786336 PN786336 ZJ786336 AJF786336 ATB786336 BCX786336 BMT786336 BWP786336 CGL786336 CQH786336 DAD786336 DJZ786336 DTV786336 EDR786336 ENN786336 EXJ786336 FHF786336 FRB786336 GAX786336 GKT786336 GUP786336 HEL786336 HOH786336 HYD786336 IHZ786336 IRV786336 JBR786336 JLN786336 JVJ786336 KFF786336 KPB786336 KYX786336 LIT786336 LSP786336 MCL786336 MMH786336 MWD786336 NFZ786336 NPV786336 NZR786336 OJN786336 OTJ786336 PDF786336 PNB786336 PWX786336 QGT786336 QQP786336 RAL786336 RKH786336 RUD786336 SDZ786336 SNV786336 SXR786336 THN786336 TRJ786336 UBF786336 ULB786336 UUX786336 VET786336 VOP786336 VYL786336 WIH786336 WSD786336 FR851872 PN851872 ZJ851872 AJF851872 ATB851872 BCX851872 BMT851872 BWP851872 CGL851872 CQH851872 DAD851872 DJZ851872 DTV851872 EDR851872 ENN851872 EXJ851872 FHF851872 FRB851872 GAX851872 GKT851872 GUP851872 HEL851872 HOH851872 HYD851872 IHZ851872 IRV851872 JBR851872 JLN851872 JVJ851872 KFF851872 KPB851872 KYX851872 LIT851872 LSP851872 MCL851872 MMH851872 MWD851872 NFZ851872 NPV851872 NZR851872 OJN851872 OTJ851872 PDF851872 PNB851872 PWX851872 QGT851872 QQP851872 RAL851872 RKH851872 RUD851872 SDZ851872 SNV851872 SXR851872 THN851872 TRJ851872 UBF851872 ULB851872 UUX851872 VET851872 VOP851872 VYL851872 WIH851872 WSD851872 FR917408 PN917408 ZJ917408 AJF917408 ATB917408 BCX917408 BMT917408 BWP917408 CGL917408 CQH917408 DAD917408 DJZ917408 DTV917408 EDR917408 ENN917408 EXJ917408 FHF917408 FRB917408 GAX917408 GKT917408 GUP917408 HEL917408 HOH917408 HYD917408 IHZ917408 IRV917408 JBR917408 JLN917408 JVJ917408 KFF917408 KPB917408 KYX917408 LIT917408 LSP917408 MCL917408 MMH917408 MWD917408 NFZ917408 NPV917408 NZR917408 OJN917408 OTJ917408 PDF917408 PNB917408 PWX917408 QGT917408 QQP917408 RAL917408 RKH917408 RUD917408 SDZ917408 SNV917408 SXR917408 THN917408 TRJ917408 UBF917408 ULB917408 UUX917408 VET917408 VOP917408 VYL917408 WIH917408 WSD917408 FR982944 PN982944 ZJ982944 AJF982944 ATB982944 BCX982944 BMT982944 BWP982944 CGL982944 CQH982944 DAD982944 DJZ982944 DTV982944 EDR982944 ENN982944 EXJ982944 FHF982944 FRB982944 GAX982944 GKT982944 GUP982944 HEL982944 HOH982944 HYD982944 IHZ982944 IRV982944 JBR982944 JLN982944 JVJ982944 KFF982944 KPB982944 KYX982944 LIT982944 LSP982944 MCL982944 MMH982944 MWD982944 NFZ982944 NPV982944 NZR982944 OJN982944 OTJ982944 PDF982944 PNB982944 PWX982944 QGT982944 QQP982944 RAL982944 RKH982944 RUD982944 SDZ982944 SNV982944 SXR982944 THN982944 TRJ982944 UBF982944 ULB982944 UUX982944 VET982944 VOP982944 VYL982944 WIH982944 WSD982944 FG65440 PC65440 YY65440 AIU65440 ASQ65440 BCM65440 BMI65440 BWE65440 CGA65440 CPW65440 CZS65440 DJO65440 DTK65440 EDG65440 ENC65440 EWY65440 FGU65440 FQQ65440 GAM65440 GKI65440 GUE65440 HEA65440 HNW65440 HXS65440 IHO65440 IRK65440 JBG65440 JLC65440 JUY65440 KEU65440 KOQ65440 KYM65440 LII65440 LSE65440 MCA65440 MLW65440 MVS65440 NFO65440 NPK65440 NZG65440 OJC65440 OSY65440 PCU65440 PMQ65440 PWM65440 QGI65440 QQE65440 RAA65440 RJW65440 RTS65440 SDO65440 SNK65440 SXG65440 THC65440 TQY65440 UAU65440 UKQ65440 UUM65440 VEI65440 VOE65440 VYA65440 WHW65440 WRS65440 FG130976 PC130976 YY130976 AIU130976 ASQ130976 BCM130976 BMI130976 BWE130976 CGA130976 CPW130976 CZS130976 DJO130976 DTK130976 EDG130976 ENC130976 EWY130976 FGU130976 FQQ130976 GAM130976 GKI130976 GUE130976 HEA130976 HNW130976 HXS130976 IHO130976 IRK130976 JBG130976 JLC130976 JUY130976 KEU130976 KOQ130976 KYM130976 LII130976 LSE130976 MCA130976 MLW130976 MVS130976 NFO130976 NPK130976 NZG130976 OJC130976 OSY130976 PCU130976 PMQ130976 PWM130976 QGI130976 QQE130976 RAA130976 RJW130976 RTS130976 SDO130976 SNK130976 SXG130976 THC130976 TQY130976 UAU130976 UKQ130976 UUM130976 VEI130976 VOE130976 VYA130976 WHW130976 WRS130976 FG196512 PC196512 YY196512 AIU196512 ASQ196512 BCM196512 BMI196512 BWE196512 CGA196512 CPW196512 CZS196512 DJO196512 DTK196512 EDG196512 ENC196512 EWY196512 FGU196512 FQQ196512 GAM196512 GKI196512 GUE196512 HEA196512 HNW196512 HXS196512 IHO196512 IRK196512 JBG196512 JLC196512 JUY196512 KEU196512 KOQ196512 KYM196512 LII196512 LSE196512 MCA196512 MLW196512 MVS196512 NFO196512 NPK196512 NZG196512 OJC196512 OSY196512 PCU196512 PMQ196512 PWM196512 QGI196512 QQE196512 RAA196512 RJW196512 RTS196512 SDO196512 SNK196512 SXG196512 THC196512 TQY196512 UAU196512 UKQ196512 UUM196512 VEI196512 VOE196512 VYA196512 WHW196512 WRS196512 FG262048 PC262048 YY262048 AIU262048 ASQ262048 BCM262048 BMI262048 BWE262048 CGA262048 CPW262048 CZS262048 DJO262048 DTK262048 EDG262048 ENC262048 EWY262048 FGU262048 FQQ262048 GAM262048 GKI262048 GUE262048 HEA262048 HNW262048 HXS262048 IHO262048 IRK262048 JBG262048 JLC262048 JUY262048 KEU262048 KOQ262048 KYM262048 LII262048 LSE262048 MCA262048 MLW262048 MVS262048 NFO262048 NPK262048 NZG262048 OJC262048 OSY262048 PCU262048 PMQ262048 PWM262048 QGI262048 QQE262048 RAA262048 RJW262048 RTS262048 SDO262048 SNK262048 SXG262048 THC262048 TQY262048 UAU262048 UKQ262048 UUM262048 VEI262048 VOE262048 VYA262048 WHW262048 WRS262048 FG327584 PC327584 YY327584 AIU327584 ASQ327584 BCM327584 BMI327584 BWE327584 CGA327584 CPW327584 CZS327584 DJO327584 DTK327584 EDG327584 ENC327584 EWY327584 FGU327584 FQQ327584 GAM327584 GKI327584 GUE327584 HEA327584 HNW327584 HXS327584 IHO327584 IRK327584 JBG327584 JLC327584 JUY327584 KEU327584 KOQ327584 KYM327584 LII327584 LSE327584 MCA327584 MLW327584 MVS327584 NFO327584 NPK327584 NZG327584 OJC327584 OSY327584 PCU327584 PMQ327584 PWM327584 QGI327584 QQE327584 RAA327584 RJW327584 RTS327584 SDO327584 SNK327584 SXG327584 THC327584 TQY327584 UAU327584 UKQ327584 UUM327584 VEI327584 VOE327584 VYA327584 WHW327584 WRS327584 FG393120 PC393120 YY393120 AIU393120 ASQ393120 BCM393120 BMI393120 BWE393120 CGA393120 CPW393120 CZS393120 DJO393120 DTK393120 EDG393120 ENC393120 EWY393120 FGU393120 FQQ393120 GAM393120 GKI393120 GUE393120 HEA393120 HNW393120 HXS393120 IHO393120 IRK393120 JBG393120 JLC393120 JUY393120 KEU393120 KOQ393120 KYM393120 LII393120 LSE393120 MCA393120 MLW393120 MVS393120 NFO393120 NPK393120 NZG393120 OJC393120 OSY393120 PCU393120 PMQ393120 PWM393120 QGI393120 QQE393120 RAA393120 RJW393120 RTS393120 SDO393120 SNK393120 SXG393120 THC393120 TQY393120 UAU393120 UKQ393120 UUM393120 VEI393120 VOE393120 VYA393120 WHW393120 WRS393120 FG458656 PC458656 YY458656 AIU458656 ASQ458656 BCM458656 BMI458656 BWE458656 CGA458656 CPW458656 CZS458656 DJO458656 DTK458656 EDG458656 ENC458656 EWY458656 FGU458656 FQQ458656 GAM458656 GKI458656 GUE458656 HEA458656 HNW458656 HXS458656 IHO458656 IRK458656 JBG458656 JLC458656 JUY458656 KEU458656 KOQ458656 KYM458656 LII458656 LSE458656 MCA458656 MLW458656 MVS458656 NFO458656 NPK458656 NZG458656 OJC458656 OSY458656 PCU458656 PMQ458656 PWM458656 QGI458656 QQE458656 RAA458656 RJW458656 RTS458656 SDO458656 SNK458656 SXG458656 THC458656 TQY458656 UAU458656 UKQ458656 UUM458656 VEI458656 VOE458656 VYA458656 WHW458656 WRS458656 FG524192 PC524192 YY524192 AIU524192 ASQ524192 BCM524192 BMI524192 BWE524192 CGA524192 CPW524192 CZS524192 DJO524192 DTK524192 EDG524192 ENC524192 EWY524192 FGU524192 FQQ524192 GAM524192 GKI524192 GUE524192 HEA524192 HNW524192 HXS524192 IHO524192 IRK524192 JBG524192 JLC524192 JUY524192 KEU524192 KOQ524192 KYM524192 LII524192 LSE524192 MCA524192 MLW524192 MVS524192 NFO524192 NPK524192 NZG524192 OJC524192 OSY524192 PCU524192 PMQ524192 PWM524192 QGI524192 QQE524192 RAA524192 RJW524192 RTS524192 SDO524192 SNK524192 SXG524192 THC524192 TQY524192 UAU524192 UKQ524192 UUM524192 VEI524192 VOE524192 VYA524192 WHW524192 WRS524192 FG589728 PC589728 YY589728 AIU589728 ASQ589728 BCM589728 BMI589728 BWE589728 CGA589728 CPW589728 CZS589728 DJO589728 DTK589728 EDG589728 ENC589728 EWY589728 FGU589728 FQQ589728 GAM589728 GKI589728 GUE589728 HEA589728 HNW589728 HXS589728 IHO589728 IRK589728 JBG589728 JLC589728 JUY589728 KEU589728 KOQ589728 KYM589728 LII589728 LSE589728 MCA589728 MLW589728 MVS589728 NFO589728 NPK589728 NZG589728 OJC589728 OSY589728 PCU589728 PMQ589728 PWM589728 QGI589728 QQE589728 RAA589728 RJW589728 RTS589728 SDO589728 SNK589728 SXG589728 THC589728 TQY589728 UAU589728 UKQ589728 UUM589728 VEI589728 VOE589728 VYA589728 WHW589728 WRS589728 FG655264 PC655264 YY655264 AIU655264 ASQ655264 BCM655264 BMI655264 BWE655264 CGA655264 CPW655264 CZS655264 DJO655264 DTK655264 EDG655264 ENC655264 EWY655264 FGU655264 FQQ655264 GAM655264 GKI655264 GUE655264 HEA655264 HNW655264 HXS655264 IHO655264 IRK655264 JBG655264 JLC655264 JUY655264 KEU655264 KOQ655264 KYM655264 LII655264 LSE655264 MCA655264 MLW655264 MVS655264 NFO655264 NPK655264 NZG655264 OJC655264 OSY655264 PCU655264 PMQ655264 PWM655264 QGI655264 QQE655264 RAA655264 RJW655264 RTS655264 SDO655264 SNK655264 SXG655264 THC655264 TQY655264 UAU655264 UKQ655264 UUM655264 VEI655264 VOE655264 VYA655264 WHW655264 WRS655264 FG720800 PC720800 YY720800 AIU720800 ASQ720800 BCM720800 BMI720800 BWE720800 CGA720800 CPW720800 CZS720800 DJO720800 DTK720800 EDG720800 ENC720800 EWY720800 FGU720800 FQQ720800 GAM720800 GKI720800 GUE720800 HEA720800 HNW720800 HXS720800 IHO720800 IRK720800 JBG720800 JLC720800 JUY720800 KEU720800 KOQ720800 KYM720800 LII720800 LSE720800 MCA720800 MLW720800 MVS720800 NFO720800 NPK720800 NZG720800 OJC720800 OSY720800 PCU720800 PMQ720800 PWM720800 QGI720800 QQE720800 RAA720800 RJW720800 RTS720800 SDO720800 SNK720800 SXG720800 THC720800 TQY720800 UAU720800 UKQ720800 UUM720800 VEI720800 VOE720800 VYA720800 WHW720800 WRS720800 FG786336 PC786336 YY786336 AIU786336 ASQ786336 BCM786336 BMI786336 BWE786336 CGA786336 CPW786336 CZS786336 DJO786336 DTK786336 EDG786336 ENC786336 EWY786336 FGU786336 FQQ786336 GAM786336 GKI786336 GUE786336 HEA786336 HNW786336 HXS786336 IHO786336 IRK786336 JBG786336 JLC786336 JUY786336 KEU786336 KOQ786336 KYM786336 LII786336 LSE786336 MCA786336 MLW786336 MVS786336 NFO786336 NPK786336 NZG786336 OJC786336 OSY786336 PCU786336 PMQ786336 PWM786336 QGI786336 QQE786336 RAA786336 RJW786336 RTS786336 SDO786336 SNK786336 SXG786336 THC786336 TQY786336 UAU786336 UKQ786336 UUM786336 VEI786336 VOE786336 VYA786336 WHW786336 WRS786336 FG851872 PC851872 YY851872 AIU851872 ASQ851872 BCM851872 BMI851872 BWE851872 CGA851872 CPW851872 CZS851872 DJO851872 DTK851872 EDG851872 ENC851872 EWY851872 FGU851872 FQQ851872 GAM851872 GKI851872 GUE851872 HEA851872 HNW851872 HXS851872 IHO851872 IRK851872 JBG851872 JLC851872 JUY851872 KEU851872 KOQ851872 KYM851872 LII851872 LSE851872 MCA851872 MLW851872 MVS851872 NFO851872 NPK851872 NZG851872 OJC851872 OSY851872 PCU851872 PMQ851872 PWM851872 QGI851872 QQE851872 RAA851872 RJW851872 RTS851872 SDO851872 SNK851872 SXG851872 THC851872 TQY851872 UAU851872 UKQ851872 UUM851872 VEI851872 VOE851872 VYA851872 WHW851872 WRS851872 FG917408 PC917408 YY917408 AIU917408 ASQ917408 BCM917408 BMI917408 BWE917408 CGA917408 CPW917408 CZS917408 DJO917408 DTK917408 EDG917408 ENC917408 EWY917408 FGU917408 FQQ917408 GAM917408 GKI917408 GUE917408 HEA917408 HNW917408 HXS917408 IHO917408 IRK917408 JBG917408 JLC917408 JUY917408 KEU917408 KOQ917408 KYM917408 LII917408 LSE917408 MCA917408 MLW917408 MVS917408 NFO917408 NPK917408 NZG917408 OJC917408 OSY917408 PCU917408 PMQ917408 PWM917408 QGI917408 QQE917408 RAA917408 RJW917408 RTS917408 SDO917408 SNK917408 SXG917408 THC917408 TQY917408 UAU917408 UKQ917408 UUM917408 VEI917408 VOE917408 VYA917408 WHW917408 WRS917408 FG982944 PC982944 YY982944 AIU982944 ASQ982944 BCM982944 BMI982944 BWE982944 CGA982944 CPW982944 CZS982944 DJO982944 DTK982944 EDG982944 ENC982944 EWY982944 FGU982944 FQQ982944 GAM982944 GKI982944 GUE982944 HEA982944 HNW982944 HXS982944 IHO982944 IRK982944 JBG982944 JLC982944 JUY982944 KEU982944 KOQ982944 KYM982944 LII982944 LSE982944 MCA982944 MLW982944 MVS982944 NFO982944 NPK982944 NZG982944 OJC982944 OSY982944 PCU982944 PMQ982944 PWM982944 QGI982944 QQE982944 RAA982944 RJW982944 RTS982944 SDO982944 SNK982944 SXG982944 THC982944 TQY982944 UAU982944 UKQ982944 UUM982944 VEI982944 VOE982944 VYA982944 WHW982944 WRS982944 FI65440 PE65440 ZA65440 AIW65440 ASS65440 BCO65440 BMK65440 BWG65440 CGC65440 CPY65440 CZU65440 DJQ65440 DTM65440 EDI65440 ENE65440 EXA65440 FGW65440 FQS65440 GAO65440 GKK65440 GUG65440 HEC65440 HNY65440 HXU65440 IHQ65440 IRM65440 JBI65440 JLE65440 JVA65440 KEW65440 KOS65440 KYO65440 LIK65440 LSG65440 MCC65440 MLY65440 MVU65440 NFQ65440 NPM65440 NZI65440 OJE65440 OTA65440 PCW65440 PMS65440 PWO65440 QGK65440 QQG65440 RAC65440 RJY65440 RTU65440 SDQ65440 SNM65440 SXI65440 THE65440 TRA65440 UAW65440 UKS65440 UUO65440 VEK65440 VOG65440 VYC65440 WHY65440 WRU65440 FI130976 PE130976 ZA130976 AIW130976 ASS130976 BCO130976 BMK130976 BWG130976 CGC130976 CPY130976 CZU130976 DJQ130976 DTM130976 EDI130976 ENE130976 EXA130976 FGW130976 FQS130976 GAO130976 GKK130976 GUG130976 HEC130976 HNY130976 HXU130976 IHQ130976 IRM130976 JBI130976 JLE130976 JVA130976 KEW130976 KOS130976 KYO130976 LIK130976 LSG130976 MCC130976 MLY130976 MVU130976 NFQ130976 NPM130976 NZI130976 OJE130976 OTA130976 PCW130976 PMS130976 PWO130976 QGK130976 QQG130976 RAC130976 RJY130976 RTU130976 SDQ130976 SNM130976 SXI130976 THE130976 TRA130976 UAW130976 UKS130976 UUO130976 VEK130976 VOG130976 VYC130976 WHY130976 WRU130976 FI196512 PE196512 ZA196512 AIW196512 ASS196512 BCO196512 BMK196512 BWG196512 CGC196512 CPY196512 CZU196512 DJQ196512 DTM196512 EDI196512 ENE196512 EXA196512 FGW196512 FQS196512 GAO196512 GKK196512 GUG196512 HEC196512 HNY196512 HXU196512 IHQ196512 IRM196512 JBI196512 JLE196512 JVA196512 KEW196512 KOS196512 KYO196512 LIK196512 LSG196512 MCC196512 MLY196512 MVU196512 NFQ196512 NPM196512 NZI196512 OJE196512 OTA196512 PCW196512 PMS196512 PWO196512 QGK196512 QQG196512 RAC196512 RJY196512 RTU196512 SDQ196512 SNM196512 SXI196512 THE196512 TRA196512 UAW196512 UKS196512 UUO196512 VEK196512 VOG196512 VYC196512 WHY196512 WRU196512 FI262048 PE262048 ZA262048 AIW262048 ASS262048 BCO262048 BMK262048 BWG262048 CGC262048 CPY262048 CZU262048 DJQ262048 DTM262048 EDI262048 ENE262048 EXA262048 FGW262048 FQS262048 GAO262048 GKK262048 GUG262048 HEC262048 HNY262048 HXU262048 IHQ262048 IRM262048 JBI262048 JLE262048 JVA262048 KEW262048 KOS262048 KYO262048 LIK262048 LSG262048 MCC262048 MLY262048 MVU262048 NFQ262048 NPM262048 NZI262048 OJE262048 OTA262048 PCW262048 PMS262048 PWO262048 QGK262048 QQG262048 RAC262048 RJY262048 RTU262048 SDQ262048 SNM262048 SXI262048 THE262048 TRA262048 UAW262048 UKS262048 UUO262048 VEK262048 VOG262048 VYC262048 WHY262048 WRU262048 FI327584 PE327584 ZA327584 AIW327584 ASS327584 BCO327584 BMK327584 BWG327584 CGC327584 CPY327584 CZU327584 DJQ327584 DTM327584 EDI327584 ENE327584 EXA327584 FGW327584 FQS327584 GAO327584 GKK327584 GUG327584 HEC327584 HNY327584 HXU327584 IHQ327584 IRM327584 JBI327584 JLE327584 JVA327584 KEW327584 KOS327584 KYO327584 LIK327584 LSG327584 MCC327584 MLY327584 MVU327584 NFQ327584 NPM327584 NZI327584 OJE327584 OTA327584 PCW327584 PMS327584 PWO327584 QGK327584 QQG327584 RAC327584 RJY327584 RTU327584 SDQ327584 SNM327584 SXI327584 THE327584 TRA327584 UAW327584 UKS327584 UUO327584 VEK327584 VOG327584 VYC327584 WHY327584 WRU327584 FI393120 PE393120 ZA393120 AIW393120 ASS393120 BCO393120 BMK393120 BWG393120 CGC393120 CPY393120 CZU393120 DJQ393120 DTM393120 EDI393120 ENE393120 EXA393120 FGW393120 FQS393120 GAO393120 GKK393120 GUG393120 HEC393120 HNY393120 HXU393120 IHQ393120 IRM393120 JBI393120 JLE393120 JVA393120 KEW393120 KOS393120 KYO393120 LIK393120 LSG393120 MCC393120 MLY393120 MVU393120 NFQ393120 NPM393120 NZI393120 OJE393120 OTA393120 PCW393120 PMS393120 PWO393120 QGK393120 QQG393120 RAC393120 RJY393120 RTU393120 SDQ393120 SNM393120 SXI393120 THE393120 TRA393120 UAW393120 UKS393120 UUO393120 VEK393120 VOG393120 VYC393120 WHY393120 WRU393120 FI458656 PE458656 ZA458656 AIW458656 ASS458656 BCO458656 BMK458656 BWG458656 CGC458656 CPY458656 CZU458656 DJQ458656 DTM458656 EDI458656 ENE458656 EXA458656 FGW458656 FQS458656 GAO458656 GKK458656 GUG458656 HEC458656 HNY458656 HXU458656 IHQ458656 IRM458656 JBI458656 JLE458656 JVA458656 KEW458656 KOS458656 KYO458656 LIK458656 LSG458656 MCC458656 MLY458656 MVU458656 NFQ458656 NPM458656 NZI458656 OJE458656 OTA458656 PCW458656 PMS458656 PWO458656 QGK458656 QQG458656 RAC458656 RJY458656 RTU458656 SDQ458656 SNM458656 SXI458656 THE458656 TRA458656 UAW458656 UKS458656 UUO458656 VEK458656 VOG458656 VYC458656 WHY458656 WRU458656 FI524192 PE524192 ZA524192 AIW524192 ASS524192 BCO524192 BMK524192 BWG524192 CGC524192 CPY524192 CZU524192 DJQ524192 DTM524192 EDI524192 ENE524192 EXA524192 FGW524192 FQS524192 GAO524192 GKK524192 GUG524192 HEC524192 HNY524192 HXU524192 IHQ524192 IRM524192 JBI524192 JLE524192 JVA524192 KEW524192 KOS524192 KYO524192 LIK524192 LSG524192 MCC524192 MLY524192 MVU524192 NFQ524192 NPM524192 NZI524192 OJE524192 OTA524192 PCW524192 PMS524192 PWO524192 QGK524192 QQG524192 RAC524192 RJY524192 RTU524192 SDQ524192 SNM524192 SXI524192 THE524192 TRA524192 UAW524192 UKS524192 UUO524192 VEK524192 VOG524192 VYC524192 WHY524192 WRU524192 FI589728 PE589728 ZA589728 AIW589728 ASS589728 BCO589728 BMK589728 BWG589728 CGC589728 CPY589728 CZU589728 DJQ589728 DTM589728 EDI589728 ENE589728 EXA589728 FGW589728 FQS589728 GAO589728 GKK589728 GUG589728 HEC589728 HNY589728 HXU589728 IHQ589728 IRM589728 JBI589728 JLE589728 JVA589728 KEW589728 KOS589728 KYO589728 LIK589728 LSG589728 MCC589728 MLY589728 MVU589728 NFQ589728 NPM589728 NZI589728 OJE589728 OTA589728 PCW589728 PMS589728 PWO589728 QGK589728 QQG589728 RAC589728 RJY589728 RTU589728 SDQ589728 SNM589728 SXI589728 THE589728 TRA589728 UAW589728 UKS589728 UUO589728 VEK589728 VOG589728 VYC589728 WHY589728 WRU589728 FI655264 PE655264 ZA655264 AIW655264 ASS655264 BCO655264 BMK655264 BWG655264 CGC655264 CPY655264 CZU655264 DJQ655264 DTM655264 EDI655264 ENE655264 EXA655264 FGW655264 FQS655264 GAO655264 GKK655264 GUG655264 HEC655264 HNY655264 HXU655264 IHQ655264 IRM655264 JBI655264 JLE655264 JVA655264 KEW655264 KOS655264 KYO655264 LIK655264 LSG655264 MCC655264 MLY655264 MVU655264 NFQ655264 NPM655264 NZI655264 OJE655264 OTA655264 PCW655264 PMS655264 PWO655264 QGK655264 QQG655264 RAC655264 RJY655264 RTU655264 SDQ655264 SNM655264 SXI655264 THE655264 TRA655264 UAW655264 UKS655264 UUO655264 VEK655264 VOG655264 VYC655264 WHY655264 WRU655264 FI720800 PE720800 ZA720800 AIW720800 ASS720800 BCO720800 BMK720800 BWG720800 CGC720800 CPY720800 CZU720800 DJQ720800 DTM720800 EDI720800 ENE720800 EXA720800 FGW720800 FQS720800 GAO720800 GKK720800 GUG720800 HEC720800 HNY720800 HXU720800 IHQ720800 IRM720800 JBI720800 JLE720800 JVA720800 KEW720800 KOS720800 KYO720800 LIK720800 LSG720800 MCC720800 MLY720800 MVU720800 NFQ720800 NPM720800 NZI720800 OJE720800 OTA720800 PCW720800 PMS720800 PWO720800 QGK720800 QQG720800 RAC720800 RJY720800 RTU720800 SDQ720800 SNM720800 SXI720800 THE720800 TRA720800 UAW720800 UKS720800 UUO720800 VEK720800 VOG720800 VYC720800 WHY720800 WRU720800 FI786336 PE786336 ZA786336 AIW786336 ASS786336 BCO786336 BMK786336 BWG786336 CGC786336 CPY786336 CZU786336 DJQ786336 DTM786336 EDI786336 ENE786336 EXA786336 FGW786336 FQS786336 GAO786336 GKK786336 GUG786336 HEC786336 HNY786336 HXU786336 IHQ786336 IRM786336 JBI786336 JLE786336 JVA786336 KEW786336 KOS786336 KYO786336 LIK786336 LSG786336 MCC786336 MLY786336 MVU786336 NFQ786336 NPM786336 NZI786336 OJE786336 OTA786336 PCW786336 PMS786336 PWO786336 QGK786336 QQG786336 RAC786336 RJY786336 RTU786336 SDQ786336 SNM786336 SXI786336 THE786336 TRA786336 UAW786336 UKS786336 UUO786336 VEK786336 VOG786336 VYC786336 WHY786336 WRU786336 FI851872 PE851872 ZA851872 AIW851872 ASS851872 BCO851872 BMK851872 BWG851872 CGC851872 CPY851872 CZU851872 DJQ851872 DTM851872 EDI851872 ENE851872 EXA851872 FGW851872 FQS851872 GAO851872 GKK851872 GUG851872 HEC851872 HNY851872 HXU851872 IHQ851872 IRM851872 JBI851872 JLE851872 JVA851872 KEW851872 KOS851872 KYO851872 LIK851872 LSG851872 MCC851872 MLY851872 MVU851872 NFQ851872 NPM851872 NZI851872 OJE851872 OTA851872 PCW851872 PMS851872 PWO851872 QGK851872 QQG851872 RAC851872 RJY851872 RTU851872 SDQ851872 SNM851872 SXI851872 THE851872 TRA851872 UAW851872 UKS851872 UUO851872 VEK851872 VOG851872 VYC851872 WHY851872 WRU851872 FI917408 PE917408 ZA917408 AIW917408 ASS917408 BCO917408 BMK917408 BWG917408 CGC917408 CPY917408 CZU917408 DJQ917408 DTM917408 EDI917408 ENE917408 EXA917408 FGW917408 FQS917408 GAO917408 GKK917408 GUG917408 HEC917408 HNY917408 HXU917408 IHQ917408 IRM917408 JBI917408 JLE917408 JVA917408 KEW917408 KOS917408 KYO917408 LIK917408 LSG917408 MCC917408 MLY917408 MVU917408 NFQ917408 NPM917408 NZI917408 OJE917408 OTA917408 PCW917408 PMS917408 PWO917408 QGK917408 QQG917408 RAC917408 RJY917408 RTU917408 SDQ917408 SNM917408 SXI917408 THE917408 TRA917408 UAW917408 UKS917408 UUO917408 VEK917408 VOG917408 VYC917408 WHY917408 WRU917408 FI982944 PE982944 ZA982944 AIW982944 ASS982944 BCO982944 BMK982944 BWG982944 CGC982944 CPY982944 CZU982944 DJQ982944 DTM982944 EDI982944 ENE982944 EXA982944 FGW982944 FQS982944 GAO982944 GKK982944 GUG982944 HEC982944 HNY982944 HXU982944 IHQ982944 IRM982944 JBI982944 JLE982944 JVA982944 KEW982944 KOS982944 KYO982944 LIK982944 LSG982944 MCC982944 MLY982944 MVU982944 NFQ982944 NPM982944 NZI982944 OJE982944 OTA982944 PCW982944 PMS982944 PWO982944 QGK982944 QQG982944 RAC982944 RJY982944 RTU982944 SDQ982944 SNM982944 SXI982944 THE982944 TRA982944 UAW982944 UKS982944 UUO982944 VEK982944 VOG982944 VYC982944 WHY982944 WRU982944 FP65440 PL65440 ZH65440 AJD65440 ASZ65440 BCV65440 BMR65440 BWN65440 CGJ65440 CQF65440 DAB65440 DJX65440 DTT65440 EDP65440 ENL65440 EXH65440 FHD65440 FQZ65440 GAV65440 GKR65440 GUN65440 HEJ65440 HOF65440 HYB65440 IHX65440 IRT65440 JBP65440 JLL65440 JVH65440 KFD65440 KOZ65440 KYV65440 LIR65440 LSN65440 MCJ65440 MMF65440 MWB65440 NFX65440 NPT65440 NZP65440 OJL65440 OTH65440 PDD65440 PMZ65440 PWV65440 QGR65440 QQN65440 RAJ65440 RKF65440 RUB65440 SDX65440 SNT65440 SXP65440 THL65440 TRH65440 UBD65440 UKZ65440 UUV65440 VER65440 VON65440 VYJ65440 WIF65440 WSB65440 FP130976 PL130976 ZH130976 AJD130976 ASZ130976 BCV130976 BMR130976 BWN130976 CGJ130976 CQF130976 DAB130976 DJX130976 DTT130976 EDP130976 ENL130976 EXH130976 FHD130976 FQZ130976 GAV130976 GKR130976 GUN130976 HEJ130976 HOF130976 HYB130976 IHX130976 IRT130976 JBP130976 JLL130976 JVH130976 KFD130976 KOZ130976 KYV130976 LIR130976 LSN130976 MCJ130976 MMF130976 MWB130976 NFX130976 NPT130976 NZP130976 OJL130976 OTH130976 PDD130976 PMZ130976 PWV130976 QGR130976 QQN130976 RAJ130976 RKF130976 RUB130976 SDX130976 SNT130976 SXP130976 THL130976 TRH130976 UBD130976 UKZ130976 UUV130976 VER130976 VON130976 VYJ130976 WIF130976 WSB130976 FP196512 PL196512 ZH196512 AJD196512 ASZ196512 BCV196512 BMR196512 BWN196512 CGJ196512 CQF196512 DAB196512 DJX196512 DTT196512 EDP196512 ENL196512 EXH196512 FHD196512 FQZ196512 GAV196512 GKR196512 GUN196512 HEJ196512 HOF196512 HYB196512 IHX196512 IRT196512 JBP196512 JLL196512 JVH196512 KFD196512 KOZ196512 KYV196512 LIR196512 LSN196512 MCJ196512 MMF196512 MWB196512 NFX196512 NPT196512 NZP196512 OJL196512 OTH196512 PDD196512 PMZ196512 PWV196512 QGR196512 QQN196512 RAJ196512 RKF196512 RUB196512 SDX196512 SNT196512 SXP196512 THL196512 TRH196512 UBD196512 UKZ196512 UUV196512 VER196512 VON196512 VYJ196512 WIF196512 WSB196512 FP262048 PL262048 ZH262048 AJD262048 ASZ262048 BCV262048 BMR262048 BWN262048 CGJ262048 CQF262048 DAB262048 DJX262048 DTT262048 EDP262048 ENL262048 EXH262048 FHD262048 FQZ262048 GAV262048 GKR262048 GUN262048 HEJ262048 HOF262048 HYB262048 IHX262048 IRT262048 JBP262048 JLL262048 JVH262048 KFD262048 KOZ262048 KYV262048 LIR262048 LSN262048 MCJ262048 MMF262048 MWB262048 NFX262048 NPT262048 NZP262048 OJL262048 OTH262048 PDD262048 PMZ262048 PWV262048 QGR262048 QQN262048 RAJ262048 RKF262048 RUB262048 SDX262048 SNT262048 SXP262048 THL262048 TRH262048 UBD262048 UKZ262048 UUV262048 VER262048 VON262048 VYJ262048 WIF262048 WSB262048 FP327584 PL327584 ZH327584 AJD327584 ASZ327584 BCV327584 BMR327584 BWN327584 CGJ327584 CQF327584 DAB327584 DJX327584 DTT327584 EDP327584 ENL327584 EXH327584 FHD327584 FQZ327584 GAV327584 GKR327584 GUN327584 HEJ327584 HOF327584 HYB327584 IHX327584 IRT327584 JBP327584 JLL327584 JVH327584 KFD327584 KOZ327584 KYV327584 LIR327584 LSN327584 MCJ327584 MMF327584 MWB327584 NFX327584 NPT327584 NZP327584 OJL327584 OTH327584 PDD327584 PMZ327584 PWV327584 QGR327584 QQN327584 RAJ327584 RKF327584 RUB327584 SDX327584 SNT327584 SXP327584 THL327584 TRH327584 UBD327584 UKZ327584 UUV327584 VER327584 VON327584 VYJ327584 WIF327584 WSB327584 FP393120 PL393120 ZH393120 AJD393120 ASZ393120 BCV393120 BMR393120 BWN393120 CGJ393120 CQF393120 DAB393120 DJX393120 DTT393120 EDP393120 ENL393120 EXH393120 FHD393120 FQZ393120 GAV393120 GKR393120 GUN393120 HEJ393120 HOF393120 HYB393120 IHX393120 IRT393120 JBP393120 JLL393120 JVH393120 KFD393120 KOZ393120 KYV393120 LIR393120 LSN393120 MCJ393120 MMF393120 MWB393120 NFX393120 NPT393120 NZP393120 OJL393120 OTH393120 PDD393120 PMZ393120 PWV393120 QGR393120 QQN393120 RAJ393120 RKF393120 RUB393120 SDX393120 SNT393120 SXP393120 THL393120 TRH393120 UBD393120 UKZ393120 UUV393120 VER393120 VON393120 VYJ393120 WIF393120 WSB393120 FP458656 PL458656 ZH458656 AJD458656 ASZ458656 BCV458656 BMR458656 BWN458656 CGJ458656 CQF458656 DAB458656 DJX458656 DTT458656 EDP458656 ENL458656 EXH458656 FHD458656 FQZ458656 GAV458656 GKR458656 GUN458656 HEJ458656 HOF458656 HYB458656 IHX458656 IRT458656 JBP458656 JLL458656 JVH458656 KFD458656 KOZ458656 KYV458656 LIR458656 LSN458656 MCJ458656 MMF458656 MWB458656 NFX458656 NPT458656 NZP458656 OJL458656 OTH458656 PDD458656 PMZ458656 PWV458656 QGR458656 QQN458656 RAJ458656 RKF458656 RUB458656 SDX458656 SNT458656 SXP458656 THL458656 TRH458656 UBD458656 UKZ458656 UUV458656 VER458656 VON458656 VYJ458656 WIF458656 WSB458656 FP524192 PL524192 ZH524192 AJD524192 ASZ524192 BCV524192 BMR524192 BWN524192 CGJ524192 CQF524192 DAB524192 DJX524192 DTT524192 EDP524192 ENL524192 EXH524192 FHD524192 FQZ524192 GAV524192 GKR524192 GUN524192 HEJ524192 HOF524192 HYB524192 IHX524192 IRT524192 JBP524192 JLL524192 JVH524192 KFD524192 KOZ524192 KYV524192 LIR524192 LSN524192 MCJ524192 MMF524192 MWB524192 NFX524192 NPT524192 NZP524192 OJL524192 OTH524192 PDD524192 PMZ524192 PWV524192 QGR524192 QQN524192 RAJ524192 RKF524192 RUB524192 SDX524192 SNT524192 SXP524192 THL524192 TRH524192 UBD524192 UKZ524192 UUV524192 VER524192 VON524192 VYJ524192 WIF524192 WSB524192 FP589728 PL589728 ZH589728 AJD589728 ASZ589728 BCV589728 BMR589728 BWN589728 CGJ589728 CQF589728 DAB589728 DJX589728 DTT589728 EDP589728 ENL589728 EXH589728 FHD589728 FQZ589728 GAV589728 GKR589728 GUN589728 HEJ589728 HOF589728 HYB589728 IHX589728 IRT589728 JBP589728 JLL589728 JVH589728 KFD589728 KOZ589728 KYV589728 LIR589728 LSN589728 MCJ589728 MMF589728 MWB589728 NFX589728 NPT589728 NZP589728 OJL589728 OTH589728 PDD589728 PMZ589728 PWV589728 QGR589728 QQN589728 RAJ589728 RKF589728 RUB589728 SDX589728 SNT589728 SXP589728 THL589728 TRH589728 UBD589728 UKZ589728 UUV589728 VER589728 VON589728 VYJ589728 WIF589728 WSB589728 FP655264 PL655264 ZH655264 AJD655264 ASZ655264 BCV655264 BMR655264 BWN655264 CGJ655264 CQF655264 DAB655264 DJX655264 DTT655264 EDP655264 ENL655264 EXH655264 FHD655264 FQZ655264 GAV655264 GKR655264 GUN655264 HEJ655264 HOF655264 HYB655264 IHX655264 IRT655264 JBP655264 JLL655264 JVH655264 KFD655264 KOZ655264 KYV655264 LIR655264 LSN655264 MCJ655264 MMF655264 MWB655264 NFX655264 NPT655264 NZP655264 OJL655264 OTH655264 PDD655264 PMZ655264 PWV655264 QGR655264 QQN655264 RAJ655264 RKF655264 RUB655264 SDX655264 SNT655264 SXP655264 THL655264 TRH655264 UBD655264 UKZ655264 UUV655264 VER655264 VON655264 VYJ655264 WIF655264 WSB655264 FP720800 PL720800 ZH720800 AJD720800 ASZ720800 BCV720800 BMR720800 BWN720800 CGJ720800 CQF720800 DAB720800 DJX720800 DTT720800 EDP720800 ENL720800 EXH720800 FHD720800 FQZ720800 GAV720800 GKR720800 GUN720800 HEJ720800 HOF720800 HYB720800 IHX720800 IRT720800 JBP720800 JLL720800 JVH720800 KFD720800 KOZ720800 KYV720800 LIR720800 LSN720800 MCJ720800 MMF720800 MWB720800 NFX720800 NPT720800 NZP720800 OJL720800 OTH720800 PDD720800 PMZ720800 PWV720800 QGR720800 QQN720800 RAJ720800 RKF720800 RUB720800 SDX720800 SNT720800 SXP720800 THL720800 TRH720800 UBD720800 UKZ720800 UUV720800 VER720800 VON720800 VYJ720800 WIF720800 WSB720800 FP786336 PL786336 ZH786336 AJD786336 ASZ786336 BCV786336 BMR786336 BWN786336 CGJ786336 CQF786336 DAB786336 DJX786336 DTT786336 EDP786336 ENL786336 EXH786336 FHD786336 FQZ786336 GAV786336 GKR786336 GUN786336 HEJ786336 HOF786336 HYB786336 IHX786336 IRT786336 JBP786336 JLL786336 JVH786336 KFD786336 KOZ786336 KYV786336 LIR786336 LSN786336 MCJ786336 MMF786336 MWB786336 NFX786336 NPT786336 NZP786336 OJL786336 OTH786336 PDD786336 PMZ786336 PWV786336 QGR786336 QQN786336 RAJ786336 RKF786336 RUB786336 SDX786336 SNT786336 SXP786336 THL786336 TRH786336 UBD786336 UKZ786336 UUV786336 VER786336 VON786336 VYJ786336 WIF786336 WSB786336 FP851872 PL851872 ZH851872 AJD851872 ASZ851872 BCV851872 BMR851872 BWN851872 CGJ851872 CQF851872 DAB851872 DJX851872 DTT851872 EDP851872 ENL851872 EXH851872 FHD851872 FQZ851872 GAV851872 GKR851872 GUN851872 HEJ851872 HOF851872 HYB851872 IHX851872 IRT851872 JBP851872 JLL851872 JVH851872 KFD851872 KOZ851872 KYV851872 LIR851872 LSN851872 MCJ851872 MMF851872 MWB851872 NFX851872 NPT851872 NZP851872 OJL851872 OTH851872 PDD851872 PMZ851872 PWV851872 QGR851872 QQN851872 RAJ851872 RKF851872 RUB851872 SDX851872 SNT851872 SXP851872 THL851872 TRH851872 UBD851872 UKZ851872 UUV851872 VER851872 VON851872 VYJ851872 WIF851872 WSB851872 FP917408 PL917408 ZH917408 AJD917408 ASZ917408 BCV917408 BMR917408 BWN917408 CGJ917408 CQF917408 DAB917408 DJX917408 DTT917408 EDP917408 ENL917408 EXH917408 FHD917408 FQZ917408 GAV917408 GKR917408 GUN917408 HEJ917408 HOF917408 HYB917408 IHX917408 IRT917408 JBP917408 JLL917408 JVH917408 KFD917408 KOZ917408 KYV917408 LIR917408 LSN917408 MCJ917408 MMF917408 MWB917408 NFX917408 NPT917408 NZP917408 OJL917408 OTH917408 PDD917408 PMZ917408 PWV917408 QGR917408 QQN917408 RAJ917408 RKF917408 RUB917408 SDX917408 SNT917408 SXP917408 THL917408 TRH917408 UBD917408 UKZ917408 UUV917408 VER917408 VON917408 VYJ917408 WIF917408 WSB917408 FP982944 PL982944 ZH982944 AJD982944 ASZ982944 BCV982944 BMR982944 BWN982944 CGJ982944 CQF982944 DAB982944 DJX982944 DTT982944 EDP982944 ENL982944 EXH982944 FHD982944 FQZ982944 GAV982944 GKR982944 GUN982944 HEJ982944 HOF982944 HYB982944 IHX982944 IRT982944 JBP982944 JLL982944 JVH982944 KFD982944 KOZ982944 KYV982944 LIR982944 LSN982944 MCJ982944 MMF982944 MWB982944 NFX982944 NPT982944 NZP982944 OJL982944 OTH982944 PDD982944 PMZ982944 PWV982944 QGR982944 QQN982944 RAJ982944 RKF982944 RUB982944 SDX982944 SNT982944 SXP982944 THL982944 TRH982944 UBD982944 UKZ982944 UUV982944 VER982944 VON982944 VYJ982944 WIF982944 WSB982944 FR65455 PN65455 ZJ65455 AJF65455 ATB65455 BCX65455 BMT65455 BWP65455 CGL65455 CQH65455 DAD65455 DJZ65455 DTV65455 EDR65455 ENN65455 EXJ65455 FHF65455 FRB65455 GAX65455 GKT65455 GUP65455 HEL65455 HOH65455 HYD65455 IHZ65455 IRV65455 JBR65455 JLN65455 JVJ65455 KFF65455 KPB65455 KYX65455 LIT65455 LSP65455 MCL65455 MMH65455 MWD65455 NFZ65455 NPV65455 NZR65455 OJN65455 OTJ65455 PDF65455 PNB65455 PWX65455 QGT65455 QQP65455 RAL65455 RKH65455 RUD65455 SDZ65455 SNV65455 SXR65455 THN65455 TRJ65455 UBF65455 ULB65455 UUX65455 VET65455 VOP65455 VYL65455 WIH65455 WSD65455 FR130991 PN130991 ZJ130991 AJF130991 ATB130991 BCX130991 BMT130991 BWP130991 CGL130991 CQH130991 DAD130991 DJZ130991 DTV130991 EDR130991 ENN130991 EXJ130991 FHF130991 FRB130991 GAX130991 GKT130991 GUP130991 HEL130991 HOH130991 HYD130991 IHZ130991 IRV130991 JBR130991 JLN130991 JVJ130991 KFF130991 KPB130991 KYX130991 LIT130991 LSP130991 MCL130991 MMH130991 MWD130991 NFZ130991 NPV130991 NZR130991 OJN130991 OTJ130991 PDF130991 PNB130991 PWX130991 QGT130991 QQP130991 RAL130991 RKH130991 RUD130991 SDZ130991 SNV130991 SXR130991 THN130991 TRJ130991 UBF130991 ULB130991 UUX130991 VET130991 VOP130991 VYL130991 WIH130991 WSD130991 FR196527 PN196527 ZJ196527 AJF196527 ATB196527 BCX196527 BMT196527 BWP196527 CGL196527 CQH196527 DAD196527 DJZ196527 DTV196527 EDR196527 ENN196527 EXJ196527 FHF196527 FRB196527 GAX196527 GKT196527 GUP196527 HEL196527 HOH196527 HYD196527 IHZ196527 IRV196527 JBR196527 JLN196527 JVJ196527 KFF196527 KPB196527 KYX196527 LIT196527 LSP196527 MCL196527 MMH196527 MWD196527 NFZ196527 NPV196527 NZR196527 OJN196527 OTJ196527 PDF196527 PNB196527 PWX196527 QGT196527 QQP196527 RAL196527 RKH196527 RUD196527 SDZ196527 SNV196527 SXR196527 THN196527 TRJ196527 UBF196527 ULB196527 UUX196527 VET196527 VOP196527 VYL196527 WIH196527 WSD196527 FR262063 PN262063 ZJ262063 AJF262063 ATB262063 BCX262063 BMT262063 BWP262063 CGL262063 CQH262063 DAD262063 DJZ262063 DTV262063 EDR262063 ENN262063 EXJ262063 FHF262063 FRB262063 GAX262063 GKT262063 GUP262063 HEL262063 HOH262063 HYD262063 IHZ262063 IRV262063 JBR262063 JLN262063 JVJ262063 KFF262063 KPB262063 KYX262063 LIT262063 LSP262063 MCL262063 MMH262063 MWD262063 NFZ262063 NPV262063 NZR262063 OJN262063 OTJ262063 PDF262063 PNB262063 PWX262063 QGT262063 QQP262063 RAL262063 RKH262063 RUD262063 SDZ262063 SNV262063 SXR262063 THN262063 TRJ262063 UBF262063 ULB262063 UUX262063 VET262063 VOP262063 VYL262063 WIH262063 WSD262063 FR327599 PN327599 ZJ327599 AJF327599 ATB327599 BCX327599 BMT327599 BWP327599 CGL327599 CQH327599 DAD327599 DJZ327599 DTV327599 EDR327599 ENN327599 EXJ327599 FHF327599 FRB327599 GAX327599 GKT327599 GUP327599 HEL327599 HOH327599 HYD327599 IHZ327599 IRV327599 JBR327599 JLN327599 JVJ327599 KFF327599 KPB327599 KYX327599 LIT327599 LSP327599 MCL327599 MMH327599 MWD327599 NFZ327599 NPV327599 NZR327599 OJN327599 OTJ327599 PDF327599 PNB327599 PWX327599 QGT327599 QQP327599 RAL327599 RKH327599 RUD327599 SDZ327599 SNV327599 SXR327599 THN327599 TRJ327599 UBF327599 ULB327599 UUX327599 VET327599 VOP327599 VYL327599 WIH327599 WSD327599 FR393135 PN393135 ZJ393135 AJF393135 ATB393135 BCX393135 BMT393135 BWP393135 CGL393135 CQH393135 DAD393135 DJZ393135 DTV393135 EDR393135 ENN393135 EXJ393135 FHF393135 FRB393135 GAX393135 GKT393135 GUP393135 HEL393135 HOH393135 HYD393135 IHZ393135 IRV393135 JBR393135 JLN393135 JVJ393135 KFF393135 KPB393135 KYX393135 LIT393135 LSP393135 MCL393135 MMH393135 MWD393135 NFZ393135 NPV393135 NZR393135 OJN393135 OTJ393135 PDF393135 PNB393135 PWX393135 QGT393135 QQP393135 RAL393135 RKH393135 RUD393135 SDZ393135 SNV393135 SXR393135 THN393135 TRJ393135 UBF393135 ULB393135 UUX393135 VET393135 VOP393135 VYL393135 WIH393135 WSD393135 FR458671 PN458671 ZJ458671 AJF458671 ATB458671 BCX458671 BMT458671 BWP458671 CGL458671 CQH458671 DAD458671 DJZ458671 DTV458671 EDR458671 ENN458671 EXJ458671 FHF458671 FRB458671 GAX458671 GKT458671 GUP458671 HEL458671 HOH458671 HYD458671 IHZ458671 IRV458671 JBR458671 JLN458671 JVJ458671 KFF458671 KPB458671 KYX458671 LIT458671 LSP458671 MCL458671 MMH458671 MWD458671 NFZ458671 NPV458671 NZR458671 OJN458671 OTJ458671 PDF458671 PNB458671 PWX458671 QGT458671 QQP458671 RAL458671 RKH458671 RUD458671 SDZ458671 SNV458671 SXR458671 THN458671 TRJ458671 UBF458671 ULB458671 UUX458671 VET458671 VOP458671 VYL458671 WIH458671 WSD458671 FR524207 PN524207 ZJ524207 AJF524207 ATB524207 BCX524207 BMT524207 BWP524207 CGL524207 CQH524207 DAD524207 DJZ524207 DTV524207 EDR524207 ENN524207 EXJ524207 FHF524207 FRB524207 GAX524207 GKT524207 GUP524207 HEL524207 HOH524207 HYD524207 IHZ524207 IRV524207 JBR524207 JLN524207 JVJ524207 KFF524207 KPB524207 KYX524207 LIT524207 LSP524207 MCL524207 MMH524207 MWD524207 NFZ524207 NPV524207 NZR524207 OJN524207 OTJ524207 PDF524207 PNB524207 PWX524207 QGT524207 QQP524207 RAL524207 RKH524207 RUD524207 SDZ524207 SNV524207 SXR524207 THN524207 TRJ524207 UBF524207 ULB524207 UUX524207 VET524207 VOP524207 VYL524207 WIH524207 WSD524207 FR589743 PN589743 ZJ589743 AJF589743 ATB589743 BCX589743 BMT589743 BWP589743 CGL589743 CQH589743 DAD589743 DJZ589743 DTV589743 EDR589743 ENN589743 EXJ589743 FHF589743 FRB589743 GAX589743 GKT589743 GUP589743 HEL589743 HOH589743 HYD589743 IHZ589743 IRV589743 JBR589743 JLN589743 JVJ589743 KFF589743 KPB589743 KYX589743 LIT589743 LSP589743 MCL589743 MMH589743 MWD589743 NFZ589743 NPV589743 NZR589743 OJN589743 OTJ589743 PDF589743 PNB589743 PWX589743 QGT589743 QQP589743 RAL589743 RKH589743 RUD589743 SDZ589743 SNV589743 SXR589743 THN589743 TRJ589743 UBF589743 ULB589743 UUX589743 VET589743 VOP589743 VYL589743 WIH589743 WSD589743 FR655279 PN655279 ZJ655279 AJF655279 ATB655279 BCX655279 BMT655279 BWP655279 CGL655279 CQH655279 DAD655279 DJZ655279 DTV655279 EDR655279 ENN655279 EXJ655279 FHF655279 FRB655279 GAX655279 GKT655279 GUP655279 HEL655279 HOH655279 HYD655279 IHZ655279 IRV655279 JBR655279 JLN655279 JVJ655279 KFF655279 KPB655279 KYX655279 LIT655279 LSP655279 MCL655279 MMH655279 MWD655279 NFZ655279 NPV655279 NZR655279 OJN655279 OTJ655279 PDF655279 PNB655279 PWX655279 QGT655279 QQP655279 RAL655279 RKH655279 RUD655279 SDZ655279 SNV655279 SXR655279 THN655279 TRJ655279 UBF655279 ULB655279 UUX655279 VET655279 VOP655279 VYL655279 WIH655279 WSD655279 FR720815 PN720815 ZJ720815 AJF720815 ATB720815 BCX720815 BMT720815 BWP720815 CGL720815 CQH720815 DAD720815 DJZ720815 DTV720815 EDR720815 ENN720815 EXJ720815 FHF720815 FRB720815 GAX720815 GKT720815 GUP720815 HEL720815 HOH720815 HYD720815 IHZ720815 IRV720815 JBR720815 JLN720815 JVJ720815 KFF720815 KPB720815 KYX720815 LIT720815 LSP720815 MCL720815 MMH720815 MWD720815 NFZ720815 NPV720815 NZR720815 OJN720815 OTJ720815 PDF720815 PNB720815 PWX720815 QGT720815 QQP720815 RAL720815 RKH720815 RUD720815 SDZ720815 SNV720815 SXR720815 THN720815 TRJ720815 UBF720815 ULB720815 UUX720815 VET720815 VOP720815 VYL720815 WIH720815 WSD720815 FR786351 PN786351 ZJ786351 AJF786351 ATB786351 BCX786351 BMT786351 BWP786351 CGL786351 CQH786351 DAD786351 DJZ786351 DTV786351 EDR786351 ENN786351 EXJ786351 FHF786351 FRB786351 GAX786351 GKT786351 GUP786351 HEL786351 HOH786351 HYD786351 IHZ786351 IRV786351 JBR786351 JLN786351 JVJ786351 KFF786351 KPB786351 KYX786351 LIT786351 LSP786351 MCL786351 MMH786351 MWD786351 NFZ786351 NPV786351 NZR786351 OJN786351 OTJ786351 PDF786351 PNB786351 PWX786351 QGT786351 QQP786351 RAL786351 RKH786351 RUD786351 SDZ786351 SNV786351 SXR786351 THN786351 TRJ786351 UBF786351 ULB786351 UUX786351 VET786351 VOP786351 VYL786351 WIH786351 WSD786351 FR851887 PN851887 ZJ851887 AJF851887 ATB851887 BCX851887 BMT851887 BWP851887 CGL851887 CQH851887 DAD851887 DJZ851887 DTV851887 EDR851887 ENN851887 EXJ851887 FHF851887 FRB851887 GAX851887 GKT851887 GUP851887 HEL851887 HOH851887 HYD851887 IHZ851887 IRV851887 JBR851887 JLN851887 JVJ851887 KFF851887 KPB851887 KYX851887 LIT851887 LSP851887 MCL851887 MMH851887 MWD851887 NFZ851887 NPV851887 NZR851887 OJN851887 OTJ851887 PDF851887 PNB851887 PWX851887 QGT851887 QQP851887 RAL851887 RKH851887 RUD851887 SDZ851887 SNV851887 SXR851887 THN851887 TRJ851887 UBF851887 ULB851887 UUX851887 VET851887 VOP851887 VYL851887 WIH851887 WSD851887 FR917423 PN917423 ZJ917423 AJF917423 ATB917423 BCX917423 BMT917423 BWP917423 CGL917423 CQH917423 DAD917423 DJZ917423 DTV917423 EDR917423 ENN917423 EXJ917423 FHF917423 FRB917423 GAX917423 GKT917423 GUP917423 HEL917423 HOH917423 HYD917423 IHZ917423 IRV917423 JBR917423 JLN917423 JVJ917423 KFF917423 KPB917423 KYX917423 LIT917423 LSP917423 MCL917423 MMH917423 MWD917423 NFZ917423 NPV917423 NZR917423 OJN917423 OTJ917423 PDF917423 PNB917423 PWX917423 QGT917423 QQP917423 RAL917423 RKH917423 RUD917423 SDZ917423 SNV917423 SXR917423 THN917423 TRJ917423 UBF917423 ULB917423 UUX917423 VET917423 VOP917423 VYL917423 WIH917423 WSD917423 FR982959 PN982959 ZJ982959 AJF982959 ATB982959 BCX982959 BMT982959 BWP982959 CGL982959 CQH982959 DAD982959 DJZ982959 DTV982959 EDR982959 ENN982959 EXJ982959 FHF982959 FRB982959 GAX982959 GKT982959 GUP982959 HEL982959 HOH982959 HYD982959 IHZ982959 IRV982959 JBR982959 JLN982959 JVJ982959 KFF982959 KPB982959 KYX982959 LIT982959 LSP982959 MCL982959 MMH982959 MWD982959 NFZ982959 NPV982959 NZR982959 OJN982959 OTJ982959 PDF982959 PNB982959 PWX982959 QGT982959 QQP982959 RAL982959 RKH982959 RUD982959 SDZ982959 SNV982959 SXR982959 THN982959 TRJ982959 UBF982959 ULB982959 UUX982959 VET982959 VOP982959 VYL982959 WIH982959 WSD982959 FI65449 PE65449 ZA65449 AIW65449 ASS65449 BCO65449 BMK65449 BWG65449 CGC65449 CPY65449 CZU65449 DJQ65449 DTM65449 EDI65449 ENE65449 EXA65449 FGW65449 FQS65449 GAO65449 GKK65449 GUG65449 HEC65449 HNY65449 HXU65449 IHQ65449 IRM65449 JBI65449 JLE65449 JVA65449 KEW65449 KOS65449 KYO65449 LIK65449 LSG65449 MCC65449 MLY65449 MVU65449 NFQ65449 NPM65449 NZI65449 OJE65449 OTA65449 PCW65449 PMS65449 PWO65449 QGK65449 QQG65449 RAC65449 RJY65449 RTU65449 SDQ65449 SNM65449 SXI65449 THE65449 TRA65449 UAW65449 UKS65449 UUO65449 VEK65449 VOG65449 VYC65449 WHY65449 WRU65449 FI130985 PE130985 ZA130985 AIW130985 ASS130985 BCO130985 BMK130985 BWG130985 CGC130985 CPY130985 CZU130985 DJQ130985 DTM130985 EDI130985 ENE130985 EXA130985 FGW130985 FQS130985 GAO130985 GKK130985 GUG130985 HEC130985 HNY130985 HXU130985 IHQ130985 IRM130985 JBI130985 JLE130985 JVA130985 KEW130985 KOS130985 KYO130985 LIK130985 LSG130985 MCC130985 MLY130985 MVU130985 NFQ130985 NPM130985 NZI130985 OJE130985 OTA130985 PCW130985 PMS130985 PWO130985 QGK130985 QQG130985 RAC130985 RJY130985 RTU130985 SDQ130985 SNM130985 SXI130985 THE130985 TRA130985 UAW130985 UKS130985 UUO130985 VEK130985 VOG130985 VYC130985 WHY130985 WRU130985 FI196521 PE196521 ZA196521 AIW196521 ASS196521 BCO196521 BMK196521 BWG196521 CGC196521 CPY196521 CZU196521 DJQ196521 DTM196521 EDI196521 ENE196521 EXA196521 FGW196521 FQS196521 GAO196521 GKK196521 GUG196521 HEC196521 HNY196521 HXU196521 IHQ196521 IRM196521 JBI196521 JLE196521 JVA196521 KEW196521 KOS196521 KYO196521 LIK196521 LSG196521 MCC196521 MLY196521 MVU196521 NFQ196521 NPM196521 NZI196521 OJE196521 OTA196521 PCW196521 PMS196521 PWO196521 QGK196521 QQG196521 RAC196521 RJY196521 RTU196521 SDQ196521 SNM196521 SXI196521 THE196521 TRA196521 UAW196521 UKS196521 UUO196521 VEK196521 VOG196521 VYC196521 WHY196521 WRU196521 FI262057 PE262057 ZA262057 AIW262057 ASS262057 BCO262057 BMK262057 BWG262057 CGC262057 CPY262057 CZU262057 DJQ262057 DTM262057 EDI262057 ENE262057 EXA262057 FGW262057 FQS262057 GAO262057 GKK262057 GUG262057 HEC262057 HNY262057 HXU262057 IHQ262057 IRM262057 JBI262057 JLE262057 JVA262057 KEW262057 KOS262057 KYO262057 LIK262057 LSG262057 MCC262057 MLY262057 MVU262057 NFQ262057 NPM262057 NZI262057 OJE262057 OTA262057 PCW262057 PMS262057 PWO262057 QGK262057 QQG262057 RAC262057 RJY262057 RTU262057 SDQ262057 SNM262057 SXI262057 THE262057 TRA262057 UAW262057 UKS262057 UUO262057 VEK262057 VOG262057 VYC262057 WHY262057 WRU262057 FI327593 PE327593 ZA327593 AIW327593 ASS327593 BCO327593 BMK327593 BWG327593 CGC327593 CPY327593 CZU327593 DJQ327593 DTM327593 EDI327593 ENE327593 EXA327593 FGW327593 FQS327593 GAO327593 GKK327593 GUG327593 HEC327593 HNY327593 HXU327593 IHQ327593 IRM327593 JBI327593 JLE327593 JVA327593 KEW327593 KOS327593 KYO327593 LIK327593 LSG327593 MCC327593 MLY327593 MVU327593 NFQ327593 NPM327593 NZI327593 OJE327593 OTA327593 PCW327593 PMS327593 PWO327593 QGK327593 QQG327593 RAC327593 RJY327593 RTU327593 SDQ327593 SNM327593 SXI327593 THE327593 TRA327593 UAW327593 UKS327593 UUO327593 VEK327593 VOG327593 VYC327593 WHY327593 WRU327593 FI393129 PE393129 ZA393129 AIW393129 ASS393129 BCO393129 BMK393129 BWG393129 CGC393129 CPY393129 CZU393129 DJQ393129 DTM393129 EDI393129 ENE393129 EXA393129 FGW393129 FQS393129 GAO393129 GKK393129 GUG393129 HEC393129 HNY393129 HXU393129 IHQ393129 IRM393129 JBI393129 JLE393129 JVA393129 KEW393129 KOS393129 KYO393129 LIK393129 LSG393129 MCC393129 MLY393129 MVU393129 NFQ393129 NPM393129 NZI393129 OJE393129 OTA393129 PCW393129 PMS393129 PWO393129 QGK393129 QQG393129 RAC393129 RJY393129 RTU393129 SDQ393129 SNM393129 SXI393129 THE393129 TRA393129 UAW393129 UKS393129 UUO393129 VEK393129 VOG393129 VYC393129 WHY393129 WRU393129 FI458665 PE458665 ZA458665 AIW458665 ASS458665 BCO458665 BMK458665 BWG458665 CGC458665 CPY458665 CZU458665 DJQ458665 DTM458665 EDI458665 ENE458665 EXA458665 FGW458665 FQS458665 GAO458665 GKK458665 GUG458665 HEC458665 HNY458665 HXU458665 IHQ458665 IRM458665 JBI458665 JLE458665 JVA458665 KEW458665 KOS458665 KYO458665 LIK458665 LSG458665 MCC458665 MLY458665 MVU458665 NFQ458665 NPM458665 NZI458665 OJE458665 OTA458665 PCW458665 PMS458665 PWO458665 QGK458665 QQG458665 RAC458665 RJY458665 RTU458665 SDQ458665 SNM458665 SXI458665 THE458665 TRA458665 UAW458665 UKS458665 UUO458665 VEK458665 VOG458665 VYC458665 WHY458665 WRU458665 FI524201 PE524201 ZA524201 AIW524201 ASS524201 BCO524201 BMK524201 BWG524201 CGC524201 CPY524201 CZU524201 DJQ524201 DTM524201 EDI524201 ENE524201 EXA524201 FGW524201 FQS524201 GAO524201 GKK524201 GUG524201 HEC524201 HNY524201 HXU524201 IHQ524201 IRM524201 JBI524201 JLE524201 JVA524201 KEW524201 KOS524201 KYO524201 LIK524201 LSG524201 MCC524201 MLY524201 MVU524201 NFQ524201 NPM524201 NZI524201 OJE524201 OTA524201 PCW524201 PMS524201 PWO524201 QGK524201 QQG524201 RAC524201 RJY524201 RTU524201 SDQ524201 SNM524201 SXI524201 THE524201 TRA524201 UAW524201 UKS524201 UUO524201 VEK524201 VOG524201 VYC524201 WHY524201 WRU524201 FI589737 PE589737 ZA589737 AIW589737 ASS589737 BCO589737 BMK589737 BWG589737 CGC589737 CPY589737 CZU589737 DJQ589737 DTM589737 EDI589737 ENE589737 EXA589737 FGW589737 FQS589737 GAO589737 GKK589737 GUG589737 HEC589737 HNY589737 HXU589737 IHQ589737 IRM589737 JBI589737 JLE589737 JVA589737 KEW589737 KOS589737 KYO589737 LIK589737 LSG589737 MCC589737 MLY589737 MVU589737 NFQ589737 NPM589737 NZI589737 OJE589737 OTA589737 PCW589737 PMS589737 PWO589737 QGK589737 QQG589737 RAC589737 RJY589737 RTU589737 SDQ589737 SNM589737 SXI589737 THE589737 TRA589737 UAW589737 UKS589737 UUO589737 VEK589737 VOG589737 VYC589737 WHY589737 WRU589737 FI655273 PE655273 ZA655273 AIW655273 ASS655273 BCO655273 BMK655273 BWG655273 CGC655273 CPY655273 CZU655273 DJQ655273 DTM655273 EDI655273 ENE655273 EXA655273 FGW655273 FQS655273 GAO655273 GKK655273 GUG655273 HEC655273 HNY655273 HXU655273 IHQ655273 IRM655273 JBI655273 JLE655273 JVA655273 KEW655273 KOS655273 KYO655273 LIK655273 LSG655273 MCC655273 MLY655273 MVU655273 NFQ655273 NPM655273 NZI655273 OJE655273 OTA655273 PCW655273 PMS655273 PWO655273 QGK655273 QQG655273 RAC655273 RJY655273 RTU655273 SDQ655273 SNM655273 SXI655273 THE655273 TRA655273 UAW655273 UKS655273 UUO655273 VEK655273 VOG655273 VYC655273 WHY655273 WRU655273 FI720809 PE720809 ZA720809 AIW720809 ASS720809 BCO720809 BMK720809 BWG720809 CGC720809 CPY720809 CZU720809 DJQ720809 DTM720809 EDI720809 ENE720809 EXA720809 FGW720809 FQS720809 GAO720809 GKK720809 GUG720809 HEC720809 HNY720809 HXU720809 IHQ720809 IRM720809 JBI720809 JLE720809 JVA720809 KEW720809 KOS720809 KYO720809 LIK720809 LSG720809 MCC720809 MLY720809 MVU720809 NFQ720809 NPM720809 NZI720809 OJE720809 OTA720809 PCW720809 PMS720809 PWO720809 QGK720809 QQG720809 RAC720809 RJY720809 RTU720809 SDQ720809 SNM720809 SXI720809 THE720809 TRA720809 UAW720809 UKS720809 UUO720809 VEK720809 VOG720809 VYC720809 WHY720809 WRU720809 FI786345 PE786345 ZA786345 AIW786345 ASS786345 BCO786345 BMK786345 BWG786345 CGC786345 CPY786345 CZU786345 DJQ786345 DTM786345 EDI786345 ENE786345 EXA786345 FGW786345 FQS786345 GAO786345 GKK786345 GUG786345 HEC786345 HNY786345 HXU786345 IHQ786345 IRM786345 JBI786345 JLE786345 JVA786345 KEW786345 KOS786345 KYO786345 LIK786345 LSG786345 MCC786345 MLY786345 MVU786345 NFQ786345 NPM786345 NZI786345 OJE786345 OTA786345 PCW786345 PMS786345 PWO786345 QGK786345 QQG786345 RAC786345 RJY786345 RTU786345 SDQ786345 SNM786345 SXI786345 THE786345 TRA786345 UAW786345 UKS786345 UUO786345 VEK786345 VOG786345 VYC786345 WHY786345 WRU786345 FI851881 PE851881 ZA851881 AIW851881 ASS851881 BCO851881 BMK851881 BWG851881 CGC851881 CPY851881 CZU851881 DJQ851881 DTM851881 EDI851881 ENE851881 EXA851881 FGW851881 FQS851881 GAO851881 GKK851881 GUG851881 HEC851881 HNY851881 HXU851881 IHQ851881 IRM851881 JBI851881 JLE851881 JVA851881 KEW851881 KOS851881 KYO851881 LIK851881 LSG851881 MCC851881 MLY851881 MVU851881 NFQ851881 NPM851881 NZI851881 OJE851881 OTA851881 PCW851881 PMS851881 PWO851881 QGK851881 QQG851881 RAC851881 RJY851881 RTU851881 SDQ851881 SNM851881 SXI851881 THE851881 TRA851881 UAW851881 UKS851881 UUO851881 VEK851881 VOG851881 VYC851881 WHY851881 WRU851881 FI917417 PE917417 ZA917417 AIW917417 ASS917417 BCO917417 BMK917417 BWG917417 CGC917417 CPY917417 CZU917417 DJQ917417 DTM917417 EDI917417 ENE917417 EXA917417 FGW917417 FQS917417 GAO917417 GKK917417 GUG917417 HEC917417 HNY917417 HXU917417 IHQ917417 IRM917417 JBI917417 JLE917417 JVA917417 KEW917417 KOS917417 KYO917417 LIK917417 LSG917417 MCC917417 MLY917417 MVU917417 NFQ917417 NPM917417 NZI917417 OJE917417 OTA917417 PCW917417 PMS917417 PWO917417 QGK917417 QQG917417 RAC917417 RJY917417 RTU917417 SDQ917417 SNM917417 SXI917417 THE917417 TRA917417 UAW917417 UKS917417 UUO917417 VEK917417 VOG917417 VYC917417 WHY917417 WRU917417 FI982953 PE982953 ZA982953 AIW982953 ASS982953 BCO982953 BMK982953 BWG982953 CGC982953 CPY982953 CZU982953 DJQ982953 DTM982953 EDI982953 ENE982953 EXA982953 FGW982953 FQS982953 GAO982953 GKK982953 GUG982953 HEC982953 HNY982953 HXU982953 IHQ982953 IRM982953 JBI982953 JLE982953 JVA982953 KEW982953 KOS982953 KYO982953 LIK982953 LSG982953 MCC982953 MLY982953 MVU982953 NFQ982953 NPM982953 NZI982953 OJE982953 OTA982953 PCW982953 PMS982953 PWO982953 QGK982953 QQG982953 RAC982953 RJY982953 RTU982953 SDQ982953 SNM982953 SXI982953 THE982953 TRA982953 UAW982953 UKS982953 UUO982953 VEK982953 VOG982953 VYC982953 WHY982953 WRU982953 FG65449 PC65449 YY65449 AIU65449 ASQ65449 BCM65449 BMI65449 BWE65449 CGA65449 CPW65449 CZS65449 DJO65449 DTK65449 EDG65449 ENC65449 EWY65449 FGU65449 FQQ65449 GAM65449 GKI65449 GUE65449 HEA65449 HNW65449 HXS65449 IHO65449 IRK65449 JBG65449 JLC65449 JUY65449 KEU65449 KOQ65449 KYM65449 LII65449 LSE65449 MCA65449 MLW65449 MVS65449 NFO65449 NPK65449 NZG65449 OJC65449 OSY65449 PCU65449 PMQ65449 PWM65449 QGI65449 QQE65449 RAA65449 RJW65449 RTS65449 SDO65449 SNK65449 SXG65449 THC65449 TQY65449 UAU65449 UKQ65449 UUM65449 VEI65449 VOE65449 VYA65449 WHW65449 WRS65449 FG130985 PC130985 YY130985 AIU130985 ASQ130985 BCM130985 BMI130985 BWE130985 CGA130985 CPW130985 CZS130985 DJO130985 DTK130985 EDG130985 ENC130985 EWY130985 FGU130985 FQQ130985 GAM130985 GKI130985 GUE130985 HEA130985 HNW130985 HXS130985 IHO130985 IRK130985 JBG130985 JLC130985 JUY130985 KEU130985 KOQ130985 KYM130985 LII130985 LSE130985 MCA130985 MLW130985 MVS130985 NFO130985 NPK130985 NZG130985 OJC130985 OSY130985 PCU130985 PMQ130985 PWM130985 QGI130985 QQE130985 RAA130985 RJW130985 RTS130985 SDO130985 SNK130985 SXG130985 THC130985 TQY130985 UAU130985 UKQ130985 UUM130985 VEI130985 VOE130985 VYA130985 WHW130985 WRS130985 FG196521 PC196521 YY196521 AIU196521 ASQ196521 BCM196521 BMI196521 BWE196521 CGA196521 CPW196521 CZS196521 DJO196521 DTK196521 EDG196521 ENC196521 EWY196521 FGU196521 FQQ196521 GAM196521 GKI196521 GUE196521 HEA196521 HNW196521 HXS196521 IHO196521 IRK196521 JBG196521 JLC196521 JUY196521 KEU196521 KOQ196521 KYM196521 LII196521 LSE196521 MCA196521 MLW196521 MVS196521 NFO196521 NPK196521 NZG196521 OJC196521 OSY196521 PCU196521 PMQ196521 PWM196521 QGI196521 QQE196521 RAA196521 RJW196521 RTS196521 SDO196521 SNK196521 SXG196521 THC196521 TQY196521 UAU196521 UKQ196521 UUM196521 VEI196521 VOE196521 VYA196521 WHW196521 WRS196521 FG262057 PC262057 YY262057 AIU262057 ASQ262057 BCM262057 BMI262057 BWE262057 CGA262057 CPW262057 CZS262057 DJO262057 DTK262057 EDG262057 ENC262057 EWY262057 FGU262057 FQQ262057 GAM262057 GKI262057 GUE262057 HEA262057 HNW262057 HXS262057 IHO262057 IRK262057 JBG262057 JLC262057 JUY262057 KEU262057 KOQ262057 KYM262057 LII262057 LSE262057 MCA262057 MLW262057 MVS262057 NFO262057 NPK262057 NZG262057 OJC262057 OSY262057 PCU262057 PMQ262057 PWM262057 QGI262057 QQE262057 RAA262057 RJW262057 RTS262057 SDO262057 SNK262057 SXG262057 THC262057 TQY262057 UAU262057 UKQ262057 UUM262057 VEI262057 VOE262057 VYA262057 WHW262057 WRS262057 FG327593 PC327593 YY327593 AIU327593 ASQ327593 BCM327593 BMI327593 BWE327593 CGA327593 CPW327593 CZS327593 DJO327593 DTK327593 EDG327593 ENC327593 EWY327593 FGU327593 FQQ327593 GAM327593 GKI327593 GUE327593 HEA327593 HNW327593 HXS327593 IHO327593 IRK327593 JBG327593 JLC327593 JUY327593 KEU327593 KOQ327593 KYM327593 LII327593 LSE327593 MCA327593 MLW327593 MVS327593 NFO327593 NPK327593 NZG327593 OJC327593 OSY327593 PCU327593 PMQ327593 PWM327593 QGI327593 QQE327593 RAA327593 RJW327593 RTS327593 SDO327593 SNK327593 SXG327593 THC327593 TQY327593 UAU327593 UKQ327593 UUM327593 VEI327593 VOE327593 VYA327593 WHW327593 WRS327593 FG393129 PC393129 YY393129 AIU393129 ASQ393129 BCM393129 BMI393129 BWE393129 CGA393129 CPW393129 CZS393129 DJO393129 DTK393129 EDG393129 ENC393129 EWY393129 FGU393129 FQQ393129 GAM393129 GKI393129 GUE393129 HEA393129 HNW393129 HXS393129 IHO393129 IRK393129 JBG393129 JLC393129 JUY393129 KEU393129 KOQ393129 KYM393129 LII393129 LSE393129 MCA393129 MLW393129 MVS393129 NFO393129 NPK393129 NZG393129 OJC393129 OSY393129 PCU393129 PMQ393129 PWM393129 QGI393129 QQE393129 RAA393129 RJW393129 RTS393129 SDO393129 SNK393129 SXG393129 THC393129 TQY393129 UAU393129 UKQ393129 UUM393129 VEI393129 VOE393129 VYA393129 WHW393129 WRS393129 FG458665 PC458665 YY458665 AIU458665 ASQ458665 BCM458665 BMI458665 BWE458665 CGA458665 CPW458665 CZS458665 DJO458665 DTK458665 EDG458665 ENC458665 EWY458665 FGU458665 FQQ458665 GAM458665 GKI458665 GUE458665 HEA458665 HNW458665 HXS458665 IHO458665 IRK458665 JBG458665 JLC458665 JUY458665 KEU458665 KOQ458665 KYM458665 LII458665 LSE458665 MCA458665 MLW458665 MVS458665 NFO458665 NPK458665 NZG458665 OJC458665 OSY458665 PCU458665 PMQ458665 PWM458665 QGI458665 QQE458665 RAA458665 RJW458665 RTS458665 SDO458665 SNK458665 SXG458665 THC458665 TQY458665 UAU458665 UKQ458665 UUM458665 VEI458665 VOE458665 VYA458665 WHW458665 WRS458665 FG524201 PC524201 YY524201 AIU524201 ASQ524201 BCM524201 BMI524201 BWE524201 CGA524201 CPW524201 CZS524201 DJO524201 DTK524201 EDG524201 ENC524201 EWY524201 FGU524201 FQQ524201 GAM524201 GKI524201 GUE524201 HEA524201 HNW524201 HXS524201 IHO524201 IRK524201 JBG524201 JLC524201 JUY524201 KEU524201 KOQ524201 KYM524201 LII524201 LSE524201 MCA524201 MLW524201 MVS524201 NFO524201 NPK524201 NZG524201 OJC524201 OSY524201 PCU524201 PMQ524201 PWM524201 QGI524201 QQE524201 RAA524201 RJW524201 RTS524201 SDO524201 SNK524201 SXG524201 THC524201 TQY524201 UAU524201 UKQ524201 UUM524201 VEI524201 VOE524201 VYA524201 WHW524201 WRS524201 FG589737 PC589737 YY589737 AIU589737 ASQ589737 BCM589737 BMI589737 BWE589737 CGA589737 CPW589737 CZS589737 DJO589737 DTK589737 EDG589737 ENC589737 EWY589737 FGU589737 FQQ589737 GAM589737 GKI589737 GUE589737 HEA589737 HNW589737 HXS589737 IHO589737 IRK589737 JBG589737 JLC589737 JUY589737 KEU589737 KOQ589737 KYM589737 LII589737 LSE589737 MCA589737 MLW589737 MVS589737 NFO589737 NPK589737 NZG589737 OJC589737 OSY589737 PCU589737 PMQ589737 PWM589737 QGI589737 QQE589737 RAA589737 RJW589737 RTS589737 SDO589737 SNK589737 SXG589737 THC589737 TQY589737 UAU589737 UKQ589737 UUM589737 VEI589737 VOE589737 VYA589737 WHW589737 WRS589737 FG655273 PC655273 YY655273 AIU655273 ASQ655273 BCM655273 BMI655273 BWE655273 CGA655273 CPW655273 CZS655273 DJO655273 DTK655273 EDG655273 ENC655273 EWY655273 FGU655273 FQQ655273 GAM655273 GKI655273 GUE655273 HEA655273 HNW655273 HXS655273 IHO655273 IRK655273 JBG655273 JLC655273 JUY655273 KEU655273 KOQ655273 KYM655273 LII655273 LSE655273 MCA655273 MLW655273 MVS655273 NFO655273 NPK655273 NZG655273 OJC655273 OSY655273 PCU655273 PMQ655273 PWM655273 QGI655273 QQE655273 RAA655273 RJW655273 RTS655273 SDO655273 SNK655273 SXG655273 THC655273 TQY655273 UAU655273 UKQ655273 UUM655273 VEI655273 VOE655273 VYA655273 WHW655273 WRS655273 FG720809 PC720809 YY720809 AIU720809 ASQ720809 BCM720809 BMI720809 BWE720809 CGA720809 CPW720809 CZS720809 DJO720809 DTK720809 EDG720809 ENC720809 EWY720809 FGU720809 FQQ720809 GAM720809 GKI720809 GUE720809 HEA720809 HNW720809 HXS720809 IHO720809 IRK720809 JBG720809 JLC720809 JUY720809 KEU720809 KOQ720809 KYM720809 LII720809 LSE720809 MCA720809 MLW720809 MVS720809 NFO720809 NPK720809 NZG720809 OJC720809 OSY720809 PCU720809 PMQ720809 PWM720809 QGI720809 QQE720809 RAA720809 RJW720809 RTS720809 SDO720809 SNK720809 SXG720809 THC720809 TQY720809 UAU720809 UKQ720809 UUM720809 VEI720809 VOE720809 VYA720809 WHW720809 WRS720809 FG786345 PC786345 YY786345 AIU786345 ASQ786345 BCM786345 BMI786345 BWE786345 CGA786345 CPW786345 CZS786345 DJO786345 DTK786345 EDG786345 ENC786345 EWY786345 FGU786345 FQQ786345 GAM786345 GKI786345 GUE786345 HEA786345 HNW786345 HXS786345 IHO786345 IRK786345 JBG786345 JLC786345 JUY786345 KEU786345 KOQ786345 KYM786345 LII786345 LSE786345 MCA786345 MLW786345 MVS786345 NFO786345 NPK786345 NZG786345 OJC786345 OSY786345 PCU786345 PMQ786345 PWM786345 QGI786345 QQE786345 RAA786345 RJW786345 RTS786345 SDO786345 SNK786345 SXG786345 THC786345 TQY786345 UAU786345 UKQ786345 UUM786345 VEI786345 VOE786345 VYA786345 WHW786345 WRS786345 FG851881 PC851881 YY851881 AIU851881 ASQ851881 BCM851881 BMI851881 BWE851881 CGA851881 CPW851881 CZS851881 DJO851881 DTK851881 EDG851881 ENC851881 EWY851881 FGU851881 FQQ851881 GAM851881 GKI851881 GUE851881 HEA851881 HNW851881 HXS851881 IHO851881 IRK851881 JBG851881 JLC851881 JUY851881 KEU851881 KOQ851881 KYM851881 LII851881 LSE851881 MCA851881 MLW851881 MVS851881 NFO851881 NPK851881 NZG851881 OJC851881 OSY851881 PCU851881 PMQ851881 PWM851881 QGI851881 QQE851881 RAA851881 RJW851881 RTS851881 SDO851881 SNK851881 SXG851881 THC851881 TQY851881 UAU851881 UKQ851881 UUM851881 VEI851881 VOE851881 VYA851881 WHW851881 WRS851881 FG917417 PC917417 YY917417 AIU917417 ASQ917417 BCM917417 BMI917417 BWE917417 CGA917417 CPW917417 CZS917417 DJO917417 DTK917417 EDG917417 ENC917417 EWY917417 FGU917417 FQQ917417 GAM917417 GKI917417 GUE917417 HEA917417 HNW917417 HXS917417 IHO917417 IRK917417 JBG917417 JLC917417 JUY917417 KEU917417 KOQ917417 KYM917417 LII917417 LSE917417 MCA917417 MLW917417 MVS917417 NFO917417 NPK917417 NZG917417 OJC917417 OSY917417 PCU917417 PMQ917417 PWM917417 QGI917417 QQE917417 RAA917417 RJW917417 RTS917417 SDO917417 SNK917417 SXG917417 THC917417 TQY917417 UAU917417 UKQ917417 UUM917417 VEI917417 VOE917417 VYA917417 WHW917417 WRS917417 FG982953 PC982953 YY982953 AIU982953 ASQ982953 BCM982953 BMI982953 BWE982953 CGA982953 CPW982953 CZS982953 DJO982953 DTK982953 EDG982953 ENC982953 EWY982953 FGU982953 FQQ982953 GAM982953 GKI982953 GUE982953 HEA982953 HNW982953 HXS982953 IHO982953 IRK982953 JBG982953 JLC982953 JUY982953 KEU982953 KOQ982953 KYM982953 LII982953 LSE982953 MCA982953 MLW982953 MVS982953 NFO982953 NPK982953 NZG982953 OJC982953 OSY982953 PCU982953 PMQ982953 PWM982953 QGI982953 QQE982953 RAA982953 RJW982953 RTS982953 SDO982953 SNK982953 SXG982953 THC982953 TQY982953 UAU982953 UKQ982953 UUM982953 VEI982953 VOE982953 VYA982953 WHW982953 WRS982953 FI65455 PE65455 ZA65455 AIW65455 ASS65455 BCO65455 BMK65455 BWG65455 CGC65455 CPY65455 CZU65455 DJQ65455 DTM65455 EDI65455 ENE65455 EXA65455 FGW65455 FQS65455 GAO65455 GKK65455 GUG65455 HEC65455 HNY65455 HXU65455 IHQ65455 IRM65455 JBI65455 JLE65455 JVA65455 KEW65455 KOS65455 KYO65455 LIK65455 LSG65455 MCC65455 MLY65455 MVU65455 NFQ65455 NPM65455 NZI65455 OJE65455 OTA65455 PCW65455 PMS65455 PWO65455 QGK65455 QQG65455 RAC65455 RJY65455 RTU65455 SDQ65455 SNM65455 SXI65455 THE65455 TRA65455 UAW65455 UKS65455 UUO65455 VEK65455 VOG65455 VYC65455 WHY65455 WRU65455 FI130991 PE130991 ZA130991 AIW130991 ASS130991 BCO130991 BMK130991 BWG130991 CGC130991 CPY130991 CZU130991 DJQ130991 DTM130991 EDI130991 ENE130991 EXA130991 FGW130991 FQS130991 GAO130991 GKK130991 GUG130991 HEC130991 HNY130991 HXU130991 IHQ130991 IRM130991 JBI130991 JLE130991 JVA130991 KEW130991 KOS130991 KYO130991 LIK130991 LSG130991 MCC130991 MLY130991 MVU130991 NFQ130991 NPM130991 NZI130991 OJE130991 OTA130991 PCW130991 PMS130991 PWO130991 QGK130991 QQG130991 RAC130991 RJY130991 RTU130991 SDQ130991 SNM130991 SXI130991 THE130991 TRA130991 UAW130991 UKS130991 UUO130991 VEK130991 VOG130991 VYC130991 WHY130991 WRU130991 FI196527 PE196527 ZA196527 AIW196527 ASS196527 BCO196527 BMK196527 BWG196527 CGC196527 CPY196527 CZU196527 DJQ196527 DTM196527 EDI196527 ENE196527 EXA196527 FGW196527 FQS196527 GAO196527 GKK196527 GUG196527 HEC196527 HNY196527 HXU196527 IHQ196527 IRM196527 JBI196527 JLE196527 JVA196527 KEW196527 KOS196527 KYO196527 LIK196527 LSG196527 MCC196527 MLY196527 MVU196527 NFQ196527 NPM196527 NZI196527 OJE196527 OTA196527 PCW196527 PMS196527 PWO196527 QGK196527 QQG196527 RAC196527 RJY196527 RTU196527 SDQ196527 SNM196527 SXI196527 THE196527 TRA196527 UAW196527 UKS196527 UUO196527 VEK196527 VOG196527 VYC196527 WHY196527 WRU196527 FI262063 PE262063 ZA262063 AIW262063 ASS262063 BCO262063 BMK262063 BWG262063 CGC262063 CPY262063 CZU262063 DJQ262063 DTM262063 EDI262063 ENE262063 EXA262063 FGW262063 FQS262063 GAO262063 GKK262063 GUG262063 HEC262063 HNY262063 HXU262063 IHQ262063 IRM262063 JBI262063 JLE262063 JVA262063 KEW262063 KOS262063 KYO262063 LIK262063 LSG262063 MCC262063 MLY262063 MVU262063 NFQ262063 NPM262063 NZI262063 OJE262063 OTA262063 PCW262063 PMS262063 PWO262063 QGK262063 QQG262063 RAC262063 RJY262063 RTU262063 SDQ262063 SNM262063 SXI262063 THE262063 TRA262063 UAW262063 UKS262063 UUO262063 VEK262063 VOG262063 VYC262063 WHY262063 WRU262063 FI327599 PE327599 ZA327599 AIW327599 ASS327599 BCO327599 BMK327599 BWG327599 CGC327599 CPY327599 CZU327599 DJQ327599 DTM327599 EDI327599 ENE327599 EXA327599 FGW327599 FQS327599 GAO327599 GKK327599 GUG327599 HEC327599 HNY327599 HXU327599 IHQ327599 IRM327599 JBI327599 JLE327599 JVA327599 KEW327599 KOS327599 KYO327599 LIK327599 LSG327599 MCC327599 MLY327599 MVU327599 NFQ327599 NPM327599 NZI327599 OJE327599 OTA327599 PCW327599 PMS327599 PWO327599 QGK327599 QQG327599 RAC327599 RJY327599 RTU327599 SDQ327599 SNM327599 SXI327599 THE327599 TRA327599 UAW327599 UKS327599 UUO327599 VEK327599 VOG327599 VYC327599 WHY327599 WRU327599 FI393135 PE393135 ZA393135 AIW393135 ASS393135 BCO393135 BMK393135 BWG393135 CGC393135 CPY393135 CZU393135 DJQ393135 DTM393135 EDI393135 ENE393135 EXA393135 FGW393135 FQS393135 GAO393135 GKK393135 GUG393135 HEC393135 HNY393135 HXU393135 IHQ393135 IRM393135 JBI393135 JLE393135 JVA393135 KEW393135 KOS393135 KYO393135 LIK393135 LSG393135 MCC393135 MLY393135 MVU393135 NFQ393135 NPM393135 NZI393135 OJE393135 OTA393135 PCW393135 PMS393135 PWO393135 QGK393135 QQG393135 RAC393135 RJY393135 RTU393135 SDQ393135 SNM393135 SXI393135 THE393135 TRA393135 UAW393135 UKS393135 UUO393135 VEK393135 VOG393135 VYC393135 WHY393135 WRU393135 FI458671 PE458671 ZA458671 AIW458671 ASS458671 BCO458671 BMK458671 BWG458671 CGC458671 CPY458671 CZU458671 DJQ458671 DTM458671 EDI458671 ENE458671 EXA458671 FGW458671 FQS458671 GAO458671 GKK458671 GUG458671 HEC458671 HNY458671 HXU458671 IHQ458671 IRM458671 JBI458671 JLE458671 JVA458671 KEW458671 KOS458671 KYO458671 LIK458671 LSG458671 MCC458671 MLY458671 MVU458671 NFQ458671 NPM458671 NZI458671 OJE458671 OTA458671 PCW458671 PMS458671 PWO458671 QGK458671 QQG458671 RAC458671 RJY458671 RTU458671 SDQ458671 SNM458671 SXI458671 THE458671 TRA458671 UAW458671 UKS458671 UUO458671 VEK458671 VOG458671 VYC458671 WHY458671 WRU458671 FI524207 PE524207 ZA524207 AIW524207 ASS524207 BCO524207 BMK524207 BWG524207 CGC524207 CPY524207 CZU524207 DJQ524207 DTM524207 EDI524207 ENE524207 EXA524207 FGW524207 FQS524207 GAO524207 GKK524207 GUG524207 HEC524207 HNY524207 HXU524207 IHQ524207 IRM524207 JBI524207 JLE524207 JVA524207 KEW524207 KOS524207 KYO524207 LIK524207 LSG524207 MCC524207 MLY524207 MVU524207 NFQ524207 NPM524207 NZI524207 OJE524207 OTA524207 PCW524207 PMS524207 PWO524207 QGK524207 QQG524207 RAC524207 RJY524207 RTU524207 SDQ524207 SNM524207 SXI524207 THE524207 TRA524207 UAW524207 UKS524207 UUO524207 VEK524207 VOG524207 VYC524207 WHY524207 WRU524207 FI589743 PE589743 ZA589743 AIW589743 ASS589743 BCO589743 BMK589743 BWG589743 CGC589743 CPY589743 CZU589743 DJQ589743 DTM589743 EDI589743 ENE589743 EXA589743 FGW589743 FQS589743 GAO589743 GKK589743 GUG589743 HEC589743 HNY589743 HXU589743 IHQ589743 IRM589743 JBI589743 JLE589743 JVA589743 KEW589743 KOS589743 KYO589743 LIK589743 LSG589743 MCC589743 MLY589743 MVU589743 NFQ589743 NPM589743 NZI589743 OJE589743 OTA589743 PCW589743 PMS589743 PWO589743 QGK589743 QQG589743 RAC589743 RJY589743 RTU589743 SDQ589743 SNM589743 SXI589743 THE589743 TRA589743 UAW589743 UKS589743 UUO589743 VEK589743 VOG589743 VYC589743 WHY589743 WRU589743 FI655279 PE655279 ZA655279 AIW655279 ASS655279 BCO655279 BMK655279 BWG655279 CGC655279 CPY655279 CZU655279 DJQ655279 DTM655279 EDI655279 ENE655279 EXA655279 FGW655279 FQS655279 GAO655279 GKK655279 GUG655279 HEC655279 HNY655279 HXU655279 IHQ655279 IRM655279 JBI655279 JLE655279 JVA655279 KEW655279 KOS655279 KYO655279 LIK655279 LSG655279 MCC655279 MLY655279 MVU655279 NFQ655279 NPM655279 NZI655279 OJE655279 OTA655279 PCW655279 PMS655279 PWO655279 QGK655279 QQG655279 RAC655279 RJY655279 RTU655279 SDQ655279 SNM655279 SXI655279 THE655279 TRA655279 UAW655279 UKS655279 UUO655279 VEK655279 VOG655279 VYC655279 WHY655279 WRU655279 FI720815 PE720815 ZA720815 AIW720815 ASS720815 BCO720815 BMK720815 BWG720815 CGC720815 CPY720815 CZU720815 DJQ720815 DTM720815 EDI720815 ENE720815 EXA720815 FGW720815 FQS720815 GAO720815 GKK720815 GUG720815 HEC720815 HNY720815 HXU720815 IHQ720815 IRM720815 JBI720815 JLE720815 JVA720815 KEW720815 KOS720815 KYO720815 LIK720815 LSG720815 MCC720815 MLY720815 MVU720815 NFQ720815 NPM720815 NZI720815 OJE720815 OTA720815 PCW720815 PMS720815 PWO720815 QGK720815 QQG720815 RAC720815 RJY720815 RTU720815 SDQ720815 SNM720815 SXI720815 THE720815 TRA720815 UAW720815 UKS720815 UUO720815 VEK720815 VOG720815 VYC720815 WHY720815 WRU720815 FI786351 PE786351 ZA786351 AIW786351 ASS786351 BCO786351 BMK786351 BWG786351 CGC786351 CPY786351 CZU786351 DJQ786351 DTM786351 EDI786351 ENE786351 EXA786351 FGW786351 FQS786351 GAO786351 GKK786351 GUG786351 HEC786351 HNY786351 HXU786351 IHQ786351 IRM786351 JBI786351 JLE786351 JVA786351 KEW786351 KOS786351 KYO786351 LIK786351 LSG786351 MCC786351 MLY786351 MVU786351 NFQ786351 NPM786351 NZI786351 OJE786351 OTA786351 PCW786351 PMS786351 PWO786351 QGK786351 QQG786351 RAC786351 RJY786351 RTU786351 SDQ786351 SNM786351 SXI786351 THE786351 TRA786351 UAW786351 UKS786351 UUO786351 VEK786351 VOG786351 VYC786351 WHY786351 WRU786351 FI851887 PE851887 ZA851887 AIW851887 ASS851887 BCO851887 BMK851887 BWG851887 CGC851887 CPY851887 CZU851887 DJQ851887 DTM851887 EDI851887 ENE851887 EXA851887 FGW851887 FQS851887 GAO851887 GKK851887 GUG851887 HEC851887 HNY851887 HXU851887 IHQ851887 IRM851887 JBI851887 JLE851887 JVA851887 KEW851887 KOS851887 KYO851887 LIK851887 LSG851887 MCC851887 MLY851887 MVU851887 NFQ851887 NPM851887 NZI851887 OJE851887 OTA851887 PCW851887 PMS851887 PWO851887 QGK851887 QQG851887 RAC851887 RJY851887 RTU851887 SDQ851887 SNM851887 SXI851887 THE851887 TRA851887 UAW851887 UKS851887 UUO851887 VEK851887 VOG851887 VYC851887 WHY851887 WRU851887 FI917423 PE917423 ZA917423 AIW917423 ASS917423 BCO917423 BMK917423 BWG917423 CGC917423 CPY917423 CZU917423 DJQ917423 DTM917423 EDI917423 ENE917423 EXA917423 FGW917423 FQS917423 GAO917423 GKK917423 GUG917423 HEC917423 HNY917423 HXU917423 IHQ917423 IRM917423 JBI917423 JLE917423 JVA917423 KEW917423 KOS917423 KYO917423 LIK917423 LSG917423 MCC917423 MLY917423 MVU917423 NFQ917423 NPM917423 NZI917423 OJE917423 OTA917423 PCW917423 PMS917423 PWO917423 QGK917423 QQG917423 RAC917423 RJY917423 RTU917423 SDQ917423 SNM917423 SXI917423 THE917423 TRA917423 UAW917423 UKS917423 UUO917423 VEK917423 VOG917423 VYC917423 WHY917423 WRU917423 FI982959 PE982959 ZA982959 AIW982959 ASS982959 BCO982959 BMK982959 BWG982959 CGC982959 CPY982959 CZU982959 DJQ982959 DTM982959 EDI982959 ENE982959 EXA982959 FGW982959 FQS982959 GAO982959 GKK982959 GUG982959 HEC982959 HNY982959 HXU982959 IHQ982959 IRM982959 JBI982959 JLE982959 JVA982959 KEW982959 KOS982959 KYO982959 LIK982959 LSG982959 MCC982959 MLY982959 MVU982959 NFQ982959 NPM982959 NZI982959 OJE982959 OTA982959 PCW982959 PMS982959 PWO982959 QGK982959 QQG982959 RAC982959 RJY982959 RTU982959 SDQ982959 SNM982959 SXI982959 THE982959 TRA982959 UAW982959 UKS982959 UUO982959 VEK982959 VOG982959 VYC982959 WHY982959 WRU982959 FG65455 PC65455 YY65455 AIU65455 ASQ65455 BCM65455 BMI65455 BWE65455 CGA65455 CPW65455 CZS65455 DJO65455 DTK65455 EDG65455 ENC65455 EWY65455 FGU65455 FQQ65455 GAM65455 GKI65455 GUE65455 HEA65455 HNW65455 HXS65455 IHO65455 IRK65455 JBG65455 JLC65455 JUY65455 KEU65455 KOQ65455 KYM65455 LII65455 LSE65455 MCA65455 MLW65455 MVS65455 NFO65455 NPK65455 NZG65455 OJC65455 OSY65455 PCU65455 PMQ65455 PWM65455 QGI65455 QQE65455 RAA65455 RJW65455 RTS65455 SDO65455 SNK65455 SXG65455 THC65455 TQY65455 UAU65455 UKQ65455 UUM65455 VEI65455 VOE65455 VYA65455 WHW65455 WRS65455 FG130991 PC130991 YY130991 AIU130991 ASQ130991 BCM130991 BMI130991 BWE130991 CGA130991 CPW130991 CZS130991 DJO130991 DTK130991 EDG130991 ENC130991 EWY130991 FGU130991 FQQ130991 GAM130991 GKI130991 GUE130991 HEA130991 HNW130991 HXS130991 IHO130991 IRK130991 JBG130991 JLC130991 JUY130991 KEU130991 KOQ130991 KYM130991 LII130991 LSE130991 MCA130991 MLW130991 MVS130991 NFO130991 NPK130991 NZG130991 OJC130991 OSY130991 PCU130991 PMQ130991 PWM130991 QGI130991 QQE130991 RAA130991 RJW130991 RTS130991 SDO130991 SNK130991 SXG130991 THC130991 TQY130991 UAU130991 UKQ130991 UUM130991 VEI130991 VOE130991 VYA130991 WHW130991 WRS130991 FG196527 PC196527 YY196527 AIU196527 ASQ196527 BCM196527 BMI196527 BWE196527 CGA196527 CPW196527 CZS196527 DJO196527 DTK196527 EDG196527 ENC196527 EWY196527 FGU196527 FQQ196527 GAM196527 GKI196527 GUE196527 HEA196527 HNW196527 HXS196527 IHO196527 IRK196527 JBG196527 JLC196527 JUY196527 KEU196527 KOQ196527 KYM196527 LII196527 LSE196527 MCA196527 MLW196527 MVS196527 NFO196527 NPK196527 NZG196527 OJC196527 OSY196527 PCU196527 PMQ196527 PWM196527 QGI196527 QQE196527 RAA196527 RJW196527 RTS196527 SDO196527 SNK196527 SXG196527 THC196527 TQY196527 UAU196527 UKQ196527 UUM196527 VEI196527 VOE196527 VYA196527 WHW196527 WRS196527 FG262063 PC262063 YY262063 AIU262063 ASQ262063 BCM262063 BMI262063 BWE262063 CGA262063 CPW262063 CZS262063 DJO262063 DTK262063 EDG262063 ENC262063 EWY262063 FGU262063 FQQ262063 GAM262063 GKI262063 GUE262063 HEA262063 HNW262063 HXS262063 IHO262063 IRK262063 JBG262063 JLC262063 JUY262063 KEU262063 KOQ262063 KYM262063 LII262063 LSE262063 MCA262063 MLW262063 MVS262063 NFO262063 NPK262063 NZG262063 OJC262063 OSY262063 PCU262063 PMQ262063 PWM262063 QGI262063 QQE262063 RAA262063 RJW262063 RTS262063 SDO262063 SNK262063 SXG262063 THC262063 TQY262063 UAU262063 UKQ262063 UUM262063 VEI262063 VOE262063 VYA262063 WHW262063 WRS262063 FG327599 PC327599 YY327599 AIU327599 ASQ327599 BCM327599 BMI327599 BWE327599 CGA327599 CPW327599 CZS327599 DJO327599 DTK327599 EDG327599 ENC327599 EWY327599 FGU327599 FQQ327599 GAM327599 GKI327599 GUE327599 HEA327599 HNW327599 HXS327599 IHO327599 IRK327599 JBG327599 JLC327599 JUY327599 KEU327599 KOQ327599 KYM327599 LII327599 LSE327599 MCA327599 MLW327599 MVS327599 NFO327599 NPK327599 NZG327599 OJC327599 OSY327599 PCU327599 PMQ327599 PWM327599 QGI327599 QQE327599 RAA327599 RJW327599 RTS327599 SDO327599 SNK327599 SXG327599 THC327599 TQY327599 UAU327599 UKQ327599 UUM327599 VEI327599 VOE327599 VYA327599 WHW327599 WRS327599 FG393135 PC393135 YY393135 AIU393135 ASQ393135 BCM393135 BMI393135 BWE393135 CGA393135 CPW393135 CZS393135 DJO393135 DTK393135 EDG393135 ENC393135 EWY393135 FGU393135 FQQ393135 GAM393135 GKI393135 GUE393135 HEA393135 HNW393135 HXS393135 IHO393135 IRK393135 JBG393135 JLC393135 JUY393135 KEU393135 KOQ393135 KYM393135 LII393135 LSE393135 MCA393135 MLW393135 MVS393135 NFO393135 NPK393135 NZG393135 OJC393135 OSY393135 PCU393135 PMQ393135 PWM393135 QGI393135 QQE393135 RAA393135 RJW393135 RTS393135 SDO393135 SNK393135 SXG393135 THC393135 TQY393135 UAU393135 UKQ393135 UUM393135 VEI393135 VOE393135 VYA393135 WHW393135 WRS393135 FG458671 PC458671 YY458671 AIU458671 ASQ458671 BCM458671 BMI458671 BWE458671 CGA458671 CPW458671 CZS458671 DJO458671 DTK458671 EDG458671 ENC458671 EWY458671 FGU458671 FQQ458671 GAM458671 GKI458671 GUE458671 HEA458671 HNW458671 HXS458671 IHO458671 IRK458671 JBG458671 JLC458671 JUY458671 KEU458671 KOQ458671 KYM458671 LII458671 LSE458671 MCA458671 MLW458671 MVS458671 NFO458671 NPK458671 NZG458671 OJC458671 OSY458671 PCU458671 PMQ458671 PWM458671 QGI458671 QQE458671 RAA458671 RJW458671 RTS458671 SDO458671 SNK458671 SXG458671 THC458671 TQY458671 UAU458671 UKQ458671 UUM458671 VEI458671 VOE458671 VYA458671 WHW458671 WRS458671 FG524207 PC524207 YY524207 AIU524207 ASQ524207 BCM524207 BMI524207 BWE524207 CGA524207 CPW524207 CZS524207 DJO524207 DTK524207 EDG524207 ENC524207 EWY524207 FGU524207 FQQ524207 GAM524207 GKI524207 GUE524207 HEA524207 HNW524207 HXS524207 IHO524207 IRK524207 JBG524207 JLC524207 JUY524207 KEU524207 KOQ524207 KYM524207 LII524207 LSE524207 MCA524207 MLW524207 MVS524207 NFO524207 NPK524207 NZG524207 OJC524207 OSY524207 PCU524207 PMQ524207 PWM524207 QGI524207 QQE524207 RAA524207 RJW524207 RTS524207 SDO524207 SNK524207 SXG524207 THC524207 TQY524207 UAU524207 UKQ524207 UUM524207 VEI524207 VOE524207 VYA524207 WHW524207 WRS524207 FG589743 PC589743 YY589743 AIU589743 ASQ589743 BCM589743 BMI589743 BWE589743 CGA589743 CPW589743 CZS589743 DJO589743 DTK589743 EDG589743 ENC589743 EWY589743 FGU589743 FQQ589743 GAM589743 GKI589743 GUE589743 HEA589743 HNW589743 HXS589743 IHO589743 IRK589743 JBG589743 JLC589743 JUY589743 KEU589743 KOQ589743 KYM589743 LII589743 LSE589743 MCA589743 MLW589743 MVS589743 NFO589743 NPK589743 NZG589743 OJC589743 OSY589743 PCU589743 PMQ589743 PWM589743 QGI589743 QQE589743 RAA589743 RJW589743 RTS589743 SDO589743 SNK589743 SXG589743 THC589743 TQY589743 UAU589743 UKQ589743 UUM589743 VEI589743 VOE589743 VYA589743 WHW589743 WRS589743 FG655279 PC655279 YY655279 AIU655279 ASQ655279 BCM655279 BMI655279 BWE655279 CGA655279 CPW655279 CZS655279 DJO655279 DTK655279 EDG655279 ENC655279 EWY655279 FGU655279 FQQ655279 GAM655279 GKI655279 GUE655279 HEA655279 HNW655279 HXS655279 IHO655279 IRK655279 JBG655279 JLC655279 JUY655279 KEU655279 KOQ655279 KYM655279 LII655279 LSE655279 MCA655279 MLW655279 MVS655279 NFO655279 NPK655279 NZG655279 OJC655279 OSY655279 PCU655279 PMQ655279 PWM655279 QGI655279 QQE655279 RAA655279 RJW655279 RTS655279 SDO655279 SNK655279 SXG655279 THC655279 TQY655279 UAU655279 UKQ655279 UUM655279 VEI655279 VOE655279 VYA655279 WHW655279 WRS655279 FG720815 PC720815 YY720815 AIU720815 ASQ720815 BCM720815 BMI720815 BWE720815 CGA720815 CPW720815 CZS720815 DJO720815 DTK720815 EDG720815 ENC720815 EWY720815 FGU720815 FQQ720815 GAM720815 GKI720815 GUE720815 HEA720815 HNW720815 HXS720815 IHO720815 IRK720815 JBG720815 JLC720815 JUY720815 KEU720815 KOQ720815 KYM720815 LII720815 LSE720815 MCA720815 MLW720815 MVS720815 NFO720815 NPK720815 NZG720815 OJC720815 OSY720815 PCU720815 PMQ720815 PWM720815 QGI720815 QQE720815 RAA720815 RJW720815 RTS720815 SDO720815 SNK720815 SXG720815 THC720815 TQY720815 UAU720815 UKQ720815 UUM720815 VEI720815 VOE720815 VYA720815 WHW720815 WRS720815 FG786351 PC786351 YY786351 AIU786351 ASQ786351 BCM786351 BMI786351 BWE786351 CGA786351 CPW786351 CZS786351 DJO786351 DTK786351 EDG786351 ENC786351 EWY786351 FGU786351 FQQ786351 GAM786351 GKI786351 GUE786351 HEA786351 HNW786351 HXS786351 IHO786351 IRK786351 JBG786351 JLC786351 JUY786351 KEU786351 KOQ786351 KYM786351 LII786351 LSE786351 MCA786351 MLW786351 MVS786351 NFO786351 NPK786351 NZG786351 OJC786351 OSY786351 PCU786351 PMQ786351 PWM786351 QGI786351 QQE786351 RAA786351 RJW786351 RTS786351 SDO786351 SNK786351 SXG786351 THC786351 TQY786351 UAU786351 UKQ786351 UUM786351 VEI786351 VOE786351 VYA786351 WHW786351 WRS786351 FG851887 PC851887 YY851887 AIU851887 ASQ851887 BCM851887 BMI851887 BWE851887 CGA851887 CPW851887 CZS851887 DJO851887 DTK851887 EDG851887 ENC851887 EWY851887 FGU851887 FQQ851887 GAM851887 GKI851887 GUE851887 HEA851887 HNW851887 HXS851887 IHO851887 IRK851887 JBG851887 JLC851887 JUY851887 KEU851887 KOQ851887 KYM851887 LII851887 LSE851887 MCA851887 MLW851887 MVS851887 NFO851887 NPK851887 NZG851887 OJC851887 OSY851887 PCU851887 PMQ851887 PWM851887 QGI851887 QQE851887 RAA851887 RJW851887 RTS851887 SDO851887 SNK851887 SXG851887 THC851887 TQY851887 UAU851887 UKQ851887 UUM851887 VEI851887 VOE851887 VYA851887 WHW851887 WRS851887 FG917423 PC917423 YY917423 AIU917423 ASQ917423 BCM917423 BMI917423 BWE917423 CGA917423 CPW917423 CZS917423 DJO917423 DTK917423 EDG917423 ENC917423 EWY917423 FGU917423 FQQ917423 GAM917423 GKI917423 GUE917423 HEA917423 HNW917423 HXS917423 IHO917423 IRK917423 JBG917423 JLC917423 JUY917423 KEU917423 KOQ917423 KYM917423 LII917423 LSE917423 MCA917423 MLW917423 MVS917423 NFO917423 NPK917423 NZG917423 OJC917423 OSY917423 PCU917423 PMQ917423 PWM917423 QGI917423 QQE917423 RAA917423 RJW917423 RTS917423 SDO917423 SNK917423 SXG917423 THC917423 TQY917423 UAU917423 UKQ917423 UUM917423 VEI917423 VOE917423 VYA917423 WHW917423 WRS917423 FG982959 PC982959 YY982959 AIU982959 ASQ982959 BCM982959 BMI982959 BWE982959 CGA982959 CPW982959 CZS982959 DJO982959 DTK982959 EDG982959 ENC982959 EWY982959 FGU982959 FQQ982959 GAM982959 GKI982959 GUE982959 HEA982959 HNW982959 HXS982959 IHO982959 IRK982959 JBG982959 JLC982959 JUY982959 KEU982959 KOQ982959 KYM982959 LII982959 LSE982959 MCA982959 MLW982959 MVS982959 NFO982959 NPK982959 NZG982959 OJC982959 OSY982959 PCU982959 PMQ982959 PWM982959 QGI982959 QQE982959 RAA982959 RJW982959 RTS982959 SDO982959 SNK982959 SXG982959 THC982959 TQY982959 UAU982959 UKQ982959 UUM982959 VEI982959 VOE982959 VYA982959 WHW982959 WRS982959 FP65455 PL65455 ZH65455 AJD65455 ASZ65455 BCV65455 BMR65455 BWN65455 CGJ65455 CQF65455 DAB65455 DJX65455 DTT65455 EDP65455 ENL65455 EXH65455 FHD65455 FQZ65455 GAV65455 GKR65455 GUN65455 HEJ65455 HOF65455 HYB65455 IHX65455 IRT65455 JBP65455 JLL65455 JVH65455 KFD65455 KOZ65455 KYV65455 LIR65455 LSN65455 MCJ65455 MMF65455 MWB65455 NFX65455 NPT65455 NZP65455 OJL65455 OTH65455 PDD65455 PMZ65455 PWV65455 QGR65455 QQN65455 RAJ65455 RKF65455 RUB65455 SDX65455 SNT65455 SXP65455 THL65455 TRH65455 UBD65455 UKZ65455 UUV65455 VER65455 VON65455 VYJ65455 WIF65455 WSB65455 FP130991 PL130991 ZH130991 AJD130991 ASZ130991 BCV130991 BMR130991 BWN130991 CGJ130991 CQF130991 DAB130991 DJX130991 DTT130991 EDP130991 ENL130991 EXH130991 FHD130991 FQZ130991 GAV130991 GKR130991 GUN130991 HEJ130991 HOF130991 HYB130991 IHX130991 IRT130991 JBP130991 JLL130991 JVH130991 KFD130991 KOZ130991 KYV130991 LIR130991 LSN130991 MCJ130991 MMF130991 MWB130991 NFX130991 NPT130991 NZP130991 OJL130991 OTH130991 PDD130991 PMZ130991 PWV130991 QGR130991 QQN130991 RAJ130991 RKF130991 RUB130991 SDX130991 SNT130991 SXP130991 THL130991 TRH130991 UBD130991 UKZ130991 UUV130991 VER130991 VON130991 VYJ130991 WIF130991 WSB130991 FP196527 PL196527 ZH196527 AJD196527 ASZ196527 BCV196527 BMR196527 BWN196527 CGJ196527 CQF196527 DAB196527 DJX196527 DTT196527 EDP196527 ENL196527 EXH196527 FHD196527 FQZ196527 GAV196527 GKR196527 GUN196527 HEJ196527 HOF196527 HYB196527 IHX196527 IRT196527 JBP196527 JLL196527 JVH196527 KFD196527 KOZ196527 KYV196527 LIR196527 LSN196527 MCJ196527 MMF196527 MWB196527 NFX196527 NPT196527 NZP196527 OJL196527 OTH196527 PDD196527 PMZ196527 PWV196527 QGR196527 QQN196527 RAJ196527 RKF196527 RUB196527 SDX196527 SNT196527 SXP196527 THL196527 TRH196527 UBD196527 UKZ196527 UUV196527 VER196527 VON196527 VYJ196527 WIF196527 WSB196527 FP262063 PL262063 ZH262063 AJD262063 ASZ262063 BCV262063 BMR262063 BWN262063 CGJ262063 CQF262063 DAB262063 DJX262063 DTT262063 EDP262063 ENL262063 EXH262063 FHD262063 FQZ262063 GAV262063 GKR262063 GUN262063 HEJ262063 HOF262063 HYB262063 IHX262063 IRT262063 JBP262063 JLL262063 JVH262063 KFD262063 KOZ262063 KYV262063 LIR262063 LSN262063 MCJ262063 MMF262063 MWB262063 NFX262063 NPT262063 NZP262063 OJL262063 OTH262063 PDD262063 PMZ262063 PWV262063 QGR262063 QQN262063 RAJ262063 RKF262063 RUB262063 SDX262063 SNT262063 SXP262063 THL262063 TRH262063 UBD262063 UKZ262063 UUV262063 VER262063 VON262063 VYJ262063 WIF262063 WSB262063 FP327599 PL327599 ZH327599 AJD327599 ASZ327599 BCV327599 BMR327599 BWN327599 CGJ327599 CQF327599 DAB327599 DJX327599 DTT327599 EDP327599 ENL327599 EXH327599 FHD327599 FQZ327599 GAV327599 GKR327599 GUN327599 HEJ327599 HOF327599 HYB327599 IHX327599 IRT327599 JBP327599 JLL327599 JVH327599 KFD327599 KOZ327599 KYV327599 LIR327599 LSN327599 MCJ327599 MMF327599 MWB327599 NFX327599 NPT327599 NZP327599 OJL327599 OTH327599 PDD327599 PMZ327599 PWV327599 QGR327599 QQN327599 RAJ327599 RKF327599 RUB327599 SDX327599 SNT327599 SXP327599 THL327599 TRH327599 UBD327599 UKZ327599 UUV327599 VER327599 VON327599 VYJ327599 WIF327599 WSB327599 FP393135 PL393135 ZH393135 AJD393135 ASZ393135 BCV393135 BMR393135 BWN393135 CGJ393135 CQF393135 DAB393135 DJX393135 DTT393135 EDP393135 ENL393135 EXH393135 FHD393135 FQZ393135 GAV393135 GKR393135 GUN393135 HEJ393135 HOF393135 HYB393135 IHX393135 IRT393135 JBP393135 JLL393135 JVH393135 KFD393135 KOZ393135 KYV393135 LIR393135 LSN393135 MCJ393135 MMF393135 MWB393135 NFX393135 NPT393135 NZP393135 OJL393135 OTH393135 PDD393135 PMZ393135 PWV393135 QGR393135 QQN393135 RAJ393135 RKF393135 RUB393135 SDX393135 SNT393135 SXP393135 THL393135 TRH393135 UBD393135 UKZ393135 UUV393135 VER393135 VON393135 VYJ393135 WIF393135 WSB393135 FP458671 PL458671 ZH458671 AJD458671 ASZ458671 BCV458671 BMR458671 BWN458671 CGJ458671 CQF458671 DAB458671 DJX458671 DTT458671 EDP458671 ENL458671 EXH458671 FHD458671 FQZ458671 GAV458671 GKR458671 GUN458671 HEJ458671 HOF458671 HYB458671 IHX458671 IRT458671 JBP458671 JLL458671 JVH458671 KFD458671 KOZ458671 KYV458671 LIR458671 LSN458671 MCJ458671 MMF458671 MWB458671 NFX458671 NPT458671 NZP458671 OJL458671 OTH458671 PDD458671 PMZ458671 PWV458671 QGR458671 QQN458671 RAJ458671 RKF458671 RUB458671 SDX458671 SNT458671 SXP458671 THL458671 TRH458671 UBD458671 UKZ458671 UUV458671 VER458671 VON458671 VYJ458671 WIF458671 WSB458671 FP524207 PL524207 ZH524207 AJD524207 ASZ524207 BCV524207 BMR524207 BWN524207 CGJ524207 CQF524207 DAB524207 DJX524207 DTT524207 EDP524207 ENL524207 EXH524207 FHD524207 FQZ524207 GAV524207 GKR524207 GUN524207 HEJ524207 HOF524207 HYB524207 IHX524207 IRT524207 JBP524207 JLL524207 JVH524207 KFD524207 KOZ524207 KYV524207 LIR524207 LSN524207 MCJ524207 MMF524207 MWB524207 NFX524207 NPT524207 NZP524207 OJL524207 OTH524207 PDD524207 PMZ524207 PWV524207 QGR524207 QQN524207 RAJ524207 RKF524207 RUB524207 SDX524207 SNT524207 SXP524207 THL524207 TRH524207 UBD524207 UKZ524207 UUV524207 VER524207 VON524207 VYJ524207 WIF524207 WSB524207 FP589743 PL589743 ZH589743 AJD589743 ASZ589743 BCV589743 BMR589743 BWN589743 CGJ589743 CQF589743 DAB589743 DJX589743 DTT589743 EDP589743 ENL589743 EXH589743 FHD589743 FQZ589743 GAV589743 GKR589743 GUN589743 HEJ589743 HOF589743 HYB589743 IHX589743 IRT589743 JBP589743 JLL589743 JVH589743 KFD589743 KOZ589743 KYV589743 LIR589743 LSN589743 MCJ589743 MMF589743 MWB589743 NFX589743 NPT589743 NZP589743 OJL589743 OTH589743 PDD589743 PMZ589743 PWV589743 QGR589743 QQN589743 RAJ589743 RKF589743 RUB589743 SDX589743 SNT589743 SXP589743 THL589743 TRH589743 UBD589743 UKZ589743 UUV589743 VER589743 VON589743 VYJ589743 WIF589743 WSB589743 FP655279 PL655279 ZH655279 AJD655279 ASZ655279 BCV655279 BMR655279 BWN655279 CGJ655279 CQF655279 DAB655279 DJX655279 DTT655279 EDP655279 ENL655279 EXH655279 FHD655279 FQZ655279 GAV655279 GKR655279 GUN655279 HEJ655279 HOF655279 HYB655279 IHX655279 IRT655279 JBP655279 JLL655279 JVH655279 KFD655279 KOZ655279 KYV655279 LIR655279 LSN655279 MCJ655279 MMF655279 MWB655279 NFX655279 NPT655279 NZP655279 OJL655279 OTH655279 PDD655279 PMZ655279 PWV655279 QGR655279 QQN655279 RAJ655279 RKF655279 RUB655279 SDX655279 SNT655279 SXP655279 THL655279 TRH655279 UBD655279 UKZ655279 UUV655279 VER655279 VON655279 VYJ655279 WIF655279 WSB655279 FP720815 PL720815 ZH720815 AJD720815 ASZ720815 BCV720815 BMR720815 BWN720815 CGJ720815 CQF720815 DAB720815 DJX720815 DTT720815 EDP720815 ENL720815 EXH720815 FHD720815 FQZ720815 GAV720815 GKR720815 GUN720815 HEJ720815 HOF720815 HYB720815 IHX720815 IRT720815 JBP720815 JLL720815 JVH720815 KFD720815 KOZ720815 KYV720815 LIR720815 LSN720815 MCJ720815 MMF720815 MWB720815 NFX720815 NPT720815 NZP720815 OJL720815 OTH720815 PDD720815 PMZ720815 PWV720815 QGR720815 QQN720815 RAJ720815 RKF720815 RUB720815 SDX720815 SNT720815 SXP720815 THL720815 TRH720815 UBD720815 UKZ720815 UUV720815 VER720815 VON720815 VYJ720815 WIF720815 WSB720815 FP786351 PL786351 ZH786351 AJD786351 ASZ786351 BCV786351 BMR786351 BWN786351 CGJ786351 CQF786351 DAB786351 DJX786351 DTT786351 EDP786351 ENL786351 EXH786351 FHD786351 FQZ786351 GAV786351 GKR786351 GUN786351 HEJ786351 HOF786351 HYB786351 IHX786351 IRT786351 JBP786351 JLL786351 JVH786351 KFD786351 KOZ786351 KYV786351 LIR786351 LSN786351 MCJ786351 MMF786351 MWB786351 NFX786351 NPT786351 NZP786351 OJL786351 OTH786351 PDD786351 PMZ786351 PWV786351 QGR786351 QQN786351 RAJ786351 RKF786351 RUB786351 SDX786351 SNT786351 SXP786351 THL786351 TRH786351 UBD786351 UKZ786351 UUV786351 VER786351 VON786351 VYJ786351 WIF786351 WSB786351 FP851887 PL851887 ZH851887 AJD851887 ASZ851887 BCV851887 BMR851887 BWN851887 CGJ851887 CQF851887 DAB851887 DJX851887 DTT851887 EDP851887 ENL851887 EXH851887 FHD851887 FQZ851887 GAV851887 GKR851887 GUN851887 HEJ851887 HOF851887 HYB851887 IHX851887 IRT851887 JBP851887 JLL851887 JVH851887 KFD851887 KOZ851887 KYV851887 LIR851887 LSN851887 MCJ851887 MMF851887 MWB851887 NFX851887 NPT851887 NZP851887 OJL851887 OTH851887 PDD851887 PMZ851887 PWV851887 QGR851887 QQN851887 RAJ851887 RKF851887 RUB851887 SDX851887 SNT851887 SXP851887 THL851887 TRH851887 UBD851887 UKZ851887 UUV851887 VER851887 VON851887 VYJ851887 WIF851887 WSB851887 FP917423 PL917423 ZH917423 AJD917423 ASZ917423 BCV917423 BMR917423 BWN917423 CGJ917423 CQF917423 DAB917423 DJX917423 DTT917423 EDP917423 ENL917423 EXH917423 FHD917423 FQZ917423 GAV917423 GKR917423 GUN917423 HEJ917423 HOF917423 HYB917423 IHX917423 IRT917423 JBP917423 JLL917423 JVH917423 KFD917423 KOZ917423 KYV917423 LIR917423 LSN917423 MCJ917423 MMF917423 MWB917423 NFX917423 NPT917423 NZP917423 OJL917423 OTH917423 PDD917423 PMZ917423 PWV917423 QGR917423 QQN917423 RAJ917423 RKF917423 RUB917423 SDX917423 SNT917423 SXP917423 THL917423 TRH917423 UBD917423 UKZ917423 UUV917423 VER917423 VON917423 VYJ917423 WIF917423 WSB917423 FP982959 PL982959 ZH982959 AJD982959 ASZ982959 BCV982959 BMR982959 BWN982959 CGJ982959 CQF982959 DAB982959 DJX982959 DTT982959 EDP982959 ENL982959 EXH982959 FHD982959 FQZ982959 GAV982959 GKR982959 GUN982959 HEJ982959 HOF982959 HYB982959 IHX982959 IRT982959 JBP982959 JLL982959 JVH982959 KFD982959 KOZ982959 KYV982959 LIR982959 LSN982959 MCJ982959 MMF982959 MWB982959 NFX982959 NPT982959 NZP982959 OJL982959 OTH982959 PDD982959 PMZ982959 PWV982959 QGR982959 QQN982959 RAJ982959 RKF982959 RUB982959 SDX982959 SNT982959 SXP982959 THL982959 TRH982959 UBD982959 UKZ982959 UUV982959 VER982959 VON982959 VYJ982959 WIF982959 WSB982959 FP65460:FP65461 PL65460:PL65461 ZH65460:ZH65461 AJD65460:AJD65461 ASZ65460:ASZ65461 BCV65460:BCV65461 BMR65460:BMR65461 BWN65460:BWN65461 CGJ65460:CGJ65461 CQF65460:CQF65461 DAB65460:DAB65461 DJX65460:DJX65461 DTT65460:DTT65461 EDP65460:EDP65461 ENL65460:ENL65461 EXH65460:EXH65461 FHD65460:FHD65461 FQZ65460:FQZ65461 GAV65460:GAV65461 GKR65460:GKR65461 GUN65460:GUN65461 HEJ65460:HEJ65461 HOF65460:HOF65461 HYB65460:HYB65461 IHX65460:IHX65461 IRT65460:IRT65461 JBP65460:JBP65461 JLL65460:JLL65461 JVH65460:JVH65461 KFD65460:KFD65461 KOZ65460:KOZ65461 KYV65460:KYV65461 LIR65460:LIR65461 LSN65460:LSN65461 MCJ65460:MCJ65461 MMF65460:MMF65461 MWB65460:MWB65461 NFX65460:NFX65461 NPT65460:NPT65461 NZP65460:NZP65461 OJL65460:OJL65461 OTH65460:OTH65461 PDD65460:PDD65461 PMZ65460:PMZ65461 PWV65460:PWV65461 QGR65460:QGR65461 QQN65460:QQN65461 RAJ65460:RAJ65461 RKF65460:RKF65461 RUB65460:RUB65461 SDX65460:SDX65461 SNT65460:SNT65461 SXP65460:SXP65461 THL65460:THL65461 TRH65460:TRH65461 UBD65460:UBD65461 UKZ65460:UKZ65461 UUV65460:UUV65461 VER65460:VER65461 VON65460:VON65461 VYJ65460:VYJ65461 WIF65460:WIF65461 WSB65460:WSB65461 FP130996:FP130997 PL130996:PL130997 ZH130996:ZH130997 AJD130996:AJD130997 ASZ130996:ASZ130997 BCV130996:BCV130997 BMR130996:BMR130997 BWN130996:BWN130997 CGJ130996:CGJ130997 CQF130996:CQF130997 DAB130996:DAB130997 DJX130996:DJX130997 DTT130996:DTT130997 EDP130996:EDP130997 ENL130996:ENL130997 EXH130996:EXH130997 FHD130996:FHD130997 FQZ130996:FQZ130997 GAV130996:GAV130997 GKR130996:GKR130997 GUN130996:GUN130997 HEJ130996:HEJ130997 HOF130996:HOF130997 HYB130996:HYB130997 IHX130996:IHX130997 IRT130996:IRT130997 JBP130996:JBP130997 JLL130996:JLL130997 JVH130996:JVH130997 KFD130996:KFD130997 KOZ130996:KOZ130997 KYV130996:KYV130997 LIR130996:LIR130997 LSN130996:LSN130997 MCJ130996:MCJ130997 MMF130996:MMF130997 MWB130996:MWB130997 NFX130996:NFX130997 NPT130996:NPT130997 NZP130996:NZP130997 OJL130996:OJL130997 OTH130996:OTH130997 PDD130996:PDD130997 PMZ130996:PMZ130997 PWV130996:PWV130997 QGR130996:QGR130997 QQN130996:QQN130997 RAJ130996:RAJ130997 RKF130996:RKF130997 RUB130996:RUB130997 SDX130996:SDX130997 SNT130996:SNT130997 SXP130996:SXP130997 THL130996:THL130997 TRH130996:TRH130997 UBD130996:UBD130997 UKZ130996:UKZ130997 UUV130996:UUV130997 VER130996:VER130997 VON130996:VON130997 VYJ130996:VYJ130997 WIF130996:WIF130997 WSB130996:WSB130997 FP196532:FP196533 PL196532:PL196533 ZH196532:ZH196533 AJD196532:AJD196533 ASZ196532:ASZ196533 BCV196532:BCV196533 BMR196532:BMR196533 BWN196532:BWN196533 CGJ196532:CGJ196533 CQF196532:CQF196533 DAB196532:DAB196533 DJX196532:DJX196533 DTT196532:DTT196533 EDP196532:EDP196533 ENL196532:ENL196533 EXH196532:EXH196533 FHD196532:FHD196533 FQZ196532:FQZ196533 GAV196532:GAV196533 GKR196532:GKR196533 GUN196532:GUN196533 HEJ196532:HEJ196533 HOF196532:HOF196533 HYB196532:HYB196533 IHX196532:IHX196533 IRT196532:IRT196533 JBP196532:JBP196533 JLL196532:JLL196533 JVH196532:JVH196533 KFD196532:KFD196533 KOZ196532:KOZ196533 KYV196532:KYV196533 LIR196532:LIR196533 LSN196532:LSN196533 MCJ196532:MCJ196533 MMF196532:MMF196533 MWB196532:MWB196533 NFX196532:NFX196533 NPT196532:NPT196533 NZP196532:NZP196533 OJL196532:OJL196533 OTH196532:OTH196533 PDD196532:PDD196533 PMZ196532:PMZ196533 PWV196532:PWV196533 QGR196532:QGR196533 QQN196532:QQN196533 RAJ196532:RAJ196533 RKF196532:RKF196533 RUB196532:RUB196533 SDX196532:SDX196533 SNT196532:SNT196533 SXP196532:SXP196533 THL196532:THL196533 TRH196532:TRH196533 UBD196532:UBD196533 UKZ196532:UKZ196533 UUV196532:UUV196533 VER196532:VER196533 VON196532:VON196533 VYJ196532:VYJ196533 WIF196532:WIF196533 WSB196532:WSB196533 FP262068:FP262069 PL262068:PL262069 ZH262068:ZH262069 AJD262068:AJD262069 ASZ262068:ASZ262069 BCV262068:BCV262069 BMR262068:BMR262069 BWN262068:BWN262069 CGJ262068:CGJ262069 CQF262068:CQF262069 DAB262068:DAB262069 DJX262068:DJX262069 DTT262068:DTT262069 EDP262068:EDP262069 ENL262068:ENL262069 EXH262068:EXH262069 FHD262068:FHD262069 FQZ262068:FQZ262069 GAV262068:GAV262069 GKR262068:GKR262069 GUN262068:GUN262069 HEJ262068:HEJ262069 HOF262068:HOF262069 HYB262068:HYB262069 IHX262068:IHX262069 IRT262068:IRT262069 JBP262068:JBP262069 JLL262068:JLL262069 JVH262068:JVH262069 KFD262068:KFD262069 KOZ262068:KOZ262069 KYV262068:KYV262069 LIR262068:LIR262069 LSN262068:LSN262069 MCJ262068:MCJ262069 MMF262068:MMF262069 MWB262068:MWB262069 NFX262068:NFX262069 NPT262068:NPT262069 NZP262068:NZP262069 OJL262068:OJL262069 OTH262068:OTH262069 PDD262068:PDD262069 PMZ262068:PMZ262069 PWV262068:PWV262069 QGR262068:QGR262069 QQN262068:QQN262069 RAJ262068:RAJ262069 RKF262068:RKF262069 RUB262068:RUB262069 SDX262068:SDX262069 SNT262068:SNT262069 SXP262068:SXP262069 THL262068:THL262069 TRH262068:TRH262069 UBD262068:UBD262069 UKZ262068:UKZ262069 UUV262068:UUV262069 VER262068:VER262069 VON262068:VON262069 VYJ262068:VYJ262069 WIF262068:WIF262069 WSB262068:WSB262069 FP327604:FP327605 PL327604:PL327605 ZH327604:ZH327605 AJD327604:AJD327605 ASZ327604:ASZ327605 BCV327604:BCV327605 BMR327604:BMR327605 BWN327604:BWN327605 CGJ327604:CGJ327605 CQF327604:CQF327605 DAB327604:DAB327605 DJX327604:DJX327605 DTT327604:DTT327605 EDP327604:EDP327605 ENL327604:ENL327605 EXH327604:EXH327605 FHD327604:FHD327605 FQZ327604:FQZ327605 GAV327604:GAV327605 GKR327604:GKR327605 GUN327604:GUN327605 HEJ327604:HEJ327605 HOF327604:HOF327605 HYB327604:HYB327605 IHX327604:IHX327605 IRT327604:IRT327605 JBP327604:JBP327605 JLL327604:JLL327605 JVH327604:JVH327605 KFD327604:KFD327605 KOZ327604:KOZ327605 KYV327604:KYV327605 LIR327604:LIR327605 LSN327604:LSN327605 MCJ327604:MCJ327605 MMF327604:MMF327605 MWB327604:MWB327605 NFX327604:NFX327605 NPT327604:NPT327605 NZP327604:NZP327605 OJL327604:OJL327605 OTH327604:OTH327605 PDD327604:PDD327605 PMZ327604:PMZ327605 PWV327604:PWV327605 QGR327604:QGR327605 QQN327604:QQN327605 RAJ327604:RAJ327605 RKF327604:RKF327605 RUB327604:RUB327605 SDX327604:SDX327605 SNT327604:SNT327605 SXP327604:SXP327605 THL327604:THL327605 TRH327604:TRH327605 UBD327604:UBD327605 UKZ327604:UKZ327605 UUV327604:UUV327605 VER327604:VER327605 VON327604:VON327605 VYJ327604:VYJ327605 WIF327604:WIF327605 WSB327604:WSB327605 FP393140:FP393141 PL393140:PL393141 ZH393140:ZH393141 AJD393140:AJD393141 ASZ393140:ASZ393141 BCV393140:BCV393141 BMR393140:BMR393141 BWN393140:BWN393141 CGJ393140:CGJ393141 CQF393140:CQF393141 DAB393140:DAB393141 DJX393140:DJX393141 DTT393140:DTT393141 EDP393140:EDP393141 ENL393140:ENL393141 EXH393140:EXH393141 FHD393140:FHD393141 FQZ393140:FQZ393141 GAV393140:GAV393141 GKR393140:GKR393141 GUN393140:GUN393141 HEJ393140:HEJ393141 HOF393140:HOF393141 HYB393140:HYB393141 IHX393140:IHX393141 IRT393140:IRT393141 JBP393140:JBP393141 JLL393140:JLL393141 JVH393140:JVH393141 KFD393140:KFD393141 KOZ393140:KOZ393141 KYV393140:KYV393141 LIR393140:LIR393141 LSN393140:LSN393141 MCJ393140:MCJ393141 MMF393140:MMF393141 MWB393140:MWB393141 NFX393140:NFX393141 NPT393140:NPT393141 NZP393140:NZP393141 OJL393140:OJL393141 OTH393140:OTH393141 PDD393140:PDD393141 PMZ393140:PMZ393141 PWV393140:PWV393141 QGR393140:QGR393141 QQN393140:QQN393141 RAJ393140:RAJ393141 RKF393140:RKF393141 RUB393140:RUB393141 SDX393140:SDX393141 SNT393140:SNT393141 SXP393140:SXP393141 THL393140:THL393141 TRH393140:TRH393141 UBD393140:UBD393141 UKZ393140:UKZ393141 UUV393140:UUV393141 VER393140:VER393141 VON393140:VON393141 VYJ393140:VYJ393141 WIF393140:WIF393141 WSB393140:WSB393141 FP458676:FP458677 PL458676:PL458677 ZH458676:ZH458677 AJD458676:AJD458677 ASZ458676:ASZ458677 BCV458676:BCV458677 BMR458676:BMR458677 BWN458676:BWN458677 CGJ458676:CGJ458677 CQF458676:CQF458677 DAB458676:DAB458677 DJX458676:DJX458677 DTT458676:DTT458677 EDP458676:EDP458677 ENL458676:ENL458677 EXH458676:EXH458677 FHD458676:FHD458677 FQZ458676:FQZ458677 GAV458676:GAV458677 GKR458676:GKR458677 GUN458676:GUN458677 HEJ458676:HEJ458677 HOF458676:HOF458677 HYB458676:HYB458677 IHX458676:IHX458677 IRT458676:IRT458677 JBP458676:JBP458677 JLL458676:JLL458677 JVH458676:JVH458677 KFD458676:KFD458677 KOZ458676:KOZ458677 KYV458676:KYV458677 LIR458676:LIR458677 LSN458676:LSN458677 MCJ458676:MCJ458677 MMF458676:MMF458677 MWB458676:MWB458677 NFX458676:NFX458677 NPT458676:NPT458677 NZP458676:NZP458677 OJL458676:OJL458677 OTH458676:OTH458677 PDD458676:PDD458677 PMZ458676:PMZ458677 PWV458676:PWV458677 QGR458676:QGR458677 QQN458676:QQN458677 RAJ458676:RAJ458677 RKF458676:RKF458677 RUB458676:RUB458677 SDX458676:SDX458677 SNT458676:SNT458677 SXP458676:SXP458677 THL458676:THL458677 TRH458676:TRH458677 UBD458676:UBD458677 UKZ458676:UKZ458677 UUV458676:UUV458677 VER458676:VER458677 VON458676:VON458677 VYJ458676:VYJ458677 WIF458676:WIF458677 WSB458676:WSB458677 FP524212:FP524213 PL524212:PL524213 ZH524212:ZH524213 AJD524212:AJD524213 ASZ524212:ASZ524213 BCV524212:BCV524213 BMR524212:BMR524213 BWN524212:BWN524213 CGJ524212:CGJ524213 CQF524212:CQF524213 DAB524212:DAB524213 DJX524212:DJX524213 DTT524212:DTT524213 EDP524212:EDP524213 ENL524212:ENL524213 EXH524212:EXH524213 FHD524212:FHD524213 FQZ524212:FQZ524213 GAV524212:GAV524213 GKR524212:GKR524213 GUN524212:GUN524213 HEJ524212:HEJ524213 HOF524212:HOF524213 HYB524212:HYB524213 IHX524212:IHX524213 IRT524212:IRT524213 JBP524212:JBP524213 JLL524212:JLL524213 JVH524212:JVH524213 KFD524212:KFD524213 KOZ524212:KOZ524213 KYV524212:KYV524213 LIR524212:LIR524213 LSN524212:LSN524213 MCJ524212:MCJ524213 MMF524212:MMF524213 MWB524212:MWB524213 NFX524212:NFX524213 NPT524212:NPT524213 NZP524212:NZP524213 OJL524212:OJL524213 OTH524212:OTH524213 PDD524212:PDD524213 PMZ524212:PMZ524213 PWV524212:PWV524213 QGR524212:QGR524213 QQN524212:QQN524213 RAJ524212:RAJ524213 RKF524212:RKF524213 RUB524212:RUB524213 SDX524212:SDX524213 SNT524212:SNT524213 SXP524212:SXP524213 THL524212:THL524213 TRH524212:TRH524213 UBD524212:UBD524213 UKZ524212:UKZ524213 UUV524212:UUV524213 VER524212:VER524213 VON524212:VON524213 VYJ524212:VYJ524213 WIF524212:WIF524213 WSB524212:WSB524213 FP589748:FP589749 PL589748:PL589749 ZH589748:ZH589749 AJD589748:AJD589749 ASZ589748:ASZ589749 BCV589748:BCV589749 BMR589748:BMR589749 BWN589748:BWN589749 CGJ589748:CGJ589749 CQF589748:CQF589749 DAB589748:DAB589749 DJX589748:DJX589749 DTT589748:DTT589749 EDP589748:EDP589749 ENL589748:ENL589749 EXH589748:EXH589749 FHD589748:FHD589749 FQZ589748:FQZ589749 GAV589748:GAV589749 GKR589748:GKR589749 GUN589748:GUN589749 HEJ589748:HEJ589749 HOF589748:HOF589749 HYB589748:HYB589749 IHX589748:IHX589749 IRT589748:IRT589749 JBP589748:JBP589749 JLL589748:JLL589749 JVH589748:JVH589749 KFD589748:KFD589749 KOZ589748:KOZ589749 KYV589748:KYV589749 LIR589748:LIR589749 LSN589748:LSN589749 MCJ589748:MCJ589749 MMF589748:MMF589749 MWB589748:MWB589749 NFX589748:NFX589749 NPT589748:NPT589749 NZP589748:NZP589749 OJL589748:OJL589749 OTH589748:OTH589749 PDD589748:PDD589749 PMZ589748:PMZ589749 PWV589748:PWV589749 QGR589748:QGR589749 QQN589748:QQN589749 RAJ589748:RAJ589749 RKF589748:RKF589749 RUB589748:RUB589749 SDX589748:SDX589749 SNT589748:SNT589749 SXP589748:SXP589749 THL589748:THL589749 TRH589748:TRH589749 UBD589748:UBD589749 UKZ589748:UKZ589749 UUV589748:UUV589749 VER589748:VER589749 VON589748:VON589749 VYJ589748:VYJ589749 WIF589748:WIF589749 WSB589748:WSB589749 FP655284:FP655285 PL655284:PL655285 ZH655284:ZH655285 AJD655284:AJD655285 ASZ655284:ASZ655285 BCV655284:BCV655285 BMR655284:BMR655285 BWN655284:BWN655285 CGJ655284:CGJ655285 CQF655284:CQF655285 DAB655284:DAB655285 DJX655284:DJX655285 DTT655284:DTT655285 EDP655284:EDP655285 ENL655284:ENL655285 EXH655284:EXH655285 FHD655284:FHD655285 FQZ655284:FQZ655285 GAV655284:GAV655285 GKR655284:GKR655285 GUN655284:GUN655285 HEJ655284:HEJ655285 HOF655284:HOF655285 HYB655284:HYB655285 IHX655284:IHX655285 IRT655284:IRT655285 JBP655284:JBP655285 JLL655284:JLL655285 JVH655284:JVH655285 KFD655284:KFD655285 KOZ655284:KOZ655285 KYV655284:KYV655285 LIR655284:LIR655285 LSN655284:LSN655285 MCJ655284:MCJ655285 MMF655284:MMF655285 MWB655284:MWB655285 NFX655284:NFX655285 NPT655284:NPT655285 NZP655284:NZP655285 OJL655284:OJL655285 OTH655284:OTH655285 PDD655284:PDD655285 PMZ655284:PMZ655285 PWV655284:PWV655285 QGR655284:QGR655285 QQN655284:QQN655285 RAJ655284:RAJ655285 RKF655284:RKF655285 RUB655284:RUB655285 SDX655284:SDX655285 SNT655284:SNT655285 SXP655284:SXP655285 THL655284:THL655285 TRH655284:TRH655285 UBD655284:UBD655285 UKZ655284:UKZ655285 UUV655284:UUV655285 VER655284:VER655285 VON655284:VON655285 VYJ655284:VYJ655285 WIF655284:WIF655285 WSB655284:WSB655285 FP720820:FP720821 PL720820:PL720821 ZH720820:ZH720821 AJD720820:AJD720821 ASZ720820:ASZ720821 BCV720820:BCV720821 BMR720820:BMR720821 BWN720820:BWN720821 CGJ720820:CGJ720821 CQF720820:CQF720821 DAB720820:DAB720821 DJX720820:DJX720821 DTT720820:DTT720821 EDP720820:EDP720821 ENL720820:ENL720821 EXH720820:EXH720821 FHD720820:FHD720821 FQZ720820:FQZ720821 GAV720820:GAV720821 GKR720820:GKR720821 GUN720820:GUN720821 HEJ720820:HEJ720821 HOF720820:HOF720821 HYB720820:HYB720821 IHX720820:IHX720821 IRT720820:IRT720821 JBP720820:JBP720821 JLL720820:JLL720821 JVH720820:JVH720821 KFD720820:KFD720821 KOZ720820:KOZ720821 KYV720820:KYV720821 LIR720820:LIR720821 LSN720820:LSN720821 MCJ720820:MCJ720821 MMF720820:MMF720821 MWB720820:MWB720821 NFX720820:NFX720821 NPT720820:NPT720821 NZP720820:NZP720821 OJL720820:OJL720821 OTH720820:OTH720821 PDD720820:PDD720821 PMZ720820:PMZ720821 PWV720820:PWV720821 QGR720820:QGR720821 QQN720820:QQN720821 RAJ720820:RAJ720821 RKF720820:RKF720821 RUB720820:RUB720821 SDX720820:SDX720821 SNT720820:SNT720821 SXP720820:SXP720821 THL720820:THL720821 TRH720820:TRH720821 UBD720820:UBD720821 UKZ720820:UKZ720821 UUV720820:UUV720821 VER720820:VER720821 VON720820:VON720821 VYJ720820:VYJ720821 WIF720820:WIF720821 WSB720820:WSB720821 FP786356:FP786357 PL786356:PL786357 ZH786356:ZH786357 AJD786356:AJD786357 ASZ786356:ASZ786357 BCV786356:BCV786357 BMR786356:BMR786357 BWN786356:BWN786357 CGJ786356:CGJ786357 CQF786356:CQF786357 DAB786356:DAB786357 DJX786356:DJX786357 DTT786356:DTT786357 EDP786356:EDP786357 ENL786356:ENL786357 EXH786356:EXH786357 FHD786356:FHD786357 FQZ786356:FQZ786357 GAV786356:GAV786357 GKR786356:GKR786357 GUN786356:GUN786357 HEJ786356:HEJ786357 HOF786356:HOF786357 HYB786356:HYB786357 IHX786356:IHX786357 IRT786356:IRT786357 JBP786356:JBP786357 JLL786356:JLL786357 JVH786356:JVH786357 KFD786356:KFD786357 KOZ786356:KOZ786357 KYV786356:KYV786357 LIR786356:LIR786357 LSN786356:LSN786357 MCJ786356:MCJ786357 MMF786356:MMF786357 MWB786356:MWB786357 NFX786356:NFX786357 NPT786356:NPT786357 NZP786356:NZP786357 OJL786356:OJL786357 OTH786356:OTH786357 PDD786356:PDD786357 PMZ786356:PMZ786357 PWV786356:PWV786357 QGR786356:QGR786357 QQN786356:QQN786357 RAJ786356:RAJ786357 RKF786356:RKF786357 RUB786356:RUB786357 SDX786356:SDX786357 SNT786356:SNT786357 SXP786356:SXP786357 THL786356:THL786357 TRH786356:TRH786357 UBD786356:UBD786357 UKZ786356:UKZ786357 UUV786356:UUV786357 VER786356:VER786357 VON786356:VON786357 VYJ786356:VYJ786357 WIF786356:WIF786357 WSB786356:WSB786357 FP851892:FP851893 PL851892:PL851893 ZH851892:ZH851893 AJD851892:AJD851893 ASZ851892:ASZ851893 BCV851892:BCV851893 BMR851892:BMR851893 BWN851892:BWN851893 CGJ851892:CGJ851893 CQF851892:CQF851893 DAB851892:DAB851893 DJX851892:DJX851893 DTT851892:DTT851893 EDP851892:EDP851893 ENL851892:ENL851893 EXH851892:EXH851893 FHD851892:FHD851893 FQZ851892:FQZ851893 GAV851892:GAV851893 GKR851892:GKR851893 GUN851892:GUN851893 HEJ851892:HEJ851893 HOF851892:HOF851893 HYB851892:HYB851893 IHX851892:IHX851893 IRT851892:IRT851893 JBP851892:JBP851893 JLL851892:JLL851893 JVH851892:JVH851893 KFD851892:KFD851893 KOZ851892:KOZ851893 KYV851892:KYV851893 LIR851892:LIR851893 LSN851892:LSN851893 MCJ851892:MCJ851893 MMF851892:MMF851893 MWB851892:MWB851893 NFX851892:NFX851893 NPT851892:NPT851893 NZP851892:NZP851893 OJL851892:OJL851893 OTH851892:OTH851893 PDD851892:PDD851893 PMZ851892:PMZ851893 PWV851892:PWV851893 QGR851892:QGR851893 QQN851892:QQN851893 RAJ851892:RAJ851893 RKF851892:RKF851893 RUB851892:RUB851893 SDX851892:SDX851893 SNT851892:SNT851893 SXP851892:SXP851893 THL851892:THL851893 TRH851892:TRH851893 UBD851892:UBD851893 UKZ851892:UKZ851893 UUV851892:UUV851893 VER851892:VER851893 VON851892:VON851893 VYJ851892:VYJ851893 WIF851892:WIF851893 WSB851892:WSB851893 FP917428:FP917429 PL917428:PL917429 ZH917428:ZH917429 AJD917428:AJD917429 ASZ917428:ASZ917429 BCV917428:BCV917429 BMR917428:BMR917429 BWN917428:BWN917429 CGJ917428:CGJ917429 CQF917428:CQF917429 DAB917428:DAB917429 DJX917428:DJX917429 DTT917428:DTT917429 EDP917428:EDP917429 ENL917428:ENL917429 EXH917428:EXH917429 FHD917428:FHD917429 FQZ917428:FQZ917429 GAV917428:GAV917429 GKR917428:GKR917429 GUN917428:GUN917429 HEJ917428:HEJ917429 HOF917428:HOF917429 HYB917428:HYB917429 IHX917428:IHX917429 IRT917428:IRT917429 JBP917428:JBP917429 JLL917428:JLL917429 JVH917428:JVH917429 KFD917428:KFD917429 KOZ917428:KOZ917429 KYV917428:KYV917429 LIR917428:LIR917429 LSN917428:LSN917429 MCJ917428:MCJ917429 MMF917428:MMF917429 MWB917428:MWB917429 NFX917428:NFX917429 NPT917428:NPT917429 NZP917428:NZP917429 OJL917428:OJL917429 OTH917428:OTH917429 PDD917428:PDD917429 PMZ917428:PMZ917429 PWV917428:PWV917429 QGR917428:QGR917429 QQN917428:QQN917429 RAJ917428:RAJ917429 RKF917428:RKF917429 RUB917428:RUB917429 SDX917428:SDX917429 SNT917428:SNT917429 SXP917428:SXP917429 THL917428:THL917429 TRH917428:TRH917429 UBD917428:UBD917429 UKZ917428:UKZ917429 UUV917428:UUV917429 VER917428:VER917429 VON917428:VON917429 VYJ917428:VYJ917429 WIF917428:WIF917429 WSB917428:WSB917429 FP982964:FP982965 PL982964:PL982965 ZH982964:ZH982965 AJD982964:AJD982965 ASZ982964:ASZ982965 BCV982964:BCV982965 BMR982964:BMR982965 BWN982964:BWN982965 CGJ982964:CGJ982965 CQF982964:CQF982965 DAB982964:DAB982965 DJX982964:DJX982965 DTT982964:DTT982965 EDP982964:EDP982965 ENL982964:ENL982965 EXH982964:EXH982965 FHD982964:FHD982965 FQZ982964:FQZ982965 GAV982964:GAV982965 GKR982964:GKR982965 GUN982964:GUN982965 HEJ982964:HEJ982965 HOF982964:HOF982965 HYB982964:HYB982965 IHX982964:IHX982965 IRT982964:IRT982965 JBP982964:JBP982965 JLL982964:JLL982965 JVH982964:JVH982965 KFD982964:KFD982965 KOZ982964:KOZ982965 KYV982964:KYV982965 LIR982964:LIR982965 LSN982964:LSN982965 MCJ982964:MCJ982965 MMF982964:MMF982965 MWB982964:MWB982965 NFX982964:NFX982965 NPT982964:NPT982965 NZP982964:NZP982965 OJL982964:OJL982965 OTH982964:OTH982965 PDD982964:PDD982965 PMZ982964:PMZ982965 PWV982964:PWV982965 QGR982964:QGR982965 QQN982964:QQN982965 RAJ982964:RAJ982965 RKF982964:RKF982965 RUB982964:RUB982965 SDX982964:SDX982965 SNT982964:SNT982965 SXP982964:SXP982965 THL982964:THL982965 TRH982964:TRH982965 UBD982964:UBD982965 UKZ982964:UKZ982965 UUV982964:UUV982965 VER982964:VER982965 VON982964:VON982965 VYJ982964:VYJ982965 WIF982964:WIF982965 WSB982964:WSB982965 FR65460:FR65461 PN65460:PN65461 ZJ65460:ZJ65461 AJF65460:AJF65461 ATB65460:ATB65461 BCX65460:BCX65461 BMT65460:BMT65461 BWP65460:BWP65461 CGL65460:CGL65461 CQH65460:CQH65461 DAD65460:DAD65461 DJZ65460:DJZ65461 DTV65460:DTV65461 EDR65460:EDR65461 ENN65460:ENN65461 EXJ65460:EXJ65461 FHF65460:FHF65461 FRB65460:FRB65461 GAX65460:GAX65461 GKT65460:GKT65461 GUP65460:GUP65461 HEL65460:HEL65461 HOH65460:HOH65461 HYD65460:HYD65461 IHZ65460:IHZ65461 IRV65460:IRV65461 JBR65460:JBR65461 JLN65460:JLN65461 JVJ65460:JVJ65461 KFF65460:KFF65461 KPB65460:KPB65461 KYX65460:KYX65461 LIT65460:LIT65461 LSP65460:LSP65461 MCL65460:MCL65461 MMH65460:MMH65461 MWD65460:MWD65461 NFZ65460:NFZ65461 NPV65460:NPV65461 NZR65460:NZR65461 OJN65460:OJN65461 OTJ65460:OTJ65461 PDF65460:PDF65461 PNB65460:PNB65461 PWX65460:PWX65461 QGT65460:QGT65461 QQP65460:QQP65461 RAL65460:RAL65461 RKH65460:RKH65461 RUD65460:RUD65461 SDZ65460:SDZ65461 SNV65460:SNV65461 SXR65460:SXR65461 THN65460:THN65461 TRJ65460:TRJ65461 UBF65460:UBF65461 ULB65460:ULB65461 UUX65460:UUX65461 VET65460:VET65461 VOP65460:VOP65461 VYL65460:VYL65461 WIH65460:WIH65461 WSD65460:WSD65461 FR130996:FR130997 PN130996:PN130997 ZJ130996:ZJ130997 AJF130996:AJF130997 ATB130996:ATB130997 BCX130996:BCX130997 BMT130996:BMT130997 BWP130996:BWP130997 CGL130996:CGL130997 CQH130996:CQH130997 DAD130996:DAD130997 DJZ130996:DJZ130997 DTV130996:DTV130997 EDR130996:EDR130997 ENN130996:ENN130997 EXJ130996:EXJ130997 FHF130996:FHF130997 FRB130996:FRB130997 GAX130996:GAX130997 GKT130996:GKT130997 GUP130996:GUP130997 HEL130996:HEL130997 HOH130996:HOH130997 HYD130996:HYD130997 IHZ130996:IHZ130997 IRV130996:IRV130997 JBR130996:JBR130997 JLN130996:JLN130997 JVJ130996:JVJ130997 KFF130996:KFF130997 KPB130996:KPB130997 KYX130996:KYX130997 LIT130996:LIT130997 LSP130996:LSP130997 MCL130996:MCL130997 MMH130996:MMH130997 MWD130996:MWD130997 NFZ130996:NFZ130997 NPV130996:NPV130997 NZR130996:NZR130997 OJN130996:OJN130997 OTJ130996:OTJ130997 PDF130996:PDF130997 PNB130996:PNB130997 PWX130996:PWX130997 QGT130996:QGT130997 QQP130996:QQP130997 RAL130996:RAL130997 RKH130996:RKH130997 RUD130996:RUD130997 SDZ130996:SDZ130997 SNV130996:SNV130997 SXR130996:SXR130997 THN130996:THN130997 TRJ130996:TRJ130997 UBF130996:UBF130997 ULB130996:ULB130997 UUX130996:UUX130997 VET130996:VET130997 VOP130996:VOP130997 VYL130996:VYL130997 WIH130996:WIH130997 WSD130996:WSD130997 FR196532:FR196533 PN196532:PN196533 ZJ196532:ZJ196533 AJF196532:AJF196533 ATB196532:ATB196533 BCX196532:BCX196533 BMT196532:BMT196533 BWP196532:BWP196533 CGL196532:CGL196533 CQH196532:CQH196533 DAD196532:DAD196533 DJZ196532:DJZ196533 DTV196532:DTV196533 EDR196532:EDR196533 ENN196532:ENN196533 EXJ196532:EXJ196533 FHF196532:FHF196533 FRB196532:FRB196533 GAX196532:GAX196533 GKT196532:GKT196533 GUP196532:GUP196533 HEL196532:HEL196533 HOH196532:HOH196533 HYD196532:HYD196533 IHZ196532:IHZ196533 IRV196532:IRV196533 JBR196532:JBR196533 JLN196532:JLN196533 JVJ196532:JVJ196533 KFF196532:KFF196533 KPB196532:KPB196533 KYX196532:KYX196533 LIT196532:LIT196533 LSP196532:LSP196533 MCL196532:MCL196533 MMH196532:MMH196533 MWD196532:MWD196533 NFZ196532:NFZ196533 NPV196532:NPV196533 NZR196532:NZR196533 OJN196532:OJN196533 OTJ196532:OTJ196533 PDF196532:PDF196533 PNB196532:PNB196533 PWX196532:PWX196533 QGT196532:QGT196533 QQP196532:QQP196533 RAL196532:RAL196533 RKH196532:RKH196533 RUD196532:RUD196533 SDZ196532:SDZ196533 SNV196532:SNV196533 SXR196532:SXR196533 THN196532:THN196533 TRJ196532:TRJ196533 UBF196532:UBF196533 ULB196532:ULB196533 UUX196532:UUX196533 VET196532:VET196533 VOP196532:VOP196533 VYL196532:VYL196533 WIH196532:WIH196533 WSD196532:WSD196533 FR262068:FR262069 PN262068:PN262069 ZJ262068:ZJ262069 AJF262068:AJF262069 ATB262068:ATB262069 BCX262068:BCX262069 BMT262068:BMT262069 BWP262068:BWP262069 CGL262068:CGL262069 CQH262068:CQH262069 DAD262068:DAD262069 DJZ262068:DJZ262069 DTV262068:DTV262069 EDR262068:EDR262069 ENN262068:ENN262069 EXJ262068:EXJ262069 FHF262068:FHF262069 FRB262068:FRB262069 GAX262068:GAX262069 GKT262068:GKT262069 GUP262068:GUP262069 HEL262068:HEL262069 HOH262068:HOH262069 HYD262068:HYD262069 IHZ262068:IHZ262069 IRV262068:IRV262069 JBR262068:JBR262069 JLN262068:JLN262069 JVJ262068:JVJ262069 KFF262068:KFF262069 KPB262068:KPB262069 KYX262068:KYX262069 LIT262068:LIT262069 LSP262068:LSP262069 MCL262068:MCL262069 MMH262068:MMH262069 MWD262068:MWD262069 NFZ262068:NFZ262069 NPV262068:NPV262069 NZR262068:NZR262069 OJN262068:OJN262069 OTJ262068:OTJ262069 PDF262068:PDF262069 PNB262068:PNB262069 PWX262068:PWX262069 QGT262068:QGT262069 QQP262068:QQP262069 RAL262068:RAL262069 RKH262068:RKH262069 RUD262068:RUD262069 SDZ262068:SDZ262069 SNV262068:SNV262069 SXR262068:SXR262069 THN262068:THN262069 TRJ262068:TRJ262069 UBF262068:UBF262069 ULB262068:ULB262069 UUX262068:UUX262069 VET262068:VET262069 VOP262068:VOP262069 VYL262068:VYL262069 WIH262068:WIH262069 WSD262068:WSD262069 FR327604:FR327605 PN327604:PN327605 ZJ327604:ZJ327605 AJF327604:AJF327605 ATB327604:ATB327605 BCX327604:BCX327605 BMT327604:BMT327605 BWP327604:BWP327605 CGL327604:CGL327605 CQH327604:CQH327605 DAD327604:DAD327605 DJZ327604:DJZ327605 DTV327604:DTV327605 EDR327604:EDR327605 ENN327604:ENN327605 EXJ327604:EXJ327605 FHF327604:FHF327605 FRB327604:FRB327605 GAX327604:GAX327605 GKT327604:GKT327605 GUP327604:GUP327605 HEL327604:HEL327605 HOH327604:HOH327605 HYD327604:HYD327605 IHZ327604:IHZ327605 IRV327604:IRV327605 JBR327604:JBR327605 JLN327604:JLN327605 JVJ327604:JVJ327605 KFF327604:KFF327605 KPB327604:KPB327605 KYX327604:KYX327605 LIT327604:LIT327605 LSP327604:LSP327605 MCL327604:MCL327605 MMH327604:MMH327605 MWD327604:MWD327605 NFZ327604:NFZ327605 NPV327604:NPV327605 NZR327604:NZR327605 OJN327604:OJN327605 OTJ327604:OTJ327605 PDF327604:PDF327605 PNB327604:PNB327605 PWX327604:PWX327605 QGT327604:QGT327605 QQP327604:QQP327605 RAL327604:RAL327605 RKH327604:RKH327605 RUD327604:RUD327605 SDZ327604:SDZ327605 SNV327604:SNV327605 SXR327604:SXR327605 THN327604:THN327605 TRJ327604:TRJ327605 UBF327604:UBF327605 ULB327604:ULB327605 UUX327604:UUX327605 VET327604:VET327605 VOP327604:VOP327605 VYL327604:VYL327605 WIH327604:WIH327605 WSD327604:WSD327605 FR393140:FR393141 PN393140:PN393141 ZJ393140:ZJ393141 AJF393140:AJF393141 ATB393140:ATB393141 BCX393140:BCX393141 BMT393140:BMT393141 BWP393140:BWP393141 CGL393140:CGL393141 CQH393140:CQH393141 DAD393140:DAD393141 DJZ393140:DJZ393141 DTV393140:DTV393141 EDR393140:EDR393141 ENN393140:ENN393141 EXJ393140:EXJ393141 FHF393140:FHF393141 FRB393140:FRB393141 GAX393140:GAX393141 GKT393140:GKT393141 GUP393140:GUP393141 HEL393140:HEL393141 HOH393140:HOH393141 HYD393140:HYD393141 IHZ393140:IHZ393141 IRV393140:IRV393141 JBR393140:JBR393141 JLN393140:JLN393141 JVJ393140:JVJ393141 KFF393140:KFF393141 KPB393140:KPB393141 KYX393140:KYX393141 LIT393140:LIT393141 LSP393140:LSP393141 MCL393140:MCL393141 MMH393140:MMH393141 MWD393140:MWD393141 NFZ393140:NFZ393141 NPV393140:NPV393141 NZR393140:NZR393141 OJN393140:OJN393141 OTJ393140:OTJ393141 PDF393140:PDF393141 PNB393140:PNB393141 PWX393140:PWX393141 QGT393140:QGT393141 QQP393140:QQP393141 RAL393140:RAL393141 RKH393140:RKH393141 RUD393140:RUD393141 SDZ393140:SDZ393141 SNV393140:SNV393141 SXR393140:SXR393141 THN393140:THN393141 TRJ393140:TRJ393141 UBF393140:UBF393141 ULB393140:ULB393141 UUX393140:UUX393141 VET393140:VET393141 VOP393140:VOP393141 VYL393140:VYL393141 WIH393140:WIH393141 WSD393140:WSD393141 FR458676:FR458677 PN458676:PN458677 ZJ458676:ZJ458677 AJF458676:AJF458677 ATB458676:ATB458677 BCX458676:BCX458677 BMT458676:BMT458677 BWP458676:BWP458677 CGL458676:CGL458677 CQH458676:CQH458677 DAD458676:DAD458677 DJZ458676:DJZ458677 DTV458676:DTV458677 EDR458676:EDR458677 ENN458676:ENN458677 EXJ458676:EXJ458677 FHF458676:FHF458677 FRB458676:FRB458677 GAX458676:GAX458677 GKT458676:GKT458677 GUP458676:GUP458677 HEL458676:HEL458677 HOH458676:HOH458677 HYD458676:HYD458677 IHZ458676:IHZ458677 IRV458676:IRV458677 JBR458676:JBR458677 JLN458676:JLN458677 JVJ458676:JVJ458677 KFF458676:KFF458677 KPB458676:KPB458677 KYX458676:KYX458677 LIT458676:LIT458677 LSP458676:LSP458677 MCL458676:MCL458677 MMH458676:MMH458677 MWD458676:MWD458677 NFZ458676:NFZ458677 NPV458676:NPV458677 NZR458676:NZR458677 OJN458676:OJN458677 OTJ458676:OTJ458677 PDF458676:PDF458677 PNB458676:PNB458677 PWX458676:PWX458677 QGT458676:QGT458677 QQP458676:QQP458677 RAL458676:RAL458677 RKH458676:RKH458677 RUD458676:RUD458677 SDZ458676:SDZ458677 SNV458676:SNV458677 SXR458676:SXR458677 THN458676:THN458677 TRJ458676:TRJ458677 UBF458676:UBF458677 ULB458676:ULB458677 UUX458676:UUX458677 VET458676:VET458677 VOP458676:VOP458677 VYL458676:VYL458677 WIH458676:WIH458677 WSD458676:WSD458677 FR524212:FR524213 PN524212:PN524213 ZJ524212:ZJ524213 AJF524212:AJF524213 ATB524212:ATB524213 BCX524212:BCX524213 BMT524212:BMT524213 BWP524212:BWP524213 CGL524212:CGL524213 CQH524212:CQH524213 DAD524212:DAD524213 DJZ524212:DJZ524213 DTV524212:DTV524213 EDR524212:EDR524213 ENN524212:ENN524213 EXJ524212:EXJ524213 FHF524212:FHF524213 FRB524212:FRB524213 GAX524212:GAX524213 GKT524212:GKT524213 GUP524212:GUP524213 HEL524212:HEL524213 HOH524212:HOH524213 HYD524212:HYD524213 IHZ524212:IHZ524213 IRV524212:IRV524213 JBR524212:JBR524213 JLN524212:JLN524213 JVJ524212:JVJ524213 KFF524212:KFF524213 KPB524212:KPB524213 KYX524212:KYX524213 LIT524212:LIT524213 LSP524212:LSP524213 MCL524212:MCL524213 MMH524212:MMH524213 MWD524212:MWD524213 NFZ524212:NFZ524213 NPV524212:NPV524213 NZR524212:NZR524213 OJN524212:OJN524213 OTJ524212:OTJ524213 PDF524212:PDF524213 PNB524212:PNB524213 PWX524212:PWX524213 QGT524212:QGT524213 QQP524212:QQP524213 RAL524212:RAL524213 RKH524212:RKH524213 RUD524212:RUD524213 SDZ524212:SDZ524213 SNV524212:SNV524213 SXR524212:SXR524213 THN524212:THN524213 TRJ524212:TRJ524213 UBF524212:UBF524213 ULB524212:ULB524213 UUX524212:UUX524213 VET524212:VET524213 VOP524212:VOP524213 VYL524212:VYL524213 WIH524212:WIH524213 WSD524212:WSD524213 FR589748:FR589749 PN589748:PN589749 ZJ589748:ZJ589749 AJF589748:AJF589749 ATB589748:ATB589749 BCX589748:BCX589749 BMT589748:BMT589749 BWP589748:BWP589749 CGL589748:CGL589749 CQH589748:CQH589749 DAD589748:DAD589749 DJZ589748:DJZ589749 DTV589748:DTV589749 EDR589748:EDR589749 ENN589748:ENN589749 EXJ589748:EXJ589749 FHF589748:FHF589749 FRB589748:FRB589749 GAX589748:GAX589749 GKT589748:GKT589749 GUP589748:GUP589749 HEL589748:HEL589749 HOH589748:HOH589749 HYD589748:HYD589749 IHZ589748:IHZ589749 IRV589748:IRV589749 JBR589748:JBR589749 JLN589748:JLN589749 JVJ589748:JVJ589749 KFF589748:KFF589749 KPB589748:KPB589749 KYX589748:KYX589749 LIT589748:LIT589749 LSP589748:LSP589749 MCL589748:MCL589749 MMH589748:MMH589749 MWD589748:MWD589749 NFZ589748:NFZ589749 NPV589748:NPV589749 NZR589748:NZR589749 OJN589748:OJN589749 OTJ589748:OTJ589749 PDF589748:PDF589749 PNB589748:PNB589749 PWX589748:PWX589749 QGT589748:QGT589749 QQP589748:QQP589749 RAL589748:RAL589749 RKH589748:RKH589749 RUD589748:RUD589749 SDZ589748:SDZ589749 SNV589748:SNV589749 SXR589748:SXR589749 THN589748:THN589749 TRJ589748:TRJ589749 UBF589748:UBF589749 ULB589748:ULB589749 UUX589748:UUX589749 VET589748:VET589749 VOP589748:VOP589749 VYL589748:VYL589749 WIH589748:WIH589749 WSD589748:WSD589749 FR655284:FR655285 PN655284:PN655285 ZJ655284:ZJ655285 AJF655284:AJF655285 ATB655284:ATB655285 BCX655284:BCX655285 BMT655284:BMT655285 BWP655284:BWP655285 CGL655284:CGL655285 CQH655284:CQH655285 DAD655284:DAD655285 DJZ655284:DJZ655285 DTV655284:DTV655285 EDR655284:EDR655285 ENN655284:ENN655285 EXJ655284:EXJ655285 FHF655284:FHF655285 FRB655284:FRB655285 GAX655284:GAX655285 GKT655284:GKT655285 GUP655284:GUP655285 HEL655284:HEL655285 HOH655284:HOH655285 HYD655284:HYD655285 IHZ655284:IHZ655285 IRV655284:IRV655285 JBR655284:JBR655285 JLN655284:JLN655285 JVJ655284:JVJ655285 KFF655284:KFF655285 KPB655284:KPB655285 KYX655284:KYX655285 LIT655284:LIT655285 LSP655284:LSP655285 MCL655284:MCL655285 MMH655284:MMH655285 MWD655284:MWD655285 NFZ655284:NFZ655285 NPV655284:NPV655285 NZR655284:NZR655285 OJN655284:OJN655285 OTJ655284:OTJ655285 PDF655284:PDF655285 PNB655284:PNB655285 PWX655284:PWX655285 QGT655284:QGT655285 QQP655284:QQP655285 RAL655284:RAL655285 RKH655284:RKH655285 RUD655284:RUD655285 SDZ655284:SDZ655285 SNV655284:SNV655285 SXR655284:SXR655285 THN655284:THN655285 TRJ655284:TRJ655285 UBF655284:UBF655285 ULB655284:ULB655285 UUX655284:UUX655285 VET655284:VET655285 VOP655284:VOP655285 VYL655284:VYL655285 WIH655284:WIH655285 WSD655284:WSD655285 FR720820:FR720821 PN720820:PN720821 ZJ720820:ZJ720821 AJF720820:AJF720821 ATB720820:ATB720821 BCX720820:BCX720821 BMT720820:BMT720821 BWP720820:BWP720821 CGL720820:CGL720821 CQH720820:CQH720821 DAD720820:DAD720821 DJZ720820:DJZ720821 DTV720820:DTV720821 EDR720820:EDR720821 ENN720820:ENN720821 EXJ720820:EXJ720821 FHF720820:FHF720821 FRB720820:FRB720821 GAX720820:GAX720821 GKT720820:GKT720821 GUP720820:GUP720821 HEL720820:HEL720821 HOH720820:HOH720821 HYD720820:HYD720821 IHZ720820:IHZ720821 IRV720820:IRV720821 JBR720820:JBR720821 JLN720820:JLN720821 JVJ720820:JVJ720821 KFF720820:KFF720821 KPB720820:KPB720821 KYX720820:KYX720821 LIT720820:LIT720821 LSP720820:LSP720821 MCL720820:MCL720821 MMH720820:MMH720821 MWD720820:MWD720821 NFZ720820:NFZ720821 NPV720820:NPV720821 NZR720820:NZR720821 OJN720820:OJN720821 OTJ720820:OTJ720821 PDF720820:PDF720821 PNB720820:PNB720821 PWX720820:PWX720821 QGT720820:QGT720821 QQP720820:QQP720821 RAL720820:RAL720821 RKH720820:RKH720821 RUD720820:RUD720821 SDZ720820:SDZ720821 SNV720820:SNV720821 SXR720820:SXR720821 THN720820:THN720821 TRJ720820:TRJ720821 UBF720820:UBF720821 ULB720820:ULB720821 UUX720820:UUX720821 VET720820:VET720821 VOP720820:VOP720821 VYL720820:VYL720821 WIH720820:WIH720821 WSD720820:WSD720821 FR786356:FR786357 PN786356:PN786357 ZJ786356:ZJ786357 AJF786356:AJF786357 ATB786356:ATB786357 BCX786356:BCX786357 BMT786356:BMT786357 BWP786356:BWP786357 CGL786356:CGL786357 CQH786356:CQH786357 DAD786356:DAD786357 DJZ786356:DJZ786357 DTV786356:DTV786357 EDR786356:EDR786357 ENN786356:ENN786357 EXJ786356:EXJ786357 FHF786356:FHF786357 FRB786356:FRB786357 GAX786356:GAX786357 GKT786356:GKT786357 GUP786356:GUP786357 HEL786356:HEL786357 HOH786356:HOH786357 HYD786356:HYD786357 IHZ786356:IHZ786357 IRV786356:IRV786357 JBR786356:JBR786357 JLN786356:JLN786357 JVJ786356:JVJ786357 KFF786356:KFF786357 KPB786356:KPB786357 KYX786356:KYX786357 LIT786356:LIT786357 LSP786356:LSP786357 MCL786356:MCL786357 MMH786356:MMH786357 MWD786356:MWD786357 NFZ786356:NFZ786357 NPV786356:NPV786357 NZR786356:NZR786357 OJN786356:OJN786357 OTJ786356:OTJ786357 PDF786356:PDF786357 PNB786356:PNB786357 PWX786356:PWX786357 QGT786356:QGT786357 QQP786356:QQP786357 RAL786356:RAL786357 RKH786356:RKH786357 RUD786356:RUD786357 SDZ786356:SDZ786357 SNV786356:SNV786357 SXR786356:SXR786357 THN786356:THN786357 TRJ786356:TRJ786357 UBF786356:UBF786357 ULB786356:ULB786357 UUX786356:UUX786357 VET786356:VET786357 VOP786356:VOP786357 VYL786356:VYL786357 WIH786356:WIH786357 WSD786356:WSD786357 FR851892:FR851893 PN851892:PN851893 ZJ851892:ZJ851893 AJF851892:AJF851893 ATB851892:ATB851893 BCX851892:BCX851893 BMT851892:BMT851893 BWP851892:BWP851893 CGL851892:CGL851893 CQH851892:CQH851893 DAD851892:DAD851893 DJZ851892:DJZ851893 DTV851892:DTV851893 EDR851892:EDR851893 ENN851892:ENN851893 EXJ851892:EXJ851893 FHF851892:FHF851893 FRB851892:FRB851893 GAX851892:GAX851893 GKT851892:GKT851893 GUP851892:GUP851893 HEL851892:HEL851893 HOH851892:HOH851893 HYD851892:HYD851893 IHZ851892:IHZ851893 IRV851892:IRV851893 JBR851892:JBR851893 JLN851892:JLN851893 JVJ851892:JVJ851893 KFF851892:KFF851893 KPB851892:KPB851893 KYX851892:KYX851893 LIT851892:LIT851893 LSP851892:LSP851893 MCL851892:MCL851893 MMH851892:MMH851893 MWD851892:MWD851893 NFZ851892:NFZ851893 NPV851892:NPV851893 NZR851892:NZR851893 OJN851892:OJN851893 OTJ851892:OTJ851893 PDF851892:PDF851893 PNB851892:PNB851893 PWX851892:PWX851893 QGT851892:QGT851893 QQP851892:QQP851893 RAL851892:RAL851893 RKH851892:RKH851893 RUD851892:RUD851893 SDZ851892:SDZ851893 SNV851892:SNV851893 SXR851892:SXR851893 THN851892:THN851893 TRJ851892:TRJ851893 UBF851892:UBF851893 ULB851892:ULB851893 UUX851892:UUX851893 VET851892:VET851893 VOP851892:VOP851893 VYL851892:VYL851893 WIH851892:WIH851893 WSD851892:WSD851893 FR917428:FR917429 PN917428:PN917429 ZJ917428:ZJ917429 AJF917428:AJF917429 ATB917428:ATB917429 BCX917428:BCX917429 BMT917428:BMT917429 BWP917428:BWP917429 CGL917428:CGL917429 CQH917428:CQH917429 DAD917428:DAD917429 DJZ917428:DJZ917429 DTV917428:DTV917429 EDR917428:EDR917429 ENN917428:ENN917429 EXJ917428:EXJ917429 FHF917428:FHF917429 FRB917428:FRB917429 GAX917428:GAX917429 GKT917428:GKT917429 GUP917428:GUP917429 HEL917428:HEL917429 HOH917428:HOH917429 HYD917428:HYD917429 IHZ917428:IHZ917429 IRV917428:IRV917429 JBR917428:JBR917429 JLN917428:JLN917429 JVJ917428:JVJ917429 KFF917428:KFF917429 KPB917428:KPB917429 KYX917428:KYX917429 LIT917428:LIT917429 LSP917428:LSP917429 MCL917428:MCL917429 MMH917428:MMH917429 MWD917428:MWD917429 NFZ917428:NFZ917429 NPV917428:NPV917429 NZR917428:NZR917429 OJN917428:OJN917429 OTJ917428:OTJ917429 PDF917428:PDF917429 PNB917428:PNB917429 PWX917428:PWX917429 QGT917428:QGT917429 QQP917428:QQP917429 RAL917428:RAL917429 RKH917428:RKH917429 RUD917428:RUD917429 SDZ917428:SDZ917429 SNV917428:SNV917429 SXR917428:SXR917429 THN917428:THN917429 TRJ917428:TRJ917429 UBF917428:UBF917429 ULB917428:ULB917429 UUX917428:UUX917429 VET917428:VET917429 VOP917428:VOP917429 VYL917428:VYL917429 WIH917428:WIH917429 WSD917428:WSD917429 FR982964:FR982965 PN982964:PN982965 ZJ982964:ZJ982965 AJF982964:AJF982965 ATB982964:ATB982965 BCX982964:BCX982965 BMT982964:BMT982965 BWP982964:BWP982965 CGL982964:CGL982965 CQH982964:CQH982965 DAD982964:DAD982965 DJZ982964:DJZ982965 DTV982964:DTV982965 EDR982964:EDR982965 ENN982964:ENN982965 EXJ982964:EXJ982965 FHF982964:FHF982965 FRB982964:FRB982965 GAX982964:GAX982965 GKT982964:GKT982965 GUP982964:GUP982965 HEL982964:HEL982965 HOH982964:HOH982965 HYD982964:HYD982965 IHZ982964:IHZ982965 IRV982964:IRV982965 JBR982964:JBR982965 JLN982964:JLN982965 JVJ982964:JVJ982965 KFF982964:KFF982965 KPB982964:KPB982965 KYX982964:KYX982965 LIT982964:LIT982965 LSP982964:LSP982965 MCL982964:MCL982965 MMH982964:MMH982965 MWD982964:MWD982965 NFZ982964:NFZ982965 NPV982964:NPV982965 NZR982964:NZR982965 OJN982964:OJN982965 OTJ982964:OTJ982965 PDF982964:PDF982965 PNB982964:PNB982965 PWX982964:PWX982965 QGT982964:QGT982965 QQP982964:QQP982965 RAL982964:RAL982965 RKH982964:RKH982965 RUD982964:RUD982965 SDZ982964:SDZ982965 SNV982964:SNV982965 SXR982964:SXR982965 THN982964:THN982965 TRJ982964:TRJ982965 UBF982964:UBF982965 ULB982964:ULB982965 UUX982964:UUX982965 VET982964:VET982965 VOP982964:VOP982965 VYL982964:VYL982965 WIH982964:WIH982965 WSD982964:WSD982965 FI65460:FI65461 PE65460:PE65461 ZA65460:ZA65461 AIW65460:AIW65461 ASS65460:ASS65461 BCO65460:BCO65461 BMK65460:BMK65461 BWG65460:BWG65461 CGC65460:CGC65461 CPY65460:CPY65461 CZU65460:CZU65461 DJQ65460:DJQ65461 DTM65460:DTM65461 EDI65460:EDI65461 ENE65460:ENE65461 EXA65460:EXA65461 FGW65460:FGW65461 FQS65460:FQS65461 GAO65460:GAO65461 GKK65460:GKK65461 GUG65460:GUG65461 HEC65460:HEC65461 HNY65460:HNY65461 HXU65460:HXU65461 IHQ65460:IHQ65461 IRM65460:IRM65461 JBI65460:JBI65461 JLE65460:JLE65461 JVA65460:JVA65461 KEW65460:KEW65461 KOS65460:KOS65461 KYO65460:KYO65461 LIK65460:LIK65461 LSG65460:LSG65461 MCC65460:MCC65461 MLY65460:MLY65461 MVU65460:MVU65461 NFQ65460:NFQ65461 NPM65460:NPM65461 NZI65460:NZI65461 OJE65460:OJE65461 OTA65460:OTA65461 PCW65460:PCW65461 PMS65460:PMS65461 PWO65460:PWO65461 QGK65460:QGK65461 QQG65460:QQG65461 RAC65460:RAC65461 RJY65460:RJY65461 RTU65460:RTU65461 SDQ65460:SDQ65461 SNM65460:SNM65461 SXI65460:SXI65461 THE65460:THE65461 TRA65460:TRA65461 UAW65460:UAW65461 UKS65460:UKS65461 UUO65460:UUO65461 VEK65460:VEK65461 VOG65460:VOG65461 VYC65460:VYC65461 WHY65460:WHY65461 WRU65460:WRU65461 FI130996:FI130997 PE130996:PE130997 ZA130996:ZA130997 AIW130996:AIW130997 ASS130996:ASS130997 BCO130996:BCO130997 BMK130996:BMK130997 BWG130996:BWG130997 CGC130996:CGC130997 CPY130996:CPY130997 CZU130996:CZU130997 DJQ130996:DJQ130997 DTM130996:DTM130997 EDI130996:EDI130997 ENE130996:ENE130997 EXA130996:EXA130997 FGW130996:FGW130997 FQS130996:FQS130997 GAO130996:GAO130997 GKK130996:GKK130997 GUG130996:GUG130997 HEC130996:HEC130997 HNY130996:HNY130997 HXU130996:HXU130997 IHQ130996:IHQ130997 IRM130996:IRM130997 JBI130996:JBI130997 JLE130996:JLE130997 JVA130996:JVA130997 KEW130996:KEW130997 KOS130996:KOS130997 KYO130996:KYO130997 LIK130996:LIK130997 LSG130996:LSG130997 MCC130996:MCC130997 MLY130996:MLY130997 MVU130996:MVU130997 NFQ130996:NFQ130997 NPM130996:NPM130997 NZI130996:NZI130997 OJE130996:OJE130997 OTA130996:OTA130997 PCW130996:PCW130997 PMS130996:PMS130997 PWO130996:PWO130997 QGK130996:QGK130997 QQG130996:QQG130997 RAC130996:RAC130997 RJY130996:RJY130997 RTU130996:RTU130997 SDQ130996:SDQ130997 SNM130996:SNM130997 SXI130996:SXI130997 THE130996:THE130997 TRA130996:TRA130997 UAW130996:UAW130997 UKS130996:UKS130997 UUO130996:UUO130997 VEK130996:VEK130997 VOG130996:VOG130997 VYC130996:VYC130997 WHY130996:WHY130997 WRU130996:WRU130997 FI196532:FI196533 PE196532:PE196533 ZA196532:ZA196533 AIW196532:AIW196533 ASS196532:ASS196533 BCO196532:BCO196533 BMK196532:BMK196533 BWG196532:BWG196533 CGC196532:CGC196533 CPY196532:CPY196533 CZU196532:CZU196533 DJQ196532:DJQ196533 DTM196532:DTM196533 EDI196532:EDI196533 ENE196532:ENE196533 EXA196532:EXA196533 FGW196532:FGW196533 FQS196532:FQS196533 GAO196532:GAO196533 GKK196532:GKK196533 GUG196532:GUG196533 HEC196532:HEC196533 HNY196532:HNY196533 HXU196532:HXU196533 IHQ196532:IHQ196533 IRM196532:IRM196533 JBI196532:JBI196533 JLE196532:JLE196533 JVA196532:JVA196533 KEW196532:KEW196533 KOS196532:KOS196533 KYO196532:KYO196533 LIK196532:LIK196533 LSG196532:LSG196533 MCC196532:MCC196533 MLY196532:MLY196533 MVU196532:MVU196533 NFQ196532:NFQ196533 NPM196532:NPM196533 NZI196532:NZI196533 OJE196532:OJE196533 OTA196532:OTA196533 PCW196532:PCW196533 PMS196532:PMS196533 PWO196532:PWO196533 QGK196532:QGK196533 QQG196532:QQG196533 RAC196532:RAC196533 RJY196532:RJY196533 RTU196532:RTU196533 SDQ196532:SDQ196533 SNM196532:SNM196533 SXI196532:SXI196533 THE196532:THE196533 TRA196532:TRA196533 UAW196532:UAW196533 UKS196532:UKS196533 UUO196532:UUO196533 VEK196532:VEK196533 VOG196532:VOG196533 VYC196532:VYC196533 WHY196532:WHY196533 WRU196532:WRU196533 FI262068:FI262069 PE262068:PE262069 ZA262068:ZA262069 AIW262068:AIW262069 ASS262068:ASS262069 BCO262068:BCO262069 BMK262068:BMK262069 BWG262068:BWG262069 CGC262068:CGC262069 CPY262068:CPY262069 CZU262068:CZU262069 DJQ262068:DJQ262069 DTM262068:DTM262069 EDI262068:EDI262069 ENE262068:ENE262069 EXA262068:EXA262069 FGW262068:FGW262069 FQS262068:FQS262069 GAO262068:GAO262069 GKK262068:GKK262069 GUG262068:GUG262069 HEC262068:HEC262069 HNY262068:HNY262069 HXU262068:HXU262069 IHQ262068:IHQ262069 IRM262068:IRM262069 JBI262068:JBI262069 JLE262068:JLE262069 JVA262068:JVA262069 KEW262068:KEW262069 KOS262068:KOS262069 KYO262068:KYO262069 LIK262068:LIK262069 LSG262068:LSG262069 MCC262068:MCC262069 MLY262068:MLY262069 MVU262068:MVU262069 NFQ262068:NFQ262069 NPM262068:NPM262069 NZI262068:NZI262069 OJE262068:OJE262069 OTA262068:OTA262069 PCW262068:PCW262069 PMS262068:PMS262069 PWO262068:PWO262069 QGK262068:QGK262069 QQG262068:QQG262069 RAC262068:RAC262069 RJY262068:RJY262069 RTU262068:RTU262069 SDQ262068:SDQ262069 SNM262068:SNM262069 SXI262068:SXI262069 THE262068:THE262069 TRA262068:TRA262069 UAW262068:UAW262069 UKS262068:UKS262069 UUO262068:UUO262069 VEK262068:VEK262069 VOG262068:VOG262069 VYC262068:VYC262069 WHY262068:WHY262069 WRU262068:WRU262069 FI327604:FI327605 PE327604:PE327605 ZA327604:ZA327605 AIW327604:AIW327605 ASS327604:ASS327605 BCO327604:BCO327605 BMK327604:BMK327605 BWG327604:BWG327605 CGC327604:CGC327605 CPY327604:CPY327605 CZU327604:CZU327605 DJQ327604:DJQ327605 DTM327604:DTM327605 EDI327604:EDI327605 ENE327604:ENE327605 EXA327604:EXA327605 FGW327604:FGW327605 FQS327604:FQS327605 GAO327604:GAO327605 GKK327604:GKK327605 GUG327604:GUG327605 HEC327604:HEC327605 HNY327604:HNY327605 HXU327604:HXU327605 IHQ327604:IHQ327605 IRM327604:IRM327605 JBI327604:JBI327605 JLE327604:JLE327605 JVA327604:JVA327605 KEW327604:KEW327605 KOS327604:KOS327605 KYO327604:KYO327605 LIK327604:LIK327605 LSG327604:LSG327605 MCC327604:MCC327605 MLY327604:MLY327605 MVU327604:MVU327605 NFQ327604:NFQ327605 NPM327604:NPM327605 NZI327604:NZI327605 OJE327604:OJE327605 OTA327604:OTA327605 PCW327604:PCW327605 PMS327604:PMS327605 PWO327604:PWO327605 QGK327604:QGK327605 QQG327604:QQG327605 RAC327604:RAC327605 RJY327604:RJY327605 RTU327604:RTU327605 SDQ327604:SDQ327605 SNM327604:SNM327605 SXI327604:SXI327605 THE327604:THE327605 TRA327604:TRA327605 UAW327604:UAW327605 UKS327604:UKS327605 UUO327604:UUO327605 VEK327604:VEK327605 VOG327604:VOG327605 VYC327604:VYC327605 WHY327604:WHY327605 WRU327604:WRU327605 FI393140:FI393141 PE393140:PE393141 ZA393140:ZA393141 AIW393140:AIW393141 ASS393140:ASS393141 BCO393140:BCO393141 BMK393140:BMK393141 BWG393140:BWG393141 CGC393140:CGC393141 CPY393140:CPY393141 CZU393140:CZU393141 DJQ393140:DJQ393141 DTM393140:DTM393141 EDI393140:EDI393141 ENE393140:ENE393141 EXA393140:EXA393141 FGW393140:FGW393141 FQS393140:FQS393141 GAO393140:GAO393141 GKK393140:GKK393141 GUG393140:GUG393141 HEC393140:HEC393141 HNY393140:HNY393141 HXU393140:HXU393141 IHQ393140:IHQ393141 IRM393140:IRM393141 JBI393140:JBI393141 JLE393140:JLE393141 JVA393140:JVA393141 KEW393140:KEW393141 KOS393140:KOS393141 KYO393140:KYO393141 LIK393140:LIK393141 LSG393140:LSG393141 MCC393140:MCC393141 MLY393140:MLY393141 MVU393140:MVU393141 NFQ393140:NFQ393141 NPM393140:NPM393141 NZI393140:NZI393141 OJE393140:OJE393141 OTA393140:OTA393141 PCW393140:PCW393141 PMS393140:PMS393141 PWO393140:PWO393141 QGK393140:QGK393141 QQG393140:QQG393141 RAC393140:RAC393141 RJY393140:RJY393141 RTU393140:RTU393141 SDQ393140:SDQ393141 SNM393140:SNM393141 SXI393140:SXI393141 THE393140:THE393141 TRA393140:TRA393141 UAW393140:UAW393141 UKS393140:UKS393141 UUO393140:UUO393141 VEK393140:VEK393141 VOG393140:VOG393141 VYC393140:VYC393141 WHY393140:WHY393141 WRU393140:WRU393141 FI458676:FI458677 PE458676:PE458677 ZA458676:ZA458677 AIW458676:AIW458677 ASS458676:ASS458677 BCO458676:BCO458677 BMK458676:BMK458677 BWG458676:BWG458677 CGC458676:CGC458677 CPY458676:CPY458677 CZU458676:CZU458677 DJQ458676:DJQ458677 DTM458676:DTM458677 EDI458676:EDI458677 ENE458676:ENE458677 EXA458676:EXA458677 FGW458676:FGW458677 FQS458676:FQS458677 GAO458676:GAO458677 GKK458676:GKK458677 GUG458676:GUG458677 HEC458676:HEC458677 HNY458676:HNY458677 HXU458676:HXU458677 IHQ458676:IHQ458677 IRM458676:IRM458677 JBI458676:JBI458677 JLE458676:JLE458677 JVA458676:JVA458677 KEW458676:KEW458677 KOS458676:KOS458677 KYO458676:KYO458677 LIK458676:LIK458677 LSG458676:LSG458677 MCC458676:MCC458677 MLY458676:MLY458677 MVU458676:MVU458677 NFQ458676:NFQ458677 NPM458676:NPM458677 NZI458676:NZI458677 OJE458676:OJE458677 OTA458676:OTA458677 PCW458676:PCW458677 PMS458676:PMS458677 PWO458676:PWO458677 QGK458676:QGK458677 QQG458676:QQG458677 RAC458676:RAC458677 RJY458676:RJY458677 RTU458676:RTU458677 SDQ458676:SDQ458677 SNM458676:SNM458677 SXI458676:SXI458677 THE458676:THE458677 TRA458676:TRA458677 UAW458676:UAW458677 UKS458676:UKS458677 UUO458676:UUO458677 VEK458676:VEK458677 VOG458676:VOG458677 VYC458676:VYC458677 WHY458676:WHY458677 WRU458676:WRU458677 FI524212:FI524213 PE524212:PE524213 ZA524212:ZA524213 AIW524212:AIW524213 ASS524212:ASS524213 BCO524212:BCO524213 BMK524212:BMK524213 BWG524212:BWG524213 CGC524212:CGC524213 CPY524212:CPY524213 CZU524212:CZU524213 DJQ524212:DJQ524213 DTM524212:DTM524213 EDI524212:EDI524213 ENE524212:ENE524213 EXA524212:EXA524213 FGW524212:FGW524213 FQS524212:FQS524213 GAO524212:GAO524213 GKK524212:GKK524213 GUG524212:GUG524213 HEC524212:HEC524213 HNY524212:HNY524213 HXU524212:HXU524213 IHQ524212:IHQ524213 IRM524212:IRM524213 JBI524212:JBI524213 JLE524212:JLE524213 JVA524212:JVA524213 KEW524212:KEW524213 KOS524212:KOS524213 KYO524212:KYO524213 LIK524212:LIK524213 LSG524212:LSG524213 MCC524212:MCC524213 MLY524212:MLY524213 MVU524212:MVU524213 NFQ524212:NFQ524213 NPM524212:NPM524213 NZI524212:NZI524213 OJE524212:OJE524213 OTA524212:OTA524213 PCW524212:PCW524213 PMS524212:PMS524213 PWO524212:PWO524213 QGK524212:QGK524213 QQG524212:QQG524213 RAC524212:RAC524213 RJY524212:RJY524213 RTU524212:RTU524213 SDQ524212:SDQ524213 SNM524212:SNM524213 SXI524212:SXI524213 THE524212:THE524213 TRA524212:TRA524213 UAW524212:UAW524213 UKS524212:UKS524213 UUO524212:UUO524213 VEK524212:VEK524213 VOG524212:VOG524213 VYC524212:VYC524213 WHY524212:WHY524213 WRU524212:WRU524213 FI589748:FI589749 PE589748:PE589749 ZA589748:ZA589749 AIW589748:AIW589749 ASS589748:ASS589749 BCO589748:BCO589749 BMK589748:BMK589749 BWG589748:BWG589749 CGC589748:CGC589749 CPY589748:CPY589749 CZU589748:CZU589749 DJQ589748:DJQ589749 DTM589748:DTM589749 EDI589748:EDI589749 ENE589748:ENE589749 EXA589748:EXA589749 FGW589748:FGW589749 FQS589748:FQS589749 GAO589748:GAO589749 GKK589748:GKK589749 GUG589748:GUG589749 HEC589748:HEC589749 HNY589748:HNY589749 HXU589748:HXU589749 IHQ589748:IHQ589749 IRM589748:IRM589749 JBI589748:JBI589749 JLE589748:JLE589749 JVA589748:JVA589749 KEW589748:KEW589749 KOS589748:KOS589749 KYO589748:KYO589749 LIK589748:LIK589749 LSG589748:LSG589749 MCC589748:MCC589749 MLY589748:MLY589749 MVU589748:MVU589749 NFQ589748:NFQ589749 NPM589748:NPM589749 NZI589748:NZI589749 OJE589748:OJE589749 OTA589748:OTA589749 PCW589748:PCW589749 PMS589748:PMS589749 PWO589748:PWO589749 QGK589748:QGK589749 QQG589748:QQG589749 RAC589748:RAC589749 RJY589748:RJY589749 RTU589748:RTU589749 SDQ589748:SDQ589749 SNM589748:SNM589749 SXI589748:SXI589749 THE589748:THE589749 TRA589748:TRA589749 UAW589748:UAW589749 UKS589748:UKS589749 UUO589748:UUO589749 VEK589748:VEK589749 VOG589748:VOG589749 VYC589748:VYC589749 WHY589748:WHY589749 WRU589748:WRU589749 FI655284:FI655285 PE655284:PE655285 ZA655284:ZA655285 AIW655284:AIW655285 ASS655284:ASS655285 BCO655284:BCO655285 BMK655284:BMK655285 BWG655284:BWG655285 CGC655284:CGC655285 CPY655284:CPY655285 CZU655284:CZU655285 DJQ655284:DJQ655285 DTM655284:DTM655285 EDI655284:EDI655285 ENE655284:ENE655285 EXA655284:EXA655285 FGW655284:FGW655285 FQS655284:FQS655285 GAO655284:GAO655285 GKK655284:GKK655285 GUG655284:GUG655285 HEC655284:HEC655285 HNY655284:HNY655285 HXU655284:HXU655285 IHQ655284:IHQ655285 IRM655284:IRM655285 JBI655284:JBI655285 JLE655284:JLE655285 JVA655284:JVA655285 KEW655284:KEW655285 KOS655284:KOS655285 KYO655284:KYO655285 LIK655284:LIK655285 LSG655284:LSG655285 MCC655284:MCC655285 MLY655284:MLY655285 MVU655284:MVU655285 NFQ655284:NFQ655285 NPM655284:NPM655285 NZI655284:NZI655285 OJE655284:OJE655285 OTA655284:OTA655285 PCW655284:PCW655285 PMS655284:PMS655285 PWO655284:PWO655285 QGK655284:QGK655285 QQG655284:QQG655285 RAC655284:RAC655285 RJY655284:RJY655285 RTU655284:RTU655285 SDQ655284:SDQ655285 SNM655284:SNM655285 SXI655284:SXI655285 THE655284:THE655285 TRA655284:TRA655285 UAW655284:UAW655285 UKS655284:UKS655285 UUO655284:UUO655285 VEK655284:VEK655285 VOG655284:VOG655285 VYC655284:VYC655285 WHY655284:WHY655285 WRU655284:WRU655285 FI720820:FI720821 PE720820:PE720821 ZA720820:ZA720821 AIW720820:AIW720821 ASS720820:ASS720821 BCO720820:BCO720821 BMK720820:BMK720821 BWG720820:BWG720821 CGC720820:CGC720821 CPY720820:CPY720821 CZU720820:CZU720821 DJQ720820:DJQ720821 DTM720820:DTM720821 EDI720820:EDI720821 ENE720820:ENE720821 EXA720820:EXA720821 FGW720820:FGW720821 FQS720820:FQS720821 GAO720820:GAO720821 GKK720820:GKK720821 GUG720820:GUG720821 HEC720820:HEC720821 HNY720820:HNY720821 HXU720820:HXU720821 IHQ720820:IHQ720821 IRM720820:IRM720821 JBI720820:JBI720821 JLE720820:JLE720821 JVA720820:JVA720821 KEW720820:KEW720821 KOS720820:KOS720821 KYO720820:KYO720821 LIK720820:LIK720821 LSG720820:LSG720821 MCC720820:MCC720821 MLY720820:MLY720821 MVU720820:MVU720821 NFQ720820:NFQ720821 NPM720820:NPM720821 NZI720820:NZI720821 OJE720820:OJE720821 OTA720820:OTA720821 PCW720820:PCW720821 PMS720820:PMS720821 PWO720820:PWO720821 QGK720820:QGK720821 QQG720820:QQG720821 RAC720820:RAC720821 RJY720820:RJY720821 RTU720820:RTU720821 SDQ720820:SDQ720821 SNM720820:SNM720821 SXI720820:SXI720821 THE720820:THE720821 TRA720820:TRA720821 UAW720820:UAW720821 UKS720820:UKS720821 UUO720820:UUO720821 VEK720820:VEK720821 VOG720820:VOG720821 VYC720820:VYC720821 WHY720820:WHY720821 WRU720820:WRU720821 FI786356:FI786357 PE786356:PE786357 ZA786356:ZA786357 AIW786356:AIW786357 ASS786356:ASS786357 BCO786356:BCO786357 BMK786356:BMK786357 BWG786356:BWG786357 CGC786356:CGC786357 CPY786356:CPY786357 CZU786356:CZU786357 DJQ786356:DJQ786357 DTM786356:DTM786357 EDI786356:EDI786357 ENE786356:ENE786357 EXA786356:EXA786357 FGW786356:FGW786357 FQS786356:FQS786357 GAO786356:GAO786357 GKK786356:GKK786357 GUG786356:GUG786357 HEC786356:HEC786357 HNY786356:HNY786357 HXU786356:HXU786357 IHQ786356:IHQ786357 IRM786356:IRM786357 JBI786356:JBI786357 JLE786356:JLE786357 JVA786356:JVA786357 KEW786356:KEW786357 KOS786356:KOS786357 KYO786356:KYO786357 LIK786356:LIK786357 LSG786356:LSG786357 MCC786356:MCC786357 MLY786356:MLY786357 MVU786356:MVU786357 NFQ786356:NFQ786357 NPM786356:NPM786357 NZI786356:NZI786357 OJE786356:OJE786357 OTA786356:OTA786357 PCW786356:PCW786357 PMS786356:PMS786357 PWO786356:PWO786357 QGK786356:QGK786357 QQG786356:QQG786357 RAC786356:RAC786357 RJY786356:RJY786357 RTU786356:RTU786357 SDQ786356:SDQ786357 SNM786356:SNM786357 SXI786356:SXI786357 THE786356:THE786357 TRA786356:TRA786357 UAW786356:UAW786357 UKS786356:UKS786357 UUO786356:UUO786357 VEK786356:VEK786357 VOG786356:VOG786357 VYC786356:VYC786357 WHY786356:WHY786357 WRU786356:WRU786357 FI851892:FI851893 PE851892:PE851893 ZA851892:ZA851893 AIW851892:AIW851893 ASS851892:ASS851893 BCO851892:BCO851893 BMK851892:BMK851893 BWG851892:BWG851893 CGC851892:CGC851893 CPY851892:CPY851893 CZU851892:CZU851893 DJQ851892:DJQ851893 DTM851892:DTM851893 EDI851892:EDI851893 ENE851892:ENE851893 EXA851892:EXA851893 FGW851892:FGW851893 FQS851892:FQS851893 GAO851892:GAO851893 GKK851892:GKK851893 GUG851892:GUG851893 HEC851892:HEC851893 HNY851892:HNY851893 HXU851892:HXU851893 IHQ851892:IHQ851893 IRM851892:IRM851893 JBI851892:JBI851893 JLE851892:JLE851893 JVA851892:JVA851893 KEW851892:KEW851893 KOS851892:KOS851893 KYO851892:KYO851893 LIK851892:LIK851893 LSG851892:LSG851893 MCC851892:MCC851893 MLY851892:MLY851893 MVU851892:MVU851893 NFQ851892:NFQ851893 NPM851892:NPM851893 NZI851892:NZI851893 OJE851892:OJE851893 OTA851892:OTA851893 PCW851892:PCW851893 PMS851892:PMS851893 PWO851892:PWO851893 QGK851892:QGK851893 QQG851892:QQG851893 RAC851892:RAC851893 RJY851892:RJY851893 RTU851892:RTU851893 SDQ851892:SDQ851893 SNM851892:SNM851893 SXI851892:SXI851893 THE851892:THE851893 TRA851892:TRA851893 UAW851892:UAW851893 UKS851892:UKS851893 UUO851892:UUO851893 VEK851892:VEK851893 VOG851892:VOG851893 VYC851892:VYC851893 WHY851892:WHY851893 WRU851892:WRU851893 FI917428:FI917429 PE917428:PE917429 ZA917428:ZA917429 AIW917428:AIW917429 ASS917428:ASS917429 BCO917428:BCO917429 BMK917428:BMK917429 BWG917428:BWG917429 CGC917428:CGC917429 CPY917428:CPY917429 CZU917428:CZU917429 DJQ917428:DJQ917429 DTM917428:DTM917429 EDI917428:EDI917429 ENE917428:ENE917429 EXA917428:EXA917429 FGW917428:FGW917429 FQS917428:FQS917429 GAO917428:GAO917429 GKK917428:GKK917429 GUG917428:GUG917429 HEC917428:HEC917429 HNY917428:HNY917429 HXU917428:HXU917429 IHQ917428:IHQ917429 IRM917428:IRM917429 JBI917428:JBI917429 JLE917428:JLE917429 JVA917428:JVA917429 KEW917428:KEW917429 KOS917428:KOS917429 KYO917428:KYO917429 LIK917428:LIK917429 LSG917428:LSG917429 MCC917428:MCC917429 MLY917428:MLY917429 MVU917428:MVU917429 NFQ917428:NFQ917429 NPM917428:NPM917429 NZI917428:NZI917429 OJE917428:OJE917429 OTA917428:OTA917429 PCW917428:PCW917429 PMS917428:PMS917429 PWO917428:PWO917429 QGK917428:QGK917429 QQG917428:QQG917429 RAC917428:RAC917429 RJY917428:RJY917429 RTU917428:RTU917429 SDQ917428:SDQ917429 SNM917428:SNM917429 SXI917428:SXI917429 THE917428:THE917429 TRA917428:TRA917429 UAW917428:UAW917429 UKS917428:UKS917429 UUO917428:UUO917429 VEK917428:VEK917429 VOG917428:VOG917429 VYC917428:VYC917429 WHY917428:WHY917429 WRU917428:WRU917429 FI982964:FI982965 PE982964:PE982965 ZA982964:ZA982965 AIW982964:AIW982965 ASS982964:ASS982965 BCO982964:BCO982965 BMK982964:BMK982965 BWG982964:BWG982965 CGC982964:CGC982965 CPY982964:CPY982965 CZU982964:CZU982965 DJQ982964:DJQ982965 DTM982964:DTM982965 EDI982964:EDI982965 ENE982964:ENE982965 EXA982964:EXA982965 FGW982964:FGW982965 FQS982964:FQS982965 GAO982964:GAO982965 GKK982964:GKK982965 GUG982964:GUG982965 HEC982964:HEC982965 HNY982964:HNY982965 HXU982964:HXU982965 IHQ982964:IHQ982965 IRM982964:IRM982965 JBI982964:JBI982965 JLE982964:JLE982965 JVA982964:JVA982965 KEW982964:KEW982965 KOS982964:KOS982965 KYO982964:KYO982965 LIK982964:LIK982965 LSG982964:LSG982965 MCC982964:MCC982965 MLY982964:MLY982965 MVU982964:MVU982965 NFQ982964:NFQ982965 NPM982964:NPM982965 NZI982964:NZI982965 OJE982964:OJE982965 OTA982964:OTA982965 PCW982964:PCW982965 PMS982964:PMS982965 PWO982964:PWO982965 QGK982964:QGK982965 QQG982964:QQG982965 RAC982964:RAC982965 RJY982964:RJY982965 RTU982964:RTU982965 SDQ982964:SDQ982965 SNM982964:SNM982965 SXI982964:SXI982965 THE982964:THE982965 TRA982964:TRA982965 UAW982964:UAW982965 UKS982964:UKS982965 UUO982964:UUO982965 VEK982964:VEK982965 VOG982964:VOG982965 VYC982964:VYC982965 WHY982964:WHY982965 WRU982964:WRU982965 FG65460:FG65461 PC65460:PC65461 YY65460:YY65461 AIU65460:AIU65461 ASQ65460:ASQ65461 BCM65460:BCM65461 BMI65460:BMI65461 BWE65460:BWE65461 CGA65460:CGA65461 CPW65460:CPW65461 CZS65460:CZS65461 DJO65460:DJO65461 DTK65460:DTK65461 EDG65460:EDG65461 ENC65460:ENC65461 EWY65460:EWY65461 FGU65460:FGU65461 FQQ65460:FQQ65461 GAM65460:GAM65461 GKI65460:GKI65461 GUE65460:GUE65461 HEA65460:HEA65461 HNW65460:HNW65461 HXS65460:HXS65461 IHO65460:IHO65461 IRK65460:IRK65461 JBG65460:JBG65461 JLC65460:JLC65461 JUY65460:JUY65461 KEU65460:KEU65461 KOQ65460:KOQ65461 KYM65460:KYM65461 LII65460:LII65461 LSE65460:LSE65461 MCA65460:MCA65461 MLW65460:MLW65461 MVS65460:MVS65461 NFO65460:NFO65461 NPK65460:NPK65461 NZG65460:NZG65461 OJC65460:OJC65461 OSY65460:OSY65461 PCU65460:PCU65461 PMQ65460:PMQ65461 PWM65460:PWM65461 QGI65460:QGI65461 QQE65460:QQE65461 RAA65460:RAA65461 RJW65460:RJW65461 RTS65460:RTS65461 SDO65460:SDO65461 SNK65460:SNK65461 SXG65460:SXG65461 THC65460:THC65461 TQY65460:TQY65461 UAU65460:UAU65461 UKQ65460:UKQ65461 UUM65460:UUM65461 VEI65460:VEI65461 VOE65460:VOE65461 VYA65460:VYA65461 WHW65460:WHW65461 WRS65460:WRS65461 FG130996:FG130997 PC130996:PC130997 YY130996:YY130997 AIU130996:AIU130997 ASQ130996:ASQ130997 BCM130996:BCM130997 BMI130996:BMI130997 BWE130996:BWE130997 CGA130996:CGA130997 CPW130996:CPW130997 CZS130996:CZS130997 DJO130996:DJO130997 DTK130996:DTK130997 EDG130996:EDG130997 ENC130996:ENC130997 EWY130996:EWY130997 FGU130996:FGU130997 FQQ130996:FQQ130997 GAM130996:GAM130997 GKI130996:GKI130997 GUE130996:GUE130997 HEA130996:HEA130997 HNW130996:HNW130997 HXS130996:HXS130997 IHO130996:IHO130997 IRK130996:IRK130997 JBG130996:JBG130997 JLC130996:JLC130997 JUY130996:JUY130997 KEU130996:KEU130997 KOQ130996:KOQ130997 KYM130996:KYM130997 LII130996:LII130997 LSE130996:LSE130997 MCA130996:MCA130997 MLW130996:MLW130997 MVS130996:MVS130997 NFO130996:NFO130997 NPK130996:NPK130997 NZG130996:NZG130997 OJC130996:OJC130997 OSY130996:OSY130997 PCU130996:PCU130997 PMQ130996:PMQ130997 PWM130996:PWM130997 QGI130996:QGI130997 QQE130996:QQE130997 RAA130996:RAA130997 RJW130996:RJW130997 RTS130996:RTS130997 SDO130996:SDO130997 SNK130996:SNK130997 SXG130996:SXG130997 THC130996:THC130997 TQY130996:TQY130997 UAU130996:UAU130997 UKQ130996:UKQ130997 UUM130996:UUM130997 VEI130996:VEI130997 VOE130996:VOE130997 VYA130996:VYA130997 WHW130996:WHW130997 WRS130996:WRS130997 FG196532:FG196533 PC196532:PC196533 YY196532:YY196533 AIU196532:AIU196533 ASQ196532:ASQ196533 BCM196532:BCM196533 BMI196532:BMI196533 BWE196532:BWE196533 CGA196532:CGA196533 CPW196532:CPW196533 CZS196532:CZS196533 DJO196532:DJO196533 DTK196532:DTK196533 EDG196532:EDG196533 ENC196532:ENC196533 EWY196532:EWY196533 FGU196532:FGU196533 FQQ196532:FQQ196533 GAM196532:GAM196533 GKI196532:GKI196533 GUE196532:GUE196533 HEA196532:HEA196533 HNW196532:HNW196533 HXS196532:HXS196533 IHO196532:IHO196533 IRK196532:IRK196533 JBG196532:JBG196533 JLC196532:JLC196533 JUY196532:JUY196533 KEU196532:KEU196533 KOQ196532:KOQ196533 KYM196532:KYM196533 LII196532:LII196533 LSE196532:LSE196533 MCA196532:MCA196533 MLW196532:MLW196533 MVS196532:MVS196533 NFO196532:NFO196533 NPK196532:NPK196533 NZG196532:NZG196533 OJC196532:OJC196533 OSY196532:OSY196533 PCU196532:PCU196533 PMQ196532:PMQ196533 PWM196532:PWM196533 QGI196532:QGI196533 QQE196532:QQE196533 RAA196532:RAA196533 RJW196532:RJW196533 RTS196532:RTS196533 SDO196532:SDO196533 SNK196532:SNK196533 SXG196532:SXG196533 THC196532:THC196533 TQY196532:TQY196533 UAU196532:UAU196533 UKQ196532:UKQ196533 UUM196532:UUM196533 VEI196532:VEI196533 VOE196532:VOE196533 VYA196532:VYA196533 WHW196532:WHW196533 WRS196532:WRS196533 FG262068:FG262069 PC262068:PC262069 YY262068:YY262069 AIU262068:AIU262069 ASQ262068:ASQ262069 BCM262068:BCM262069 BMI262068:BMI262069 BWE262068:BWE262069 CGA262068:CGA262069 CPW262068:CPW262069 CZS262068:CZS262069 DJO262068:DJO262069 DTK262068:DTK262069 EDG262068:EDG262069 ENC262068:ENC262069 EWY262068:EWY262069 FGU262068:FGU262069 FQQ262068:FQQ262069 GAM262068:GAM262069 GKI262068:GKI262069 GUE262068:GUE262069 HEA262068:HEA262069 HNW262068:HNW262069 HXS262068:HXS262069 IHO262068:IHO262069 IRK262068:IRK262069 JBG262068:JBG262069 JLC262068:JLC262069 JUY262068:JUY262069 KEU262068:KEU262069 KOQ262068:KOQ262069 KYM262068:KYM262069 LII262068:LII262069 LSE262068:LSE262069 MCA262068:MCA262069 MLW262068:MLW262069 MVS262068:MVS262069 NFO262068:NFO262069 NPK262068:NPK262069 NZG262068:NZG262069 OJC262068:OJC262069 OSY262068:OSY262069 PCU262068:PCU262069 PMQ262068:PMQ262069 PWM262068:PWM262069 QGI262068:QGI262069 QQE262068:QQE262069 RAA262068:RAA262069 RJW262068:RJW262069 RTS262068:RTS262069 SDO262068:SDO262069 SNK262068:SNK262069 SXG262068:SXG262069 THC262068:THC262069 TQY262068:TQY262069 UAU262068:UAU262069 UKQ262068:UKQ262069 UUM262068:UUM262069 VEI262068:VEI262069 VOE262068:VOE262069 VYA262068:VYA262069 WHW262068:WHW262069 WRS262068:WRS262069 FG327604:FG327605 PC327604:PC327605 YY327604:YY327605 AIU327604:AIU327605 ASQ327604:ASQ327605 BCM327604:BCM327605 BMI327604:BMI327605 BWE327604:BWE327605 CGA327604:CGA327605 CPW327604:CPW327605 CZS327604:CZS327605 DJO327604:DJO327605 DTK327604:DTK327605 EDG327604:EDG327605 ENC327604:ENC327605 EWY327604:EWY327605 FGU327604:FGU327605 FQQ327604:FQQ327605 GAM327604:GAM327605 GKI327604:GKI327605 GUE327604:GUE327605 HEA327604:HEA327605 HNW327604:HNW327605 HXS327604:HXS327605 IHO327604:IHO327605 IRK327604:IRK327605 JBG327604:JBG327605 JLC327604:JLC327605 JUY327604:JUY327605 KEU327604:KEU327605 KOQ327604:KOQ327605 KYM327604:KYM327605 LII327604:LII327605 LSE327604:LSE327605 MCA327604:MCA327605 MLW327604:MLW327605 MVS327604:MVS327605 NFO327604:NFO327605 NPK327604:NPK327605 NZG327604:NZG327605 OJC327604:OJC327605 OSY327604:OSY327605 PCU327604:PCU327605 PMQ327604:PMQ327605 PWM327604:PWM327605 QGI327604:QGI327605 QQE327604:QQE327605 RAA327604:RAA327605 RJW327604:RJW327605 RTS327604:RTS327605 SDO327604:SDO327605 SNK327604:SNK327605 SXG327604:SXG327605 THC327604:THC327605 TQY327604:TQY327605 UAU327604:UAU327605 UKQ327604:UKQ327605 UUM327604:UUM327605 VEI327604:VEI327605 VOE327604:VOE327605 VYA327604:VYA327605 WHW327604:WHW327605 WRS327604:WRS327605 FG393140:FG393141 PC393140:PC393141 YY393140:YY393141 AIU393140:AIU393141 ASQ393140:ASQ393141 BCM393140:BCM393141 BMI393140:BMI393141 BWE393140:BWE393141 CGA393140:CGA393141 CPW393140:CPW393141 CZS393140:CZS393141 DJO393140:DJO393141 DTK393140:DTK393141 EDG393140:EDG393141 ENC393140:ENC393141 EWY393140:EWY393141 FGU393140:FGU393141 FQQ393140:FQQ393141 GAM393140:GAM393141 GKI393140:GKI393141 GUE393140:GUE393141 HEA393140:HEA393141 HNW393140:HNW393141 HXS393140:HXS393141 IHO393140:IHO393141 IRK393140:IRK393141 JBG393140:JBG393141 JLC393140:JLC393141 JUY393140:JUY393141 KEU393140:KEU393141 KOQ393140:KOQ393141 KYM393140:KYM393141 LII393140:LII393141 LSE393140:LSE393141 MCA393140:MCA393141 MLW393140:MLW393141 MVS393140:MVS393141 NFO393140:NFO393141 NPK393140:NPK393141 NZG393140:NZG393141 OJC393140:OJC393141 OSY393140:OSY393141 PCU393140:PCU393141 PMQ393140:PMQ393141 PWM393140:PWM393141 QGI393140:QGI393141 QQE393140:QQE393141 RAA393140:RAA393141 RJW393140:RJW393141 RTS393140:RTS393141 SDO393140:SDO393141 SNK393140:SNK393141 SXG393140:SXG393141 THC393140:THC393141 TQY393140:TQY393141 UAU393140:UAU393141 UKQ393140:UKQ393141 UUM393140:UUM393141 VEI393140:VEI393141 VOE393140:VOE393141 VYA393140:VYA393141 WHW393140:WHW393141 WRS393140:WRS393141 FG458676:FG458677 PC458676:PC458677 YY458676:YY458677 AIU458676:AIU458677 ASQ458676:ASQ458677 BCM458676:BCM458677 BMI458676:BMI458677 BWE458676:BWE458677 CGA458676:CGA458677 CPW458676:CPW458677 CZS458676:CZS458677 DJO458676:DJO458677 DTK458676:DTK458677 EDG458676:EDG458677 ENC458676:ENC458677 EWY458676:EWY458677 FGU458676:FGU458677 FQQ458676:FQQ458677 GAM458676:GAM458677 GKI458676:GKI458677 GUE458676:GUE458677 HEA458676:HEA458677 HNW458676:HNW458677 HXS458676:HXS458677 IHO458676:IHO458677 IRK458676:IRK458677 JBG458676:JBG458677 JLC458676:JLC458677 JUY458676:JUY458677 KEU458676:KEU458677 KOQ458676:KOQ458677 KYM458676:KYM458677 LII458676:LII458677 LSE458676:LSE458677 MCA458676:MCA458677 MLW458676:MLW458677 MVS458676:MVS458677 NFO458676:NFO458677 NPK458676:NPK458677 NZG458676:NZG458677 OJC458676:OJC458677 OSY458676:OSY458677 PCU458676:PCU458677 PMQ458676:PMQ458677 PWM458676:PWM458677 QGI458676:QGI458677 QQE458676:QQE458677 RAA458676:RAA458677 RJW458676:RJW458677 RTS458676:RTS458677 SDO458676:SDO458677 SNK458676:SNK458677 SXG458676:SXG458677 THC458676:THC458677 TQY458676:TQY458677 UAU458676:UAU458677 UKQ458676:UKQ458677 UUM458676:UUM458677 VEI458676:VEI458677 VOE458676:VOE458677 VYA458676:VYA458677 WHW458676:WHW458677 WRS458676:WRS458677 FG524212:FG524213 PC524212:PC524213 YY524212:YY524213 AIU524212:AIU524213 ASQ524212:ASQ524213 BCM524212:BCM524213 BMI524212:BMI524213 BWE524212:BWE524213 CGA524212:CGA524213 CPW524212:CPW524213 CZS524212:CZS524213 DJO524212:DJO524213 DTK524212:DTK524213 EDG524212:EDG524213 ENC524212:ENC524213 EWY524212:EWY524213 FGU524212:FGU524213 FQQ524212:FQQ524213 GAM524212:GAM524213 GKI524212:GKI524213 GUE524212:GUE524213 HEA524212:HEA524213 HNW524212:HNW524213 HXS524212:HXS524213 IHO524212:IHO524213 IRK524212:IRK524213 JBG524212:JBG524213 JLC524212:JLC524213 JUY524212:JUY524213 KEU524212:KEU524213 KOQ524212:KOQ524213 KYM524212:KYM524213 LII524212:LII524213 LSE524212:LSE524213 MCA524212:MCA524213 MLW524212:MLW524213 MVS524212:MVS524213 NFO524212:NFO524213 NPK524212:NPK524213 NZG524212:NZG524213 OJC524212:OJC524213 OSY524212:OSY524213 PCU524212:PCU524213 PMQ524212:PMQ524213 PWM524212:PWM524213 QGI524212:QGI524213 QQE524212:QQE524213 RAA524212:RAA524213 RJW524212:RJW524213 RTS524212:RTS524213 SDO524212:SDO524213 SNK524212:SNK524213 SXG524212:SXG524213 THC524212:THC524213 TQY524212:TQY524213 UAU524212:UAU524213 UKQ524212:UKQ524213 UUM524212:UUM524213 VEI524212:VEI524213 VOE524212:VOE524213 VYA524212:VYA524213 WHW524212:WHW524213 WRS524212:WRS524213 FG589748:FG589749 PC589748:PC589749 YY589748:YY589749 AIU589748:AIU589749 ASQ589748:ASQ589749 BCM589748:BCM589749 BMI589748:BMI589749 BWE589748:BWE589749 CGA589748:CGA589749 CPW589748:CPW589749 CZS589748:CZS589749 DJO589748:DJO589749 DTK589748:DTK589749 EDG589748:EDG589749 ENC589748:ENC589749 EWY589748:EWY589749 FGU589748:FGU589749 FQQ589748:FQQ589749 GAM589748:GAM589749 GKI589748:GKI589749 GUE589748:GUE589749 HEA589748:HEA589749 HNW589748:HNW589749 HXS589748:HXS589749 IHO589748:IHO589749 IRK589748:IRK589749 JBG589748:JBG589749 JLC589748:JLC589749 JUY589748:JUY589749 KEU589748:KEU589749 KOQ589748:KOQ589749 KYM589748:KYM589749 LII589748:LII589749 LSE589748:LSE589749 MCA589748:MCA589749 MLW589748:MLW589749 MVS589748:MVS589749 NFO589748:NFO589749 NPK589748:NPK589749 NZG589748:NZG589749 OJC589748:OJC589749 OSY589748:OSY589749 PCU589748:PCU589749 PMQ589748:PMQ589749 PWM589748:PWM589749 QGI589748:QGI589749 QQE589748:QQE589749 RAA589748:RAA589749 RJW589748:RJW589749 RTS589748:RTS589749 SDO589748:SDO589749 SNK589748:SNK589749 SXG589748:SXG589749 THC589748:THC589749 TQY589748:TQY589749 UAU589748:UAU589749 UKQ589748:UKQ589749 UUM589748:UUM589749 VEI589748:VEI589749 VOE589748:VOE589749 VYA589748:VYA589749 WHW589748:WHW589749 WRS589748:WRS589749 FG655284:FG655285 PC655284:PC655285 YY655284:YY655285 AIU655284:AIU655285 ASQ655284:ASQ655285 BCM655284:BCM655285 BMI655284:BMI655285 BWE655284:BWE655285 CGA655284:CGA655285 CPW655284:CPW655285 CZS655284:CZS655285 DJO655284:DJO655285 DTK655284:DTK655285 EDG655284:EDG655285 ENC655284:ENC655285 EWY655284:EWY655285 FGU655284:FGU655285 FQQ655284:FQQ655285 GAM655284:GAM655285 GKI655284:GKI655285 GUE655284:GUE655285 HEA655284:HEA655285 HNW655284:HNW655285 HXS655284:HXS655285 IHO655284:IHO655285 IRK655284:IRK655285 JBG655284:JBG655285 JLC655284:JLC655285 JUY655284:JUY655285 KEU655284:KEU655285 KOQ655284:KOQ655285 KYM655284:KYM655285 LII655284:LII655285 LSE655284:LSE655285 MCA655284:MCA655285 MLW655284:MLW655285 MVS655284:MVS655285 NFO655284:NFO655285 NPK655284:NPK655285 NZG655284:NZG655285 OJC655284:OJC655285 OSY655284:OSY655285 PCU655284:PCU655285 PMQ655284:PMQ655285 PWM655284:PWM655285 QGI655284:QGI655285 QQE655284:QQE655285 RAA655284:RAA655285 RJW655284:RJW655285 RTS655284:RTS655285 SDO655284:SDO655285 SNK655284:SNK655285 SXG655284:SXG655285 THC655284:THC655285 TQY655284:TQY655285 UAU655284:UAU655285 UKQ655284:UKQ655285 UUM655284:UUM655285 VEI655284:VEI655285 VOE655284:VOE655285 VYA655284:VYA655285 WHW655284:WHW655285 WRS655284:WRS655285 FG720820:FG720821 PC720820:PC720821 YY720820:YY720821 AIU720820:AIU720821 ASQ720820:ASQ720821 BCM720820:BCM720821 BMI720820:BMI720821 BWE720820:BWE720821 CGA720820:CGA720821 CPW720820:CPW720821 CZS720820:CZS720821 DJO720820:DJO720821 DTK720820:DTK720821 EDG720820:EDG720821 ENC720820:ENC720821 EWY720820:EWY720821 FGU720820:FGU720821 FQQ720820:FQQ720821 GAM720820:GAM720821 GKI720820:GKI720821 GUE720820:GUE720821 HEA720820:HEA720821 HNW720820:HNW720821 HXS720820:HXS720821 IHO720820:IHO720821 IRK720820:IRK720821 JBG720820:JBG720821 JLC720820:JLC720821 JUY720820:JUY720821 KEU720820:KEU720821 KOQ720820:KOQ720821 KYM720820:KYM720821 LII720820:LII720821 LSE720820:LSE720821 MCA720820:MCA720821 MLW720820:MLW720821 MVS720820:MVS720821 NFO720820:NFO720821 NPK720820:NPK720821 NZG720820:NZG720821 OJC720820:OJC720821 OSY720820:OSY720821 PCU720820:PCU720821 PMQ720820:PMQ720821 PWM720820:PWM720821 QGI720820:QGI720821 QQE720820:QQE720821 RAA720820:RAA720821 RJW720820:RJW720821 RTS720820:RTS720821 SDO720820:SDO720821 SNK720820:SNK720821 SXG720820:SXG720821 THC720820:THC720821 TQY720820:TQY720821 UAU720820:UAU720821 UKQ720820:UKQ720821 UUM720820:UUM720821 VEI720820:VEI720821 VOE720820:VOE720821 VYA720820:VYA720821 WHW720820:WHW720821 WRS720820:WRS720821 FG786356:FG786357 PC786356:PC786357 YY786356:YY786357 AIU786356:AIU786357 ASQ786356:ASQ786357 BCM786356:BCM786357 BMI786356:BMI786357 BWE786356:BWE786357 CGA786356:CGA786357 CPW786356:CPW786357 CZS786356:CZS786357 DJO786356:DJO786357 DTK786356:DTK786357 EDG786356:EDG786357 ENC786356:ENC786357 EWY786356:EWY786357 FGU786356:FGU786357 FQQ786356:FQQ786357 GAM786356:GAM786357 GKI786356:GKI786357 GUE786356:GUE786357 HEA786356:HEA786357 HNW786356:HNW786357 HXS786356:HXS786357 IHO786356:IHO786357 IRK786356:IRK786357 JBG786356:JBG786357 JLC786356:JLC786357 JUY786356:JUY786357 KEU786356:KEU786357 KOQ786356:KOQ786357 KYM786356:KYM786357 LII786356:LII786357 LSE786356:LSE786357 MCA786356:MCA786357 MLW786356:MLW786357 MVS786356:MVS786357 NFO786356:NFO786357 NPK786356:NPK786357 NZG786356:NZG786357 OJC786356:OJC786357 OSY786356:OSY786357 PCU786356:PCU786357 PMQ786356:PMQ786357 PWM786356:PWM786357 QGI786356:QGI786357 QQE786356:QQE786357 RAA786356:RAA786357 RJW786356:RJW786357 RTS786356:RTS786357 SDO786356:SDO786357 SNK786356:SNK786357 SXG786356:SXG786357 THC786356:THC786357 TQY786356:TQY786357 UAU786356:UAU786357 UKQ786356:UKQ786357 UUM786356:UUM786357 VEI786356:VEI786357 VOE786356:VOE786357 VYA786356:VYA786357 WHW786356:WHW786357 WRS786356:WRS786357 FG851892:FG851893 PC851892:PC851893 YY851892:YY851893 AIU851892:AIU851893 ASQ851892:ASQ851893 BCM851892:BCM851893 BMI851892:BMI851893 BWE851892:BWE851893 CGA851892:CGA851893 CPW851892:CPW851893 CZS851892:CZS851893 DJO851892:DJO851893 DTK851892:DTK851893 EDG851892:EDG851893 ENC851892:ENC851893 EWY851892:EWY851893 FGU851892:FGU851893 FQQ851892:FQQ851893 GAM851892:GAM851893 GKI851892:GKI851893 GUE851892:GUE851893 HEA851892:HEA851893 HNW851892:HNW851893 HXS851892:HXS851893 IHO851892:IHO851893 IRK851892:IRK851893 JBG851892:JBG851893 JLC851892:JLC851893 JUY851892:JUY851893 KEU851892:KEU851893 KOQ851892:KOQ851893 KYM851892:KYM851893 LII851892:LII851893 LSE851892:LSE851893 MCA851892:MCA851893 MLW851892:MLW851893 MVS851892:MVS851893 NFO851892:NFO851893 NPK851892:NPK851893 NZG851892:NZG851893 OJC851892:OJC851893 OSY851892:OSY851893 PCU851892:PCU851893 PMQ851892:PMQ851893 PWM851892:PWM851893 QGI851892:QGI851893 QQE851892:QQE851893 RAA851892:RAA851893 RJW851892:RJW851893 RTS851892:RTS851893 SDO851892:SDO851893 SNK851892:SNK851893 SXG851892:SXG851893 THC851892:THC851893 TQY851892:TQY851893 UAU851892:UAU851893 UKQ851892:UKQ851893 UUM851892:UUM851893 VEI851892:VEI851893 VOE851892:VOE851893 VYA851892:VYA851893 WHW851892:WHW851893 WRS851892:WRS851893 FG917428:FG917429 PC917428:PC917429 YY917428:YY917429 AIU917428:AIU917429 ASQ917428:ASQ917429 BCM917428:BCM917429 BMI917428:BMI917429 BWE917428:BWE917429 CGA917428:CGA917429 CPW917428:CPW917429 CZS917428:CZS917429 DJO917428:DJO917429 DTK917428:DTK917429 EDG917428:EDG917429 ENC917428:ENC917429 EWY917428:EWY917429 FGU917428:FGU917429 FQQ917428:FQQ917429 GAM917428:GAM917429 GKI917428:GKI917429 GUE917428:GUE917429 HEA917428:HEA917429 HNW917428:HNW917429 HXS917428:HXS917429 IHO917428:IHO917429 IRK917428:IRK917429 JBG917428:JBG917429 JLC917428:JLC917429 JUY917428:JUY917429 KEU917428:KEU917429 KOQ917428:KOQ917429 KYM917428:KYM917429 LII917428:LII917429 LSE917428:LSE917429 MCA917428:MCA917429 MLW917428:MLW917429 MVS917428:MVS917429 NFO917428:NFO917429 NPK917428:NPK917429 NZG917428:NZG917429 OJC917428:OJC917429 OSY917428:OSY917429 PCU917428:PCU917429 PMQ917428:PMQ917429 PWM917428:PWM917429 QGI917428:QGI917429 QQE917428:QQE917429 RAA917428:RAA917429 RJW917428:RJW917429 RTS917428:RTS917429 SDO917428:SDO917429 SNK917428:SNK917429 SXG917428:SXG917429 THC917428:THC917429 TQY917428:TQY917429 UAU917428:UAU917429 UKQ917428:UKQ917429 UUM917428:UUM917429 VEI917428:VEI917429 VOE917428:VOE917429 VYA917428:VYA917429 WHW917428:WHW917429 WRS917428:WRS917429 FG982964:FG982965 PC982964:PC982965 YY982964:YY982965 AIU982964:AIU982965 ASQ982964:ASQ982965 BCM982964:BCM982965 BMI982964:BMI982965 BWE982964:BWE982965 CGA982964:CGA982965 CPW982964:CPW982965 CZS982964:CZS982965 DJO982964:DJO982965 DTK982964:DTK982965 EDG982964:EDG982965 ENC982964:ENC982965 EWY982964:EWY982965 FGU982964:FGU982965 FQQ982964:FQQ982965 GAM982964:GAM982965 GKI982964:GKI982965 GUE982964:GUE982965 HEA982964:HEA982965 HNW982964:HNW982965 HXS982964:HXS982965 IHO982964:IHO982965 IRK982964:IRK982965 JBG982964:JBG982965 JLC982964:JLC982965 JUY982964:JUY982965 KEU982964:KEU982965 KOQ982964:KOQ982965 KYM982964:KYM982965 LII982964:LII982965 LSE982964:LSE982965 MCA982964:MCA982965 MLW982964:MLW982965 MVS982964:MVS982965 NFO982964:NFO982965 NPK982964:NPK982965 NZG982964:NZG982965 OJC982964:OJC982965 OSY982964:OSY982965 PCU982964:PCU982965 PMQ982964:PMQ982965 PWM982964:PWM982965 QGI982964:QGI982965 QQE982964:QQE982965 RAA982964:RAA982965 RJW982964:RJW982965 RTS982964:RTS982965 SDO982964:SDO982965 SNK982964:SNK982965 SXG982964:SXG982965 THC982964:THC982965 TQY982964:TQY982965 UAU982964:UAU982965 UKQ982964:UKQ982965 UUM982964:UUM982965 VEI982964:VEI982965 VOE982964:VOE982965 VYA982964:VYA982965 WHW982964:WHW982965 WRS982964:WRS982965 FG65467:FG65470 PC65467:PC65470 YY65467:YY65470 AIU65467:AIU65470 ASQ65467:ASQ65470 BCM65467:BCM65470 BMI65467:BMI65470 BWE65467:BWE65470 CGA65467:CGA65470 CPW65467:CPW65470 CZS65467:CZS65470 DJO65467:DJO65470 DTK65467:DTK65470 EDG65467:EDG65470 ENC65467:ENC65470 EWY65467:EWY65470 FGU65467:FGU65470 FQQ65467:FQQ65470 GAM65467:GAM65470 GKI65467:GKI65470 GUE65467:GUE65470 HEA65467:HEA65470 HNW65467:HNW65470 HXS65467:HXS65470 IHO65467:IHO65470 IRK65467:IRK65470 JBG65467:JBG65470 JLC65467:JLC65470 JUY65467:JUY65470 KEU65467:KEU65470 KOQ65467:KOQ65470 KYM65467:KYM65470 LII65467:LII65470 LSE65467:LSE65470 MCA65467:MCA65470 MLW65467:MLW65470 MVS65467:MVS65470 NFO65467:NFO65470 NPK65467:NPK65470 NZG65467:NZG65470 OJC65467:OJC65470 OSY65467:OSY65470 PCU65467:PCU65470 PMQ65467:PMQ65470 PWM65467:PWM65470 QGI65467:QGI65470 QQE65467:QQE65470 RAA65467:RAA65470 RJW65467:RJW65470 RTS65467:RTS65470 SDO65467:SDO65470 SNK65467:SNK65470 SXG65467:SXG65470 THC65467:THC65470 TQY65467:TQY65470 UAU65467:UAU65470 UKQ65467:UKQ65470 UUM65467:UUM65470 VEI65467:VEI65470 VOE65467:VOE65470 VYA65467:VYA65470 WHW65467:WHW65470 WRS65467:WRS65470 FG131003:FG131006 PC131003:PC131006 YY131003:YY131006 AIU131003:AIU131006 ASQ131003:ASQ131006 BCM131003:BCM131006 BMI131003:BMI131006 BWE131003:BWE131006 CGA131003:CGA131006 CPW131003:CPW131006 CZS131003:CZS131006 DJO131003:DJO131006 DTK131003:DTK131006 EDG131003:EDG131006 ENC131003:ENC131006 EWY131003:EWY131006 FGU131003:FGU131006 FQQ131003:FQQ131006 GAM131003:GAM131006 GKI131003:GKI131006 GUE131003:GUE131006 HEA131003:HEA131006 HNW131003:HNW131006 HXS131003:HXS131006 IHO131003:IHO131006 IRK131003:IRK131006 JBG131003:JBG131006 JLC131003:JLC131006 JUY131003:JUY131006 KEU131003:KEU131006 KOQ131003:KOQ131006 KYM131003:KYM131006 LII131003:LII131006 LSE131003:LSE131006 MCA131003:MCA131006 MLW131003:MLW131006 MVS131003:MVS131006 NFO131003:NFO131006 NPK131003:NPK131006 NZG131003:NZG131006 OJC131003:OJC131006 OSY131003:OSY131006 PCU131003:PCU131006 PMQ131003:PMQ131006 PWM131003:PWM131006 QGI131003:QGI131006 QQE131003:QQE131006 RAA131003:RAA131006 RJW131003:RJW131006 RTS131003:RTS131006 SDO131003:SDO131006 SNK131003:SNK131006 SXG131003:SXG131006 THC131003:THC131006 TQY131003:TQY131006 UAU131003:UAU131006 UKQ131003:UKQ131006 UUM131003:UUM131006 VEI131003:VEI131006 VOE131003:VOE131006 VYA131003:VYA131006 WHW131003:WHW131006 WRS131003:WRS131006 FG196539:FG196542 PC196539:PC196542 YY196539:YY196542 AIU196539:AIU196542 ASQ196539:ASQ196542 BCM196539:BCM196542 BMI196539:BMI196542 BWE196539:BWE196542 CGA196539:CGA196542 CPW196539:CPW196542 CZS196539:CZS196542 DJO196539:DJO196542 DTK196539:DTK196542 EDG196539:EDG196542 ENC196539:ENC196542 EWY196539:EWY196542 FGU196539:FGU196542 FQQ196539:FQQ196542 GAM196539:GAM196542 GKI196539:GKI196542 GUE196539:GUE196542 HEA196539:HEA196542 HNW196539:HNW196542 HXS196539:HXS196542 IHO196539:IHO196542 IRK196539:IRK196542 JBG196539:JBG196542 JLC196539:JLC196542 JUY196539:JUY196542 KEU196539:KEU196542 KOQ196539:KOQ196542 KYM196539:KYM196542 LII196539:LII196542 LSE196539:LSE196542 MCA196539:MCA196542 MLW196539:MLW196542 MVS196539:MVS196542 NFO196539:NFO196542 NPK196539:NPK196542 NZG196539:NZG196542 OJC196539:OJC196542 OSY196539:OSY196542 PCU196539:PCU196542 PMQ196539:PMQ196542 PWM196539:PWM196542 QGI196539:QGI196542 QQE196539:QQE196542 RAA196539:RAA196542 RJW196539:RJW196542 RTS196539:RTS196542 SDO196539:SDO196542 SNK196539:SNK196542 SXG196539:SXG196542 THC196539:THC196542 TQY196539:TQY196542 UAU196539:UAU196542 UKQ196539:UKQ196542 UUM196539:UUM196542 VEI196539:VEI196542 VOE196539:VOE196542 VYA196539:VYA196542 WHW196539:WHW196542 WRS196539:WRS196542 FG262075:FG262078 PC262075:PC262078 YY262075:YY262078 AIU262075:AIU262078 ASQ262075:ASQ262078 BCM262075:BCM262078 BMI262075:BMI262078 BWE262075:BWE262078 CGA262075:CGA262078 CPW262075:CPW262078 CZS262075:CZS262078 DJO262075:DJO262078 DTK262075:DTK262078 EDG262075:EDG262078 ENC262075:ENC262078 EWY262075:EWY262078 FGU262075:FGU262078 FQQ262075:FQQ262078 GAM262075:GAM262078 GKI262075:GKI262078 GUE262075:GUE262078 HEA262075:HEA262078 HNW262075:HNW262078 HXS262075:HXS262078 IHO262075:IHO262078 IRK262075:IRK262078 JBG262075:JBG262078 JLC262075:JLC262078 JUY262075:JUY262078 KEU262075:KEU262078 KOQ262075:KOQ262078 KYM262075:KYM262078 LII262075:LII262078 LSE262075:LSE262078 MCA262075:MCA262078 MLW262075:MLW262078 MVS262075:MVS262078 NFO262075:NFO262078 NPK262075:NPK262078 NZG262075:NZG262078 OJC262075:OJC262078 OSY262075:OSY262078 PCU262075:PCU262078 PMQ262075:PMQ262078 PWM262075:PWM262078 QGI262075:QGI262078 QQE262075:QQE262078 RAA262075:RAA262078 RJW262075:RJW262078 RTS262075:RTS262078 SDO262075:SDO262078 SNK262075:SNK262078 SXG262075:SXG262078 THC262075:THC262078 TQY262075:TQY262078 UAU262075:UAU262078 UKQ262075:UKQ262078 UUM262075:UUM262078 VEI262075:VEI262078 VOE262075:VOE262078 VYA262075:VYA262078 WHW262075:WHW262078 WRS262075:WRS262078 FG327611:FG327614 PC327611:PC327614 YY327611:YY327614 AIU327611:AIU327614 ASQ327611:ASQ327614 BCM327611:BCM327614 BMI327611:BMI327614 BWE327611:BWE327614 CGA327611:CGA327614 CPW327611:CPW327614 CZS327611:CZS327614 DJO327611:DJO327614 DTK327611:DTK327614 EDG327611:EDG327614 ENC327611:ENC327614 EWY327611:EWY327614 FGU327611:FGU327614 FQQ327611:FQQ327614 GAM327611:GAM327614 GKI327611:GKI327614 GUE327611:GUE327614 HEA327611:HEA327614 HNW327611:HNW327614 HXS327611:HXS327614 IHO327611:IHO327614 IRK327611:IRK327614 JBG327611:JBG327614 JLC327611:JLC327614 JUY327611:JUY327614 KEU327611:KEU327614 KOQ327611:KOQ327614 KYM327611:KYM327614 LII327611:LII327614 LSE327611:LSE327614 MCA327611:MCA327614 MLW327611:MLW327614 MVS327611:MVS327614 NFO327611:NFO327614 NPK327611:NPK327614 NZG327611:NZG327614 OJC327611:OJC327614 OSY327611:OSY327614 PCU327611:PCU327614 PMQ327611:PMQ327614 PWM327611:PWM327614 QGI327611:QGI327614 QQE327611:QQE327614 RAA327611:RAA327614 RJW327611:RJW327614 RTS327611:RTS327614 SDO327611:SDO327614 SNK327611:SNK327614 SXG327611:SXG327614 THC327611:THC327614 TQY327611:TQY327614 UAU327611:UAU327614 UKQ327611:UKQ327614 UUM327611:UUM327614 VEI327611:VEI327614 VOE327611:VOE327614 VYA327611:VYA327614 WHW327611:WHW327614 WRS327611:WRS327614 FG393147:FG393150 PC393147:PC393150 YY393147:YY393150 AIU393147:AIU393150 ASQ393147:ASQ393150 BCM393147:BCM393150 BMI393147:BMI393150 BWE393147:BWE393150 CGA393147:CGA393150 CPW393147:CPW393150 CZS393147:CZS393150 DJO393147:DJO393150 DTK393147:DTK393150 EDG393147:EDG393150 ENC393147:ENC393150 EWY393147:EWY393150 FGU393147:FGU393150 FQQ393147:FQQ393150 GAM393147:GAM393150 GKI393147:GKI393150 GUE393147:GUE393150 HEA393147:HEA393150 HNW393147:HNW393150 HXS393147:HXS393150 IHO393147:IHO393150 IRK393147:IRK393150 JBG393147:JBG393150 JLC393147:JLC393150 JUY393147:JUY393150 KEU393147:KEU393150 KOQ393147:KOQ393150 KYM393147:KYM393150 LII393147:LII393150 LSE393147:LSE393150 MCA393147:MCA393150 MLW393147:MLW393150 MVS393147:MVS393150 NFO393147:NFO393150 NPK393147:NPK393150 NZG393147:NZG393150 OJC393147:OJC393150 OSY393147:OSY393150 PCU393147:PCU393150 PMQ393147:PMQ393150 PWM393147:PWM393150 QGI393147:QGI393150 QQE393147:QQE393150 RAA393147:RAA393150 RJW393147:RJW393150 RTS393147:RTS393150 SDO393147:SDO393150 SNK393147:SNK393150 SXG393147:SXG393150 THC393147:THC393150 TQY393147:TQY393150 UAU393147:UAU393150 UKQ393147:UKQ393150 UUM393147:UUM393150 VEI393147:VEI393150 VOE393147:VOE393150 VYA393147:VYA393150 WHW393147:WHW393150 WRS393147:WRS393150 FG458683:FG458686 PC458683:PC458686 YY458683:YY458686 AIU458683:AIU458686 ASQ458683:ASQ458686 BCM458683:BCM458686 BMI458683:BMI458686 BWE458683:BWE458686 CGA458683:CGA458686 CPW458683:CPW458686 CZS458683:CZS458686 DJO458683:DJO458686 DTK458683:DTK458686 EDG458683:EDG458686 ENC458683:ENC458686 EWY458683:EWY458686 FGU458683:FGU458686 FQQ458683:FQQ458686 GAM458683:GAM458686 GKI458683:GKI458686 GUE458683:GUE458686 HEA458683:HEA458686 HNW458683:HNW458686 HXS458683:HXS458686 IHO458683:IHO458686 IRK458683:IRK458686 JBG458683:JBG458686 JLC458683:JLC458686 JUY458683:JUY458686 KEU458683:KEU458686 KOQ458683:KOQ458686 KYM458683:KYM458686 LII458683:LII458686 LSE458683:LSE458686 MCA458683:MCA458686 MLW458683:MLW458686 MVS458683:MVS458686 NFO458683:NFO458686 NPK458683:NPK458686 NZG458683:NZG458686 OJC458683:OJC458686 OSY458683:OSY458686 PCU458683:PCU458686 PMQ458683:PMQ458686 PWM458683:PWM458686 QGI458683:QGI458686 QQE458683:QQE458686 RAA458683:RAA458686 RJW458683:RJW458686 RTS458683:RTS458686 SDO458683:SDO458686 SNK458683:SNK458686 SXG458683:SXG458686 THC458683:THC458686 TQY458683:TQY458686 UAU458683:UAU458686 UKQ458683:UKQ458686 UUM458683:UUM458686 VEI458683:VEI458686 VOE458683:VOE458686 VYA458683:VYA458686 WHW458683:WHW458686 WRS458683:WRS458686 FG524219:FG524222 PC524219:PC524222 YY524219:YY524222 AIU524219:AIU524222 ASQ524219:ASQ524222 BCM524219:BCM524222 BMI524219:BMI524222 BWE524219:BWE524222 CGA524219:CGA524222 CPW524219:CPW524222 CZS524219:CZS524222 DJO524219:DJO524222 DTK524219:DTK524222 EDG524219:EDG524222 ENC524219:ENC524222 EWY524219:EWY524222 FGU524219:FGU524222 FQQ524219:FQQ524222 GAM524219:GAM524222 GKI524219:GKI524222 GUE524219:GUE524222 HEA524219:HEA524222 HNW524219:HNW524222 HXS524219:HXS524222 IHO524219:IHO524222 IRK524219:IRK524222 JBG524219:JBG524222 JLC524219:JLC524222 JUY524219:JUY524222 KEU524219:KEU524222 KOQ524219:KOQ524222 KYM524219:KYM524222 LII524219:LII524222 LSE524219:LSE524222 MCA524219:MCA524222 MLW524219:MLW524222 MVS524219:MVS524222 NFO524219:NFO524222 NPK524219:NPK524222 NZG524219:NZG524222 OJC524219:OJC524222 OSY524219:OSY524222 PCU524219:PCU524222 PMQ524219:PMQ524222 PWM524219:PWM524222 QGI524219:QGI524222 QQE524219:QQE524222 RAA524219:RAA524222 RJW524219:RJW524222 RTS524219:RTS524222 SDO524219:SDO524222 SNK524219:SNK524222 SXG524219:SXG524222 THC524219:THC524222 TQY524219:TQY524222 UAU524219:UAU524222 UKQ524219:UKQ524222 UUM524219:UUM524222 VEI524219:VEI524222 VOE524219:VOE524222 VYA524219:VYA524222 WHW524219:WHW524222 WRS524219:WRS524222 FG589755:FG589758 PC589755:PC589758 YY589755:YY589758 AIU589755:AIU589758 ASQ589755:ASQ589758 BCM589755:BCM589758 BMI589755:BMI589758 BWE589755:BWE589758 CGA589755:CGA589758 CPW589755:CPW589758 CZS589755:CZS589758 DJO589755:DJO589758 DTK589755:DTK589758 EDG589755:EDG589758 ENC589755:ENC589758 EWY589755:EWY589758 FGU589755:FGU589758 FQQ589755:FQQ589758 GAM589755:GAM589758 GKI589755:GKI589758 GUE589755:GUE589758 HEA589755:HEA589758 HNW589755:HNW589758 HXS589755:HXS589758 IHO589755:IHO589758 IRK589755:IRK589758 JBG589755:JBG589758 JLC589755:JLC589758 JUY589755:JUY589758 KEU589755:KEU589758 KOQ589755:KOQ589758 KYM589755:KYM589758 LII589755:LII589758 LSE589755:LSE589758 MCA589755:MCA589758 MLW589755:MLW589758 MVS589755:MVS589758 NFO589755:NFO589758 NPK589755:NPK589758 NZG589755:NZG589758 OJC589755:OJC589758 OSY589755:OSY589758 PCU589755:PCU589758 PMQ589755:PMQ589758 PWM589755:PWM589758 QGI589755:QGI589758 QQE589755:QQE589758 RAA589755:RAA589758 RJW589755:RJW589758 RTS589755:RTS589758 SDO589755:SDO589758 SNK589755:SNK589758 SXG589755:SXG589758 THC589755:THC589758 TQY589755:TQY589758 UAU589755:UAU589758 UKQ589755:UKQ589758 UUM589755:UUM589758 VEI589755:VEI589758 VOE589755:VOE589758 VYA589755:VYA589758 WHW589755:WHW589758 WRS589755:WRS589758 FG655291:FG655294 PC655291:PC655294 YY655291:YY655294 AIU655291:AIU655294 ASQ655291:ASQ655294 BCM655291:BCM655294 BMI655291:BMI655294 BWE655291:BWE655294 CGA655291:CGA655294 CPW655291:CPW655294 CZS655291:CZS655294 DJO655291:DJO655294 DTK655291:DTK655294 EDG655291:EDG655294 ENC655291:ENC655294 EWY655291:EWY655294 FGU655291:FGU655294 FQQ655291:FQQ655294 GAM655291:GAM655294 GKI655291:GKI655294 GUE655291:GUE655294 HEA655291:HEA655294 HNW655291:HNW655294 HXS655291:HXS655294 IHO655291:IHO655294 IRK655291:IRK655294 JBG655291:JBG655294 JLC655291:JLC655294 JUY655291:JUY655294 KEU655291:KEU655294 KOQ655291:KOQ655294 KYM655291:KYM655294 LII655291:LII655294 LSE655291:LSE655294 MCA655291:MCA655294 MLW655291:MLW655294 MVS655291:MVS655294 NFO655291:NFO655294 NPK655291:NPK655294 NZG655291:NZG655294 OJC655291:OJC655294 OSY655291:OSY655294 PCU655291:PCU655294 PMQ655291:PMQ655294 PWM655291:PWM655294 QGI655291:QGI655294 QQE655291:QQE655294 RAA655291:RAA655294 RJW655291:RJW655294 RTS655291:RTS655294 SDO655291:SDO655294 SNK655291:SNK655294 SXG655291:SXG655294 THC655291:THC655294 TQY655291:TQY655294 UAU655291:UAU655294 UKQ655291:UKQ655294 UUM655291:UUM655294 VEI655291:VEI655294 VOE655291:VOE655294 VYA655291:VYA655294 WHW655291:WHW655294 WRS655291:WRS655294 FG720827:FG720830 PC720827:PC720830 YY720827:YY720830 AIU720827:AIU720830 ASQ720827:ASQ720830 BCM720827:BCM720830 BMI720827:BMI720830 BWE720827:BWE720830 CGA720827:CGA720830 CPW720827:CPW720830 CZS720827:CZS720830 DJO720827:DJO720830 DTK720827:DTK720830 EDG720827:EDG720830 ENC720827:ENC720830 EWY720827:EWY720830 FGU720827:FGU720830 FQQ720827:FQQ720830 GAM720827:GAM720830 GKI720827:GKI720830 GUE720827:GUE720830 HEA720827:HEA720830 HNW720827:HNW720830 HXS720827:HXS720830 IHO720827:IHO720830 IRK720827:IRK720830 JBG720827:JBG720830 JLC720827:JLC720830 JUY720827:JUY720830 KEU720827:KEU720830 KOQ720827:KOQ720830 KYM720827:KYM720830 LII720827:LII720830 LSE720827:LSE720830 MCA720827:MCA720830 MLW720827:MLW720830 MVS720827:MVS720830 NFO720827:NFO720830 NPK720827:NPK720830 NZG720827:NZG720830 OJC720827:OJC720830 OSY720827:OSY720830 PCU720827:PCU720830 PMQ720827:PMQ720830 PWM720827:PWM720830 QGI720827:QGI720830 QQE720827:QQE720830 RAA720827:RAA720830 RJW720827:RJW720830 RTS720827:RTS720830 SDO720827:SDO720830 SNK720827:SNK720830 SXG720827:SXG720830 THC720827:THC720830 TQY720827:TQY720830 UAU720827:UAU720830 UKQ720827:UKQ720830 UUM720827:UUM720830 VEI720827:VEI720830 VOE720827:VOE720830 VYA720827:VYA720830 WHW720827:WHW720830 WRS720827:WRS720830 FG786363:FG786366 PC786363:PC786366 YY786363:YY786366 AIU786363:AIU786366 ASQ786363:ASQ786366 BCM786363:BCM786366 BMI786363:BMI786366 BWE786363:BWE786366 CGA786363:CGA786366 CPW786363:CPW786366 CZS786363:CZS786366 DJO786363:DJO786366 DTK786363:DTK786366 EDG786363:EDG786366 ENC786363:ENC786366 EWY786363:EWY786366 FGU786363:FGU786366 FQQ786363:FQQ786366 GAM786363:GAM786366 GKI786363:GKI786366 GUE786363:GUE786366 HEA786363:HEA786366 HNW786363:HNW786366 HXS786363:HXS786366 IHO786363:IHO786366 IRK786363:IRK786366 JBG786363:JBG786366 JLC786363:JLC786366 JUY786363:JUY786366 KEU786363:KEU786366 KOQ786363:KOQ786366 KYM786363:KYM786366 LII786363:LII786366 LSE786363:LSE786366 MCA786363:MCA786366 MLW786363:MLW786366 MVS786363:MVS786366 NFO786363:NFO786366 NPK786363:NPK786366 NZG786363:NZG786366 OJC786363:OJC786366 OSY786363:OSY786366 PCU786363:PCU786366 PMQ786363:PMQ786366 PWM786363:PWM786366 QGI786363:QGI786366 QQE786363:QQE786366 RAA786363:RAA786366 RJW786363:RJW786366 RTS786363:RTS786366 SDO786363:SDO786366 SNK786363:SNK786366 SXG786363:SXG786366 THC786363:THC786366 TQY786363:TQY786366 UAU786363:UAU786366 UKQ786363:UKQ786366 UUM786363:UUM786366 VEI786363:VEI786366 VOE786363:VOE786366 VYA786363:VYA786366 WHW786363:WHW786366 WRS786363:WRS786366 FG851899:FG851902 PC851899:PC851902 YY851899:YY851902 AIU851899:AIU851902 ASQ851899:ASQ851902 BCM851899:BCM851902 BMI851899:BMI851902 BWE851899:BWE851902 CGA851899:CGA851902 CPW851899:CPW851902 CZS851899:CZS851902 DJO851899:DJO851902 DTK851899:DTK851902 EDG851899:EDG851902 ENC851899:ENC851902 EWY851899:EWY851902 FGU851899:FGU851902 FQQ851899:FQQ851902 GAM851899:GAM851902 GKI851899:GKI851902 GUE851899:GUE851902 HEA851899:HEA851902 HNW851899:HNW851902 HXS851899:HXS851902 IHO851899:IHO851902 IRK851899:IRK851902 JBG851899:JBG851902 JLC851899:JLC851902 JUY851899:JUY851902 KEU851899:KEU851902 KOQ851899:KOQ851902 KYM851899:KYM851902 LII851899:LII851902 LSE851899:LSE851902 MCA851899:MCA851902 MLW851899:MLW851902 MVS851899:MVS851902 NFO851899:NFO851902 NPK851899:NPK851902 NZG851899:NZG851902 OJC851899:OJC851902 OSY851899:OSY851902 PCU851899:PCU851902 PMQ851899:PMQ851902 PWM851899:PWM851902 QGI851899:QGI851902 QQE851899:QQE851902 RAA851899:RAA851902 RJW851899:RJW851902 RTS851899:RTS851902 SDO851899:SDO851902 SNK851899:SNK851902 SXG851899:SXG851902 THC851899:THC851902 TQY851899:TQY851902 UAU851899:UAU851902 UKQ851899:UKQ851902 UUM851899:UUM851902 VEI851899:VEI851902 VOE851899:VOE851902 VYA851899:VYA851902 WHW851899:WHW851902 WRS851899:WRS851902 FG917435:FG917438 PC917435:PC917438 YY917435:YY917438 AIU917435:AIU917438 ASQ917435:ASQ917438 BCM917435:BCM917438 BMI917435:BMI917438 BWE917435:BWE917438 CGA917435:CGA917438 CPW917435:CPW917438 CZS917435:CZS917438 DJO917435:DJO917438 DTK917435:DTK917438 EDG917435:EDG917438 ENC917435:ENC917438 EWY917435:EWY917438 FGU917435:FGU917438 FQQ917435:FQQ917438 GAM917435:GAM917438 GKI917435:GKI917438 GUE917435:GUE917438 HEA917435:HEA917438 HNW917435:HNW917438 HXS917435:HXS917438 IHO917435:IHO917438 IRK917435:IRK917438 JBG917435:JBG917438 JLC917435:JLC917438 JUY917435:JUY917438 KEU917435:KEU917438 KOQ917435:KOQ917438 KYM917435:KYM917438 LII917435:LII917438 LSE917435:LSE917438 MCA917435:MCA917438 MLW917435:MLW917438 MVS917435:MVS917438 NFO917435:NFO917438 NPK917435:NPK917438 NZG917435:NZG917438 OJC917435:OJC917438 OSY917435:OSY917438 PCU917435:PCU917438 PMQ917435:PMQ917438 PWM917435:PWM917438 QGI917435:QGI917438 QQE917435:QQE917438 RAA917435:RAA917438 RJW917435:RJW917438 RTS917435:RTS917438 SDO917435:SDO917438 SNK917435:SNK917438 SXG917435:SXG917438 THC917435:THC917438 TQY917435:TQY917438 UAU917435:UAU917438 UKQ917435:UKQ917438 UUM917435:UUM917438 VEI917435:VEI917438 VOE917435:VOE917438 VYA917435:VYA917438 WHW917435:WHW917438 WRS917435:WRS917438 FG982971:FG982974 PC982971:PC982974 YY982971:YY982974 AIU982971:AIU982974 ASQ982971:ASQ982974 BCM982971:BCM982974 BMI982971:BMI982974 BWE982971:BWE982974 CGA982971:CGA982974 CPW982971:CPW982974 CZS982971:CZS982974 DJO982971:DJO982974 DTK982971:DTK982974 EDG982971:EDG982974 ENC982971:ENC982974 EWY982971:EWY982974 FGU982971:FGU982974 FQQ982971:FQQ982974 GAM982971:GAM982974 GKI982971:GKI982974 GUE982971:GUE982974 HEA982971:HEA982974 HNW982971:HNW982974 HXS982971:HXS982974 IHO982971:IHO982974 IRK982971:IRK982974 JBG982971:JBG982974 JLC982971:JLC982974 JUY982971:JUY982974 KEU982971:KEU982974 KOQ982971:KOQ982974 KYM982971:KYM982974 LII982971:LII982974 LSE982971:LSE982974 MCA982971:MCA982974 MLW982971:MLW982974 MVS982971:MVS982974 NFO982971:NFO982974 NPK982971:NPK982974 NZG982971:NZG982974 OJC982971:OJC982974 OSY982971:OSY982974 PCU982971:PCU982974 PMQ982971:PMQ982974 PWM982971:PWM982974 QGI982971:QGI982974 QQE982971:QQE982974 RAA982971:RAA982974 RJW982971:RJW982974 RTS982971:RTS982974 SDO982971:SDO982974 SNK982971:SNK982974 SXG982971:SXG982974 THC982971:THC982974 TQY982971:TQY982974 UAU982971:UAU982974 UKQ982971:UKQ982974 UUM982971:UUM982974 VEI982971:VEI982974 VOE982971:VOE982974 VYA982971:VYA982974 WHW982971:WHW982974 WRS982971:WRS982974 FI65467:FI65470 PE65467:PE65470 ZA65467:ZA65470 AIW65467:AIW65470 ASS65467:ASS65470 BCO65467:BCO65470 BMK65467:BMK65470 BWG65467:BWG65470 CGC65467:CGC65470 CPY65467:CPY65470 CZU65467:CZU65470 DJQ65467:DJQ65470 DTM65467:DTM65470 EDI65467:EDI65470 ENE65467:ENE65470 EXA65467:EXA65470 FGW65467:FGW65470 FQS65467:FQS65470 GAO65467:GAO65470 GKK65467:GKK65470 GUG65467:GUG65470 HEC65467:HEC65470 HNY65467:HNY65470 HXU65467:HXU65470 IHQ65467:IHQ65470 IRM65467:IRM65470 JBI65467:JBI65470 JLE65467:JLE65470 JVA65467:JVA65470 KEW65467:KEW65470 KOS65467:KOS65470 KYO65467:KYO65470 LIK65467:LIK65470 LSG65467:LSG65470 MCC65467:MCC65470 MLY65467:MLY65470 MVU65467:MVU65470 NFQ65467:NFQ65470 NPM65467:NPM65470 NZI65467:NZI65470 OJE65467:OJE65470 OTA65467:OTA65470 PCW65467:PCW65470 PMS65467:PMS65470 PWO65467:PWO65470 QGK65467:QGK65470 QQG65467:QQG65470 RAC65467:RAC65470 RJY65467:RJY65470 RTU65467:RTU65470 SDQ65467:SDQ65470 SNM65467:SNM65470 SXI65467:SXI65470 THE65467:THE65470 TRA65467:TRA65470 UAW65467:UAW65470 UKS65467:UKS65470 UUO65467:UUO65470 VEK65467:VEK65470 VOG65467:VOG65470 VYC65467:VYC65470 WHY65467:WHY65470 WRU65467:WRU65470 FI131003:FI131006 PE131003:PE131006 ZA131003:ZA131006 AIW131003:AIW131006 ASS131003:ASS131006 BCO131003:BCO131006 BMK131003:BMK131006 BWG131003:BWG131006 CGC131003:CGC131006 CPY131003:CPY131006 CZU131003:CZU131006 DJQ131003:DJQ131006 DTM131003:DTM131006 EDI131003:EDI131006 ENE131003:ENE131006 EXA131003:EXA131006 FGW131003:FGW131006 FQS131003:FQS131006 GAO131003:GAO131006 GKK131003:GKK131006 GUG131003:GUG131006 HEC131003:HEC131006 HNY131003:HNY131006 HXU131003:HXU131006 IHQ131003:IHQ131006 IRM131003:IRM131006 JBI131003:JBI131006 JLE131003:JLE131006 JVA131003:JVA131006 KEW131003:KEW131006 KOS131003:KOS131006 KYO131003:KYO131006 LIK131003:LIK131006 LSG131003:LSG131006 MCC131003:MCC131006 MLY131003:MLY131006 MVU131003:MVU131006 NFQ131003:NFQ131006 NPM131003:NPM131006 NZI131003:NZI131006 OJE131003:OJE131006 OTA131003:OTA131006 PCW131003:PCW131006 PMS131003:PMS131006 PWO131003:PWO131006 QGK131003:QGK131006 QQG131003:QQG131006 RAC131003:RAC131006 RJY131003:RJY131006 RTU131003:RTU131006 SDQ131003:SDQ131006 SNM131003:SNM131006 SXI131003:SXI131006 THE131003:THE131006 TRA131003:TRA131006 UAW131003:UAW131006 UKS131003:UKS131006 UUO131003:UUO131006 VEK131003:VEK131006 VOG131003:VOG131006 VYC131003:VYC131006 WHY131003:WHY131006 WRU131003:WRU131006 FI196539:FI196542 PE196539:PE196542 ZA196539:ZA196542 AIW196539:AIW196542 ASS196539:ASS196542 BCO196539:BCO196542 BMK196539:BMK196542 BWG196539:BWG196542 CGC196539:CGC196542 CPY196539:CPY196542 CZU196539:CZU196542 DJQ196539:DJQ196542 DTM196539:DTM196542 EDI196539:EDI196542 ENE196539:ENE196542 EXA196539:EXA196542 FGW196539:FGW196542 FQS196539:FQS196542 GAO196539:GAO196542 GKK196539:GKK196542 GUG196539:GUG196542 HEC196539:HEC196542 HNY196539:HNY196542 HXU196539:HXU196542 IHQ196539:IHQ196542 IRM196539:IRM196542 JBI196539:JBI196542 JLE196539:JLE196542 JVA196539:JVA196542 KEW196539:KEW196542 KOS196539:KOS196542 KYO196539:KYO196542 LIK196539:LIK196542 LSG196539:LSG196542 MCC196539:MCC196542 MLY196539:MLY196542 MVU196539:MVU196542 NFQ196539:NFQ196542 NPM196539:NPM196542 NZI196539:NZI196542 OJE196539:OJE196542 OTA196539:OTA196542 PCW196539:PCW196542 PMS196539:PMS196542 PWO196539:PWO196542 QGK196539:QGK196542 QQG196539:QQG196542 RAC196539:RAC196542 RJY196539:RJY196542 RTU196539:RTU196542 SDQ196539:SDQ196542 SNM196539:SNM196542 SXI196539:SXI196542 THE196539:THE196542 TRA196539:TRA196542 UAW196539:UAW196542 UKS196539:UKS196542 UUO196539:UUO196542 VEK196539:VEK196542 VOG196539:VOG196542 VYC196539:VYC196542 WHY196539:WHY196542 WRU196539:WRU196542 FI262075:FI262078 PE262075:PE262078 ZA262075:ZA262078 AIW262075:AIW262078 ASS262075:ASS262078 BCO262075:BCO262078 BMK262075:BMK262078 BWG262075:BWG262078 CGC262075:CGC262078 CPY262075:CPY262078 CZU262075:CZU262078 DJQ262075:DJQ262078 DTM262075:DTM262078 EDI262075:EDI262078 ENE262075:ENE262078 EXA262075:EXA262078 FGW262075:FGW262078 FQS262075:FQS262078 GAO262075:GAO262078 GKK262075:GKK262078 GUG262075:GUG262078 HEC262075:HEC262078 HNY262075:HNY262078 HXU262075:HXU262078 IHQ262075:IHQ262078 IRM262075:IRM262078 JBI262075:JBI262078 JLE262075:JLE262078 JVA262075:JVA262078 KEW262075:KEW262078 KOS262075:KOS262078 KYO262075:KYO262078 LIK262075:LIK262078 LSG262075:LSG262078 MCC262075:MCC262078 MLY262075:MLY262078 MVU262075:MVU262078 NFQ262075:NFQ262078 NPM262075:NPM262078 NZI262075:NZI262078 OJE262075:OJE262078 OTA262075:OTA262078 PCW262075:PCW262078 PMS262075:PMS262078 PWO262075:PWO262078 QGK262075:QGK262078 QQG262075:QQG262078 RAC262075:RAC262078 RJY262075:RJY262078 RTU262075:RTU262078 SDQ262075:SDQ262078 SNM262075:SNM262078 SXI262075:SXI262078 THE262075:THE262078 TRA262075:TRA262078 UAW262075:UAW262078 UKS262075:UKS262078 UUO262075:UUO262078 VEK262075:VEK262078 VOG262075:VOG262078 VYC262075:VYC262078 WHY262075:WHY262078 WRU262075:WRU262078 FI327611:FI327614 PE327611:PE327614 ZA327611:ZA327614 AIW327611:AIW327614 ASS327611:ASS327614 BCO327611:BCO327614 BMK327611:BMK327614 BWG327611:BWG327614 CGC327611:CGC327614 CPY327611:CPY327614 CZU327611:CZU327614 DJQ327611:DJQ327614 DTM327611:DTM327614 EDI327611:EDI327614 ENE327611:ENE327614 EXA327611:EXA327614 FGW327611:FGW327614 FQS327611:FQS327614 GAO327611:GAO327614 GKK327611:GKK327614 GUG327611:GUG327614 HEC327611:HEC327614 HNY327611:HNY327614 HXU327611:HXU327614 IHQ327611:IHQ327614 IRM327611:IRM327614 JBI327611:JBI327614 JLE327611:JLE327614 JVA327611:JVA327614 KEW327611:KEW327614 KOS327611:KOS327614 KYO327611:KYO327614 LIK327611:LIK327614 LSG327611:LSG327614 MCC327611:MCC327614 MLY327611:MLY327614 MVU327611:MVU327614 NFQ327611:NFQ327614 NPM327611:NPM327614 NZI327611:NZI327614 OJE327611:OJE327614 OTA327611:OTA327614 PCW327611:PCW327614 PMS327611:PMS327614 PWO327611:PWO327614 QGK327611:QGK327614 QQG327611:QQG327614 RAC327611:RAC327614 RJY327611:RJY327614 RTU327611:RTU327614 SDQ327611:SDQ327614 SNM327611:SNM327614 SXI327611:SXI327614 THE327611:THE327614 TRA327611:TRA327614 UAW327611:UAW327614 UKS327611:UKS327614 UUO327611:UUO327614 VEK327611:VEK327614 VOG327611:VOG327614 VYC327611:VYC327614 WHY327611:WHY327614 WRU327611:WRU327614 FI393147:FI393150 PE393147:PE393150 ZA393147:ZA393150 AIW393147:AIW393150 ASS393147:ASS393150 BCO393147:BCO393150 BMK393147:BMK393150 BWG393147:BWG393150 CGC393147:CGC393150 CPY393147:CPY393150 CZU393147:CZU393150 DJQ393147:DJQ393150 DTM393147:DTM393150 EDI393147:EDI393150 ENE393147:ENE393150 EXA393147:EXA393150 FGW393147:FGW393150 FQS393147:FQS393150 GAO393147:GAO393150 GKK393147:GKK393150 GUG393147:GUG393150 HEC393147:HEC393150 HNY393147:HNY393150 HXU393147:HXU393150 IHQ393147:IHQ393150 IRM393147:IRM393150 JBI393147:JBI393150 JLE393147:JLE393150 JVA393147:JVA393150 KEW393147:KEW393150 KOS393147:KOS393150 KYO393147:KYO393150 LIK393147:LIK393150 LSG393147:LSG393150 MCC393147:MCC393150 MLY393147:MLY393150 MVU393147:MVU393150 NFQ393147:NFQ393150 NPM393147:NPM393150 NZI393147:NZI393150 OJE393147:OJE393150 OTA393147:OTA393150 PCW393147:PCW393150 PMS393147:PMS393150 PWO393147:PWO393150 QGK393147:QGK393150 QQG393147:QQG393150 RAC393147:RAC393150 RJY393147:RJY393150 RTU393147:RTU393150 SDQ393147:SDQ393150 SNM393147:SNM393150 SXI393147:SXI393150 THE393147:THE393150 TRA393147:TRA393150 UAW393147:UAW393150 UKS393147:UKS393150 UUO393147:UUO393150 VEK393147:VEK393150 VOG393147:VOG393150 VYC393147:VYC393150 WHY393147:WHY393150 WRU393147:WRU393150 FI458683:FI458686 PE458683:PE458686 ZA458683:ZA458686 AIW458683:AIW458686 ASS458683:ASS458686 BCO458683:BCO458686 BMK458683:BMK458686 BWG458683:BWG458686 CGC458683:CGC458686 CPY458683:CPY458686 CZU458683:CZU458686 DJQ458683:DJQ458686 DTM458683:DTM458686 EDI458683:EDI458686 ENE458683:ENE458686 EXA458683:EXA458686 FGW458683:FGW458686 FQS458683:FQS458686 GAO458683:GAO458686 GKK458683:GKK458686 GUG458683:GUG458686 HEC458683:HEC458686 HNY458683:HNY458686 HXU458683:HXU458686 IHQ458683:IHQ458686 IRM458683:IRM458686 JBI458683:JBI458686 JLE458683:JLE458686 JVA458683:JVA458686 KEW458683:KEW458686 KOS458683:KOS458686 KYO458683:KYO458686 LIK458683:LIK458686 LSG458683:LSG458686 MCC458683:MCC458686 MLY458683:MLY458686 MVU458683:MVU458686 NFQ458683:NFQ458686 NPM458683:NPM458686 NZI458683:NZI458686 OJE458683:OJE458686 OTA458683:OTA458686 PCW458683:PCW458686 PMS458683:PMS458686 PWO458683:PWO458686 QGK458683:QGK458686 QQG458683:QQG458686 RAC458683:RAC458686 RJY458683:RJY458686 RTU458683:RTU458686 SDQ458683:SDQ458686 SNM458683:SNM458686 SXI458683:SXI458686 THE458683:THE458686 TRA458683:TRA458686 UAW458683:UAW458686 UKS458683:UKS458686 UUO458683:UUO458686 VEK458683:VEK458686 VOG458683:VOG458686 VYC458683:VYC458686 WHY458683:WHY458686 WRU458683:WRU458686 FI524219:FI524222 PE524219:PE524222 ZA524219:ZA524222 AIW524219:AIW524222 ASS524219:ASS524222 BCO524219:BCO524222 BMK524219:BMK524222 BWG524219:BWG524222 CGC524219:CGC524222 CPY524219:CPY524222 CZU524219:CZU524222 DJQ524219:DJQ524222 DTM524219:DTM524222 EDI524219:EDI524222 ENE524219:ENE524222 EXA524219:EXA524222 FGW524219:FGW524222 FQS524219:FQS524222 GAO524219:GAO524222 GKK524219:GKK524222 GUG524219:GUG524222 HEC524219:HEC524222 HNY524219:HNY524222 HXU524219:HXU524222 IHQ524219:IHQ524222 IRM524219:IRM524222 JBI524219:JBI524222 JLE524219:JLE524222 JVA524219:JVA524222 KEW524219:KEW524222 KOS524219:KOS524222 KYO524219:KYO524222 LIK524219:LIK524222 LSG524219:LSG524222 MCC524219:MCC524222 MLY524219:MLY524222 MVU524219:MVU524222 NFQ524219:NFQ524222 NPM524219:NPM524222 NZI524219:NZI524222 OJE524219:OJE524222 OTA524219:OTA524222 PCW524219:PCW524222 PMS524219:PMS524222 PWO524219:PWO524222 QGK524219:QGK524222 QQG524219:QQG524222 RAC524219:RAC524222 RJY524219:RJY524222 RTU524219:RTU524222 SDQ524219:SDQ524222 SNM524219:SNM524222 SXI524219:SXI524222 THE524219:THE524222 TRA524219:TRA524222 UAW524219:UAW524222 UKS524219:UKS524222 UUO524219:UUO524222 VEK524219:VEK524222 VOG524219:VOG524222 VYC524219:VYC524222 WHY524219:WHY524222 WRU524219:WRU524222 FI589755:FI589758 PE589755:PE589758 ZA589755:ZA589758 AIW589755:AIW589758 ASS589755:ASS589758 BCO589755:BCO589758 BMK589755:BMK589758 BWG589755:BWG589758 CGC589755:CGC589758 CPY589755:CPY589758 CZU589755:CZU589758 DJQ589755:DJQ589758 DTM589755:DTM589758 EDI589755:EDI589758 ENE589755:ENE589758 EXA589755:EXA589758 FGW589755:FGW589758 FQS589755:FQS589758 GAO589755:GAO589758 GKK589755:GKK589758 GUG589755:GUG589758 HEC589755:HEC589758 HNY589755:HNY589758 HXU589755:HXU589758 IHQ589755:IHQ589758 IRM589755:IRM589758 JBI589755:JBI589758 JLE589755:JLE589758 JVA589755:JVA589758 KEW589755:KEW589758 KOS589755:KOS589758 KYO589755:KYO589758 LIK589755:LIK589758 LSG589755:LSG589758 MCC589755:MCC589758 MLY589755:MLY589758 MVU589755:MVU589758 NFQ589755:NFQ589758 NPM589755:NPM589758 NZI589755:NZI589758 OJE589755:OJE589758 OTA589755:OTA589758 PCW589755:PCW589758 PMS589755:PMS589758 PWO589755:PWO589758 QGK589755:QGK589758 QQG589755:QQG589758 RAC589755:RAC589758 RJY589755:RJY589758 RTU589755:RTU589758 SDQ589755:SDQ589758 SNM589755:SNM589758 SXI589755:SXI589758 THE589755:THE589758 TRA589755:TRA589758 UAW589755:UAW589758 UKS589755:UKS589758 UUO589755:UUO589758 VEK589755:VEK589758 VOG589755:VOG589758 VYC589755:VYC589758 WHY589755:WHY589758 WRU589755:WRU589758 FI655291:FI655294 PE655291:PE655294 ZA655291:ZA655294 AIW655291:AIW655294 ASS655291:ASS655294 BCO655291:BCO655294 BMK655291:BMK655294 BWG655291:BWG655294 CGC655291:CGC655294 CPY655291:CPY655294 CZU655291:CZU655294 DJQ655291:DJQ655294 DTM655291:DTM655294 EDI655291:EDI655294 ENE655291:ENE655294 EXA655291:EXA655294 FGW655291:FGW655294 FQS655291:FQS655294 GAO655291:GAO655294 GKK655291:GKK655294 GUG655291:GUG655294 HEC655291:HEC655294 HNY655291:HNY655294 HXU655291:HXU655294 IHQ655291:IHQ655294 IRM655291:IRM655294 JBI655291:JBI655294 JLE655291:JLE655294 JVA655291:JVA655294 KEW655291:KEW655294 KOS655291:KOS655294 KYO655291:KYO655294 LIK655291:LIK655294 LSG655291:LSG655294 MCC655291:MCC655294 MLY655291:MLY655294 MVU655291:MVU655294 NFQ655291:NFQ655294 NPM655291:NPM655294 NZI655291:NZI655294 OJE655291:OJE655294 OTA655291:OTA655294 PCW655291:PCW655294 PMS655291:PMS655294 PWO655291:PWO655294 QGK655291:QGK655294 QQG655291:QQG655294 RAC655291:RAC655294 RJY655291:RJY655294 RTU655291:RTU655294 SDQ655291:SDQ655294 SNM655291:SNM655294 SXI655291:SXI655294 THE655291:THE655294 TRA655291:TRA655294 UAW655291:UAW655294 UKS655291:UKS655294 UUO655291:UUO655294 VEK655291:VEK655294 VOG655291:VOG655294 VYC655291:VYC655294 WHY655291:WHY655294 WRU655291:WRU655294 FI720827:FI720830 PE720827:PE720830 ZA720827:ZA720830 AIW720827:AIW720830 ASS720827:ASS720830 BCO720827:BCO720830 BMK720827:BMK720830 BWG720827:BWG720830 CGC720827:CGC720830 CPY720827:CPY720830 CZU720827:CZU720830 DJQ720827:DJQ720830 DTM720827:DTM720830 EDI720827:EDI720830 ENE720827:ENE720830 EXA720827:EXA720830 FGW720827:FGW720830 FQS720827:FQS720830 GAO720827:GAO720830 GKK720827:GKK720830 GUG720827:GUG720830 HEC720827:HEC720830 HNY720827:HNY720830 HXU720827:HXU720830 IHQ720827:IHQ720830 IRM720827:IRM720830 JBI720827:JBI720830 JLE720827:JLE720830 JVA720827:JVA720830 KEW720827:KEW720830 KOS720827:KOS720830 KYO720827:KYO720830 LIK720827:LIK720830 LSG720827:LSG720830 MCC720827:MCC720830 MLY720827:MLY720830 MVU720827:MVU720830 NFQ720827:NFQ720830 NPM720827:NPM720830 NZI720827:NZI720830 OJE720827:OJE720830 OTA720827:OTA720830 PCW720827:PCW720830 PMS720827:PMS720830 PWO720827:PWO720830 QGK720827:QGK720830 QQG720827:QQG720830 RAC720827:RAC720830 RJY720827:RJY720830 RTU720827:RTU720830 SDQ720827:SDQ720830 SNM720827:SNM720830 SXI720827:SXI720830 THE720827:THE720830 TRA720827:TRA720830 UAW720827:UAW720830 UKS720827:UKS720830 UUO720827:UUO720830 VEK720827:VEK720830 VOG720827:VOG720830 VYC720827:VYC720830 WHY720827:WHY720830 WRU720827:WRU720830 FI786363:FI786366 PE786363:PE786366 ZA786363:ZA786366 AIW786363:AIW786366 ASS786363:ASS786366 BCO786363:BCO786366 BMK786363:BMK786366 BWG786363:BWG786366 CGC786363:CGC786366 CPY786363:CPY786366 CZU786363:CZU786366 DJQ786363:DJQ786366 DTM786363:DTM786366 EDI786363:EDI786366 ENE786363:ENE786366 EXA786363:EXA786366 FGW786363:FGW786366 FQS786363:FQS786366 GAO786363:GAO786366 GKK786363:GKK786366 GUG786363:GUG786366 HEC786363:HEC786366 HNY786363:HNY786366 HXU786363:HXU786366 IHQ786363:IHQ786366 IRM786363:IRM786366 JBI786363:JBI786366 JLE786363:JLE786366 JVA786363:JVA786366 KEW786363:KEW786366 KOS786363:KOS786366 KYO786363:KYO786366 LIK786363:LIK786366 LSG786363:LSG786366 MCC786363:MCC786366 MLY786363:MLY786366 MVU786363:MVU786366 NFQ786363:NFQ786366 NPM786363:NPM786366 NZI786363:NZI786366 OJE786363:OJE786366 OTA786363:OTA786366 PCW786363:PCW786366 PMS786363:PMS786366 PWO786363:PWO786366 QGK786363:QGK786366 QQG786363:QQG786366 RAC786363:RAC786366 RJY786363:RJY786366 RTU786363:RTU786366 SDQ786363:SDQ786366 SNM786363:SNM786366 SXI786363:SXI786366 THE786363:THE786366 TRA786363:TRA786366 UAW786363:UAW786366 UKS786363:UKS786366 UUO786363:UUO786366 VEK786363:VEK786366 VOG786363:VOG786366 VYC786363:VYC786366 WHY786363:WHY786366 WRU786363:WRU786366 FI851899:FI851902 PE851899:PE851902 ZA851899:ZA851902 AIW851899:AIW851902 ASS851899:ASS851902 BCO851899:BCO851902 BMK851899:BMK851902 BWG851899:BWG851902 CGC851899:CGC851902 CPY851899:CPY851902 CZU851899:CZU851902 DJQ851899:DJQ851902 DTM851899:DTM851902 EDI851899:EDI851902 ENE851899:ENE851902 EXA851899:EXA851902 FGW851899:FGW851902 FQS851899:FQS851902 GAO851899:GAO851902 GKK851899:GKK851902 GUG851899:GUG851902 HEC851899:HEC851902 HNY851899:HNY851902 HXU851899:HXU851902 IHQ851899:IHQ851902 IRM851899:IRM851902 JBI851899:JBI851902 JLE851899:JLE851902 JVA851899:JVA851902 KEW851899:KEW851902 KOS851899:KOS851902 KYO851899:KYO851902 LIK851899:LIK851902 LSG851899:LSG851902 MCC851899:MCC851902 MLY851899:MLY851902 MVU851899:MVU851902 NFQ851899:NFQ851902 NPM851899:NPM851902 NZI851899:NZI851902 OJE851899:OJE851902 OTA851899:OTA851902 PCW851899:PCW851902 PMS851899:PMS851902 PWO851899:PWO851902 QGK851899:QGK851902 QQG851899:QQG851902 RAC851899:RAC851902 RJY851899:RJY851902 RTU851899:RTU851902 SDQ851899:SDQ851902 SNM851899:SNM851902 SXI851899:SXI851902 THE851899:THE851902 TRA851899:TRA851902 UAW851899:UAW851902 UKS851899:UKS851902 UUO851899:UUO851902 VEK851899:VEK851902 VOG851899:VOG851902 VYC851899:VYC851902 WHY851899:WHY851902 WRU851899:WRU851902 FI917435:FI917438 PE917435:PE917438 ZA917435:ZA917438 AIW917435:AIW917438 ASS917435:ASS917438 BCO917435:BCO917438 BMK917435:BMK917438 BWG917435:BWG917438 CGC917435:CGC917438 CPY917435:CPY917438 CZU917435:CZU917438 DJQ917435:DJQ917438 DTM917435:DTM917438 EDI917435:EDI917438 ENE917435:ENE917438 EXA917435:EXA917438 FGW917435:FGW917438 FQS917435:FQS917438 GAO917435:GAO917438 GKK917435:GKK917438 GUG917435:GUG917438 HEC917435:HEC917438 HNY917435:HNY917438 HXU917435:HXU917438 IHQ917435:IHQ917438 IRM917435:IRM917438 JBI917435:JBI917438 JLE917435:JLE917438 JVA917435:JVA917438 KEW917435:KEW917438 KOS917435:KOS917438 KYO917435:KYO917438 LIK917435:LIK917438 LSG917435:LSG917438 MCC917435:MCC917438 MLY917435:MLY917438 MVU917435:MVU917438 NFQ917435:NFQ917438 NPM917435:NPM917438 NZI917435:NZI917438 OJE917435:OJE917438 OTA917435:OTA917438 PCW917435:PCW917438 PMS917435:PMS917438 PWO917435:PWO917438 QGK917435:QGK917438 QQG917435:QQG917438 RAC917435:RAC917438 RJY917435:RJY917438 RTU917435:RTU917438 SDQ917435:SDQ917438 SNM917435:SNM917438 SXI917435:SXI917438 THE917435:THE917438 TRA917435:TRA917438 UAW917435:UAW917438 UKS917435:UKS917438 UUO917435:UUO917438 VEK917435:VEK917438 VOG917435:VOG917438 VYC917435:VYC917438 WHY917435:WHY917438 WRU917435:WRU917438 FI982971:FI982974 PE982971:PE982974 ZA982971:ZA982974 AIW982971:AIW982974 ASS982971:ASS982974 BCO982971:BCO982974 BMK982971:BMK982974 BWG982971:BWG982974 CGC982971:CGC982974 CPY982971:CPY982974 CZU982971:CZU982974 DJQ982971:DJQ982974 DTM982971:DTM982974 EDI982971:EDI982974 ENE982971:ENE982974 EXA982971:EXA982974 FGW982971:FGW982974 FQS982971:FQS982974 GAO982971:GAO982974 GKK982971:GKK982974 GUG982971:GUG982974 HEC982971:HEC982974 HNY982971:HNY982974 HXU982971:HXU982974 IHQ982971:IHQ982974 IRM982971:IRM982974 JBI982971:JBI982974 JLE982971:JLE982974 JVA982971:JVA982974 KEW982971:KEW982974 KOS982971:KOS982974 KYO982971:KYO982974 LIK982971:LIK982974 LSG982971:LSG982974 MCC982971:MCC982974 MLY982971:MLY982974 MVU982971:MVU982974 NFQ982971:NFQ982974 NPM982971:NPM982974 NZI982971:NZI982974 OJE982971:OJE982974 OTA982971:OTA982974 PCW982971:PCW982974 PMS982971:PMS982974 PWO982971:PWO982974 QGK982971:QGK982974 QQG982971:QQG982974 RAC982971:RAC982974 RJY982971:RJY982974 RTU982971:RTU982974 SDQ982971:SDQ982974 SNM982971:SNM982974 SXI982971:SXI982974 THE982971:THE982974 TRA982971:TRA982974 UAW982971:UAW982974 UKS982971:UKS982974 UUO982971:UUO982974 VEK982971:VEK982974 VOG982971:VOG982974 VYC982971:VYC982974 WHY982971:WHY982974 WRU982971:WRU982974 FR65467:FR65470 PN65467:PN65470 ZJ65467:ZJ65470 AJF65467:AJF65470 ATB65467:ATB65470 BCX65467:BCX65470 BMT65467:BMT65470 BWP65467:BWP65470 CGL65467:CGL65470 CQH65467:CQH65470 DAD65467:DAD65470 DJZ65467:DJZ65470 DTV65467:DTV65470 EDR65467:EDR65470 ENN65467:ENN65470 EXJ65467:EXJ65470 FHF65467:FHF65470 FRB65467:FRB65470 GAX65467:GAX65470 GKT65467:GKT65470 GUP65467:GUP65470 HEL65467:HEL65470 HOH65467:HOH65470 HYD65467:HYD65470 IHZ65467:IHZ65470 IRV65467:IRV65470 JBR65467:JBR65470 JLN65467:JLN65470 JVJ65467:JVJ65470 KFF65467:KFF65470 KPB65467:KPB65470 KYX65467:KYX65470 LIT65467:LIT65470 LSP65467:LSP65470 MCL65467:MCL65470 MMH65467:MMH65470 MWD65467:MWD65470 NFZ65467:NFZ65470 NPV65467:NPV65470 NZR65467:NZR65470 OJN65467:OJN65470 OTJ65467:OTJ65470 PDF65467:PDF65470 PNB65467:PNB65470 PWX65467:PWX65470 QGT65467:QGT65470 QQP65467:QQP65470 RAL65467:RAL65470 RKH65467:RKH65470 RUD65467:RUD65470 SDZ65467:SDZ65470 SNV65467:SNV65470 SXR65467:SXR65470 THN65467:THN65470 TRJ65467:TRJ65470 UBF65467:UBF65470 ULB65467:ULB65470 UUX65467:UUX65470 VET65467:VET65470 VOP65467:VOP65470 VYL65467:VYL65470 WIH65467:WIH65470 WSD65467:WSD65470 FR131003:FR131006 PN131003:PN131006 ZJ131003:ZJ131006 AJF131003:AJF131006 ATB131003:ATB131006 BCX131003:BCX131006 BMT131003:BMT131006 BWP131003:BWP131006 CGL131003:CGL131006 CQH131003:CQH131006 DAD131003:DAD131006 DJZ131003:DJZ131006 DTV131003:DTV131006 EDR131003:EDR131006 ENN131003:ENN131006 EXJ131003:EXJ131006 FHF131003:FHF131006 FRB131003:FRB131006 GAX131003:GAX131006 GKT131003:GKT131006 GUP131003:GUP131006 HEL131003:HEL131006 HOH131003:HOH131006 HYD131003:HYD131006 IHZ131003:IHZ131006 IRV131003:IRV131006 JBR131003:JBR131006 JLN131003:JLN131006 JVJ131003:JVJ131006 KFF131003:KFF131006 KPB131003:KPB131006 KYX131003:KYX131006 LIT131003:LIT131006 LSP131003:LSP131006 MCL131003:MCL131006 MMH131003:MMH131006 MWD131003:MWD131006 NFZ131003:NFZ131006 NPV131003:NPV131006 NZR131003:NZR131006 OJN131003:OJN131006 OTJ131003:OTJ131006 PDF131003:PDF131006 PNB131003:PNB131006 PWX131003:PWX131006 QGT131003:QGT131006 QQP131003:QQP131006 RAL131003:RAL131006 RKH131003:RKH131006 RUD131003:RUD131006 SDZ131003:SDZ131006 SNV131003:SNV131006 SXR131003:SXR131006 THN131003:THN131006 TRJ131003:TRJ131006 UBF131003:UBF131006 ULB131003:ULB131006 UUX131003:UUX131006 VET131003:VET131006 VOP131003:VOP131006 VYL131003:VYL131006 WIH131003:WIH131006 WSD131003:WSD131006 FR196539:FR196542 PN196539:PN196542 ZJ196539:ZJ196542 AJF196539:AJF196542 ATB196539:ATB196542 BCX196539:BCX196542 BMT196539:BMT196542 BWP196539:BWP196542 CGL196539:CGL196542 CQH196539:CQH196542 DAD196539:DAD196542 DJZ196539:DJZ196542 DTV196539:DTV196542 EDR196539:EDR196542 ENN196539:ENN196542 EXJ196539:EXJ196542 FHF196539:FHF196542 FRB196539:FRB196542 GAX196539:GAX196542 GKT196539:GKT196542 GUP196539:GUP196542 HEL196539:HEL196542 HOH196539:HOH196542 HYD196539:HYD196542 IHZ196539:IHZ196542 IRV196539:IRV196542 JBR196539:JBR196542 JLN196539:JLN196542 JVJ196539:JVJ196542 KFF196539:KFF196542 KPB196539:KPB196542 KYX196539:KYX196542 LIT196539:LIT196542 LSP196539:LSP196542 MCL196539:MCL196542 MMH196539:MMH196542 MWD196539:MWD196542 NFZ196539:NFZ196542 NPV196539:NPV196542 NZR196539:NZR196542 OJN196539:OJN196542 OTJ196539:OTJ196542 PDF196539:PDF196542 PNB196539:PNB196542 PWX196539:PWX196542 QGT196539:QGT196542 QQP196539:QQP196542 RAL196539:RAL196542 RKH196539:RKH196542 RUD196539:RUD196542 SDZ196539:SDZ196542 SNV196539:SNV196542 SXR196539:SXR196542 THN196539:THN196542 TRJ196539:TRJ196542 UBF196539:UBF196542 ULB196539:ULB196542 UUX196539:UUX196542 VET196539:VET196542 VOP196539:VOP196542 VYL196539:VYL196542 WIH196539:WIH196542 WSD196539:WSD196542 FR262075:FR262078 PN262075:PN262078 ZJ262075:ZJ262078 AJF262075:AJF262078 ATB262075:ATB262078 BCX262075:BCX262078 BMT262075:BMT262078 BWP262075:BWP262078 CGL262075:CGL262078 CQH262075:CQH262078 DAD262075:DAD262078 DJZ262075:DJZ262078 DTV262075:DTV262078 EDR262075:EDR262078 ENN262075:ENN262078 EXJ262075:EXJ262078 FHF262075:FHF262078 FRB262075:FRB262078 GAX262075:GAX262078 GKT262075:GKT262078 GUP262075:GUP262078 HEL262075:HEL262078 HOH262075:HOH262078 HYD262075:HYD262078 IHZ262075:IHZ262078 IRV262075:IRV262078 JBR262075:JBR262078 JLN262075:JLN262078 JVJ262075:JVJ262078 KFF262075:KFF262078 KPB262075:KPB262078 KYX262075:KYX262078 LIT262075:LIT262078 LSP262075:LSP262078 MCL262075:MCL262078 MMH262075:MMH262078 MWD262075:MWD262078 NFZ262075:NFZ262078 NPV262075:NPV262078 NZR262075:NZR262078 OJN262075:OJN262078 OTJ262075:OTJ262078 PDF262075:PDF262078 PNB262075:PNB262078 PWX262075:PWX262078 QGT262075:QGT262078 QQP262075:QQP262078 RAL262075:RAL262078 RKH262075:RKH262078 RUD262075:RUD262078 SDZ262075:SDZ262078 SNV262075:SNV262078 SXR262075:SXR262078 THN262075:THN262078 TRJ262075:TRJ262078 UBF262075:UBF262078 ULB262075:ULB262078 UUX262075:UUX262078 VET262075:VET262078 VOP262075:VOP262078 VYL262075:VYL262078 WIH262075:WIH262078 WSD262075:WSD262078 FR327611:FR327614 PN327611:PN327614 ZJ327611:ZJ327614 AJF327611:AJF327614 ATB327611:ATB327614 BCX327611:BCX327614 BMT327611:BMT327614 BWP327611:BWP327614 CGL327611:CGL327614 CQH327611:CQH327614 DAD327611:DAD327614 DJZ327611:DJZ327614 DTV327611:DTV327614 EDR327611:EDR327614 ENN327611:ENN327614 EXJ327611:EXJ327614 FHF327611:FHF327614 FRB327611:FRB327614 GAX327611:GAX327614 GKT327611:GKT327614 GUP327611:GUP327614 HEL327611:HEL327614 HOH327611:HOH327614 HYD327611:HYD327614 IHZ327611:IHZ327614 IRV327611:IRV327614 JBR327611:JBR327614 JLN327611:JLN327614 JVJ327611:JVJ327614 KFF327611:KFF327614 KPB327611:KPB327614 KYX327611:KYX327614 LIT327611:LIT327614 LSP327611:LSP327614 MCL327611:MCL327614 MMH327611:MMH327614 MWD327611:MWD327614 NFZ327611:NFZ327614 NPV327611:NPV327614 NZR327611:NZR327614 OJN327611:OJN327614 OTJ327611:OTJ327614 PDF327611:PDF327614 PNB327611:PNB327614 PWX327611:PWX327614 QGT327611:QGT327614 QQP327611:QQP327614 RAL327611:RAL327614 RKH327611:RKH327614 RUD327611:RUD327614 SDZ327611:SDZ327614 SNV327611:SNV327614 SXR327611:SXR327614 THN327611:THN327614 TRJ327611:TRJ327614 UBF327611:UBF327614 ULB327611:ULB327614 UUX327611:UUX327614 VET327611:VET327614 VOP327611:VOP327614 VYL327611:VYL327614 WIH327611:WIH327614 WSD327611:WSD327614 FR393147:FR393150 PN393147:PN393150 ZJ393147:ZJ393150 AJF393147:AJF393150 ATB393147:ATB393150 BCX393147:BCX393150 BMT393147:BMT393150 BWP393147:BWP393150 CGL393147:CGL393150 CQH393147:CQH393150 DAD393147:DAD393150 DJZ393147:DJZ393150 DTV393147:DTV393150 EDR393147:EDR393150 ENN393147:ENN393150 EXJ393147:EXJ393150 FHF393147:FHF393150 FRB393147:FRB393150 GAX393147:GAX393150 GKT393147:GKT393150 GUP393147:GUP393150 HEL393147:HEL393150 HOH393147:HOH393150 HYD393147:HYD393150 IHZ393147:IHZ393150 IRV393147:IRV393150 JBR393147:JBR393150 JLN393147:JLN393150 JVJ393147:JVJ393150 KFF393147:KFF393150 KPB393147:KPB393150 KYX393147:KYX393150 LIT393147:LIT393150 LSP393147:LSP393150 MCL393147:MCL393150 MMH393147:MMH393150 MWD393147:MWD393150 NFZ393147:NFZ393150 NPV393147:NPV393150 NZR393147:NZR393150 OJN393147:OJN393150 OTJ393147:OTJ393150 PDF393147:PDF393150 PNB393147:PNB393150 PWX393147:PWX393150 QGT393147:QGT393150 QQP393147:QQP393150 RAL393147:RAL393150 RKH393147:RKH393150 RUD393147:RUD393150 SDZ393147:SDZ393150 SNV393147:SNV393150 SXR393147:SXR393150 THN393147:THN393150 TRJ393147:TRJ393150 UBF393147:UBF393150 ULB393147:ULB393150 UUX393147:UUX393150 VET393147:VET393150 VOP393147:VOP393150 VYL393147:VYL393150 WIH393147:WIH393150 WSD393147:WSD393150 FR458683:FR458686 PN458683:PN458686 ZJ458683:ZJ458686 AJF458683:AJF458686 ATB458683:ATB458686 BCX458683:BCX458686 BMT458683:BMT458686 BWP458683:BWP458686 CGL458683:CGL458686 CQH458683:CQH458686 DAD458683:DAD458686 DJZ458683:DJZ458686 DTV458683:DTV458686 EDR458683:EDR458686 ENN458683:ENN458686 EXJ458683:EXJ458686 FHF458683:FHF458686 FRB458683:FRB458686 GAX458683:GAX458686 GKT458683:GKT458686 GUP458683:GUP458686 HEL458683:HEL458686 HOH458683:HOH458686 HYD458683:HYD458686 IHZ458683:IHZ458686 IRV458683:IRV458686 JBR458683:JBR458686 JLN458683:JLN458686 JVJ458683:JVJ458686 KFF458683:KFF458686 KPB458683:KPB458686 KYX458683:KYX458686 LIT458683:LIT458686 LSP458683:LSP458686 MCL458683:MCL458686 MMH458683:MMH458686 MWD458683:MWD458686 NFZ458683:NFZ458686 NPV458683:NPV458686 NZR458683:NZR458686 OJN458683:OJN458686 OTJ458683:OTJ458686 PDF458683:PDF458686 PNB458683:PNB458686 PWX458683:PWX458686 QGT458683:QGT458686 QQP458683:QQP458686 RAL458683:RAL458686 RKH458683:RKH458686 RUD458683:RUD458686 SDZ458683:SDZ458686 SNV458683:SNV458686 SXR458683:SXR458686 THN458683:THN458686 TRJ458683:TRJ458686 UBF458683:UBF458686 ULB458683:ULB458686 UUX458683:UUX458686 VET458683:VET458686 VOP458683:VOP458686 VYL458683:VYL458686 WIH458683:WIH458686 WSD458683:WSD458686 FR524219:FR524222 PN524219:PN524222 ZJ524219:ZJ524222 AJF524219:AJF524222 ATB524219:ATB524222 BCX524219:BCX524222 BMT524219:BMT524222 BWP524219:BWP524222 CGL524219:CGL524222 CQH524219:CQH524222 DAD524219:DAD524222 DJZ524219:DJZ524222 DTV524219:DTV524222 EDR524219:EDR524222 ENN524219:ENN524222 EXJ524219:EXJ524222 FHF524219:FHF524222 FRB524219:FRB524222 GAX524219:GAX524222 GKT524219:GKT524222 GUP524219:GUP524222 HEL524219:HEL524222 HOH524219:HOH524222 HYD524219:HYD524222 IHZ524219:IHZ524222 IRV524219:IRV524222 JBR524219:JBR524222 JLN524219:JLN524222 JVJ524219:JVJ524222 KFF524219:KFF524222 KPB524219:KPB524222 KYX524219:KYX524222 LIT524219:LIT524222 LSP524219:LSP524222 MCL524219:MCL524222 MMH524219:MMH524222 MWD524219:MWD524222 NFZ524219:NFZ524222 NPV524219:NPV524222 NZR524219:NZR524222 OJN524219:OJN524222 OTJ524219:OTJ524222 PDF524219:PDF524222 PNB524219:PNB524222 PWX524219:PWX524222 QGT524219:QGT524222 QQP524219:QQP524222 RAL524219:RAL524222 RKH524219:RKH524222 RUD524219:RUD524222 SDZ524219:SDZ524222 SNV524219:SNV524222 SXR524219:SXR524222 THN524219:THN524222 TRJ524219:TRJ524222 UBF524219:UBF524222 ULB524219:ULB524222 UUX524219:UUX524222 VET524219:VET524222 VOP524219:VOP524222 VYL524219:VYL524222 WIH524219:WIH524222 WSD524219:WSD524222 FR589755:FR589758 PN589755:PN589758 ZJ589755:ZJ589758 AJF589755:AJF589758 ATB589755:ATB589758 BCX589755:BCX589758 BMT589755:BMT589758 BWP589755:BWP589758 CGL589755:CGL589758 CQH589755:CQH589758 DAD589755:DAD589758 DJZ589755:DJZ589758 DTV589755:DTV589758 EDR589755:EDR589758 ENN589755:ENN589758 EXJ589755:EXJ589758 FHF589755:FHF589758 FRB589755:FRB589758 GAX589755:GAX589758 GKT589755:GKT589758 GUP589755:GUP589758 HEL589755:HEL589758 HOH589755:HOH589758 HYD589755:HYD589758 IHZ589755:IHZ589758 IRV589755:IRV589758 JBR589755:JBR589758 JLN589755:JLN589758 JVJ589755:JVJ589758 KFF589755:KFF589758 KPB589755:KPB589758 KYX589755:KYX589758 LIT589755:LIT589758 LSP589755:LSP589758 MCL589755:MCL589758 MMH589755:MMH589758 MWD589755:MWD589758 NFZ589755:NFZ589758 NPV589755:NPV589758 NZR589755:NZR589758 OJN589755:OJN589758 OTJ589755:OTJ589758 PDF589755:PDF589758 PNB589755:PNB589758 PWX589755:PWX589758 QGT589755:QGT589758 QQP589755:QQP589758 RAL589755:RAL589758 RKH589755:RKH589758 RUD589755:RUD589758 SDZ589755:SDZ589758 SNV589755:SNV589758 SXR589755:SXR589758 THN589755:THN589758 TRJ589755:TRJ589758 UBF589755:UBF589758 ULB589755:ULB589758 UUX589755:UUX589758 VET589755:VET589758 VOP589755:VOP589758 VYL589755:VYL589758 WIH589755:WIH589758 WSD589755:WSD589758 FR655291:FR655294 PN655291:PN655294 ZJ655291:ZJ655294 AJF655291:AJF655294 ATB655291:ATB655294 BCX655291:BCX655294 BMT655291:BMT655294 BWP655291:BWP655294 CGL655291:CGL655294 CQH655291:CQH655294 DAD655291:DAD655294 DJZ655291:DJZ655294 DTV655291:DTV655294 EDR655291:EDR655294 ENN655291:ENN655294 EXJ655291:EXJ655294 FHF655291:FHF655294 FRB655291:FRB655294 GAX655291:GAX655294 GKT655291:GKT655294 GUP655291:GUP655294 HEL655291:HEL655294 HOH655291:HOH655294 HYD655291:HYD655294 IHZ655291:IHZ655294 IRV655291:IRV655294 JBR655291:JBR655294 JLN655291:JLN655294 JVJ655291:JVJ655294 KFF655291:KFF655294 KPB655291:KPB655294 KYX655291:KYX655294 LIT655291:LIT655294 LSP655291:LSP655294 MCL655291:MCL655294 MMH655291:MMH655294 MWD655291:MWD655294 NFZ655291:NFZ655294 NPV655291:NPV655294 NZR655291:NZR655294 OJN655291:OJN655294 OTJ655291:OTJ655294 PDF655291:PDF655294 PNB655291:PNB655294 PWX655291:PWX655294 QGT655291:QGT655294 QQP655291:QQP655294 RAL655291:RAL655294 RKH655291:RKH655294 RUD655291:RUD655294 SDZ655291:SDZ655294 SNV655291:SNV655294 SXR655291:SXR655294 THN655291:THN655294 TRJ655291:TRJ655294 UBF655291:UBF655294 ULB655291:ULB655294 UUX655291:UUX655294 VET655291:VET655294 VOP655291:VOP655294 VYL655291:VYL655294 WIH655291:WIH655294 WSD655291:WSD655294 FR720827:FR720830 PN720827:PN720830 ZJ720827:ZJ720830 AJF720827:AJF720830 ATB720827:ATB720830 BCX720827:BCX720830 BMT720827:BMT720830 BWP720827:BWP720830 CGL720827:CGL720830 CQH720827:CQH720830 DAD720827:DAD720830 DJZ720827:DJZ720830 DTV720827:DTV720830 EDR720827:EDR720830 ENN720827:ENN720830 EXJ720827:EXJ720830 FHF720827:FHF720830 FRB720827:FRB720830 GAX720827:GAX720830 GKT720827:GKT720830 GUP720827:GUP720830 HEL720827:HEL720830 HOH720827:HOH720830 HYD720827:HYD720830 IHZ720827:IHZ720830 IRV720827:IRV720830 JBR720827:JBR720830 JLN720827:JLN720830 JVJ720827:JVJ720830 KFF720827:KFF720830 KPB720827:KPB720830 KYX720827:KYX720830 LIT720827:LIT720830 LSP720827:LSP720830 MCL720827:MCL720830 MMH720827:MMH720830 MWD720827:MWD720830 NFZ720827:NFZ720830 NPV720827:NPV720830 NZR720827:NZR720830 OJN720827:OJN720830 OTJ720827:OTJ720830 PDF720827:PDF720830 PNB720827:PNB720830 PWX720827:PWX720830 QGT720827:QGT720830 QQP720827:QQP720830 RAL720827:RAL720830 RKH720827:RKH720830 RUD720827:RUD720830 SDZ720827:SDZ720830 SNV720827:SNV720830 SXR720827:SXR720830 THN720827:THN720830 TRJ720827:TRJ720830 UBF720827:UBF720830 ULB720827:ULB720830 UUX720827:UUX720830 VET720827:VET720830 VOP720827:VOP720830 VYL720827:VYL720830 WIH720827:WIH720830 WSD720827:WSD720830 FR786363:FR786366 PN786363:PN786366 ZJ786363:ZJ786366 AJF786363:AJF786366 ATB786363:ATB786366 BCX786363:BCX786366 BMT786363:BMT786366 BWP786363:BWP786366 CGL786363:CGL786366 CQH786363:CQH786366 DAD786363:DAD786366 DJZ786363:DJZ786366 DTV786363:DTV786366 EDR786363:EDR786366 ENN786363:ENN786366 EXJ786363:EXJ786366 FHF786363:FHF786366 FRB786363:FRB786366 GAX786363:GAX786366 GKT786363:GKT786366 GUP786363:GUP786366 HEL786363:HEL786366 HOH786363:HOH786366 HYD786363:HYD786366 IHZ786363:IHZ786366 IRV786363:IRV786366 JBR786363:JBR786366 JLN786363:JLN786366 JVJ786363:JVJ786366 KFF786363:KFF786366 KPB786363:KPB786366 KYX786363:KYX786366 LIT786363:LIT786366 LSP786363:LSP786366 MCL786363:MCL786366 MMH786363:MMH786366 MWD786363:MWD786366 NFZ786363:NFZ786366 NPV786363:NPV786366 NZR786363:NZR786366 OJN786363:OJN786366 OTJ786363:OTJ786366 PDF786363:PDF786366 PNB786363:PNB786366 PWX786363:PWX786366 QGT786363:QGT786366 QQP786363:QQP786366 RAL786363:RAL786366 RKH786363:RKH786366 RUD786363:RUD786366 SDZ786363:SDZ786366 SNV786363:SNV786366 SXR786363:SXR786366 THN786363:THN786366 TRJ786363:TRJ786366 UBF786363:UBF786366 ULB786363:ULB786366 UUX786363:UUX786366 VET786363:VET786366 VOP786363:VOP786366 VYL786363:VYL786366 WIH786363:WIH786366 WSD786363:WSD786366 FR851899:FR851902 PN851899:PN851902 ZJ851899:ZJ851902 AJF851899:AJF851902 ATB851899:ATB851902 BCX851899:BCX851902 BMT851899:BMT851902 BWP851899:BWP851902 CGL851899:CGL851902 CQH851899:CQH851902 DAD851899:DAD851902 DJZ851899:DJZ851902 DTV851899:DTV851902 EDR851899:EDR851902 ENN851899:ENN851902 EXJ851899:EXJ851902 FHF851899:FHF851902 FRB851899:FRB851902 GAX851899:GAX851902 GKT851899:GKT851902 GUP851899:GUP851902 HEL851899:HEL851902 HOH851899:HOH851902 HYD851899:HYD851902 IHZ851899:IHZ851902 IRV851899:IRV851902 JBR851899:JBR851902 JLN851899:JLN851902 JVJ851899:JVJ851902 KFF851899:KFF851902 KPB851899:KPB851902 KYX851899:KYX851902 LIT851899:LIT851902 LSP851899:LSP851902 MCL851899:MCL851902 MMH851899:MMH851902 MWD851899:MWD851902 NFZ851899:NFZ851902 NPV851899:NPV851902 NZR851899:NZR851902 OJN851899:OJN851902 OTJ851899:OTJ851902 PDF851899:PDF851902 PNB851899:PNB851902 PWX851899:PWX851902 QGT851899:QGT851902 QQP851899:QQP851902 RAL851899:RAL851902 RKH851899:RKH851902 RUD851899:RUD851902 SDZ851899:SDZ851902 SNV851899:SNV851902 SXR851899:SXR851902 THN851899:THN851902 TRJ851899:TRJ851902 UBF851899:UBF851902 ULB851899:ULB851902 UUX851899:UUX851902 VET851899:VET851902 VOP851899:VOP851902 VYL851899:VYL851902 WIH851899:WIH851902 WSD851899:WSD851902 FR917435:FR917438 PN917435:PN917438 ZJ917435:ZJ917438 AJF917435:AJF917438 ATB917435:ATB917438 BCX917435:BCX917438 BMT917435:BMT917438 BWP917435:BWP917438 CGL917435:CGL917438 CQH917435:CQH917438 DAD917435:DAD917438 DJZ917435:DJZ917438 DTV917435:DTV917438 EDR917435:EDR917438 ENN917435:ENN917438 EXJ917435:EXJ917438 FHF917435:FHF917438 FRB917435:FRB917438 GAX917435:GAX917438 GKT917435:GKT917438 GUP917435:GUP917438 HEL917435:HEL917438 HOH917435:HOH917438 HYD917435:HYD917438 IHZ917435:IHZ917438 IRV917435:IRV917438 JBR917435:JBR917438 JLN917435:JLN917438 JVJ917435:JVJ917438 KFF917435:KFF917438 KPB917435:KPB917438 KYX917435:KYX917438 LIT917435:LIT917438 LSP917435:LSP917438 MCL917435:MCL917438 MMH917435:MMH917438 MWD917435:MWD917438 NFZ917435:NFZ917438 NPV917435:NPV917438 NZR917435:NZR917438 OJN917435:OJN917438 OTJ917435:OTJ917438 PDF917435:PDF917438 PNB917435:PNB917438 PWX917435:PWX917438 QGT917435:QGT917438 QQP917435:QQP917438 RAL917435:RAL917438 RKH917435:RKH917438 RUD917435:RUD917438 SDZ917435:SDZ917438 SNV917435:SNV917438 SXR917435:SXR917438 THN917435:THN917438 TRJ917435:TRJ917438 UBF917435:UBF917438 ULB917435:ULB917438 UUX917435:UUX917438 VET917435:VET917438 VOP917435:VOP917438 VYL917435:VYL917438 WIH917435:WIH917438 WSD917435:WSD917438 FR982971:FR982974 PN982971:PN982974 ZJ982971:ZJ982974 AJF982971:AJF982974 ATB982971:ATB982974 BCX982971:BCX982974 BMT982971:BMT982974 BWP982971:BWP982974 CGL982971:CGL982974 CQH982971:CQH982974 DAD982971:DAD982974 DJZ982971:DJZ982974 DTV982971:DTV982974 EDR982971:EDR982974 ENN982971:ENN982974 EXJ982971:EXJ982974 FHF982971:FHF982974 FRB982971:FRB982974 GAX982971:GAX982974 GKT982971:GKT982974 GUP982971:GUP982974 HEL982971:HEL982974 HOH982971:HOH982974 HYD982971:HYD982974 IHZ982971:IHZ982974 IRV982971:IRV982974 JBR982971:JBR982974 JLN982971:JLN982974 JVJ982971:JVJ982974 KFF982971:KFF982974 KPB982971:KPB982974 KYX982971:KYX982974 LIT982971:LIT982974 LSP982971:LSP982974 MCL982971:MCL982974 MMH982971:MMH982974 MWD982971:MWD982974 NFZ982971:NFZ982974 NPV982971:NPV982974 NZR982971:NZR982974 OJN982971:OJN982974 OTJ982971:OTJ982974 PDF982971:PDF982974 PNB982971:PNB982974 PWX982971:PWX982974 QGT982971:QGT982974 QQP982971:QQP982974 RAL982971:RAL982974 RKH982971:RKH982974 RUD982971:RUD982974 SDZ982971:SDZ982974 SNV982971:SNV982974 SXR982971:SXR982974 THN982971:THN982974 TRJ982971:TRJ982974 UBF982971:UBF982974 ULB982971:ULB982974 UUX982971:UUX982974 VET982971:VET982974 VOP982971:VOP982974 VYL982971:VYL982974 WIH982971:WIH982974 WSD982971:WSD982974 FP65467:FP65470 PL65467:PL65470 ZH65467:ZH65470 AJD65467:AJD65470 ASZ65467:ASZ65470 BCV65467:BCV65470 BMR65467:BMR65470 BWN65467:BWN65470 CGJ65467:CGJ65470 CQF65467:CQF65470 DAB65467:DAB65470 DJX65467:DJX65470 DTT65467:DTT65470 EDP65467:EDP65470 ENL65467:ENL65470 EXH65467:EXH65470 FHD65467:FHD65470 FQZ65467:FQZ65470 GAV65467:GAV65470 GKR65467:GKR65470 GUN65467:GUN65470 HEJ65467:HEJ65470 HOF65467:HOF65470 HYB65467:HYB65470 IHX65467:IHX65470 IRT65467:IRT65470 JBP65467:JBP65470 JLL65467:JLL65470 JVH65467:JVH65470 KFD65467:KFD65470 KOZ65467:KOZ65470 KYV65467:KYV65470 LIR65467:LIR65470 LSN65467:LSN65470 MCJ65467:MCJ65470 MMF65467:MMF65470 MWB65467:MWB65470 NFX65467:NFX65470 NPT65467:NPT65470 NZP65467:NZP65470 OJL65467:OJL65470 OTH65467:OTH65470 PDD65467:PDD65470 PMZ65467:PMZ65470 PWV65467:PWV65470 QGR65467:QGR65470 QQN65467:QQN65470 RAJ65467:RAJ65470 RKF65467:RKF65470 RUB65467:RUB65470 SDX65467:SDX65470 SNT65467:SNT65470 SXP65467:SXP65470 THL65467:THL65470 TRH65467:TRH65470 UBD65467:UBD65470 UKZ65467:UKZ65470 UUV65467:UUV65470 VER65467:VER65470 VON65467:VON65470 VYJ65467:VYJ65470 WIF65467:WIF65470 WSB65467:WSB65470 FP131003:FP131006 PL131003:PL131006 ZH131003:ZH131006 AJD131003:AJD131006 ASZ131003:ASZ131006 BCV131003:BCV131006 BMR131003:BMR131006 BWN131003:BWN131006 CGJ131003:CGJ131006 CQF131003:CQF131006 DAB131003:DAB131006 DJX131003:DJX131006 DTT131003:DTT131006 EDP131003:EDP131006 ENL131003:ENL131006 EXH131003:EXH131006 FHD131003:FHD131006 FQZ131003:FQZ131006 GAV131003:GAV131006 GKR131003:GKR131006 GUN131003:GUN131006 HEJ131003:HEJ131006 HOF131003:HOF131006 HYB131003:HYB131006 IHX131003:IHX131006 IRT131003:IRT131006 JBP131003:JBP131006 JLL131003:JLL131006 JVH131003:JVH131006 KFD131003:KFD131006 KOZ131003:KOZ131006 KYV131003:KYV131006 LIR131003:LIR131006 LSN131003:LSN131006 MCJ131003:MCJ131006 MMF131003:MMF131006 MWB131003:MWB131006 NFX131003:NFX131006 NPT131003:NPT131006 NZP131003:NZP131006 OJL131003:OJL131006 OTH131003:OTH131006 PDD131003:PDD131006 PMZ131003:PMZ131006 PWV131003:PWV131006 QGR131003:QGR131006 QQN131003:QQN131006 RAJ131003:RAJ131006 RKF131003:RKF131006 RUB131003:RUB131006 SDX131003:SDX131006 SNT131003:SNT131006 SXP131003:SXP131006 THL131003:THL131006 TRH131003:TRH131006 UBD131003:UBD131006 UKZ131003:UKZ131006 UUV131003:UUV131006 VER131003:VER131006 VON131003:VON131006 VYJ131003:VYJ131006 WIF131003:WIF131006 WSB131003:WSB131006 FP196539:FP196542 PL196539:PL196542 ZH196539:ZH196542 AJD196539:AJD196542 ASZ196539:ASZ196542 BCV196539:BCV196542 BMR196539:BMR196542 BWN196539:BWN196542 CGJ196539:CGJ196542 CQF196539:CQF196542 DAB196539:DAB196542 DJX196539:DJX196542 DTT196539:DTT196542 EDP196539:EDP196542 ENL196539:ENL196542 EXH196539:EXH196542 FHD196539:FHD196542 FQZ196539:FQZ196542 GAV196539:GAV196542 GKR196539:GKR196542 GUN196539:GUN196542 HEJ196539:HEJ196542 HOF196539:HOF196542 HYB196539:HYB196542 IHX196539:IHX196542 IRT196539:IRT196542 JBP196539:JBP196542 JLL196539:JLL196542 JVH196539:JVH196542 KFD196539:KFD196542 KOZ196539:KOZ196542 KYV196539:KYV196542 LIR196539:LIR196542 LSN196539:LSN196542 MCJ196539:MCJ196542 MMF196539:MMF196542 MWB196539:MWB196542 NFX196539:NFX196542 NPT196539:NPT196542 NZP196539:NZP196542 OJL196539:OJL196542 OTH196539:OTH196542 PDD196539:PDD196542 PMZ196539:PMZ196542 PWV196539:PWV196542 QGR196539:QGR196542 QQN196539:QQN196542 RAJ196539:RAJ196542 RKF196539:RKF196542 RUB196539:RUB196542 SDX196539:SDX196542 SNT196539:SNT196542 SXP196539:SXP196542 THL196539:THL196542 TRH196539:TRH196542 UBD196539:UBD196542 UKZ196539:UKZ196542 UUV196539:UUV196542 VER196539:VER196542 VON196539:VON196542 VYJ196539:VYJ196542 WIF196539:WIF196542 WSB196539:WSB196542 FP262075:FP262078 PL262075:PL262078 ZH262075:ZH262078 AJD262075:AJD262078 ASZ262075:ASZ262078 BCV262075:BCV262078 BMR262075:BMR262078 BWN262075:BWN262078 CGJ262075:CGJ262078 CQF262075:CQF262078 DAB262075:DAB262078 DJX262075:DJX262078 DTT262075:DTT262078 EDP262075:EDP262078 ENL262075:ENL262078 EXH262075:EXH262078 FHD262075:FHD262078 FQZ262075:FQZ262078 GAV262075:GAV262078 GKR262075:GKR262078 GUN262075:GUN262078 HEJ262075:HEJ262078 HOF262075:HOF262078 HYB262075:HYB262078 IHX262075:IHX262078 IRT262075:IRT262078 JBP262075:JBP262078 JLL262075:JLL262078 JVH262075:JVH262078 KFD262075:KFD262078 KOZ262075:KOZ262078 KYV262075:KYV262078 LIR262075:LIR262078 LSN262075:LSN262078 MCJ262075:MCJ262078 MMF262075:MMF262078 MWB262075:MWB262078 NFX262075:NFX262078 NPT262075:NPT262078 NZP262075:NZP262078 OJL262075:OJL262078 OTH262075:OTH262078 PDD262075:PDD262078 PMZ262075:PMZ262078 PWV262075:PWV262078 QGR262075:QGR262078 QQN262075:QQN262078 RAJ262075:RAJ262078 RKF262075:RKF262078 RUB262075:RUB262078 SDX262075:SDX262078 SNT262075:SNT262078 SXP262075:SXP262078 THL262075:THL262078 TRH262075:TRH262078 UBD262075:UBD262078 UKZ262075:UKZ262078 UUV262075:UUV262078 VER262075:VER262078 VON262075:VON262078 VYJ262075:VYJ262078 WIF262075:WIF262078 WSB262075:WSB262078 FP327611:FP327614 PL327611:PL327614 ZH327611:ZH327614 AJD327611:AJD327614 ASZ327611:ASZ327614 BCV327611:BCV327614 BMR327611:BMR327614 BWN327611:BWN327614 CGJ327611:CGJ327614 CQF327611:CQF327614 DAB327611:DAB327614 DJX327611:DJX327614 DTT327611:DTT327614 EDP327611:EDP327614 ENL327611:ENL327614 EXH327611:EXH327614 FHD327611:FHD327614 FQZ327611:FQZ327614 GAV327611:GAV327614 GKR327611:GKR327614 GUN327611:GUN327614 HEJ327611:HEJ327614 HOF327611:HOF327614 HYB327611:HYB327614 IHX327611:IHX327614 IRT327611:IRT327614 JBP327611:JBP327614 JLL327611:JLL327614 JVH327611:JVH327614 KFD327611:KFD327614 KOZ327611:KOZ327614 KYV327611:KYV327614 LIR327611:LIR327614 LSN327611:LSN327614 MCJ327611:MCJ327614 MMF327611:MMF327614 MWB327611:MWB327614 NFX327611:NFX327614 NPT327611:NPT327614 NZP327611:NZP327614 OJL327611:OJL327614 OTH327611:OTH327614 PDD327611:PDD327614 PMZ327611:PMZ327614 PWV327611:PWV327614 QGR327611:QGR327614 QQN327611:QQN327614 RAJ327611:RAJ327614 RKF327611:RKF327614 RUB327611:RUB327614 SDX327611:SDX327614 SNT327611:SNT327614 SXP327611:SXP327614 THL327611:THL327614 TRH327611:TRH327614 UBD327611:UBD327614 UKZ327611:UKZ327614 UUV327611:UUV327614 VER327611:VER327614 VON327611:VON327614 VYJ327611:VYJ327614 WIF327611:WIF327614 WSB327611:WSB327614 FP393147:FP393150 PL393147:PL393150 ZH393147:ZH393150 AJD393147:AJD393150 ASZ393147:ASZ393150 BCV393147:BCV393150 BMR393147:BMR393150 BWN393147:BWN393150 CGJ393147:CGJ393150 CQF393147:CQF393150 DAB393147:DAB393150 DJX393147:DJX393150 DTT393147:DTT393150 EDP393147:EDP393150 ENL393147:ENL393150 EXH393147:EXH393150 FHD393147:FHD393150 FQZ393147:FQZ393150 GAV393147:GAV393150 GKR393147:GKR393150 GUN393147:GUN393150 HEJ393147:HEJ393150 HOF393147:HOF393150 HYB393147:HYB393150 IHX393147:IHX393150 IRT393147:IRT393150 JBP393147:JBP393150 JLL393147:JLL393150 JVH393147:JVH393150 KFD393147:KFD393150 KOZ393147:KOZ393150 KYV393147:KYV393150 LIR393147:LIR393150 LSN393147:LSN393150 MCJ393147:MCJ393150 MMF393147:MMF393150 MWB393147:MWB393150 NFX393147:NFX393150 NPT393147:NPT393150 NZP393147:NZP393150 OJL393147:OJL393150 OTH393147:OTH393150 PDD393147:PDD393150 PMZ393147:PMZ393150 PWV393147:PWV393150 QGR393147:QGR393150 QQN393147:QQN393150 RAJ393147:RAJ393150 RKF393147:RKF393150 RUB393147:RUB393150 SDX393147:SDX393150 SNT393147:SNT393150 SXP393147:SXP393150 THL393147:THL393150 TRH393147:TRH393150 UBD393147:UBD393150 UKZ393147:UKZ393150 UUV393147:UUV393150 VER393147:VER393150 VON393147:VON393150 VYJ393147:VYJ393150 WIF393147:WIF393150 WSB393147:WSB393150 FP458683:FP458686 PL458683:PL458686 ZH458683:ZH458686 AJD458683:AJD458686 ASZ458683:ASZ458686 BCV458683:BCV458686 BMR458683:BMR458686 BWN458683:BWN458686 CGJ458683:CGJ458686 CQF458683:CQF458686 DAB458683:DAB458686 DJX458683:DJX458686 DTT458683:DTT458686 EDP458683:EDP458686 ENL458683:ENL458686 EXH458683:EXH458686 FHD458683:FHD458686 FQZ458683:FQZ458686 GAV458683:GAV458686 GKR458683:GKR458686 GUN458683:GUN458686 HEJ458683:HEJ458686 HOF458683:HOF458686 HYB458683:HYB458686 IHX458683:IHX458686 IRT458683:IRT458686 JBP458683:JBP458686 JLL458683:JLL458686 JVH458683:JVH458686 KFD458683:KFD458686 KOZ458683:KOZ458686 KYV458683:KYV458686 LIR458683:LIR458686 LSN458683:LSN458686 MCJ458683:MCJ458686 MMF458683:MMF458686 MWB458683:MWB458686 NFX458683:NFX458686 NPT458683:NPT458686 NZP458683:NZP458686 OJL458683:OJL458686 OTH458683:OTH458686 PDD458683:PDD458686 PMZ458683:PMZ458686 PWV458683:PWV458686 QGR458683:QGR458686 QQN458683:QQN458686 RAJ458683:RAJ458686 RKF458683:RKF458686 RUB458683:RUB458686 SDX458683:SDX458686 SNT458683:SNT458686 SXP458683:SXP458686 THL458683:THL458686 TRH458683:TRH458686 UBD458683:UBD458686 UKZ458683:UKZ458686 UUV458683:UUV458686 VER458683:VER458686 VON458683:VON458686 VYJ458683:VYJ458686 WIF458683:WIF458686 WSB458683:WSB458686 FP524219:FP524222 PL524219:PL524222 ZH524219:ZH524222 AJD524219:AJD524222 ASZ524219:ASZ524222 BCV524219:BCV524222 BMR524219:BMR524222 BWN524219:BWN524222 CGJ524219:CGJ524222 CQF524219:CQF524222 DAB524219:DAB524222 DJX524219:DJX524222 DTT524219:DTT524222 EDP524219:EDP524222 ENL524219:ENL524222 EXH524219:EXH524222 FHD524219:FHD524222 FQZ524219:FQZ524222 GAV524219:GAV524222 GKR524219:GKR524222 GUN524219:GUN524222 HEJ524219:HEJ524222 HOF524219:HOF524222 HYB524219:HYB524222 IHX524219:IHX524222 IRT524219:IRT524222 JBP524219:JBP524222 JLL524219:JLL524222 JVH524219:JVH524222 KFD524219:KFD524222 KOZ524219:KOZ524222 KYV524219:KYV524222 LIR524219:LIR524222 LSN524219:LSN524222 MCJ524219:MCJ524222 MMF524219:MMF524222 MWB524219:MWB524222 NFX524219:NFX524222 NPT524219:NPT524222 NZP524219:NZP524222 OJL524219:OJL524222 OTH524219:OTH524222 PDD524219:PDD524222 PMZ524219:PMZ524222 PWV524219:PWV524222 QGR524219:QGR524222 QQN524219:QQN524222 RAJ524219:RAJ524222 RKF524219:RKF524222 RUB524219:RUB524222 SDX524219:SDX524222 SNT524219:SNT524222 SXP524219:SXP524222 THL524219:THL524222 TRH524219:TRH524222 UBD524219:UBD524222 UKZ524219:UKZ524222 UUV524219:UUV524222 VER524219:VER524222 VON524219:VON524222 VYJ524219:VYJ524222 WIF524219:WIF524222 WSB524219:WSB524222 FP589755:FP589758 PL589755:PL589758 ZH589755:ZH589758 AJD589755:AJD589758 ASZ589755:ASZ589758 BCV589755:BCV589758 BMR589755:BMR589758 BWN589755:BWN589758 CGJ589755:CGJ589758 CQF589755:CQF589758 DAB589755:DAB589758 DJX589755:DJX589758 DTT589755:DTT589758 EDP589755:EDP589758 ENL589755:ENL589758 EXH589755:EXH589758 FHD589755:FHD589758 FQZ589755:FQZ589758 GAV589755:GAV589758 GKR589755:GKR589758 GUN589755:GUN589758 HEJ589755:HEJ589758 HOF589755:HOF589758 HYB589755:HYB589758 IHX589755:IHX589758 IRT589755:IRT589758 JBP589755:JBP589758 JLL589755:JLL589758 JVH589755:JVH589758 KFD589755:KFD589758 KOZ589755:KOZ589758 KYV589755:KYV589758 LIR589755:LIR589758 LSN589755:LSN589758 MCJ589755:MCJ589758 MMF589755:MMF589758 MWB589755:MWB589758 NFX589755:NFX589758 NPT589755:NPT589758 NZP589755:NZP589758 OJL589755:OJL589758 OTH589755:OTH589758 PDD589755:PDD589758 PMZ589755:PMZ589758 PWV589755:PWV589758 QGR589755:QGR589758 QQN589755:QQN589758 RAJ589755:RAJ589758 RKF589755:RKF589758 RUB589755:RUB589758 SDX589755:SDX589758 SNT589755:SNT589758 SXP589755:SXP589758 THL589755:THL589758 TRH589755:TRH589758 UBD589755:UBD589758 UKZ589755:UKZ589758 UUV589755:UUV589758 VER589755:VER589758 VON589755:VON589758 VYJ589755:VYJ589758 WIF589755:WIF589758 WSB589755:WSB589758 FP655291:FP655294 PL655291:PL655294 ZH655291:ZH655294 AJD655291:AJD655294 ASZ655291:ASZ655294 BCV655291:BCV655294 BMR655291:BMR655294 BWN655291:BWN655294 CGJ655291:CGJ655294 CQF655291:CQF655294 DAB655291:DAB655294 DJX655291:DJX655294 DTT655291:DTT655294 EDP655291:EDP655294 ENL655291:ENL655294 EXH655291:EXH655294 FHD655291:FHD655294 FQZ655291:FQZ655294 GAV655291:GAV655294 GKR655291:GKR655294 GUN655291:GUN655294 HEJ655291:HEJ655294 HOF655291:HOF655294 HYB655291:HYB655294 IHX655291:IHX655294 IRT655291:IRT655294 JBP655291:JBP655294 JLL655291:JLL655294 JVH655291:JVH655294 KFD655291:KFD655294 KOZ655291:KOZ655294 KYV655291:KYV655294 LIR655291:LIR655294 LSN655291:LSN655294 MCJ655291:MCJ655294 MMF655291:MMF655294 MWB655291:MWB655294 NFX655291:NFX655294 NPT655291:NPT655294 NZP655291:NZP655294 OJL655291:OJL655294 OTH655291:OTH655294 PDD655291:PDD655294 PMZ655291:PMZ655294 PWV655291:PWV655294 QGR655291:QGR655294 QQN655291:QQN655294 RAJ655291:RAJ655294 RKF655291:RKF655294 RUB655291:RUB655294 SDX655291:SDX655294 SNT655291:SNT655294 SXP655291:SXP655294 THL655291:THL655294 TRH655291:TRH655294 UBD655291:UBD655294 UKZ655291:UKZ655294 UUV655291:UUV655294 VER655291:VER655294 VON655291:VON655294 VYJ655291:VYJ655294 WIF655291:WIF655294 WSB655291:WSB655294 FP720827:FP720830 PL720827:PL720830 ZH720827:ZH720830 AJD720827:AJD720830 ASZ720827:ASZ720830 BCV720827:BCV720830 BMR720827:BMR720830 BWN720827:BWN720830 CGJ720827:CGJ720830 CQF720827:CQF720830 DAB720827:DAB720830 DJX720827:DJX720830 DTT720827:DTT720830 EDP720827:EDP720830 ENL720827:ENL720830 EXH720827:EXH720830 FHD720827:FHD720830 FQZ720827:FQZ720830 GAV720827:GAV720830 GKR720827:GKR720830 GUN720827:GUN720830 HEJ720827:HEJ720830 HOF720827:HOF720830 HYB720827:HYB720830 IHX720827:IHX720830 IRT720827:IRT720830 JBP720827:JBP720830 JLL720827:JLL720830 JVH720827:JVH720830 KFD720827:KFD720830 KOZ720827:KOZ720830 KYV720827:KYV720830 LIR720827:LIR720830 LSN720827:LSN720830 MCJ720827:MCJ720830 MMF720827:MMF720830 MWB720827:MWB720830 NFX720827:NFX720830 NPT720827:NPT720830 NZP720827:NZP720830 OJL720827:OJL720830 OTH720827:OTH720830 PDD720827:PDD720830 PMZ720827:PMZ720830 PWV720827:PWV720830 QGR720827:QGR720830 QQN720827:QQN720830 RAJ720827:RAJ720830 RKF720827:RKF720830 RUB720827:RUB720830 SDX720827:SDX720830 SNT720827:SNT720830 SXP720827:SXP720830 THL720827:THL720830 TRH720827:TRH720830 UBD720827:UBD720830 UKZ720827:UKZ720830 UUV720827:UUV720830 VER720827:VER720830 VON720827:VON720830 VYJ720827:VYJ720830 WIF720827:WIF720830 WSB720827:WSB720830 FP786363:FP786366 PL786363:PL786366 ZH786363:ZH786366 AJD786363:AJD786366 ASZ786363:ASZ786366 BCV786363:BCV786366 BMR786363:BMR786366 BWN786363:BWN786366 CGJ786363:CGJ786366 CQF786363:CQF786366 DAB786363:DAB786366 DJX786363:DJX786366 DTT786363:DTT786366 EDP786363:EDP786366 ENL786363:ENL786366 EXH786363:EXH786366 FHD786363:FHD786366 FQZ786363:FQZ786366 GAV786363:GAV786366 GKR786363:GKR786366 GUN786363:GUN786366 HEJ786363:HEJ786366 HOF786363:HOF786366 HYB786363:HYB786366 IHX786363:IHX786366 IRT786363:IRT786366 JBP786363:JBP786366 JLL786363:JLL786366 JVH786363:JVH786366 KFD786363:KFD786366 KOZ786363:KOZ786366 KYV786363:KYV786366 LIR786363:LIR786366 LSN786363:LSN786366 MCJ786363:MCJ786366 MMF786363:MMF786366 MWB786363:MWB786366 NFX786363:NFX786366 NPT786363:NPT786366 NZP786363:NZP786366 OJL786363:OJL786366 OTH786363:OTH786366 PDD786363:PDD786366 PMZ786363:PMZ786366 PWV786363:PWV786366 QGR786363:QGR786366 QQN786363:QQN786366 RAJ786363:RAJ786366 RKF786363:RKF786366 RUB786363:RUB786366 SDX786363:SDX786366 SNT786363:SNT786366 SXP786363:SXP786366 THL786363:THL786366 TRH786363:TRH786366 UBD786363:UBD786366 UKZ786363:UKZ786366 UUV786363:UUV786366 VER786363:VER786366 VON786363:VON786366 VYJ786363:VYJ786366 WIF786363:WIF786366 WSB786363:WSB786366 FP851899:FP851902 PL851899:PL851902 ZH851899:ZH851902 AJD851899:AJD851902 ASZ851899:ASZ851902 BCV851899:BCV851902 BMR851899:BMR851902 BWN851899:BWN851902 CGJ851899:CGJ851902 CQF851899:CQF851902 DAB851899:DAB851902 DJX851899:DJX851902 DTT851899:DTT851902 EDP851899:EDP851902 ENL851899:ENL851902 EXH851899:EXH851902 FHD851899:FHD851902 FQZ851899:FQZ851902 GAV851899:GAV851902 GKR851899:GKR851902 GUN851899:GUN851902 HEJ851899:HEJ851902 HOF851899:HOF851902 HYB851899:HYB851902 IHX851899:IHX851902 IRT851899:IRT851902 JBP851899:JBP851902 JLL851899:JLL851902 JVH851899:JVH851902 KFD851899:KFD851902 KOZ851899:KOZ851902 KYV851899:KYV851902 LIR851899:LIR851902 LSN851899:LSN851902 MCJ851899:MCJ851902 MMF851899:MMF851902 MWB851899:MWB851902 NFX851899:NFX851902 NPT851899:NPT851902 NZP851899:NZP851902 OJL851899:OJL851902 OTH851899:OTH851902 PDD851899:PDD851902 PMZ851899:PMZ851902 PWV851899:PWV851902 QGR851899:QGR851902 QQN851899:QQN851902 RAJ851899:RAJ851902 RKF851899:RKF851902 RUB851899:RUB851902 SDX851899:SDX851902 SNT851899:SNT851902 SXP851899:SXP851902 THL851899:THL851902 TRH851899:TRH851902 UBD851899:UBD851902 UKZ851899:UKZ851902 UUV851899:UUV851902 VER851899:VER851902 VON851899:VON851902 VYJ851899:VYJ851902 WIF851899:WIF851902 WSB851899:WSB851902 FP917435:FP917438 PL917435:PL917438 ZH917435:ZH917438 AJD917435:AJD917438 ASZ917435:ASZ917438 BCV917435:BCV917438 BMR917435:BMR917438 BWN917435:BWN917438 CGJ917435:CGJ917438 CQF917435:CQF917438 DAB917435:DAB917438 DJX917435:DJX917438 DTT917435:DTT917438 EDP917435:EDP917438 ENL917435:ENL917438 EXH917435:EXH917438 FHD917435:FHD917438 FQZ917435:FQZ917438 GAV917435:GAV917438 GKR917435:GKR917438 GUN917435:GUN917438 HEJ917435:HEJ917438 HOF917435:HOF917438 HYB917435:HYB917438 IHX917435:IHX917438 IRT917435:IRT917438 JBP917435:JBP917438 JLL917435:JLL917438 JVH917435:JVH917438 KFD917435:KFD917438 KOZ917435:KOZ917438 KYV917435:KYV917438 LIR917435:LIR917438 LSN917435:LSN917438 MCJ917435:MCJ917438 MMF917435:MMF917438 MWB917435:MWB917438 NFX917435:NFX917438 NPT917435:NPT917438 NZP917435:NZP917438 OJL917435:OJL917438 OTH917435:OTH917438 PDD917435:PDD917438 PMZ917435:PMZ917438 PWV917435:PWV917438 QGR917435:QGR917438 QQN917435:QQN917438 RAJ917435:RAJ917438 RKF917435:RKF917438 RUB917435:RUB917438 SDX917435:SDX917438 SNT917435:SNT917438 SXP917435:SXP917438 THL917435:THL917438 TRH917435:TRH917438 UBD917435:UBD917438 UKZ917435:UKZ917438 UUV917435:UUV917438 VER917435:VER917438 VON917435:VON917438 VYJ917435:VYJ917438 WIF917435:WIF917438 WSB917435:WSB917438 FP982971:FP982974 PL982971:PL982974 ZH982971:ZH982974 AJD982971:AJD982974 ASZ982971:ASZ982974 BCV982971:BCV982974 BMR982971:BMR982974 BWN982971:BWN982974 CGJ982971:CGJ982974 CQF982971:CQF982974 DAB982971:DAB982974 DJX982971:DJX982974 DTT982971:DTT982974 EDP982971:EDP982974 ENL982971:ENL982974 EXH982971:EXH982974 FHD982971:FHD982974 FQZ982971:FQZ982974 GAV982971:GAV982974 GKR982971:GKR982974 GUN982971:GUN982974 HEJ982971:HEJ982974 HOF982971:HOF982974 HYB982971:HYB982974 IHX982971:IHX982974 IRT982971:IRT982974 JBP982971:JBP982974 JLL982971:JLL982974 JVH982971:JVH982974 KFD982971:KFD982974 KOZ982971:KOZ982974 KYV982971:KYV982974 LIR982971:LIR982974 LSN982971:LSN982974 MCJ982971:MCJ982974 MMF982971:MMF982974 MWB982971:MWB982974 NFX982971:NFX982974 NPT982971:NPT982974 NZP982971:NZP982974 OJL982971:OJL982974 OTH982971:OTH982974 PDD982971:PDD982974 PMZ982971:PMZ982974 PWV982971:PWV982974 QGR982971:QGR982974 QQN982971:QQN982974 RAJ982971:RAJ982974 RKF982971:RKF982974 RUB982971:RUB982974 SDX982971:SDX982974 SNT982971:SNT982974 SXP982971:SXP982974 THL982971:THL982974 TRH982971:TRH982974 UBD982971:UBD982974 UKZ982971:UKZ982974 UUV982971:UUV982974 VER982971:VER982974 VON982971:VON982974 VYJ982971:VYJ982974 WIF982971:WIF982974 WSB982971:WSB982974 FI65479:FI65488 PE65479:PE65488 ZA65479:ZA65488 AIW65479:AIW65488 ASS65479:ASS65488 BCO65479:BCO65488 BMK65479:BMK65488 BWG65479:BWG65488 CGC65479:CGC65488 CPY65479:CPY65488 CZU65479:CZU65488 DJQ65479:DJQ65488 DTM65479:DTM65488 EDI65479:EDI65488 ENE65479:ENE65488 EXA65479:EXA65488 FGW65479:FGW65488 FQS65479:FQS65488 GAO65479:GAO65488 GKK65479:GKK65488 GUG65479:GUG65488 HEC65479:HEC65488 HNY65479:HNY65488 HXU65479:HXU65488 IHQ65479:IHQ65488 IRM65479:IRM65488 JBI65479:JBI65488 JLE65479:JLE65488 JVA65479:JVA65488 KEW65479:KEW65488 KOS65479:KOS65488 KYO65479:KYO65488 LIK65479:LIK65488 LSG65479:LSG65488 MCC65479:MCC65488 MLY65479:MLY65488 MVU65479:MVU65488 NFQ65479:NFQ65488 NPM65479:NPM65488 NZI65479:NZI65488 OJE65479:OJE65488 OTA65479:OTA65488 PCW65479:PCW65488 PMS65479:PMS65488 PWO65479:PWO65488 QGK65479:QGK65488 QQG65479:QQG65488 RAC65479:RAC65488 RJY65479:RJY65488 RTU65479:RTU65488 SDQ65479:SDQ65488 SNM65479:SNM65488 SXI65479:SXI65488 THE65479:THE65488 TRA65479:TRA65488 UAW65479:UAW65488 UKS65479:UKS65488 UUO65479:UUO65488 VEK65479:VEK65488 VOG65479:VOG65488 VYC65479:VYC65488 WHY65479:WHY65488 WRU65479:WRU65488 FI131015:FI131024 PE131015:PE131024 ZA131015:ZA131024 AIW131015:AIW131024 ASS131015:ASS131024 BCO131015:BCO131024 BMK131015:BMK131024 BWG131015:BWG131024 CGC131015:CGC131024 CPY131015:CPY131024 CZU131015:CZU131024 DJQ131015:DJQ131024 DTM131015:DTM131024 EDI131015:EDI131024 ENE131015:ENE131024 EXA131015:EXA131024 FGW131015:FGW131024 FQS131015:FQS131024 GAO131015:GAO131024 GKK131015:GKK131024 GUG131015:GUG131024 HEC131015:HEC131024 HNY131015:HNY131024 HXU131015:HXU131024 IHQ131015:IHQ131024 IRM131015:IRM131024 JBI131015:JBI131024 JLE131015:JLE131024 JVA131015:JVA131024 KEW131015:KEW131024 KOS131015:KOS131024 KYO131015:KYO131024 LIK131015:LIK131024 LSG131015:LSG131024 MCC131015:MCC131024 MLY131015:MLY131024 MVU131015:MVU131024 NFQ131015:NFQ131024 NPM131015:NPM131024 NZI131015:NZI131024 OJE131015:OJE131024 OTA131015:OTA131024 PCW131015:PCW131024 PMS131015:PMS131024 PWO131015:PWO131024 QGK131015:QGK131024 QQG131015:QQG131024 RAC131015:RAC131024 RJY131015:RJY131024 RTU131015:RTU131024 SDQ131015:SDQ131024 SNM131015:SNM131024 SXI131015:SXI131024 THE131015:THE131024 TRA131015:TRA131024 UAW131015:UAW131024 UKS131015:UKS131024 UUO131015:UUO131024 VEK131015:VEK131024 VOG131015:VOG131024 VYC131015:VYC131024 WHY131015:WHY131024 WRU131015:WRU131024 FI196551:FI196560 PE196551:PE196560 ZA196551:ZA196560 AIW196551:AIW196560 ASS196551:ASS196560 BCO196551:BCO196560 BMK196551:BMK196560 BWG196551:BWG196560 CGC196551:CGC196560 CPY196551:CPY196560 CZU196551:CZU196560 DJQ196551:DJQ196560 DTM196551:DTM196560 EDI196551:EDI196560 ENE196551:ENE196560 EXA196551:EXA196560 FGW196551:FGW196560 FQS196551:FQS196560 GAO196551:GAO196560 GKK196551:GKK196560 GUG196551:GUG196560 HEC196551:HEC196560 HNY196551:HNY196560 HXU196551:HXU196560 IHQ196551:IHQ196560 IRM196551:IRM196560 JBI196551:JBI196560 JLE196551:JLE196560 JVA196551:JVA196560 KEW196551:KEW196560 KOS196551:KOS196560 KYO196551:KYO196560 LIK196551:LIK196560 LSG196551:LSG196560 MCC196551:MCC196560 MLY196551:MLY196560 MVU196551:MVU196560 NFQ196551:NFQ196560 NPM196551:NPM196560 NZI196551:NZI196560 OJE196551:OJE196560 OTA196551:OTA196560 PCW196551:PCW196560 PMS196551:PMS196560 PWO196551:PWO196560 QGK196551:QGK196560 QQG196551:QQG196560 RAC196551:RAC196560 RJY196551:RJY196560 RTU196551:RTU196560 SDQ196551:SDQ196560 SNM196551:SNM196560 SXI196551:SXI196560 THE196551:THE196560 TRA196551:TRA196560 UAW196551:UAW196560 UKS196551:UKS196560 UUO196551:UUO196560 VEK196551:VEK196560 VOG196551:VOG196560 VYC196551:VYC196560 WHY196551:WHY196560 WRU196551:WRU196560 FI262087:FI262096 PE262087:PE262096 ZA262087:ZA262096 AIW262087:AIW262096 ASS262087:ASS262096 BCO262087:BCO262096 BMK262087:BMK262096 BWG262087:BWG262096 CGC262087:CGC262096 CPY262087:CPY262096 CZU262087:CZU262096 DJQ262087:DJQ262096 DTM262087:DTM262096 EDI262087:EDI262096 ENE262087:ENE262096 EXA262087:EXA262096 FGW262087:FGW262096 FQS262087:FQS262096 GAO262087:GAO262096 GKK262087:GKK262096 GUG262087:GUG262096 HEC262087:HEC262096 HNY262087:HNY262096 HXU262087:HXU262096 IHQ262087:IHQ262096 IRM262087:IRM262096 JBI262087:JBI262096 JLE262087:JLE262096 JVA262087:JVA262096 KEW262087:KEW262096 KOS262087:KOS262096 KYO262087:KYO262096 LIK262087:LIK262096 LSG262087:LSG262096 MCC262087:MCC262096 MLY262087:MLY262096 MVU262087:MVU262096 NFQ262087:NFQ262096 NPM262087:NPM262096 NZI262087:NZI262096 OJE262087:OJE262096 OTA262087:OTA262096 PCW262087:PCW262096 PMS262087:PMS262096 PWO262087:PWO262096 QGK262087:QGK262096 QQG262087:QQG262096 RAC262087:RAC262096 RJY262087:RJY262096 RTU262087:RTU262096 SDQ262087:SDQ262096 SNM262087:SNM262096 SXI262087:SXI262096 THE262087:THE262096 TRA262087:TRA262096 UAW262087:UAW262096 UKS262087:UKS262096 UUO262087:UUO262096 VEK262087:VEK262096 VOG262087:VOG262096 VYC262087:VYC262096 WHY262087:WHY262096 WRU262087:WRU262096 FI327623:FI327632 PE327623:PE327632 ZA327623:ZA327632 AIW327623:AIW327632 ASS327623:ASS327632 BCO327623:BCO327632 BMK327623:BMK327632 BWG327623:BWG327632 CGC327623:CGC327632 CPY327623:CPY327632 CZU327623:CZU327632 DJQ327623:DJQ327632 DTM327623:DTM327632 EDI327623:EDI327632 ENE327623:ENE327632 EXA327623:EXA327632 FGW327623:FGW327632 FQS327623:FQS327632 GAO327623:GAO327632 GKK327623:GKK327632 GUG327623:GUG327632 HEC327623:HEC327632 HNY327623:HNY327632 HXU327623:HXU327632 IHQ327623:IHQ327632 IRM327623:IRM327632 JBI327623:JBI327632 JLE327623:JLE327632 JVA327623:JVA327632 KEW327623:KEW327632 KOS327623:KOS327632 KYO327623:KYO327632 LIK327623:LIK327632 LSG327623:LSG327632 MCC327623:MCC327632 MLY327623:MLY327632 MVU327623:MVU327632 NFQ327623:NFQ327632 NPM327623:NPM327632 NZI327623:NZI327632 OJE327623:OJE327632 OTA327623:OTA327632 PCW327623:PCW327632 PMS327623:PMS327632 PWO327623:PWO327632 QGK327623:QGK327632 QQG327623:QQG327632 RAC327623:RAC327632 RJY327623:RJY327632 RTU327623:RTU327632 SDQ327623:SDQ327632 SNM327623:SNM327632 SXI327623:SXI327632 THE327623:THE327632 TRA327623:TRA327632 UAW327623:UAW327632 UKS327623:UKS327632 UUO327623:UUO327632 VEK327623:VEK327632 VOG327623:VOG327632 VYC327623:VYC327632 WHY327623:WHY327632 WRU327623:WRU327632 FI393159:FI393168 PE393159:PE393168 ZA393159:ZA393168 AIW393159:AIW393168 ASS393159:ASS393168 BCO393159:BCO393168 BMK393159:BMK393168 BWG393159:BWG393168 CGC393159:CGC393168 CPY393159:CPY393168 CZU393159:CZU393168 DJQ393159:DJQ393168 DTM393159:DTM393168 EDI393159:EDI393168 ENE393159:ENE393168 EXA393159:EXA393168 FGW393159:FGW393168 FQS393159:FQS393168 GAO393159:GAO393168 GKK393159:GKK393168 GUG393159:GUG393168 HEC393159:HEC393168 HNY393159:HNY393168 HXU393159:HXU393168 IHQ393159:IHQ393168 IRM393159:IRM393168 JBI393159:JBI393168 JLE393159:JLE393168 JVA393159:JVA393168 KEW393159:KEW393168 KOS393159:KOS393168 KYO393159:KYO393168 LIK393159:LIK393168 LSG393159:LSG393168 MCC393159:MCC393168 MLY393159:MLY393168 MVU393159:MVU393168 NFQ393159:NFQ393168 NPM393159:NPM393168 NZI393159:NZI393168 OJE393159:OJE393168 OTA393159:OTA393168 PCW393159:PCW393168 PMS393159:PMS393168 PWO393159:PWO393168 QGK393159:QGK393168 QQG393159:QQG393168 RAC393159:RAC393168 RJY393159:RJY393168 RTU393159:RTU393168 SDQ393159:SDQ393168 SNM393159:SNM393168 SXI393159:SXI393168 THE393159:THE393168 TRA393159:TRA393168 UAW393159:UAW393168 UKS393159:UKS393168 UUO393159:UUO393168 VEK393159:VEK393168 VOG393159:VOG393168 VYC393159:VYC393168 WHY393159:WHY393168 WRU393159:WRU393168 FI458695:FI458704 PE458695:PE458704 ZA458695:ZA458704 AIW458695:AIW458704 ASS458695:ASS458704 BCO458695:BCO458704 BMK458695:BMK458704 BWG458695:BWG458704 CGC458695:CGC458704 CPY458695:CPY458704 CZU458695:CZU458704 DJQ458695:DJQ458704 DTM458695:DTM458704 EDI458695:EDI458704 ENE458695:ENE458704 EXA458695:EXA458704 FGW458695:FGW458704 FQS458695:FQS458704 GAO458695:GAO458704 GKK458695:GKK458704 GUG458695:GUG458704 HEC458695:HEC458704 HNY458695:HNY458704 HXU458695:HXU458704 IHQ458695:IHQ458704 IRM458695:IRM458704 JBI458695:JBI458704 JLE458695:JLE458704 JVA458695:JVA458704 KEW458695:KEW458704 KOS458695:KOS458704 KYO458695:KYO458704 LIK458695:LIK458704 LSG458695:LSG458704 MCC458695:MCC458704 MLY458695:MLY458704 MVU458695:MVU458704 NFQ458695:NFQ458704 NPM458695:NPM458704 NZI458695:NZI458704 OJE458695:OJE458704 OTA458695:OTA458704 PCW458695:PCW458704 PMS458695:PMS458704 PWO458695:PWO458704 QGK458695:QGK458704 QQG458695:QQG458704 RAC458695:RAC458704 RJY458695:RJY458704 RTU458695:RTU458704 SDQ458695:SDQ458704 SNM458695:SNM458704 SXI458695:SXI458704 THE458695:THE458704 TRA458695:TRA458704 UAW458695:UAW458704 UKS458695:UKS458704 UUO458695:UUO458704 VEK458695:VEK458704 VOG458695:VOG458704 VYC458695:VYC458704 WHY458695:WHY458704 WRU458695:WRU458704 FI524231:FI524240 PE524231:PE524240 ZA524231:ZA524240 AIW524231:AIW524240 ASS524231:ASS524240 BCO524231:BCO524240 BMK524231:BMK524240 BWG524231:BWG524240 CGC524231:CGC524240 CPY524231:CPY524240 CZU524231:CZU524240 DJQ524231:DJQ524240 DTM524231:DTM524240 EDI524231:EDI524240 ENE524231:ENE524240 EXA524231:EXA524240 FGW524231:FGW524240 FQS524231:FQS524240 GAO524231:GAO524240 GKK524231:GKK524240 GUG524231:GUG524240 HEC524231:HEC524240 HNY524231:HNY524240 HXU524231:HXU524240 IHQ524231:IHQ524240 IRM524231:IRM524240 JBI524231:JBI524240 JLE524231:JLE524240 JVA524231:JVA524240 KEW524231:KEW524240 KOS524231:KOS524240 KYO524231:KYO524240 LIK524231:LIK524240 LSG524231:LSG524240 MCC524231:MCC524240 MLY524231:MLY524240 MVU524231:MVU524240 NFQ524231:NFQ524240 NPM524231:NPM524240 NZI524231:NZI524240 OJE524231:OJE524240 OTA524231:OTA524240 PCW524231:PCW524240 PMS524231:PMS524240 PWO524231:PWO524240 QGK524231:QGK524240 QQG524231:QQG524240 RAC524231:RAC524240 RJY524231:RJY524240 RTU524231:RTU524240 SDQ524231:SDQ524240 SNM524231:SNM524240 SXI524231:SXI524240 THE524231:THE524240 TRA524231:TRA524240 UAW524231:UAW524240 UKS524231:UKS524240 UUO524231:UUO524240 VEK524231:VEK524240 VOG524231:VOG524240 VYC524231:VYC524240 WHY524231:WHY524240 WRU524231:WRU524240 FI589767:FI589776 PE589767:PE589776 ZA589767:ZA589776 AIW589767:AIW589776 ASS589767:ASS589776 BCO589767:BCO589776 BMK589767:BMK589776 BWG589767:BWG589776 CGC589767:CGC589776 CPY589767:CPY589776 CZU589767:CZU589776 DJQ589767:DJQ589776 DTM589767:DTM589776 EDI589767:EDI589776 ENE589767:ENE589776 EXA589767:EXA589776 FGW589767:FGW589776 FQS589767:FQS589776 GAO589767:GAO589776 GKK589767:GKK589776 GUG589767:GUG589776 HEC589767:HEC589776 HNY589767:HNY589776 HXU589767:HXU589776 IHQ589767:IHQ589776 IRM589767:IRM589776 JBI589767:JBI589776 JLE589767:JLE589776 JVA589767:JVA589776 KEW589767:KEW589776 KOS589767:KOS589776 KYO589767:KYO589776 LIK589767:LIK589776 LSG589767:LSG589776 MCC589767:MCC589776 MLY589767:MLY589776 MVU589767:MVU589776 NFQ589767:NFQ589776 NPM589767:NPM589776 NZI589767:NZI589776 OJE589767:OJE589776 OTA589767:OTA589776 PCW589767:PCW589776 PMS589767:PMS589776 PWO589767:PWO589776 QGK589767:QGK589776 QQG589767:QQG589776 RAC589767:RAC589776 RJY589767:RJY589776 RTU589767:RTU589776 SDQ589767:SDQ589776 SNM589767:SNM589776 SXI589767:SXI589776 THE589767:THE589776 TRA589767:TRA589776 UAW589767:UAW589776 UKS589767:UKS589776 UUO589767:UUO589776 VEK589767:VEK589776 VOG589767:VOG589776 VYC589767:VYC589776 WHY589767:WHY589776 WRU589767:WRU589776 FI655303:FI655312 PE655303:PE655312 ZA655303:ZA655312 AIW655303:AIW655312 ASS655303:ASS655312 BCO655303:BCO655312 BMK655303:BMK655312 BWG655303:BWG655312 CGC655303:CGC655312 CPY655303:CPY655312 CZU655303:CZU655312 DJQ655303:DJQ655312 DTM655303:DTM655312 EDI655303:EDI655312 ENE655303:ENE655312 EXA655303:EXA655312 FGW655303:FGW655312 FQS655303:FQS655312 GAO655303:GAO655312 GKK655303:GKK655312 GUG655303:GUG655312 HEC655303:HEC655312 HNY655303:HNY655312 HXU655303:HXU655312 IHQ655303:IHQ655312 IRM655303:IRM655312 JBI655303:JBI655312 JLE655303:JLE655312 JVA655303:JVA655312 KEW655303:KEW655312 KOS655303:KOS655312 KYO655303:KYO655312 LIK655303:LIK655312 LSG655303:LSG655312 MCC655303:MCC655312 MLY655303:MLY655312 MVU655303:MVU655312 NFQ655303:NFQ655312 NPM655303:NPM655312 NZI655303:NZI655312 OJE655303:OJE655312 OTA655303:OTA655312 PCW655303:PCW655312 PMS655303:PMS655312 PWO655303:PWO655312 QGK655303:QGK655312 QQG655303:QQG655312 RAC655303:RAC655312 RJY655303:RJY655312 RTU655303:RTU655312 SDQ655303:SDQ655312 SNM655303:SNM655312 SXI655303:SXI655312 THE655303:THE655312 TRA655303:TRA655312 UAW655303:UAW655312 UKS655303:UKS655312 UUO655303:UUO655312 VEK655303:VEK655312 VOG655303:VOG655312 VYC655303:VYC655312 WHY655303:WHY655312 WRU655303:WRU655312 FI720839:FI720848 PE720839:PE720848 ZA720839:ZA720848 AIW720839:AIW720848 ASS720839:ASS720848 BCO720839:BCO720848 BMK720839:BMK720848 BWG720839:BWG720848 CGC720839:CGC720848 CPY720839:CPY720848 CZU720839:CZU720848 DJQ720839:DJQ720848 DTM720839:DTM720848 EDI720839:EDI720848 ENE720839:ENE720848 EXA720839:EXA720848 FGW720839:FGW720848 FQS720839:FQS720848 GAO720839:GAO720848 GKK720839:GKK720848 GUG720839:GUG720848 HEC720839:HEC720848 HNY720839:HNY720848 HXU720839:HXU720848 IHQ720839:IHQ720848 IRM720839:IRM720848 JBI720839:JBI720848 JLE720839:JLE720848 JVA720839:JVA720848 KEW720839:KEW720848 KOS720839:KOS720848 KYO720839:KYO720848 LIK720839:LIK720848 LSG720839:LSG720848 MCC720839:MCC720848 MLY720839:MLY720848 MVU720839:MVU720848 NFQ720839:NFQ720848 NPM720839:NPM720848 NZI720839:NZI720848 OJE720839:OJE720848 OTA720839:OTA720848 PCW720839:PCW720848 PMS720839:PMS720848 PWO720839:PWO720848 QGK720839:QGK720848 QQG720839:QQG720848 RAC720839:RAC720848 RJY720839:RJY720848 RTU720839:RTU720848 SDQ720839:SDQ720848 SNM720839:SNM720848 SXI720839:SXI720848 THE720839:THE720848 TRA720839:TRA720848 UAW720839:UAW720848 UKS720839:UKS720848 UUO720839:UUO720848 VEK720839:VEK720848 VOG720839:VOG720848 VYC720839:VYC720848 WHY720839:WHY720848 WRU720839:WRU720848 FI786375:FI786384 PE786375:PE786384 ZA786375:ZA786384 AIW786375:AIW786384 ASS786375:ASS786384 BCO786375:BCO786384 BMK786375:BMK786384 BWG786375:BWG786384 CGC786375:CGC786384 CPY786375:CPY786384 CZU786375:CZU786384 DJQ786375:DJQ786384 DTM786375:DTM786384 EDI786375:EDI786384 ENE786375:ENE786384 EXA786375:EXA786384 FGW786375:FGW786384 FQS786375:FQS786384 GAO786375:GAO786384 GKK786375:GKK786384 GUG786375:GUG786384 HEC786375:HEC786384 HNY786375:HNY786384 HXU786375:HXU786384 IHQ786375:IHQ786384 IRM786375:IRM786384 JBI786375:JBI786384 JLE786375:JLE786384 JVA786375:JVA786384 KEW786375:KEW786384 KOS786375:KOS786384 KYO786375:KYO786384 LIK786375:LIK786384 LSG786375:LSG786384 MCC786375:MCC786384 MLY786375:MLY786384 MVU786375:MVU786384 NFQ786375:NFQ786384 NPM786375:NPM786384 NZI786375:NZI786384 OJE786375:OJE786384 OTA786375:OTA786384 PCW786375:PCW786384 PMS786375:PMS786384 PWO786375:PWO786384 QGK786375:QGK786384 QQG786375:QQG786384 RAC786375:RAC786384 RJY786375:RJY786384 RTU786375:RTU786384 SDQ786375:SDQ786384 SNM786375:SNM786384 SXI786375:SXI786384 THE786375:THE786384 TRA786375:TRA786384 UAW786375:UAW786384 UKS786375:UKS786384 UUO786375:UUO786384 VEK786375:VEK786384 VOG786375:VOG786384 VYC786375:VYC786384 WHY786375:WHY786384 WRU786375:WRU786384 FI851911:FI851920 PE851911:PE851920 ZA851911:ZA851920 AIW851911:AIW851920 ASS851911:ASS851920 BCO851911:BCO851920 BMK851911:BMK851920 BWG851911:BWG851920 CGC851911:CGC851920 CPY851911:CPY851920 CZU851911:CZU851920 DJQ851911:DJQ851920 DTM851911:DTM851920 EDI851911:EDI851920 ENE851911:ENE851920 EXA851911:EXA851920 FGW851911:FGW851920 FQS851911:FQS851920 GAO851911:GAO851920 GKK851911:GKK851920 GUG851911:GUG851920 HEC851911:HEC851920 HNY851911:HNY851920 HXU851911:HXU851920 IHQ851911:IHQ851920 IRM851911:IRM851920 JBI851911:JBI851920 JLE851911:JLE851920 JVA851911:JVA851920 KEW851911:KEW851920 KOS851911:KOS851920 KYO851911:KYO851920 LIK851911:LIK851920 LSG851911:LSG851920 MCC851911:MCC851920 MLY851911:MLY851920 MVU851911:MVU851920 NFQ851911:NFQ851920 NPM851911:NPM851920 NZI851911:NZI851920 OJE851911:OJE851920 OTA851911:OTA851920 PCW851911:PCW851920 PMS851911:PMS851920 PWO851911:PWO851920 QGK851911:QGK851920 QQG851911:QQG851920 RAC851911:RAC851920 RJY851911:RJY851920 RTU851911:RTU851920 SDQ851911:SDQ851920 SNM851911:SNM851920 SXI851911:SXI851920 THE851911:THE851920 TRA851911:TRA851920 UAW851911:UAW851920 UKS851911:UKS851920 UUO851911:UUO851920 VEK851911:VEK851920 VOG851911:VOG851920 VYC851911:VYC851920 WHY851911:WHY851920 WRU851911:WRU851920 FI917447:FI917456 PE917447:PE917456 ZA917447:ZA917456 AIW917447:AIW917456 ASS917447:ASS917456 BCO917447:BCO917456 BMK917447:BMK917456 BWG917447:BWG917456 CGC917447:CGC917456 CPY917447:CPY917456 CZU917447:CZU917456 DJQ917447:DJQ917456 DTM917447:DTM917456 EDI917447:EDI917456 ENE917447:ENE917456 EXA917447:EXA917456 FGW917447:FGW917456 FQS917447:FQS917456 GAO917447:GAO917456 GKK917447:GKK917456 GUG917447:GUG917456 HEC917447:HEC917456 HNY917447:HNY917456 HXU917447:HXU917456 IHQ917447:IHQ917456 IRM917447:IRM917456 JBI917447:JBI917456 JLE917447:JLE917456 JVA917447:JVA917456 KEW917447:KEW917456 KOS917447:KOS917456 KYO917447:KYO917456 LIK917447:LIK917456 LSG917447:LSG917456 MCC917447:MCC917456 MLY917447:MLY917456 MVU917447:MVU917456 NFQ917447:NFQ917456 NPM917447:NPM917456 NZI917447:NZI917456 OJE917447:OJE917456 OTA917447:OTA917456 PCW917447:PCW917456 PMS917447:PMS917456 PWO917447:PWO917456 QGK917447:QGK917456 QQG917447:QQG917456 RAC917447:RAC917456 RJY917447:RJY917456 RTU917447:RTU917456 SDQ917447:SDQ917456 SNM917447:SNM917456 SXI917447:SXI917456 THE917447:THE917456 TRA917447:TRA917456 UAW917447:UAW917456 UKS917447:UKS917456 UUO917447:UUO917456 VEK917447:VEK917456 VOG917447:VOG917456 VYC917447:VYC917456 WHY917447:WHY917456 WRU917447:WRU917456 FI982983:FI982992 PE982983:PE982992 ZA982983:ZA982992 AIW982983:AIW982992 ASS982983:ASS982992 BCO982983:BCO982992 BMK982983:BMK982992 BWG982983:BWG982992 CGC982983:CGC982992 CPY982983:CPY982992 CZU982983:CZU982992 DJQ982983:DJQ982992 DTM982983:DTM982992 EDI982983:EDI982992 ENE982983:ENE982992 EXA982983:EXA982992 FGW982983:FGW982992 FQS982983:FQS982992 GAO982983:GAO982992 GKK982983:GKK982992 GUG982983:GUG982992 HEC982983:HEC982992 HNY982983:HNY982992 HXU982983:HXU982992 IHQ982983:IHQ982992 IRM982983:IRM982992 JBI982983:JBI982992 JLE982983:JLE982992 JVA982983:JVA982992 KEW982983:KEW982992 KOS982983:KOS982992 KYO982983:KYO982992 LIK982983:LIK982992 LSG982983:LSG982992 MCC982983:MCC982992 MLY982983:MLY982992 MVU982983:MVU982992 NFQ982983:NFQ982992 NPM982983:NPM982992 NZI982983:NZI982992 OJE982983:OJE982992 OTA982983:OTA982992 PCW982983:PCW982992 PMS982983:PMS982992 PWO982983:PWO982992 QGK982983:QGK982992 QQG982983:QQG982992 RAC982983:RAC982992 RJY982983:RJY982992 RTU982983:RTU982992 SDQ982983:SDQ982992 SNM982983:SNM982992 SXI982983:SXI982992 THE982983:THE982992 TRA982983:TRA982992 UAW982983:UAW982992 UKS982983:UKS982992 UUO982983:UUO982992 VEK982983:VEK982992 VOG982983:VOG982992 VYC982983:VYC982992 WHY982983:WHY982992 WRU982983:WRU982992 FG65479:FG65488 PC65479:PC65488 YY65479:YY65488 AIU65479:AIU65488 ASQ65479:ASQ65488 BCM65479:BCM65488 BMI65479:BMI65488 BWE65479:BWE65488 CGA65479:CGA65488 CPW65479:CPW65488 CZS65479:CZS65488 DJO65479:DJO65488 DTK65479:DTK65488 EDG65479:EDG65488 ENC65479:ENC65488 EWY65479:EWY65488 FGU65479:FGU65488 FQQ65479:FQQ65488 GAM65479:GAM65488 GKI65479:GKI65488 GUE65479:GUE65488 HEA65479:HEA65488 HNW65479:HNW65488 HXS65479:HXS65488 IHO65479:IHO65488 IRK65479:IRK65488 JBG65479:JBG65488 JLC65479:JLC65488 JUY65479:JUY65488 KEU65479:KEU65488 KOQ65479:KOQ65488 KYM65479:KYM65488 LII65479:LII65488 LSE65479:LSE65488 MCA65479:MCA65488 MLW65479:MLW65488 MVS65479:MVS65488 NFO65479:NFO65488 NPK65479:NPK65488 NZG65479:NZG65488 OJC65479:OJC65488 OSY65479:OSY65488 PCU65479:PCU65488 PMQ65479:PMQ65488 PWM65479:PWM65488 QGI65479:QGI65488 QQE65479:QQE65488 RAA65479:RAA65488 RJW65479:RJW65488 RTS65479:RTS65488 SDO65479:SDO65488 SNK65479:SNK65488 SXG65479:SXG65488 THC65479:THC65488 TQY65479:TQY65488 UAU65479:UAU65488 UKQ65479:UKQ65488 UUM65479:UUM65488 VEI65479:VEI65488 VOE65479:VOE65488 VYA65479:VYA65488 WHW65479:WHW65488 WRS65479:WRS65488 FG131015:FG131024 PC131015:PC131024 YY131015:YY131024 AIU131015:AIU131024 ASQ131015:ASQ131024 BCM131015:BCM131024 BMI131015:BMI131024 BWE131015:BWE131024 CGA131015:CGA131024 CPW131015:CPW131024 CZS131015:CZS131024 DJO131015:DJO131024 DTK131015:DTK131024 EDG131015:EDG131024 ENC131015:ENC131024 EWY131015:EWY131024 FGU131015:FGU131024 FQQ131015:FQQ131024 GAM131015:GAM131024 GKI131015:GKI131024 GUE131015:GUE131024 HEA131015:HEA131024 HNW131015:HNW131024 HXS131015:HXS131024 IHO131015:IHO131024 IRK131015:IRK131024 JBG131015:JBG131024 JLC131015:JLC131024 JUY131015:JUY131024 KEU131015:KEU131024 KOQ131015:KOQ131024 KYM131015:KYM131024 LII131015:LII131024 LSE131015:LSE131024 MCA131015:MCA131024 MLW131015:MLW131024 MVS131015:MVS131024 NFO131015:NFO131024 NPK131015:NPK131024 NZG131015:NZG131024 OJC131015:OJC131024 OSY131015:OSY131024 PCU131015:PCU131024 PMQ131015:PMQ131024 PWM131015:PWM131024 QGI131015:QGI131024 QQE131015:QQE131024 RAA131015:RAA131024 RJW131015:RJW131024 RTS131015:RTS131024 SDO131015:SDO131024 SNK131015:SNK131024 SXG131015:SXG131024 THC131015:THC131024 TQY131015:TQY131024 UAU131015:UAU131024 UKQ131015:UKQ131024 UUM131015:UUM131024 VEI131015:VEI131024 VOE131015:VOE131024 VYA131015:VYA131024 WHW131015:WHW131024 WRS131015:WRS131024 FG196551:FG196560 PC196551:PC196560 YY196551:YY196560 AIU196551:AIU196560 ASQ196551:ASQ196560 BCM196551:BCM196560 BMI196551:BMI196560 BWE196551:BWE196560 CGA196551:CGA196560 CPW196551:CPW196560 CZS196551:CZS196560 DJO196551:DJO196560 DTK196551:DTK196560 EDG196551:EDG196560 ENC196551:ENC196560 EWY196551:EWY196560 FGU196551:FGU196560 FQQ196551:FQQ196560 GAM196551:GAM196560 GKI196551:GKI196560 GUE196551:GUE196560 HEA196551:HEA196560 HNW196551:HNW196560 HXS196551:HXS196560 IHO196551:IHO196560 IRK196551:IRK196560 JBG196551:JBG196560 JLC196551:JLC196560 JUY196551:JUY196560 KEU196551:KEU196560 KOQ196551:KOQ196560 KYM196551:KYM196560 LII196551:LII196560 LSE196551:LSE196560 MCA196551:MCA196560 MLW196551:MLW196560 MVS196551:MVS196560 NFO196551:NFO196560 NPK196551:NPK196560 NZG196551:NZG196560 OJC196551:OJC196560 OSY196551:OSY196560 PCU196551:PCU196560 PMQ196551:PMQ196560 PWM196551:PWM196560 QGI196551:QGI196560 QQE196551:QQE196560 RAA196551:RAA196560 RJW196551:RJW196560 RTS196551:RTS196560 SDO196551:SDO196560 SNK196551:SNK196560 SXG196551:SXG196560 THC196551:THC196560 TQY196551:TQY196560 UAU196551:UAU196560 UKQ196551:UKQ196560 UUM196551:UUM196560 VEI196551:VEI196560 VOE196551:VOE196560 VYA196551:VYA196560 WHW196551:WHW196560 WRS196551:WRS196560 FG262087:FG262096 PC262087:PC262096 YY262087:YY262096 AIU262087:AIU262096 ASQ262087:ASQ262096 BCM262087:BCM262096 BMI262087:BMI262096 BWE262087:BWE262096 CGA262087:CGA262096 CPW262087:CPW262096 CZS262087:CZS262096 DJO262087:DJO262096 DTK262087:DTK262096 EDG262087:EDG262096 ENC262087:ENC262096 EWY262087:EWY262096 FGU262087:FGU262096 FQQ262087:FQQ262096 GAM262087:GAM262096 GKI262087:GKI262096 GUE262087:GUE262096 HEA262087:HEA262096 HNW262087:HNW262096 HXS262087:HXS262096 IHO262087:IHO262096 IRK262087:IRK262096 JBG262087:JBG262096 JLC262087:JLC262096 JUY262087:JUY262096 KEU262087:KEU262096 KOQ262087:KOQ262096 KYM262087:KYM262096 LII262087:LII262096 LSE262087:LSE262096 MCA262087:MCA262096 MLW262087:MLW262096 MVS262087:MVS262096 NFO262087:NFO262096 NPK262087:NPK262096 NZG262087:NZG262096 OJC262087:OJC262096 OSY262087:OSY262096 PCU262087:PCU262096 PMQ262087:PMQ262096 PWM262087:PWM262096 QGI262087:QGI262096 QQE262087:QQE262096 RAA262087:RAA262096 RJW262087:RJW262096 RTS262087:RTS262096 SDO262087:SDO262096 SNK262087:SNK262096 SXG262087:SXG262096 THC262087:THC262096 TQY262087:TQY262096 UAU262087:UAU262096 UKQ262087:UKQ262096 UUM262087:UUM262096 VEI262087:VEI262096 VOE262087:VOE262096 VYA262087:VYA262096 WHW262087:WHW262096 WRS262087:WRS262096 FG327623:FG327632 PC327623:PC327632 YY327623:YY327632 AIU327623:AIU327632 ASQ327623:ASQ327632 BCM327623:BCM327632 BMI327623:BMI327632 BWE327623:BWE327632 CGA327623:CGA327632 CPW327623:CPW327632 CZS327623:CZS327632 DJO327623:DJO327632 DTK327623:DTK327632 EDG327623:EDG327632 ENC327623:ENC327632 EWY327623:EWY327632 FGU327623:FGU327632 FQQ327623:FQQ327632 GAM327623:GAM327632 GKI327623:GKI327632 GUE327623:GUE327632 HEA327623:HEA327632 HNW327623:HNW327632 HXS327623:HXS327632 IHO327623:IHO327632 IRK327623:IRK327632 JBG327623:JBG327632 JLC327623:JLC327632 JUY327623:JUY327632 KEU327623:KEU327632 KOQ327623:KOQ327632 KYM327623:KYM327632 LII327623:LII327632 LSE327623:LSE327632 MCA327623:MCA327632 MLW327623:MLW327632 MVS327623:MVS327632 NFO327623:NFO327632 NPK327623:NPK327632 NZG327623:NZG327632 OJC327623:OJC327632 OSY327623:OSY327632 PCU327623:PCU327632 PMQ327623:PMQ327632 PWM327623:PWM327632 QGI327623:QGI327632 QQE327623:QQE327632 RAA327623:RAA327632 RJW327623:RJW327632 RTS327623:RTS327632 SDO327623:SDO327632 SNK327623:SNK327632 SXG327623:SXG327632 THC327623:THC327632 TQY327623:TQY327632 UAU327623:UAU327632 UKQ327623:UKQ327632 UUM327623:UUM327632 VEI327623:VEI327632 VOE327623:VOE327632 VYA327623:VYA327632 WHW327623:WHW327632 WRS327623:WRS327632 FG393159:FG393168 PC393159:PC393168 YY393159:YY393168 AIU393159:AIU393168 ASQ393159:ASQ393168 BCM393159:BCM393168 BMI393159:BMI393168 BWE393159:BWE393168 CGA393159:CGA393168 CPW393159:CPW393168 CZS393159:CZS393168 DJO393159:DJO393168 DTK393159:DTK393168 EDG393159:EDG393168 ENC393159:ENC393168 EWY393159:EWY393168 FGU393159:FGU393168 FQQ393159:FQQ393168 GAM393159:GAM393168 GKI393159:GKI393168 GUE393159:GUE393168 HEA393159:HEA393168 HNW393159:HNW393168 HXS393159:HXS393168 IHO393159:IHO393168 IRK393159:IRK393168 JBG393159:JBG393168 JLC393159:JLC393168 JUY393159:JUY393168 KEU393159:KEU393168 KOQ393159:KOQ393168 KYM393159:KYM393168 LII393159:LII393168 LSE393159:LSE393168 MCA393159:MCA393168 MLW393159:MLW393168 MVS393159:MVS393168 NFO393159:NFO393168 NPK393159:NPK393168 NZG393159:NZG393168 OJC393159:OJC393168 OSY393159:OSY393168 PCU393159:PCU393168 PMQ393159:PMQ393168 PWM393159:PWM393168 QGI393159:QGI393168 QQE393159:QQE393168 RAA393159:RAA393168 RJW393159:RJW393168 RTS393159:RTS393168 SDO393159:SDO393168 SNK393159:SNK393168 SXG393159:SXG393168 THC393159:THC393168 TQY393159:TQY393168 UAU393159:UAU393168 UKQ393159:UKQ393168 UUM393159:UUM393168 VEI393159:VEI393168 VOE393159:VOE393168 VYA393159:VYA393168 WHW393159:WHW393168 WRS393159:WRS393168 FG458695:FG458704 PC458695:PC458704 YY458695:YY458704 AIU458695:AIU458704 ASQ458695:ASQ458704 BCM458695:BCM458704 BMI458695:BMI458704 BWE458695:BWE458704 CGA458695:CGA458704 CPW458695:CPW458704 CZS458695:CZS458704 DJO458695:DJO458704 DTK458695:DTK458704 EDG458695:EDG458704 ENC458695:ENC458704 EWY458695:EWY458704 FGU458695:FGU458704 FQQ458695:FQQ458704 GAM458695:GAM458704 GKI458695:GKI458704 GUE458695:GUE458704 HEA458695:HEA458704 HNW458695:HNW458704 HXS458695:HXS458704 IHO458695:IHO458704 IRK458695:IRK458704 JBG458695:JBG458704 JLC458695:JLC458704 JUY458695:JUY458704 KEU458695:KEU458704 KOQ458695:KOQ458704 KYM458695:KYM458704 LII458695:LII458704 LSE458695:LSE458704 MCA458695:MCA458704 MLW458695:MLW458704 MVS458695:MVS458704 NFO458695:NFO458704 NPK458695:NPK458704 NZG458695:NZG458704 OJC458695:OJC458704 OSY458695:OSY458704 PCU458695:PCU458704 PMQ458695:PMQ458704 PWM458695:PWM458704 QGI458695:QGI458704 QQE458695:QQE458704 RAA458695:RAA458704 RJW458695:RJW458704 RTS458695:RTS458704 SDO458695:SDO458704 SNK458695:SNK458704 SXG458695:SXG458704 THC458695:THC458704 TQY458695:TQY458704 UAU458695:UAU458704 UKQ458695:UKQ458704 UUM458695:UUM458704 VEI458695:VEI458704 VOE458695:VOE458704 VYA458695:VYA458704 WHW458695:WHW458704 WRS458695:WRS458704 FG524231:FG524240 PC524231:PC524240 YY524231:YY524240 AIU524231:AIU524240 ASQ524231:ASQ524240 BCM524231:BCM524240 BMI524231:BMI524240 BWE524231:BWE524240 CGA524231:CGA524240 CPW524231:CPW524240 CZS524231:CZS524240 DJO524231:DJO524240 DTK524231:DTK524240 EDG524231:EDG524240 ENC524231:ENC524240 EWY524231:EWY524240 FGU524231:FGU524240 FQQ524231:FQQ524240 GAM524231:GAM524240 GKI524231:GKI524240 GUE524231:GUE524240 HEA524231:HEA524240 HNW524231:HNW524240 HXS524231:HXS524240 IHO524231:IHO524240 IRK524231:IRK524240 JBG524231:JBG524240 JLC524231:JLC524240 JUY524231:JUY524240 KEU524231:KEU524240 KOQ524231:KOQ524240 KYM524231:KYM524240 LII524231:LII524240 LSE524231:LSE524240 MCA524231:MCA524240 MLW524231:MLW524240 MVS524231:MVS524240 NFO524231:NFO524240 NPK524231:NPK524240 NZG524231:NZG524240 OJC524231:OJC524240 OSY524231:OSY524240 PCU524231:PCU524240 PMQ524231:PMQ524240 PWM524231:PWM524240 QGI524231:QGI524240 QQE524231:QQE524240 RAA524231:RAA524240 RJW524231:RJW524240 RTS524231:RTS524240 SDO524231:SDO524240 SNK524231:SNK524240 SXG524231:SXG524240 THC524231:THC524240 TQY524231:TQY524240 UAU524231:UAU524240 UKQ524231:UKQ524240 UUM524231:UUM524240 VEI524231:VEI524240 VOE524231:VOE524240 VYA524231:VYA524240 WHW524231:WHW524240 WRS524231:WRS524240 FG589767:FG589776 PC589767:PC589776 YY589767:YY589776 AIU589767:AIU589776 ASQ589767:ASQ589776 BCM589767:BCM589776 BMI589767:BMI589776 BWE589767:BWE589776 CGA589767:CGA589776 CPW589767:CPW589776 CZS589767:CZS589776 DJO589767:DJO589776 DTK589767:DTK589776 EDG589767:EDG589776 ENC589767:ENC589776 EWY589767:EWY589776 FGU589767:FGU589776 FQQ589767:FQQ589776 GAM589767:GAM589776 GKI589767:GKI589776 GUE589767:GUE589776 HEA589767:HEA589776 HNW589767:HNW589776 HXS589767:HXS589776 IHO589767:IHO589776 IRK589767:IRK589776 JBG589767:JBG589776 JLC589767:JLC589776 JUY589767:JUY589776 KEU589767:KEU589776 KOQ589767:KOQ589776 KYM589767:KYM589776 LII589767:LII589776 LSE589767:LSE589776 MCA589767:MCA589776 MLW589767:MLW589776 MVS589767:MVS589776 NFO589767:NFO589776 NPK589767:NPK589776 NZG589767:NZG589776 OJC589767:OJC589776 OSY589767:OSY589776 PCU589767:PCU589776 PMQ589767:PMQ589776 PWM589767:PWM589776 QGI589767:QGI589776 QQE589767:QQE589776 RAA589767:RAA589776 RJW589767:RJW589776 RTS589767:RTS589776 SDO589767:SDO589776 SNK589767:SNK589776 SXG589767:SXG589776 THC589767:THC589776 TQY589767:TQY589776 UAU589767:UAU589776 UKQ589767:UKQ589776 UUM589767:UUM589776 VEI589767:VEI589776 VOE589767:VOE589776 VYA589767:VYA589776 WHW589767:WHW589776 WRS589767:WRS589776 FG655303:FG655312 PC655303:PC655312 YY655303:YY655312 AIU655303:AIU655312 ASQ655303:ASQ655312 BCM655303:BCM655312 BMI655303:BMI655312 BWE655303:BWE655312 CGA655303:CGA655312 CPW655303:CPW655312 CZS655303:CZS655312 DJO655303:DJO655312 DTK655303:DTK655312 EDG655303:EDG655312 ENC655303:ENC655312 EWY655303:EWY655312 FGU655303:FGU655312 FQQ655303:FQQ655312 GAM655303:GAM655312 GKI655303:GKI655312 GUE655303:GUE655312 HEA655303:HEA655312 HNW655303:HNW655312 HXS655303:HXS655312 IHO655303:IHO655312 IRK655303:IRK655312 JBG655303:JBG655312 JLC655303:JLC655312 JUY655303:JUY655312 KEU655303:KEU655312 KOQ655303:KOQ655312 KYM655303:KYM655312 LII655303:LII655312 LSE655303:LSE655312 MCA655303:MCA655312 MLW655303:MLW655312 MVS655303:MVS655312 NFO655303:NFO655312 NPK655303:NPK655312 NZG655303:NZG655312 OJC655303:OJC655312 OSY655303:OSY655312 PCU655303:PCU655312 PMQ655303:PMQ655312 PWM655303:PWM655312 QGI655303:QGI655312 QQE655303:QQE655312 RAA655303:RAA655312 RJW655303:RJW655312 RTS655303:RTS655312 SDO655303:SDO655312 SNK655303:SNK655312 SXG655303:SXG655312 THC655303:THC655312 TQY655303:TQY655312 UAU655303:UAU655312 UKQ655303:UKQ655312 UUM655303:UUM655312 VEI655303:VEI655312 VOE655303:VOE655312 VYA655303:VYA655312 WHW655303:WHW655312 WRS655303:WRS655312 FG720839:FG720848 PC720839:PC720848 YY720839:YY720848 AIU720839:AIU720848 ASQ720839:ASQ720848 BCM720839:BCM720848 BMI720839:BMI720848 BWE720839:BWE720848 CGA720839:CGA720848 CPW720839:CPW720848 CZS720839:CZS720848 DJO720839:DJO720848 DTK720839:DTK720848 EDG720839:EDG720848 ENC720839:ENC720848 EWY720839:EWY720848 FGU720839:FGU720848 FQQ720839:FQQ720848 GAM720839:GAM720848 GKI720839:GKI720848 GUE720839:GUE720848 HEA720839:HEA720848 HNW720839:HNW720848 HXS720839:HXS720848 IHO720839:IHO720848 IRK720839:IRK720848 JBG720839:JBG720848 JLC720839:JLC720848 JUY720839:JUY720848 KEU720839:KEU720848 KOQ720839:KOQ720848 KYM720839:KYM720848 LII720839:LII720848 LSE720839:LSE720848 MCA720839:MCA720848 MLW720839:MLW720848 MVS720839:MVS720848 NFO720839:NFO720848 NPK720839:NPK720848 NZG720839:NZG720848 OJC720839:OJC720848 OSY720839:OSY720848 PCU720839:PCU720848 PMQ720839:PMQ720848 PWM720839:PWM720848 QGI720839:QGI720848 QQE720839:QQE720848 RAA720839:RAA720848 RJW720839:RJW720848 RTS720839:RTS720848 SDO720839:SDO720848 SNK720839:SNK720848 SXG720839:SXG720848 THC720839:THC720848 TQY720839:TQY720848 UAU720839:UAU720848 UKQ720839:UKQ720848 UUM720839:UUM720848 VEI720839:VEI720848 VOE720839:VOE720848 VYA720839:VYA720848 WHW720839:WHW720848 WRS720839:WRS720848 FG786375:FG786384 PC786375:PC786384 YY786375:YY786384 AIU786375:AIU786384 ASQ786375:ASQ786384 BCM786375:BCM786384 BMI786375:BMI786384 BWE786375:BWE786384 CGA786375:CGA786384 CPW786375:CPW786384 CZS786375:CZS786384 DJO786375:DJO786384 DTK786375:DTK786384 EDG786375:EDG786384 ENC786375:ENC786384 EWY786375:EWY786384 FGU786375:FGU786384 FQQ786375:FQQ786384 GAM786375:GAM786384 GKI786375:GKI786384 GUE786375:GUE786384 HEA786375:HEA786384 HNW786375:HNW786384 HXS786375:HXS786384 IHO786375:IHO786384 IRK786375:IRK786384 JBG786375:JBG786384 JLC786375:JLC786384 JUY786375:JUY786384 KEU786375:KEU786384 KOQ786375:KOQ786384 KYM786375:KYM786384 LII786375:LII786384 LSE786375:LSE786384 MCA786375:MCA786384 MLW786375:MLW786384 MVS786375:MVS786384 NFO786375:NFO786384 NPK786375:NPK786384 NZG786375:NZG786384 OJC786375:OJC786384 OSY786375:OSY786384 PCU786375:PCU786384 PMQ786375:PMQ786384 PWM786375:PWM786384 QGI786375:QGI786384 QQE786375:QQE786384 RAA786375:RAA786384 RJW786375:RJW786384 RTS786375:RTS786384 SDO786375:SDO786384 SNK786375:SNK786384 SXG786375:SXG786384 THC786375:THC786384 TQY786375:TQY786384 UAU786375:UAU786384 UKQ786375:UKQ786384 UUM786375:UUM786384 VEI786375:VEI786384 VOE786375:VOE786384 VYA786375:VYA786384 WHW786375:WHW786384 WRS786375:WRS786384 FG851911:FG851920 PC851911:PC851920 YY851911:YY851920 AIU851911:AIU851920 ASQ851911:ASQ851920 BCM851911:BCM851920 BMI851911:BMI851920 BWE851911:BWE851920 CGA851911:CGA851920 CPW851911:CPW851920 CZS851911:CZS851920 DJO851911:DJO851920 DTK851911:DTK851920 EDG851911:EDG851920 ENC851911:ENC851920 EWY851911:EWY851920 FGU851911:FGU851920 FQQ851911:FQQ851920 GAM851911:GAM851920 GKI851911:GKI851920 GUE851911:GUE851920 HEA851911:HEA851920 HNW851911:HNW851920 HXS851911:HXS851920 IHO851911:IHO851920 IRK851911:IRK851920 JBG851911:JBG851920 JLC851911:JLC851920 JUY851911:JUY851920 KEU851911:KEU851920 KOQ851911:KOQ851920 KYM851911:KYM851920 LII851911:LII851920 LSE851911:LSE851920 MCA851911:MCA851920 MLW851911:MLW851920 MVS851911:MVS851920 NFO851911:NFO851920 NPK851911:NPK851920 NZG851911:NZG851920 OJC851911:OJC851920 OSY851911:OSY851920 PCU851911:PCU851920 PMQ851911:PMQ851920 PWM851911:PWM851920 QGI851911:QGI851920 QQE851911:QQE851920 RAA851911:RAA851920 RJW851911:RJW851920 RTS851911:RTS851920 SDO851911:SDO851920 SNK851911:SNK851920 SXG851911:SXG851920 THC851911:THC851920 TQY851911:TQY851920 UAU851911:UAU851920 UKQ851911:UKQ851920 UUM851911:UUM851920 VEI851911:VEI851920 VOE851911:VOE851920 VYA851911:VYA851920 WHW851911:WHW851920 WRS851911:WRS851920 FG917447:FG917456 PC917447:PC917456 YY917447:YY917456 AIU917447:AIU917456 ASQ917447:ASQ917456 BCM917447:BCM917456 BMI917447:BMI917456 BWE917447:BWE917456 CGA917447:CGA917456 CPW917447:CPW917456 CZS917447:CZS917456 DJO917447:DJO917456 DTK917447:DTK917456 EDG917447:EDG917456 ENC917447:ENC917456 EWY917447:EWY917456 FGU917447:FGU917456 FQQ917447:FQQ917456 GAM917447:GAM917456 GKI917447:GKI917456 GUE917447:GUE917456 HEA917447:HEA917456 HNW917447:HNW917456 HXS917447:HXS917456 IHO917447:IHO917456 IRK917447:IRK917456 JBG917447:JBG917456 JLC917447:JLC917456 JUY917447:JUY917456 KEU917447:KEU917456 KOQ917447:KOQ917456 KYM917447:KYM917456 LII917447:LII917456 LSE917447:LSE917456 MCA917447:MCA917456 MLW917447:MLW917456 MVS917447:MVS917456 NFO917447:NFO917456 NPK917447:NPK917456 NZG917447:NZG917456 OJC917447:OJC917456 OSY917447:OSY917456 PCU917447:PCU917456 PMQ917447:PMQ917456 PWM917447:PWM917456 QGI917447:QGI917456 QQE917447:QQE917456 RAA917447:RAA917456 RJW917447:RJW917456 RTS917447:RTS917456 SDO917447:SDO917456 SNK917447:SNK917456 SXG917447:SXG917456 THC917447:THC917456 TQY917447:TQY917456 UAU917447:UAU917456 UKQ917447:UKQ917456 UUM917447:UUM917456 VEI917447:VEI917456 VOE917447:VOE917456 VYA917447:VYA917456 WHW917447:WHW917456 WRS917447:WRS917456 FG982983:FG982992 PC982983:PC982992 YY982983:YY982992 AIU982983:AIU982992 ASQ982983:ASQ982992 BCM982983:BCM982992 BMI982983:BMI982992 BWE982983:BWE982992 CGA982983:CGA982992 CPW982983:CPW982992 CZS982983:CZS982992 DJO982983:DJO982992 DTK982983:DTK982992 EDG982983:EDG982992 ENC982983:ENC982992 EWY982983:EWY982992 FGU982983:FGU982992 FQQ982983:FQQ982992 GAM982983:GAM982992 GKI982983:GKI982992 GUE982983:GUE982992 HEA982983:HEA982992 HNW982983:HNW982992 HXS982983:HXS982992 IHO982983:IHO982992 IRK982983:IRK982992 JBG982983:JBG982992 JLC982983:JLC982992 JUY982983:JUY982992 KEU982983:KEU982992 KOQ982983:KOQ982992 KYM982983:KYM982992 LII982983:LII982992 LSE982983:LSE982992 MCA982983:MCA982992 MLW982983:MLW982992 MVS982983:MVS982992 NFO982983:NFO982992 NPK982983:NPK982992 NZG982983:NZG982992 OJC982983:OJC982992 OSY982983:OSY982992 PCU982983:PCU982992 PMQ982983:PMQ982992 PWM982983:PWM982992 QGI982983:QGI982992 QQE982983:QQE982992 RAA982983:RAA982992 RJW982983:RJW982992 RTS982983:RTS982992 SDO982983:SDO982992 SNK982983:SNK982992 SXG982983:SXG982992 THC982983:THC982992 TQY982983:TQY982992 UAU982983:UAU982992 UKQ982983:UKQ982992 UUM982983:UUM982992 VEI982983:VEI982992 VOE982983:VOE982992 VYA982983:VYA982992 WHW982983:WHW982992 WRS982983:WRS982992 FG65493:FG65505 PC65493:PC65505 YY65493:YY65505 AIU65493:AIU65505 ASQ65493:ASQ65505 BCM65493:BCM65505 BMI65493:BMI65505 BWE65493:BWE65505 CGA65493:CGA65505 CPW65493:CPW65505 CZS65493:CZS65505 DJO65493:DJO65505 DTK65493:DTK65505 EDG65493:EDG65505 ENC65493:ENC65505 EWY65493:EWY65505 FGU65493:FGU65505 FQQ65493:FQQ65505 GAM65493:GAM65505 GKI65493:GKI65505 GUE65493:GUE65505 HEA65493:HEA65505 HNW65493:HNW65505 HXS65493:HXS65505 IHO65493:IHO65505 IRK65493:IRK65505 JBG65493:JBG65505 JLC65493:JLC65505 JUY65493:JUY65505 KEU65493:KEU65505 KOQ65493:KOQ65505 KYM65493:KYM65505 LII65493:LII65505 LSE65493:LSE65505 MCA65493:MCA65505 MLW65493:MLW65505 MVS65493:MVS65505 NFO65493:NFO65505 NPK65493:NPK65505 NZG65493:NZG65505 OJC65493:OJC65505 OSY65493:OSY65505 PCU65493:PCU65505 PMQ65493:PMQ65505 PWM65493:PWM65505 QGI65493:QGI65505 QQE65493:QQE65505 RAA65493:RAA65505 RJW65493:RJW65505 RTS65493:RTS65505 SDO65493:SDO65505 SNK65493:SNK65505 SXG65493:SXG65505 THC65493:THC65505 TQY65493:TQY65505 UAU65493:UAU65505 UKQ65493:UKQ65505 UUM65493:UUM65505 VEI65493:VEI65505 VOE65493:VOE65505 VYA65493:VYA65505 WHW65493:WHW65505 WRS65493:WRS65505 FG131029:FG131041 PC131029:PC131041 YY131029:YY131041 AIU131029:AIU131041 ASQ131029:ASQ131041 BCM131029:BCM131041 BMI131029:BMI131041 BWE131029:BWE131041 CGA131029:CGA131041 CPW131029:CPW131041 CZS131029:CZS131041 DJO131029:DJO131041 DTK131029:DTK131041 EDG131029:EDG131041 ENC131029:ENC131041 EWY131029:EWY131041 FGU131029:FGU131041 FQQ131029:FQQ131041 GAM131029:GAM131041 GKI131029:GKI131041 GUE131029:GUE131041 HEA131029:HEA131041 HNW131029:HNW131041 HXS131029:HXS131041 IHO131029:IHO131041 IRK131029:IRK131041 JBG131029:JBG131041 JLC131029:JLC131041 JUY131029:JUY131041 KEU131029:KEU131041 KOQ131029:KOQ131041 KYM131029:KYM131041 LII131029:LII131041 LSE131029:LSE131041 MCA131029:MCA131041 MLW131029:MLW131041 MVS131029:MVS131041 NFO131029:NFO131041 NPK131029:NPK131041 NZG131029:NZG131041 OJC131029:OJC131041 OSY131029:OSY131041 PCU131029:PCU131041 PMQ131029:PMQ131041 PWM131029:PWM131041 QGI131029:QGI131041 QQE131029:QQE131041 RAA131029:RAA131041 RJW131029:RJW131041 RTS131029:RTS131041 SDO131029:SDO131041 SNK131029:SNK131041 SXG131029:SXG131041 THC131029:THC131041 TQY131029:TQY131041 UAU131029:UAU131041 UKQ131029:UKQ131041 UUM131029:UUM131041 VEI131029:VEI131041 VOE131029:VOE131041 VYA131029:VYA131041 WHW131029:WHW131041 WRS131029:WRS131041 FG196565:FG196577 PC196565:PC196577 YY196565:YY196577 AIU196565:AIU196577 ASQ196565:ASQ196577 BCM196565:BCM196577 BMI196565:BMI196577 BWE196565:BWE196577 CGA196565:CGA196577 CPW196565:CPW196577 CZS196565:CZS196577 DJO196565:DJO196577 DTK196565:DTK196577 EDG196565:EDG196577 ENC196565:ENC196577 EWY196565:EWY196577 FGU196565:FGU196577 FQQ196565:FQQ196577 GAM196565:GAM196577 GKI196565:GKI196577 GUE196565:GUE196577 HEA196565:HEA196577 HNW196565:HNW196577 HXS196565:HXS196577 IHO196565:IHO196577 IRK196565:IRK196577 JBG196565:JBG196577 JLC196565:JLC196577 JUY196565:JUY196577 KEU196565:KEU196577 KOQ196565:KOQ196577 KYM196565:KYM196577 LII196565:LII196577 LSE196565:LSE196577 MCA196565:MCA196577 MLW196565:MLW196577 MVS196565:MVS196577 NFO196565:NFO196577 NPK196565:NPK196577 NZG196565:NZG196577 OJC196565:OJC196577 OSY196565:OSY196577 PCU196565:PCU196577 PMQ196565:PMQ196577 PWM196565:PWM196577 QGI196565:QGI196577 QQE196565:QQE196577 RAA196565:RAA196577 RJW196565:RJW196577 RTS196565:RTS196577 SDO196565:SDO196577 SNK196565:SNK196577 SXG196565:SXG196577 THC196565:THC196577 TQY196565:TQY196577 UAU196565:UAU196577 UKQ196565:UKQ196577 UUM196565:UUM196577 VEI196565:VEI196577 VOE196565:VOE196577 VYA196565:VYA196577 WHW196565:WHW196577 WRS196565:WRS196577 FG262101:FG262113 PC262101:PC262113 YY262101:YY262113 AIU262101:AIU262113 ASQ262101:ASQ262113 BCM262101:BCM262113 BMI262101:BMI262113 BWE262101:BWE262113 CGA262101:CGA262113 CPW262101:CPW262113 CZS262101:CZS262113 DJO262101:DJO262113 DTK262101:DTK262113 EDG262101:EDG262113 ENC262101:ENC262113 EWY262101:EWY262113 FGU262101:FGU262113 FQQ262101:FQQ262113 GAM262101:GAM262113 GKI262101:GKI262113 GUE262101:GUE262113 HEA262101:HEA262113 HNW262101:HNW262113 HXS262101:HXS262113 IHO262101:IHO262113 IRK262101:IRK262113 JBG262101:JBG262113 JLC262101:JLC262113 JUY262101:JUY262113 KEU262101:KEU262113 KOQ262101:KOQ262113 KYM262101:KYM262113 LII262101:LII262113 LSE262101:LSE262113 MCA262101:MCA262113 MLW262101:MLW262113 MVS262101:MVS262113 NFO262101:NFO262113 NPK262101:NPK262113 NZG262101:NZG262113 OJC262101:OJC262113 OSY262101:OSY262113 PCU262101:PCU262113 PMQ262101:PMQ262113 PWM262101:PWM262113 QGI262101:QGI262113 QQE262101:QQE262113 RAA262101:RAA262113 RJW262101:RJW262113 RTS262101:RTS262113 SDO262101:SDO262113 SNK262101:SNK262113 SXG262101:SXG262113 THC262101:THC262113 TQY262101:TQY262113 UAU262101:UAU262113 UKQ262101:UKQ262113 UUM262101:UUM262113 VEI262101:VEI262113 VOE262101:VOE262113 VYA262101:VYA262113 WHW262101:WHW262113 WRS262101:WRS262113 FG327637:FG327649 PC327637:PC327649 YY327637:YY327649 AIU327637:AIU327649 ASQ327637:ASQ327649 BCM327637:BCM327649 BMI327637:BMI327649 BWE327637:BWE327649 CGA327637:CGA327649 CPW327637:CPW327649 CZS327637:CZS327649 DJO327637:DJO327649 DTK327637:DTK327649 EDG327637:EDG327649 ENC327637:ENC327649 EWY327637:EWY327649 FGU327637:FGU327649 FQQ327637:FQQ327649 GAM327637:GAM327649 GKI327637:GKI327649 GUE327637:GUE327649 HEA327637:HEA327649 HNW327637:HNW327649 HXS327637:HXS327649 IHO327637:IHO327649 IRK327637:IRK327649 JBG327637:JBG327649 JLC327637:JLC327649 JUY327637:JUY327649 KEU327637:KEU327649 KOQ327637:KOQ327649 KYM327637:KYM327649 LII327637:LII327649 LSE327637:LSE327649 MCA327637:MCA327649 MLW327637:MLW327649 MVS327637:MVS327649 NFO327637:NFO327649 NPK327637:NPK327649 NZG327637:NZG327649 OJC327637:OJC327649 OSY327637:OSY327649 PCU327637:PCU327649 PMQ327637:PMQ327649 PWM327637:PWM327649 QGI327637:QGI327649 QQE327637:QQE327649 RAA327637:RAA327649 RJW327637:RJW327649 RTS327637:RTS327649 SDO327637:SDO327649 SNK327637:SNK327649 SXG327637:SXG327649 THC327637:THC327649 TQY327637:TQY327649 UAU327637:UAU327649 UKQ327637:UKQ327649 UUM327637:UUM327649 VEI327637:VEI327649 VOE327637:VOE327649 VYA327637:VYA327649 WHW327637:WHW327649 WRS327637:WRS327649 FG393173:FG393185 PC393173:PC393185 YY393173:YY393185 AIU393173:AIU393185 ASQ393173:ASQ393185 BCM393173:BCM393185 BMI393173:BMI393185 BWE393173:BWE393185 CGA393173:CGA393185 CPW393173:CPW393185 CZS393173:CZS393185 DJO393173:DJO393185 DTK393173:DTK393185 EDG393173:EDG393185 ENC393173:ENC393185 EWY393173:EWY393185 FGU393173:FGU393185 FQQ393173:FQQ393185 GAM393173:GAM393185 GKI393173:GKI393185 GUE393173:GUE393185 HEA393173:HEA393185 HNW393173:HNW393185 HXS393173:HXS393185 IHO393173:IHO393185 IRK393173:IRK393185 JBG393173:JBG393185 JLC393173:JLC393185 JUY393173:JUY393185 KEU393173:KEU393185 KOQ393173:KOQ393185 KYM393173:KYM393185 LII393173:LII393185 LSE393173:LSE393185 MCA393173:MCA393185 MLW393173:MLW393185 MVS393173:MVS393185 NFO393173:NFO393185 NPK393173:NPK393185 NZG393173:NZG393185 OJC393173:OJC393185 OSY393173:OSY393185 PCU393173:PCU393185 PMQ393173:PMQ393185 PWM393173:PWM393185 QGI393173:QGI393185 QQE393173:QQE393185 RAA393173:RAA393185 RJW393173:RJW393185 RTS393173:RTS393185 SDO393173:SDO393185 SNK393173:SNK393185 SXG393173:SXG393185 THC393173:THC393185 TQY393173:TQY393185 UAU393173:UAU393185 UKQ393173:UKQ393185 UUM393173:UUM393185 VEI393173:VEI393185 VOE393173:VOE393185 VYA393173:VYA393185 WHW393173:WHW393185 WRS393173:WRS393185 FG458709:FG458721 PC458709:PC458721 YY458709:YY458721 AIU458709:AIU458721 ASQ458709:ASQ458721 BCM458709:BCM458721 BMI458709:BMI458721 BWE458709:BWE458721 CGA458709:CGA458721 CPW458709:CPW458721 CZS458709:CZS458721 DJO458709:DJO458721 DTK458709:DTK458721 EDG458709:EDG458721 ENC458709:ENC458721 EWY458709:EWY458721 FGU458709:FGU458721 FQQ458709:FQQ458721 GAM458709:GAM458721 GKI458709:GKI458721 GUE458709:GUE458721 HEA458709:HEA458721 HNW458709:HNW458721 HXS458709:HXS458721 IHO458709:IHO458721 IRK458709:IRK458721 JBG458709:JBG458721 JLC458709:JLC458721 JUY458709:JUY458721 KEU458709:KEU458721 KOQ458709:KOQ458721 KYM458709:KYM458721 LII458709:LII458721 LSE458709:LSE458721 MCA458709:MCA458721 MLW458709:MLW458721 MVS458709:MVS458721 NFO458709:NFO458721 NPK458709:NPK458721 NZG458709:NZG458721 OJC458709:OJC458721 OSY458709:OSY458721 PCU458709:PCU458721 PMQ458709:PMQ458721 PWM458709:PWM458721 QGI458709:QGI458721 QQE458709:QQE458721 RAA458709:RAA458721 RJW458709:RJW458721 RTS458709:RTS458721 SDO458709:SDO458721 SNK458709:SNK458721 SXG458709:SXG458721 THC458709:THC458721 TQY458709:TQY458721 UAU458709:UAU458721 UKQ458709:UKQ458721 UUM458709:UUM458721 VEI458709:VEI458721 VOE458709:VOE458721 VYA458709:VYA458721 WHW458709:WHW458721 WRS458709:WRS458721 FG524245:FG524257 PC524245:PC524257 YY524245:YY524257 AIU524245:AIU524257 ASQ524245:ASQ524257 BCM524245:BCM524257 BMI524245:BMI524257 BWE524245:BWE524257 CGA524245:CGA524257 CPW524245:CPW524257 CZS524245:CZS524257 DJO524245:DJO524257 DTK524245:DTK524257 EDG524245:EDG524257 ENC524245:ENC524257 EWY524245:EWY524257 FGU524245:FGU524257 FQQ524245:FQQ524257 GAM524245:GAM524257 GKI524245:GKI524257 GUE524245:GUE524257 HEA524245:HEA524257 HNW524245:HNW524257 HXS524245:HXS524257 IHO524245:IHO524257 IRK524245:IRK524257 JBG524245:JBG524257 JLC524245:JLC524257 JUY524245:JUY524257 KEU524245:KEU524257 KOQ524245:KOQ524257 KYM524245:KYM524257 LII524245:LII524257 LSE524245:LSE524257 MCA524245:MCA524257 MLW524245:MLW524257 MVS524245:MVS524257 NFO524245:NFO524257 NPK524245:NPK524257 NZG524245:NZG524257 OJC524245:OJC524257 OSY524245:OSY524257 PCU524245:PCU524257 PMQ524245:PMQ524257 PWM524245:PWM524257 QGI524245:QGI524257 QQE524245:QQE524257 RAA524245:RAA524257 RJW524245:RJW524257 RTS524245:RTS524257 SDO524245:SDO524257 SNK524245:SNK524257 SXG524245:SXG524257 THC524245:THC524257 TQY524245:TQY524257 UAU524245:UAU524257 UKQ524245:UKQ524257 UUM524245:UUM524257 VEI524245:VEI524257 VOE524245:VOE524257 VYA524245:VYA524257 WHW524245:WHW524257 WRS524245:WRS524257 FG589781:FG589793 PC589781:PC589793 YY589781:YY589793 AIU589781:AIU589793 ASQ589781:ASQ589793 BCM589781:BCM589793 BMI589781:BMI589793 BWE589781:BWE589793 CGA589781:CGA589793 CPW589781:CPW589793 CZS589781:CZS589793 DJO589781:DJO589793 DTK589781:DTK589793 EDG589781:EDG589793 ENC589781:ENC589793 EWY589781:EWY589793 FGU589781:FGU589793 FQQ589781:FQQ589793 GAM589781:GAM589793 GKI589781:GKI589793 GUE589781:GUE589793 HEA589781:HEA589793 HNW589781:HNW589793 HXS589781:HXS589793 IHO589781:IHO589793 IRK589781:IRK589793 JBG589781:JBG589793 JLC589781:JLC589793 JUY589781:JUY589793 KEU589781:KEU589793 KOQ589781:KOQ589793 KYM589781:KYM589793 LII589781:LII589793 LSE589781:LSE589793 MCA589781:MCA589793 MLW589781:MLW589793 MVS589781:MVS589793 NFO589781:NFO589793 NPK589781:NPK589793 NZG589781:NZG589793 OJC589781:OJC589793 OSY589781:OSY589793 PCU589781:PCU589793 PMQ589781:PMQ589793 PWM589781:PWM589793 QGI589781:QGI589793 QQE589781:QQE589793 RAA589781:RAA589793 RJW589781:RJW589793 RTS589781:RTS589793 SDO589781:SDO589793 SNK589781:SNK589793 SXG589781:SXG589793 THC589781:THC589793 TQY589781:TQY589793 UAU589781:UAU589793 UKQ589781:UKQ589793 UUM589781:UUM589793 VEI589781:VEI589793 VOE589781:VOE589793 VYA589781:VYA589793 WHW589781:WHW589793 WRS589781:WRS589793 FG655317:FG655329 PC655317:PC655329 YY655317:YY655329 AIU655317:AIU655329 ASQ655317:ASQ655329 BCM655317:BCM655329 BMI655317:BMI655329 BWE655317:BWE655329 CGA655317:CGA655329 CPW655317:CPW655329 CZS655317:CZS655329 DJO655317:DJO655329 DTK655317:DTK655329 EDG655317:EDG655329 ENC655317:ENC655329 EWY655317:EWY655329 FGU655317:FGU655329 FQQ655317:FQQ655329 GAM655317:GAM655329 GKI655317:GKI655329 GUE655317:GUE655329 HEA655317:HEA655329 HNW655317:HNW655329 HXS655317:HXS655329 IHO655317:IHO655329 IRK655317:IRK655329 JBG655317:JBG655329 JLC655317:JLC655329 JUY655317:JUY655329 KEU655317:KEU655329 KOQ655317:KOQ655329 KYM655317:KYM655329 LII655317:LII655329 LSE655317:LSE655329 MCA655317:MCA655329 MLW655317:MLW655329 MVS655317:MVS655329 NFO655317:NFO655329 NPK655317:NPK655329 NZG655317:NZG655329 OJC655317:OJC655329 OSY655317:OSY655329 PCU655317:PCU655329 PMQ655317:PMQ655329 PWM655317:PWM655329 QGI655317:QGI655329 QQE655317:QQE655329 RAA655317:RAA655329 RJW655317:RJW655329 RTS655317:RTS655329 SDO655317:SDO655329 SNK655317:SNK655329 SXG655317:SXG655329 THC655317:THC655329 TQY655317:TQY655329 UAU655317:UAU655329 UKQ655317:UKQ655329 UUM655317:UUM655329 VEI655317:VEI655329 VOE655317:VOE655329 VYA655317:VYA655329 WHW655317:WHW655329 WRS655317:WRS655329 FG720853:FG720865 PC720853:PC720865 YY720853:YY720865 AIU720853:AIU720865 ASQ720853:ASQ720865 BCM720853:BCM720865 BMI720853:BMI720865 BWE720853:BWE720865 CGA720853:CGA720865 CPW720853:CPW720865 CZS720853:CZS720865 DJO720853:DJO720865 DTK720853:DTK720865 EDG720853:EDG720865 ENC720853:ENC720865 EWY720853:EWY720865 FGU720853:FGU720865 FQQ720853:FQQ720865 GAM720853:GAM720865 GKI720853:GKI720865 GUE720853:GUE720865 HEA720853:HEA720865 HNW720853:HNW720865 HXS720853:HXS720865 IHO720853:IHO720865 IRK720853:IRK720865 JBG720853:JBG720865 JLC720853:JLC720865 JUY720853:JUY720865 KEU720853:KEU720865 KOQ720853:KOQ720865 KYM720853:KYM720865 LII720853:LII720865 LSE720853:LSE720865 MCA720853:MCA720865 MLW720853:MLW720865 MVS720853:MVS720865 NFO720853:NFO720865 NPK720853:NPK720865 NZG720853:NZG720865 OJC720853:OJC720865 OSY720853:OSY720865 PCU720853:PCU720865 PMQ720853:PMQ720865 PWM720853:PWM720865 QGI720853:QGI720865 QQE720853:QQE720865 RAA720853:RAA720865 RJW720853:RJW720865 RTS720853:RTS720865 SDO720853:SDO720865 SNK720853:SNK720865 SXG720853:SXG720865 THC720853:THC720865 TQY720853:TQY720865 UAU720853:UAU720865 UKQ720853:UKQ720865 UUM720853:UUM720865 VEI720853:VEI720865 VOE720853:VOE720865 VYA720853:VYA720865 WHW720853:WHW720865 WRS720853:WRS720865 FG786389:FG786401 PC786389:PC786401 YY786389:YY786401 AIU786389:AIU786401 ASQ786389:ASQ786401 BCM786389:BCM786401 BMI786389:BMI786401 BWE786389:BWE786401 CGA786389:CGA786401 CPW786389:CPW786401 CZS786389:CZS786401 DJO786389:DJO786401 DTK786389:DTK786401 EDG786389:EDG786401 ENC786389:ENC786401 EWY786389:EWY786401 FGU786389:FGU786401 FQQ786389:FQQ786401 GAM786389:GAM786401 GKI786389:GKI786401 GUE786389:GUE786401 HEA786389:HEA786401 HNW786389:HNW786401 HXS786389:HXS786401 IHO786389:IHO786401 IRK786389:IRK786401 JBG786389:JBG786401 JLC786389:JLC786401 JUY786389:JUY786401 KEU786389:KEU786401 KOQ786389:KOQ786401 KYM786389:KYM786401 LII786389:LII786401 LSE786389:LSE786401 MCA786389:MCA786401 MLW786389:MLW786401 MVS786389:MVS786401 NFO786389:NFO786401 NPK786389:NPK786401 NZG786389:NZG786401 OJC786389:OJC786401 OSY786389:OSY786401 PCU786389:PCU786401 PMQ786389:PMQ786401 PWM786389:PWM786401 QGI786389:QGI786401 QQE786389:QQE786401 RAA786389:RAA786401 RJW786389:RJW786401 RTS786389:RTS786401 SDO786389:SDO786401 SNK786389:SNK786401 SXG786389:SXG786401 THC786389:THC786401 TQY786389:TQY786401 UAU786389:UAU786401 UKQ786389:UKQ786401 UUM786389:UUM786401 VEI786389:VEI786401 VOE786389:VOE786401 VYA786389:VYA786401 WHW786389:WHW786401 WRS786389:WRS786401 FG851925:FG851937 PC851925:PC851937 YY851925:YY851937 AIU851925:AIU851937 ASQ851925:ASQ851937 BCM851925:BCM851937 BMI851925:BMI851937 BWE851925:BWE851937 CGA851925:CGA851937 CPW851925:CPW851937 CZS851925:CZS851937 DJO851925:DJO851937 DTK851925:DTK851937 EDG851925:EDG851937 ENC851925:ENC851937 EWY851925:EWY851937 FGU851925:FGU851937 FQQ851925:FQQ851937 GAM851925:GAM851937 GKI851925:GKI851937 GUE851925:GUE851937 HEA851925:HEA851937 HNW851925:HNW851937 HXS851925:HXS851937 IHO851925:IHO851937 IRK851925:IRK851937 JBG851925:JBG851937 JLC851925:JLC851937 JUY851925:JUY851937 KEU851925:KEU851937 KOQ851925:KOQ851937 KYM851925:KYM851937 LII851925:LII851937 LSE851925:LSE851937 MCA851925:MCA851937 MLW851925:MLW851937 MVS851925:MVS851937 NFO851925:NFO851937 NPK851925:NPK851937 NZG851925:NZG851937 OJC851925:OJC851937 OSY851925:OSY851937 PCU851925:PCU851937 PMQ851925:PMQ851937 PWM851925:PWM851937 QGI851925:QGI851937 QQE851925:QQE851937 RAA851925:RAA851937 RJW851925:RJW851937 RTS851925:RTS851937 SDO851925:SDO851937 SNK851925:SNK851937 SXG851925:SXG851937 THC851925:THC851937 TQY851925:TQY851937 UAU851925:UAU851937 UKQ851925:UKQ851937 UUM851925:UUM851937 VEI851925:VEI851937 VOE851925:VOE851937 VYA851925:VYA851937 WHW851925:WHW851937 WRS851925:WRS851937 FG917461:FG917473 PC917461:PC917473 YY917461:YY917473 AIU917461:AIU917473 ASQ917461:ASQ917473 BCM917461:BCM917473 BMI917461:BMI917473 BWE917461:BWE917473 CGA917461:CGA917473 CPW917461:CPW917473 CZS917461:CZS917473 DJO917461:DJO917473 DTK917461:DTK917473 EDG917461:EDG917473 ENC917461:ENC917473 EWY917461:EWY917473 FGU917461:FGU917473 FQQ917461:FQQ917473 GAM917461:GAM917473 GKI917461:GKI917473 GUE917461:GUE917473 HEA917461:HEA917473 HNW917461:HNW917473 HXS917461:HXS917473 IHO917461:IHO917473 IRK917461:IRK917473 JBG917461:JBG917473 JLC917461:JLC917473 JUY917461:JUY917473 KEU917461:KEU917473 KOQ917461:KOQ917473 KYM917461:KYM917473 LII917461:LII917473 LSE917461:LSE917473 MCA917461:MCA917473 MLW917461:MLW917473 MVS917461:MVS917473 NFO917461:NFO917473 NPK917461:NPK917473 NZG917461:NZG917473 OJC917461:OJC917473 OSY917461:OSY917473 PCU917461:PCU917473 PMQ917461:PMQ917473 PWM917461:PWM917473 QGI917461:QGI917473 QQE917461:QQE917473 RAA917461:RAA917473 RJW917461:RJW917473 RTS917461:RTS917473 SDO917461:SDO917473 SNK917461:SNK917473 SXG917461:SXG917473 THC917461:THC917473 TQY917461:TQY917473 UAU917461:UAU917473 UKQ917461:UKQ917473 UUM917461:UUM917473 VEI917461:VEI917473 VOE917461:VOE917473 VYA917461:VYA917473 WHW917461:WHW917473 WRS917461:WRS917473 FG982997:FG983009 PC982997:PC983009 YY982997:YY983009 AIU982997:AIU983009 ASQ982997:ASQ983009 BCM982997:BCM983009 BMI982997:BMI983009 BWE982997:BWE983009 CGA982997:CGA983009 CPW982997:CPW983009 CZS982997:CZS983009 DJO982997:DJO983009 DTK982997:DTK983009 EDG982997:EDG983009 ENC982997:ENC983009 EWY982997:EWY983009 FGU982997:FGU983009 FQQ982997:FQQ983009 GAM982997:GAM983009 GKI982997:GKI983009 GUE982997:GUE983009 HEA982997:HEA983009 HNW982997:HNW983009 HXS982997:HXS983009 IHO982997:IHO983009 IRK982997:IRK983009 JBG982997:JBG983009 JLC982997:JLC983009 JUY982997:JUY983009 KEU982997:KEU983009 KOQ982997:KOQ983009 KYM982997:KYM983009 LII982997:LII983009 LSE982997:LSE983009 MCA982997:MCA983009 MLW982997:MLW983009 MVS982997:MVS983009 NFO982997:NFO983009 NPK982997:NPK983009 NZG982997:NZG983009 OJC982997:OJC983009 OSY982997:OSY983009 PCU982997:PCU983009 PMQ982997:PMQ983009 PWM982997:PWM983009 QGI982997:QGI983009 QQE982997:QQE983009 RAA982997:RAA983009 RJW982997:RJW983009 RTS982997:RTS983009 SDO982997:SDO983009 SNK982997:SNK983009 SXG982997:SXG983009 THC982997:THC983009 TQY982997:TQY983009 UAU982997:UAU983009 UKQ982997:UKQ983009 UUM982997:UUM983009 VEI982997:VEI983009 VOE982997:VOE983009 VYA982997:VYA983009 WHW982997:WHW983009 WRS982997:WRS983009 FI65493:FI65505 PE65493:PE65505 ZA65493:ZA65505 AIW65493:AIW65505 ASS65493:ASS65505 BCO65493:BCO65505 BMK65493:BMK65505 BWG65493:BWG65505 CGC65493:CGC65505 CPY65493:CPY65505 CZU65493:CZU65505 DJQ65493:DJQ65505 DTM65493:DTM65505 EDI65493:EDI65505 ENE65493:ENE65505 EXA65493:EXA65505 FGW65493:FGW65505 FQS65493:FQS65505 GAO65493:GAO65505 GKK65493:GKK65505 GUG65493:GUG65505 HEC65493:HEC65505 HNY65493:HNY65505 HXU65493:HXU65505 IHQ65493:IHQ65505 IRM65493:IRM65505 JBI65493:JBI65505 JLE65493:JLE65505 JVA65493:JVA65505 KEW65493:KEW65505 KOS65493:KOS65505 KYO65493:KYO65505 LIK65493:LIK65505 LSG65493:LSG65505 MCC65493:MCC65505 MLY65493:MLY65505 MVU65493:MVU65505 NFQ65493:NFQ65505 NPM65493:NPM65505 NZI65493:NZI65505 OJE65493:OJE65505 OTA65493:OTA65505 PCW65493:PCW65505 PMS65493:PMS65505 PWO65493:PWO65505 QGK65493:QGK65505 QQG65493:QQG65505 RAC65493:RAC65505 RJY65493:RJY65505 RTU65493:RTU65505 SDQ65493:SDQ65505 SNM65493:SNM65505 SXI65493:SXI65505 THE65493:THE65505 TRA65493:TRA65505 UAW65493:UAW65505 UKS65493:UKS65505 UUO65493:UUO65505 VEK65493:VEK65505 VOG65493:VOG65505 VYC65493:VYC65505 WHY65493:WHY65505 WRU65493:WRU65505 FI131029:FI131041 PE131029:PE131041 ZA131029:ZA131041 AIW131029:AIW131041 ASS131029:ASS131041 BCO131029:BCO131041 BMK131029:BMK131041 BWG131029:BWG131041 CGC131029:CGC131041 CPY131029:CPY131041 CZU131029:CZU131041 DJQ131029:DJQ131041 DTM131029:DTM131041 EDI131029:EDI131041 ENE131029:ENE131041 EXA131029:EXA131041 FGW131029:FGW131041 FQS131029:FQS131041 GAO131029:GAO131041 GKK131029:GKK131041 GUG131029:GUG131041 HEC131029:HEC131041 HNY131029:HNY131041 HXU131029:HXU131041 IHQ131029:IHQ131041 IRM131029:IRM131041 JBI131029:JBI131041 JLE131029:JLE131041 JVA131029:JVA131041 KEW131029:KEW131041 KOS131029:KOS131041 KYO131029:KYO131041 LIK131029:LIK131041 LSG131029:LSG131041 MCC131029:MCC131041 MLY131029:MLY131041 MVU131029:MVU131041 NFQ131029:NFQ131041 NPM131029:NPM131041 NZI131029:NZI131041 OJE131029:OJE131041 OTA131029:OTA131041 PCW131029:PCW131041 PMS131029:PMS131041 PWO131029:PWO131041 QGK131029:QGK131041 QQG131029:QQG131041 RAC131029:RAC131041 RJY131029:RJY131041 RTU131029:RTU131041 SDQ131029:SDQ131041 SNM131029:SNM131041 SXI131029:SXI131041 THE131029:THE131041 TRA131029:TRA131041 UAW131029:UAW131041 UKS131029:UKS131041 UUO131029:UUO131041 VEK131029:VEK131041 VOG131029:VOG131041 VYC131029:VYC131041 WHY131029:WHY131041 WRU131029:WRU131041 FI196565:FI196577 PE196565:PE196577 ZA196565:ZA196577 AIW196565:AIW196577 ASS196565:ASS196577 BCO196565:BCO196577 BMK196565:BMK196577 BWG196565:BWG196577 CGC196565:CGC196577 CPY196565:CPY196577 CZU196565:CZU196577 DJQ196565:DJQ196577 DTM196565:DTM196577 EDI196565:EDI196577 ENE196565:ENE196577 EXA196565:EXA196577 FGW196565:FGW196577 FQS196565:FQS196577 GAO196565:GAO196577 GKK196565:GKK196577 GUG196565:GUG196577 HEC196565:HEC196577 HNY196565:HNY196577 HXU196565:HXU196577 IHQ196565:IHQ196577 IRM196565:IRM196577 JBI196565:JBI196577 JLE196565:JLE196577 JVA196565:JVA196577 KEW196565:KEW196577 KOS196565:KOS196577 KYO196565:KYO196577 LIK196565:LIK196577 LSG196565:LSG196577 MCC196565:MCC196577 MLY196565:MLY196577 MVU196565:MVU196577 NFQ196565:NFQ196577 NPM196565:NPM196577 NZI196565:NZI196577 OJE196565:OJE196577 OTA196565:OTA196577 PCW196565:PCW196577 PMS196565:PMS196577 PWO196565:PWO196577 QGK196565:QGK196577 QQG196565:QQG196577 RAC196565:RAC196577 RJY196565:RJY196577 RTU196565:RTU196577 SDQ196565:SDQ196577 SNM196565:SNM196577 SXI196565:SXI196577 THE196565:THE196577 TRA196565:TRA196577 UAW196565:UAW196577 UKS196565:UKS196577 UUO196565:UUO196577 VEK196565:VEK196577 VOG196565:VOG196577 VYC196565:VYC196577 WHY196565:WHY196577 WRU196565:WRU196577 FI262101:FI262113 PE262101:PE262113 ZA262101:ZA262113 AIW262101:AIW262113 ASS262101:ASS262113 BCO262101:BCO262113 BMK262101:BMK262113 BWG262101:BWG262113 CGC262101:CGC262113 CPY262101:CPY262113 CZU262101:CZU262113 DJQ262101:DJQ262113 DTM262101:DTM262113 EDI262101:EDI262113 ENE262101:ENE262113 EXA262101:EXA262113 FGW262101:FGW262113 FQS262101:FQS262113 GAO262101:GAO262113 GKK262101:GKK262113 GUG262101:GUG262113 HEC262101:HEC262113 HNY262101:HNY262113 HXU262101:HXU262113 IHQ262101:IHQ262113 IRM262101:IRM262113 JBI262101:JBI262113 JLE262101:JLE262113 JVA262101:JVA262113 KEW262101:KEW262113 KOS262101:KOS262113 KYO262101:KYO262113 LIK262101:LIK262113 LSG262101:LSG262113 MCC262101:MCC262113 MLY262101:MLY262113 MVU262101:MVU262113 NFQ262101:NFQ262113 NPM262101:NPM262113 NZI262101:NZI262113 OJE262101:OJE262113 OTA262101:OTA262113 PCW262101:PCW262113 PMS262101:PMS262113 PWO262101:PWO262113 QGK262101:QGK262113 QQG262101:QQG262113 RAC262101:RAC262113 RJY262101:RJY262113 RTU262101:RTU262113 SDQ262101:SDQ262113 SNM262101:SNM262113 SXI262101:SXI262113 THE262101:THE262113 TRA262101:TRA262113 UAW262101:UAW262113 UKS262101:UKS262113 UUO262101:UUO262113 VEK262101:VEK262113 VOG262101:VOG262113 VYC262101:VYC262113 WHY262101:WHY262113 WRU262101:WRU262113 FI327637:FI327649 PE327637:PE327649 ZA327637:ZA327649 AIW327637:AIW327649 ASS327637:ASS327649 BCO327637:BCO327649 BMK327637:BMK327649 BWG327637:BWG327649 CGC327637:CGC327649 CPY327637:CPY327649 CZU327637:CZU327649 DJQ327637:DJQ327649 DTM327637:DTM327649 EDI327637:EDI327649 ENE327637:ENE327649 EXA327637:EXA327649 FGW327637:FGW327649 FQS327637:FQS327649 GAO327637:GAO327649 GKK327637:GKK327649 GUG327637:GUG327649 HEC327637:HEC327649 HNY327637:HNY327649 HXU327637:HXU327649 IHQ327637:IHQ327649 IRM327637:IRM327649 JBI327637:JBI327649 JLE327637:JLE327649 JVA327637:JVA327649 KEW327637:KEW327649 KOS327637:KOS327649 KYO327637:KYO327649 LIK327637:LIK327649 LSG327637:LSG327649 MCC327637:MCC327649 MLY327637:MLY327649 MVU327637:MVU327649 NFQ327637:NFQ327649 NPM327637:NPM327649 NZI327637:NZI327649 OJE327637:OJE327649 OTA327637:OTA327649 PCW327637:PCW327649 PMS327637:PMS327649 PWO327637:PWO327649 QGK327637:QGK327649 QQG327637:QQG327649 RAC327637:RAC327649 RJY327637:RJY327649 RTU327637:RTU327649 SDQ327637:SDQ327649 SNM327637:SNM327649 SXI327637:SXI327649 THE327637:THE327649 TRA327637:TRA327649 UAW327637:UAW327649 UKS327637:UKS327649 UUO327637:UUO327649 VEK327637:VEK327649 VOG327637:VOG327649 VYC327637:VYC327649 WHY327637:WHY327649 WRU327637:WRU327649 FI393173:FI393185 PE393173:PE393185 ZA393173:ZA393185 AIW393173:AIW393185 ASS393173:ASS393185 BCO393173:BCO393185 BMK393173:BMK393185 BWG393173:BWG393185 CGC393173:CGC393185 CPY393173:CPY393185 CZU393173:CZU393185 DJQ393173:DJQ393185 DTM393173:DTM393185 EDI393173:EDI393185 ENE393173:ENE393185 EXA393173:EXA393185 FGW393173:FGW393185 FQS393173:FQS393185 GAO393173:GAO393185 GKK393173:GKK393185 GUG393173:GUG393185 HEC393173:HEC393185 HNY393173:HNY393185 HXU393173:HXU393185 IHQ393173:IHQ393185 IRM393173:IRM393185 JBI393173:JBI393185 JLE393173:JLE393185 JVA393173:JVA393185 KEW393173:KEW393185 KOS393173:KOS393185 KYO393173:KYO393185 LIK393173:LIK393185 LSG393173:LSG393185 MCC393173:MCC393185 MLY393173:MLY393185 MVU393173:MVU393185 NFQ393173:NFQ393185 NPM393173:NPM393185 NZI393173:NZI393185 OJE393173:OJE393185 OTA393173:OTA393185 PCW393173:PCW393185 PMS393173:PMS393185 PWO393173:PWO393185 QGK393173:QGK393185 QQG393173:QQG393185 RAC393173:RAC393185 RJY393173:RJY393185 RTU393173:RTU393185 SDQ393173:SDQ393185 SNM393173:SNM393185 SXI393173:SXI393185 THE393173:THE393185 TRA393173:TRA393185 UAW393173:UAW393185 UKS393173:UKS393185 UUO393173:UUO393185 VEK393173:VEK393185 VOG393173:VOG393185 VYC393173:VYC393185 WHY393173:WHY393185 WRU393173:WRU393185 FI458709:FI458721 PE458709:PE458721 ZA458709:ZA458721 AIW458709:AIW458721 ASS458709:ASS458721 BCO458709:BCO458721 BMK458709:BMK458721 BWG458709:BWG458721 CGC458709:CGC458721 CPY458709:CPY458721 CZU458709:CZU458721 DJQ458709:DJQ458721 DTM458709:DTM458721 EDI458709:EDI458721 ENE458709:ENE458721 EXA458709:EXA458721 FGW458709:FGW458721 FQS458709:FQS458721 GAO458709:GAO458721 GKK458709:GKK458721 GUG458709:GUG458721 HEC458709:HEC458721 HNY458709:HNY458721 HXU458709:HXU458721 IHQ458709:IHQ458721 IRM458709:IRM458721 JBI458709:JBI458721 JLE458709:JLE458721 JVA458709:JVA458721 KEW458709:KEW458721 KOS458709:KOS458721 KYO458709:KYO458721 LIK458709:LIK458721 LSG458709:LSG458721 MCC458709:MCC458721 MLY458709:MLY458721 MVU458709:MVU458721 NFQ458709:NFQ458721 NPM458709:NPM458721 NZI458709:NZI458721 OJE458709:OJE458721 OTA458709:OTA458721 PCW458709:PCW458721 PMS458709:PMS458721 PWO458709:PWO458721 QGK458709:QGK458721 QQG458709:QQG458721 RAC458709:RAC458721 RJY458709:RJY458721 RTU458709:RTU458721 SDQ458709:SDQ458721 SNM458709:SNM458721 SXI458709:SXI458721 THE458709:THE458721 TRA458709:TRA458721 UAW458709:UAW458721 UKS458709:UKS458721 UUO458709:UUO458721 VEK458709:VEK458721 VOG458709:VOG458721 VYC458709:VYC458721 WHY458709:WHY458721 WRU458709:WRU458721 FI524245:FI524257 PE524245:PE524257 ZA524245:ZA524257 AIW524245:AIW524257 ASS524245:ASS524257 BCO524245:BCO524257 BMK524245:BMK524257 BWG524245:BWG524257 CGC524245:CGC524257 CPY524245:CPY524257 CZU524245:CZU524257 DJQ524245:DJQ524257 DTM524245:DTM524257 EDI524245:EDI524257 ENE524245:ENE524257 EXA524245:EXA524257 FGW524245:FGW524257 FQS524245:FQS524257 GAO524245:GAO524257 GKK524245:GKK524257 GUG524245:GUG524257 HEC524245:HEC524257 HNY524245:HNY524257 HXU524245:HXU524257 IHQ524245:IHQ524257 IRM524245:IRM524257 JBI524245:JBI524257 JLE524245:JLE524257 JVA524245:JVA524257 KEW524245:KEW524257 KOS524245:KOS524257 KYO524245:KYO524257 LIK524245:LIK524257 LSG524245:LSG524257 MCC524245:MCC524257 MLY524245:MLY524257 MVU524245:MVU524257 NFQ524245:NFQ524257 NPM524245:NPM524257 NZI524245:NZI524257 OJE524245:OJE524257 OTA524245:OTA524257 PCW524245:PCW524257 PMS524245:PMS524257 PWO524245:PWO524257 QGK524245:QGK524257 QQG524245:QQG524257 RAC524245:RAC524257 RJY524245:RJY524257 RTU524245:RTU524257 SDQ524245:SDQ524257 SNM524245:SNM524257 SXI524245:SXI524257 THE524245:THE524257 TRA524245:TRA524257 UAW524245:UAW524257 UKS524245:UKS524257 UUO524245:UUO524257 VEK524245:VEK524257 VOG524245:VOG524257 VYC524245:VYC524257 WHY524245:WHY524257 WRU524245:WRU524257 FI589781:FI589793 PE589781:PE589793 ZA589781:ZA589793 AIW589781:AIW589793 ASS589781:ASS589793 BCO589781:BCO589793 BMK589781:BMK589793 BWG589781:BWG589793 CGC589781:CGC589793 CPY589781:CPY589793 CZU589781:CZU589793 DJQ589781:DJQ589793 DTM589781:DTM589793 EDI589781:EDI589793 ENE589781:ENE589793 EXA589781:EXA589793 FGW589781:FGW589793 FQS589781:FQS589793 GAO589781:GAO589793 GKK589781:GKK589793 GUG589781:GUG589793 HEC589781:HEC589793 HNY589781:HNY589793 HXU589781:HXU589793 IHQ589781:IHQ589793 IRM589781:IRM589793 JBI589781:JBI589793 JLE589781:JLE589793 JVA589781:JVA589793 KEW589781:KEW589793 KOS589781:KOS589793 KYO589781:KYO589793 LIK589781:LIK589793 LSG589781:LSG589793 MCC589781:MCC589793 MLY589781:MLY589793 MVU589781:MVU589793 NFQ589781:NFQ589793 NPM589781:NPM589793 NZI589781:NZI589793 OJE589781:OJE589793 OTA589781:OTA589793 PCW589781:PCW589793 PMS589781:PMS589793 PWO589781:PWO589793 QGK589781:QGK589793 QQG589781:QQG589793 RAC589781:RAC589793 RJY589781:RJY589793 RTU589781:RTU589793 SDQ589781:SDQ589793 SNM589781:SNM589793 SXI589781:SXI589793 THE589781:THE589793 TRA589781:TRA589793 UAW589781:UAW589793 UKS589781:UKS589793 UUO589781:UUO589793 VEK589781:VEK589793 VOG589781:VOG589793 VYC589781:VYC589793 WHY589781:WHY589793 WRU589781:WRU589793 FI655317:FI655329 PE655317:PE655329 ZA655317:ZA655329 AIW655317:AIW655329 ASS655317:ASS655329 BCO655317:BCO655329 BMK655317:BMK655329 BWG655317:BWG655329 CGC655317:CGC655329 CPY655317:CPY655329 CZU655317:CZU655329 DJQ655317:DJQ655329 DTM655317:DTM655329 EDI655317:EDI655329 ENE655317:ENE655329 EXA655317:EXA655329 FGW655317:FGW655329 FQS655317:FQS655329 GAO655317:GAO655329 GKK655317:GKK655329 GUG655317:GUG655329 HEC655317:HEC655329 HNY655317:HNY655329 HXU655317:HXU655329 IHQ655317:IHQ655329 IRM655317:IRM655329 JBI655317:JBI655329 JLE655317:JLE655329 JVA655317:JVA655329 KEW655317:KEW655329 KOS655317:KOS655329 KYO655317:KYO655329 LIK655317:LIK655329 LSG655317:LSG655329 MCC655317:MCC655329 MLY655317:MLY655329 MVU655317:MVU655329 NFQ655317:NFQ655329 NPM655317:NPM655329 NZI655317:NZI655329 OJE655317:OJE655329 OTA655317:OTA655329 PCW655317:PCW655329 PMS655317:PMS655329 PWO655317:PWO655329 QGK655317:QGK655329 QQG655317:QQG655329 RAC655317:RAC655329 RJY655317:RJY655329 RTU655317:RTU655329 SDQ655317:SDQ655329 SNM655317:SNM655329 SXI655317:SXI655329 THE655317:THE655329 TRA655317:TRA655329 UAW655317:UAW655329 UKS655317:UKS655329 UUO655317:UUO655329 VEK655317:VEK655329 VOG655317:VOG655329 VYC655317:VYC655329 WHY655317:WHY655329 WRU655317:WRU655329 FI720853:FI720865 PE720853:PE720865 ZA720853:ZA720865 AIW720853:AIW720865 ASS720853:ASS720865 BCO720853:BCO720865 BMK720853:BMK720865 BWG720853:BWG720865 CGC720853:CGC720865 CPY720853:CPY720865 CZU720853:CZU720865 DJQ720853:DJQ720865 DTM720853:DTM720865 EDI720853:EDI720865 ENE720853:ENE720865 EXA720853:EXA720865 FGW720853:FGW720865 FQS720853:FQS720865 GAO720853:GAO720865 GKK720853:GKK720865 GUG720853:GUG720865 HEC720853:HEC720865 HNY720853:HNY720865 HXU720853:HXU720865 IHQ720853:IHQ720865 IRM720853:IRM720865 JBI720853:JBI720865 JLE720853:JLE720865 JVA720853:JVA720865 KEW720853:KEW720865 KOS720853:KOS720865 KYO720853:KYO720865 LIK720853:LIK720865 LSG720853:LSG720865 MCC720853:MCC720865 MLY720853:MLY720865 MVU720853:MVU720865 NFQ720853:NFQ720865 NPM720853:NPM720865 NZI720853:NZI720865 OJE720853:OJE720865 OTA720853:OTA720865 PCW720853:PCW720865 PMS720853:PMS720865 PWO720853:PWO720865 QGK720853:QGK720865 QQG720853:QQG720865 RAC720853:RAC720865 RJY720853:RJY720865 RTU720853:RTU720865 SDQ720853:SDQ720865 SNM720853:SNM720865 SXI720853:SXI720865 THE720853:THE720865 TRA720853:TRA720865 UAW720853:UAW720865 UKS720853:UKS720865 UUO720853:UUO720865 VEK720853:VEK720865 VOG720853:VOG720865 VYC720853:VYC720865 WHY720853:WHY720865 WRU720853:WRU720865 FI786389:FI786401 PE786389:PE786401 ZA786389:ZA786401 AIW786389:AIW786401 ASS786389:ASS786401 BCO786389:BCO786401 BMK786389:BMK786401 BWG786389:BWG786401 CGC786389:CGC786401 CPY786389:CPY786401 CZU786389:CZU786401 DJQ786389:DJQ786401 DTM786389:DTM786401 EDI786389:EDI786401 ENE786389:ENE786401 EXA786389:EXA786401 FGW786389:FGW786401 FQS786389:FQS786401 GAO786389:GAO786401 GKK786389:GKK786401 GUG786389:GUG786401 HEC786389:HEC786401 HNY786389:HNY786401 HXU786389:HXU786401 IHQ786389:IHQ786401 IRM786389:IRM786401 JBI786389:JBI786401 JLE786389:JLE786401 JVA786389:JVA786401 KEW786389:KEW786401 KOS786389:KOS786401 KYO786389:KYO786401 LIK786389:LIK786401 LSG786389:LSG786401 MCC786389:MCC786401 MLY786389:MLY786401 MVU786389:MVU786401 NFQ786389:NFQ786401 NPM786389:NPM786401 NZI786389:NZI786401 OJE786389:OJE786401 OTA786389:OTA786401 PCW786389:PCW786401 PMS786389:PMS786401 PWO786389:PWO786401 QGK786389:QGK786401 QQG786389:QQG786401 RAC786389:RAC786401 RJY786389:RJY786401 RTU786389:RTU786401 SDQ786389:SDQ786401 SNM786389:SNM786401 SXI786389:SXI786401 THE786389:THE786401 TRA786389:TRA786401 UAW786389:UAW786401 UKS786389:UKS786401 UUO786389:UUO786401 VEK786389:VEK786401 VOG786389:VOG786401 VYC786389:VYC786401 WHY786389:WHY786401 WRU786389:WRU786401 FI851925:FI851937 PE851925:PE851937 ZA851925:ZA851937 AIW851925:AIW851937 ASS851925:ASS851937 BCO851925:BCO851937 BMK851925:BMK851937 BWG851925:BWG851937 CGC851925:CGC851937 CPY851925:CPY851937 CZU851925:CZU851937 DJQ851925:DJQ851937 DTM851925:DTM851937 EDI851925:EDI851937 ENE851925:ENE851937 EXA851925:EXA851937 FGW851925:FGW851937 FQS851925:FQS851937 GAO851925:GAO851937 GKK851925:GKK851937 GUG851925:GUG851937 HEC851925:HEC851937 HNY851925:HNY851937 HXU851925:HXU851937 IHQ851925:IHQ851937 IRM851925:IRM851937 JBI851925:JBI851937 JLE851925:JLE851937 JVA851925:JVA851937 KEW851925:KEW851937 KOS851925:KOS851937 KYO851925:KYO851937 LIK851925:LIK851937 LSG851925:LSG851937 MCC851925:MCC851937 MLY851925:MLY851937 MVU851925:MVU851937 NFQ851925:NFQ851937 NPM851925:NPM851937 NZI851925:NZI851937 OJE851925:OJE851937 OTA851925:OTA851937 PCW851925:PCW851937 PMS851925:PMS851937 PWO851925:PWO851937 QGK851925:QGK851937 QQG851925:QQG851937 RAC851925:RAC851937 RJY851925:RJY851937 RTU851925:RTU851937 SDQ851925:SDQ851937 SNM851925:SNM851937 SXI851925:SXI851937 THE851925:THE851937 TRA851925:TRA851937 UAW851925:UAW851937 UKS851925:UKS851937 UUO851925:UUO851937 VEK851925:VEK851937 VOG851925:VOG851937 VYC851925:VYC851937 WHY851925:WHY851937 WRU851925:WRU851937 FI917461:FI917473 PE917461:PE917473 ZA917461:ZA917473 AIW917461:AIW917473 ASS917461:ASS917473 BCO917461:BCO917473 BMK917461:BMK917473 BWG917461:BWG917473 CGC917461:CGC917473 CPY917461:CPY917473 CZU917461:CZU917473 DJQ917461:DJQ917473 DTM917461:DTM917473 EDI917461:EDI917473 ENE917461:ENE917473 EXA917461:EXA917473 FGW917461:FGW917473 FQS917461:FQS917473 GAO917461:GAO917473 GKK917461:GKK917473 GUG917461:GUG917473 HEC917461:HEC917473 HNY917461:HNY917473 HXU917461:HXU917473 IHQ917461:IHQ917473 IRM917461:IRM917473 JBI917461:JBI917473 JLE917461:JLE917473 JVA917461:JVA917473 KEW917461:KEW917473 KOS917461:KOS917473 KYO917461:KYO917473 LIK917461:LIK917473 LSG917461:LSG917473 MCC917461:MCC917473 MLY917461:MLY917473 MVU917461:MVU917473 NFQ917461:NFQ917473 NPM917461:NPM917473 NZI917461:NZI917473 OJE917461:OJE917473 OTA917461:OTA917473 PCW917461:PCW917473 PMS917461:PMS917473 PWO917461:PWO917473 QGK917461:QGK917473 QQG917461:QQG917473 RAC917461:RAC917473 RJY917461:RJY917473 RTU917461:RTU917473 SDQ917461:SDQ917473 SNM917461:SNM917473 SXI917461:SXI917473 THE917461:THE917473 TRA917461:TRA917473 UAW917461:UAW917473 UKS917461:UKS917473 UUO917461:UUO917473 VEK917461:VEK917473 VOG917461:VOG917473 VYC917461:VYC917473 WHY917461:WHY917473 WRU917461:WRU917473 FI982997:FI983009 PE982997:PE983009 ZA982997:ZA983009 AIW982997:AIW983009 ASS982997:ASS983009 BCO982997:BCO983009 BMK982997:BMK983009 BWG982997:BWG983009 CGC982997:CGC983009 CPY982997:CPY983009 CZU982997:CZU983009 DJQ982997:DJQ983009 DTM982997:DTM983009 EDI982997:EDI983009 ENE982997:ENE983009 EXA982997:EXA983009 FGW982997:FGW983009 FQS982997:FQS983009 GAO982997:GAO983009 GKK982997:GKK983009 GUG982997:GUG983009 HEC982997:HEC983009 HNY982997:HNY983009 HXU982997:HXU983009 IHQ982997:IHQ983009 IRM982997:IRM983009 JBI982997:JBI983009 JLE982997:JLE983009 JVA982997:JVA983009 KEW982997:KEW983009 KOS982997:KOS983009 KYO982997:KYO983009 LIK982997:LIK983009 LSG982997:LSG983009 MCC982997:MCC983009 MLY982997:MLY983009 MVU982997:MVU983009 NFQ982997:NFQ983009 NPM982997:NPM983009 NZI982997:NZI983009 OJE982997:OJE983009 OTA982997:OTA983009 PCW982997:PCW983009 PMS982997:PMS983009 PWO982997:PWO983009 QGK982997:QGK983009 QQG982997:QQG983009 RAC982997:RAC983009 RJY982997:RJY983009 RTU982997:RTU983009 SDQ982997:SDQ983009 SNM982997:SNM983009 SXI982997:SXI983009 THE982997:THE983009 TRA982997:TRA983009 UAW982997:UAW983009 UKS982997:UKS983009 UUO982997:UUO983009 VEK982997:VEK983009 VOG982997:VOG983009 VYC982997:VYC983009 WHY982997:WHY983009 WRU982997:WRU983009 FG65507 PC65507 YY65507 AIU65507 ASQ65507 BCM65507 BMI65507 BWE65507 CGA65507 CPW65507 CZS65507 DJO65507 DTK65507 EDG65507 ENC65507 EWY65507 FGU65507 FQQ65507 GAM65507 GKI65507 GUE65507 HEA65507 HNW65507 HXS65507 IHO65507 IRK65507 JBG65507 JLC65507 JUY65507 KEU65507 KOQ65507 KYM65507 LII65507 LSE65507 MCA65507 MLW65507 MVS65507 NFO65507 NPK65507 NZG65507 OJC65507 OSY65507 PCU65507 PMQ65507 PWM65507 QGI65507 QQE65507 RAA65507 RJW65507 RTS65507 SDO65507 SNK65507 SXG65507 THC65507 TQY65507 UAU65507 UKQ65507 UUM65507 VEI65507 VOE65507 VYA65507 WHW65507 WRS65507 FG131043 PC131043 YY131043 AIU131043 ASQ131043 BCM131043 BMI131043 BWE131043 CGA131043 CPW131043 CZS131043 DJO131043 DTK131043 EDG131043 ENC131043 EWY131043 FGU131043 FQQ131043 GAM131043 GKI131043 GUE131043 HEA131043 HNW131043 HXS131043 IHO131043 IRK131043 JBG131043 JLC131043 JUY131043 KEU131043 KOQ131043 KYM131043 LII131043 LSE131043 MCA131043 MLW131043 MVS131043 NFO131043 NPK131043 NZG131043 OJC131043 OSY131043 PCU131043 PMQ131043 PWM131043 QGI131043 QQE131043 RAA131043 RJW131043 RTS131043 SDO131043 SNK131043 SXG131043 THC131043 TQY131043 UAU131043 UKQ131043 UUM131043 VEI131043 VOE131043 VYA131043 WHW131043 WRS131043 FG196579 PC196579 YY196579 AIU196579 ASQ196579 BCM196579 BMI196579 BWE196579 CGA196579 CPW196579 CZS196579 DJO196579 DTK196579 EDG196579 ENC196579 EWY196579 FGU196579 FQQ196579 GAM196579 GKI196579 GUE196579 HEA196579 HNW196579 HXS196579 IHO196579 IRK196579 JBG196579 JLC196579 JUY196579 KEU196579 KOQ196579 KYM196579 LII196579 LSE196579 MCA196579 MLW196579 MVS196579 NFO196579 NPK196579 NZG196579 OJC196579 OSY196579 PCU196579 PMQ196579 PWM196579 QGI196579 QQE196579 RAA196579 RJW196579 RTS196579 SDO196579 SNK196579 SXG196579 THC196579 TQY196579 UAU196579 UKQ196579 UUM196579 VEI196579 VOE196579 VYA196579 WHW196579 WRS196579 FG262115 PC262115 YY262115 AIU262115 ASQ262115 BCM262115 BMI262115 BWE262115 CGA262115 CPW262115 CZS262115 DJO262115 DTK262115 EDG262115 ENC262115 EWY262115 FGU262115 FQQ262115 GAM262115 GKI262115 GUE262115 HEA262115 HNW262115 HXS262115 IHO262115 IRK262115 JBG262115 JLC262115 JUY262115 KEU262115 KOQ262115 KYM262115 LII262115 LSE262115 MCA262115 MLW262115 MVS262115 NFO262115 NPK262115 NZG262115 OJC262115 OSY262115 PCU262115 PMQ262115 PWM262115 QGI262115 QQE262115 RAA262115 RJW262115 RTS262115 SDO262115 SNK262115 SXG262115 THC262115 TQY262115 UAU262115 UKQ262115 UUM262115 VEI262115 VOE262115 VYA262115 WHW262115 WRS262115 FG327651 PC327651 YY327651 AIU327651 ASQ327651 BCM327651 BMI327651 BWE327651 CGA327651 CPW327651 CZS327651 DJO327651 DTK327651 EDG327651 ENC327651 EWY327651 FGU327651 FQQ327651 GAM327651 GKI327651 GUE327651 HEA327651 HNW327651 HXS327651 IHO327651 IRK327651 JBG327651 JLC327651 JUY327651 KEU327651 KOQ327651 KYM327651 LII327651 LSE327651 MCA327651 MLW327651 MVS327651 NFO327651 NPK327651 NZG327651 OJC327651 OSY327651 PCU327651 PMQ327651 PWM327651 QGI327651 QQE327651 RAA327651 RJW327651 RTS327651 SDO327651 SNK327651 SXG327651 THC327651 TQY327651 UAU327651 UKQ327651 UUM327651 VEI327651 VOE327651 VYA327651 WHW327651 WRS327651 FG393187 PC393187 YY393187 AIU393187 ASQ393187 BCM393187 BMI393187 BWE393187 CGA393187 CPW393187 CZS393187 DJO393187 DTK393187 EDG393187 ENC393187 EWY393187 FGU393187 FQQ393187 GAM393187 GKI393187 GUE393187 HEA393187 HNW393187 HXS393187 IHO393187 IRK393187 JBG393187 JLC393187 JUY393187 KEU393187 KOQ393187 KYM393187 LII393187 LSE393187 MCA393187 MLW393187 MVS393187 NFO393187 NPK393187 NZG393187 OJC393187 OSY393187 PCU393187 PMQ393187 PWM393187 QGI393187 QQE393187 RAA393187 RJW393187 RTS393187 SDO393187 SNK393187 SXG393187 THC393187 TQY393187 UAU393187 UKQ393187 UUM393187 VEI393187 VOE393187 VYA393187 WHW393187 WRS393187 FG458723 PC458723 YY458723 AIU458723 ASQ458723 BCM458723 BMI458723 BWE458723 CGA458723 CPW458723 CZS458723 DJO458723 DTK458723 EDG458723 ENC458723 EWY458723 FGU458723 FQQ458723 GAM458723 GKI458723 GUE458723 HEA458723 HNW458723 HXS458723 IHO458723 IRK458723 JBG458723 JLC458723 JUY458723 KEU458723 KOQ458723 KYM458723 LII458723 LSE458723 MCA458723 MLW458723 MVS458723 NFO458723 NPK458723 NZG458723 OJC458723 OSY458723 PCU458723 PMQ458723 PWM458723 QGI458723 QQE458723 RAA458723 RJW458723 RTS458723 SDO458723 SNK458723 SXG458723 THC458723 TQY458723 UAU458723 UKQ458723 UUM458723 VEI458723 VOE458723 VYA458723 WHW458723 WRS458723 FG524259 PC524259 YY524259 AIU524259 ASQ524259 BCM524259 BMI524259 BWE524259 CGA524259 CPW524259 CZS524259 DJO524259 DTK524259 EDG524259 ENC524259 EWY524259 FGU524259 FQQ524259 GAM524259 GKI524259 GUE524259 HEA524259 HNW524259 HXS524259 IHO524259 IRK524259 JBG524259 JLC524259 JUY524259 KEU524259 KOQ524259 KYM524259 LII524259 LSE524259 MCA524259 MLW524259 MVS524259 NFO524259 NPK524259 NZG524259 OJC524259 OSY524259 PCU524259 PMQ524259 PWM524259 QGI524259 QQE524259 RAA524259 RJW524259 RTS524259 SDO524259 SNK524259 SXG524259 THC524259 TQY524259 UAU524259 UKQ524259 UUM524259 VEI524259 VOE524259 VYA524259 WHW524259 WRS524259 FG589795 PC589795 YY589795 AIU589795 ASQ589795 BCM589795 BMI589795 BWE589795 CGA589795 CPW589795 CZS589795 DJO589795 DTK589795 EDG589795 ENC589795 EWY589795 FGU589795 FQQ589795 GAM589795 GKI589795 GUE589795 HEA589795 HNW589795 HXS589795 IHO589795 IRK589795 JBG589795 JLC589795 JUY589795 KEU589795 KOQ589795 KYM589795 LII589795 LSE589795 MCA589795 MLW589795 MVS589795 NFO589795 NPK589795 NZG589795 OJC589795 OSY589795 PCU589795 PMQ589795 PWM589795 QGI589795 QQE589795 RAA589795 RJW589795 RTS589795 SDO589795 SNK589795 SXG589795 THC589795 TQY589795 UAU589795 UKQ589795 UUM589795 VEI589795 VOE589795 VYA589795 WHW589795 WRS589795 FG655331 PC655331 YY655331 AIU655331 ASQ655331 BCM655331 BMI655331 BWE655331 CGA655331 CPW655331 CZS655331 DJO655331 DTK655331 EDG655331 ENC655331 EWY655331 FGU655331 FQQ655331 GAM655331 GKI655331 GUE655331 HEA655331 HNW655331 HXS655331 IHO655331 IRK655331 JBG655331 JLC655331 JUY655331 KEU655331 KOQ655331 KYM655331 LII655331 LSE655331 MCA655331 MLW655331 MVS655331 NFO655331 NPK655331 NZG655331 OJC655331 OSY655331 PCU655331 PMQ655331 PWM655331 QGI655331 QQE655331 RAA655331 RJW655331 RTS655331 SDO655331 SNK655331 SXG655331 THC655331 TQY655331 UAU655331 UKQ655331 UUM655331 VEI655331 VOE655331 VYA655331 WHW655331 WRS655331 FG720867 PC720867 YY720867 AIU720867 ASQ720867 BCM720867 BMI720867 BWE720867 CGA720867 CPW720867 CZS720867 DJO720867 DTK720867 EDG720867 ENC720867 EWY720867 FGU720867 FQQ720867 GAM720867 GKI720867 GUE720867 HEA720867 HNW720867 HXS720867 IHO720867 IRK720867 JBG720867 JLC720867 JUY720867 KEU720867 KOQ720867 KYM720867 LII720867 LSE720867 MCA720867 MLW720867 MVS720867 NFO720867 NPK720867 NZG720867 OJC720867 OSY720867 PCU720867 PMQ720867 PWM720867 QGI720867 QQE720867 RAA720867 RJW720867 RTS720867 SDO720867 SNK720867 SXG720867 THC720867 TQY720867 UAU720867 UKQ720867 UUM720867 VEI720867 VOE720867 VYA720867 WHW720867 WRS720867 FG786403 PC786403 YY786403 AIU786403 ASQ786403 BCM786403 BMI786403 BWE786403 CGA786403 CPW786403 CZS786403 DJO786403 DTK786403 EDG786403 ENC786403 EWY786403 FGU786403 FQQ786403 GAM786403 GKI786403 GUE786403 HEA786403 HNW786403 HXS786403 IHO786403 IRK786403 JBG786403 JLC786403 JUY786403 KEU786403 KOQ786403 KYM786403 LII786403 LSE786403 MCA786403 MLW786403 MVS786403 NFO786403 NPK786403 NZG786403 OJC786403 OSY786403 PCU786403 PMQ786403 PWM786403 QGI786403 QQE786403 RAA786403 RJW786403 RTS786403 SDO786403 SNK786403 SXG786403 THC786403 TQY786403 UAU786403 UKQ786403 UUM786403 VEI786403 VOE786403 VYA786403 WHW786403 WRS786403 FG851939 PC851939 YY851939 AIU851939 ASQ851939 BCM851939 BMI851939 BWE851939 CGA851939 CPW851939 CZS851939 DJO851939 DTK851939 EDG851939 ENC851939 EWY851939 FGU851939 FQQ851939 GAM851939 GKI851939 GUE851939 HEA851939 HNW851939 HXS851939 IHO851939 IRK851939 JBG851939 JLC851939 JUY851939 KEU851939 KOQ851939 KYM851939 LII851939 LSE851939 MCA851939 MLW851939 MVS851939 NFO851939 NPK851939 NZG851939 OJC851939 OSY851939 PCU851939 PMQ851939 PWM851939 QGI851939 QQE851939 RAA851939 RJW851939 RTS851939 SDO851939 SNK851939 SXG851939 THC851939 TQY851939 UAU851939 UKQ851939 UUM851939 VEI851939 VOE851939 VYA851939 WHW851939 WRS851939 FG917475 PC917475 YY917475 AIU917475 ASQ917475 BCM917475 BMI917475 BWE917475 CGA917475 CPW917475 CZS917475 DJO917475 DTK917475 EDG917475 ENC917475 EWY917475 FGU917475 FQQ917475 GAM917475 GKI917475 GUE917475 HEA917475 HNW917475 HXS917475 IHO917475 IRK917475 JBG917475 JLC917475 JUY917475 KEU917475 KOQ917475 KYM917475 LII917475 LSE917475 MCA917475 MLW917475 MVS917475 NFO917475 NPK917475 NZG917475 OJC917475 OSY917475 PCU917475 PMQ917475 PWM917475 QGI917475 QQE917475 RAA917475 RJW917475 RTS917475 SDO917475 SNK917475 SXG917475 THC917475 TQY917475 UAU917475 UKQ917475 UUM917475 VEI917475 VOE917475 VYA917475 WHW917475 WRS917475 FG983011 PC983011 YY983011 AIU983011 ASQ983011 BCM983011 BMI983011 BWE983011 CGA983011 CPW983011 CZS983011 DJO983011 DTK983011 EDG983011 ENC983011 EWY983011 FGU983011 FQQ983011 GAM983011 GKI983011 GUE983011 HEA983011 HNW983011 HXS983011 IHO983011 IRK983011 JBG983011 JLC983011 JUY983011 KEU983011 KOQ983011 KYM983011 LII983011 LSE983011 MCA983011 MLW983011 MVS983011 NFO983011 NPK983011 NZG983011 OJC983011 OSY983011 PCU983011 PMQ983011 PWM983011 QGI983011 QQE983011 RAA983011 RJW983011 RTS983011 SDO983011 SNK983011 SXG983011 THC983011 TQY983011 UAU983011 UKQ983011 UUM983011 VEI983011 VOE983011 VYA983011 WHW983011 WRS983011 FI65507 PE65507 ZA65507 AIW65507 ASS65507 BCO65507 BMK65507 BWG65507 CGC65507 CPY65507 CZU65507 DJQ65507 DTM65507 EDI65507 ENE65507 EXA65507 FGW65507 FQS65507 GAO65507 GKK65507 GUG65507 HEC65507 HNY65507 HXU65507 IHQ65507 IRM65507 JBI65507 JLE65507 JVA65507 KEW65507 KOS65507 KYO65507 LIK65507 LSG65507 MCC65507 MLY65507 MVU65507 NFQ65507 NPM65507 NZI65507 OJE65507 OTA65507 PCW65507 PMS65507 PWO65507 QGK65507 QQG65507 RAC65507 RJY65507 RTU65507 SDQ65507 SNM65507 SXI65507 THE65507 TRA65507 UAW65507 UKS65507 UUO65507 VEK65507 VOG65507 VYC65507 WHY65507 WRU65507 FI131043 PE131043 ZA131043 AIW131043 ASS131043 BCO131043 BMK131043 BWG131043 CGC131043 CPY131043 CZU131043 DJQ131043 DTM131043 EDI131043 ENE131043 EXA131043 FGW131043 FQS131043 GAO131043 GKK131043 GUG131043 HEC131043 HNY131043 HXU131043 IHQ131043 IRM131043 JBI131043 JLE131043 JVA131043 KEW131043 KOS131043 KYO131043 LIK131043 LSG131043 MCC131043 MLY131043 MVU131043 NFQ131043 NPM131043 NZI131043 OJE131043 OTA131043 PCW131043 PMS131043 PWO131043 QGK131043 QQG131043 RAC131043 RJY131043 RTU131043 SDQ131043 SNM131043 SXI131043 THE131043 TRA131043 UAW131043 UKS131043 UUO131043 VEK131043 VOG131043 VYC131043 WHY131043 WRU131043 FI196579 PE196579 ZA196579 AIW196579 ASS196579 BCO196579 BMK196579 BWG196579 CGC196579 CPY196579 CZU196579 DJQ196579 DTM196579 EDI196579 ENE196579 EXA196579 FGW196579 FQS196579 GAO196579 GKK196579 GUG196579 HEC196579 HNY196579 HXU196579 IHQ196579 IRM196579 JBI196579 JLE196579 JVA196579 KEW196579 KOS196579 KYO196579 LIK196579 LSG196579 MCC196579 MLY196579 MVU196579 NFQ196579 NPM196579 NZI196579 OJE196579 OTA196579 PCW196579 PMS196579 PWO196579 QGK196579 QQG196579 RAC196579 RJY196579 RTU196579 SDQ196579 SNM196579 SXI196579 THE196579 TRA196579 UAW196579 UKS196579 UUO196579 VEK196579 VOG196579 VYC196579 WHY196579 WRU196579 FI262115 PE262115 ZA262115 AIW262115 ASS262115 BCO262115 BMK262115 BWG262115 CGC262115 CPY262115 CZU262115 DJQ262115 DTM262115 EDI262115 ENE262115 EXA262115 FGW262115 FQS262115 GAO262115 GKK262115 GUG262115 HEC262115 HNY262115 HXU262115 IHQ262115 IRM262115 JBI262115 JLE262115 JVA262115 KEW262115 KOS262115 KYO262115 LIK262115 LSG262115 MCC262115 MLY262115 MVU262115 NFQ262115 NPM262115 NZI262115 OJE262115 OTA262115 PCW262115 PMS262115 PWO262115 QGK262115 QQG262115 RAC262115 RJY262115 RTU262115 SDQ262115 SNM262115 SXI262115 THE262115 TRA262115 UAW262115 UKS262115 UUO262115 VEK262115 VOG262115 VYC262115 WHY262115 WRU262115 FI327651 PE327651 ZA327651 AIW327651 ASS327651 BCO327651 BMK327651 BWG327651 CGC327651 CPY327651 CZU327651 DJQ327651 DTM327651 EDI327651 ENE327651 EXA327651 FGW327651 FQS327651 GAO327651 GKK327651 GUG327651 HEC327651 HNY327651 HXU327651 IHQ327651 IRM327651 JBI327651 JLE327651 JVA327651 KEW327651 KOS327651 KYO327651 LIK327651 LSG327651 MCC327651 MLY327651 MVU327651 NFQ327651 NPM327651 NZI327651 OJE327651 OTA327651 PCW327651 PMS327651 PWO327651 QGK327651 QQG327651 RAC327651 RJY327651 RTU327651 SDQ327651 SNM327651 SXI327651 THE327651 TRA327651 UAW327651 UKS327651 UUO327651 VEK327651 VOG327651 VYC327651 WHY327651 WRU327651 FI393187 PE393187 ZA393187 AIW393187 ASS393187 BCO393187 BMK393187 BWG393187 CGC393187 CPY393187 CZU393187 DJQ393187 DTM393187 EDI393187 ENE393187 EXA393187 FGW393187 FQS393187 GAO393187 GKK393187 GUG393187 HEC393187 HNY393187 HXU393187 IHQ393187 IRM393187 JBI393187 JLE393187 JVA393187 KEW393187 KOS393187 KYO393187 LIK393187 LSG393187 MCC393187 MLY393187 MVU393187 NFQ393187 NPM393187 NZI393187 OJE393187 OTA393187 PCW393187 PMS393187 PWO393187 QGK393187 QQG393187 RAC393187 RJY393187 RTU393187 SDQ393187 SNM393187 SXI393187 THE393187 TRA393187 UAW393187 UKS393187 UUO393187 VEK393187 VOG393187 VYC393187 WHY393187 WRU393187 FI458723 PE458723 ZA458723 AIW458723 ASS458723 BCO458723 BMK458723 BWG458723 CGC458723 CPY458723 CZU458723 DJQ458723 DTM458723 EDI458723 ENE458723 EXA458723 FGW458723 FQS458723 GAO458723 GKK458723 GUG458723 HEC458723 HNY458723 HXU458723 IHQ458723 IRM458723 JBI458723 JLE458723 JVA458723 KEW458723 KOS458723 KYO458723 LIK458723 LSG458723 MCC458723 MLY458723 MVU458723 NFQ458723 NPM458723 NZI458723 OJE458723 OTA458723 PCW458723 PMS458723 PWO458723 QGK458723 QQG458723 RAC458723 RJY458723 RTU458723 SDQ458723 SNM458723 SXI458723 THE458723 TRA458723 UAW458723 UKS458723 UUO458723 VEK458723 VOG458723 VYC458723 WHY458723 WRU458723 FI524259 PE524259 ZA524259 AIW524259 ASS524259 BCO524259 BMK524259 BWG524259 CGC524259 CPY524259 CZU524259 DJQ524259 DTM524259 EDI524259 ENE524259 EXA524259 FGW524259 FQS524259 GAO524259 GKK524259 GUG524259 HEC524259 HNY524259 HXU524259 IHQ524259 IRM524259 JBI524259 JLE524259 JVA524259 KEW524259 KOS524259 KYO524259 LIK524259 LSG524259 MCC524259 MLY524259 MVU524259 NFQ524259 NPM524259 NZI524259 OJE524259 OTA524259 PCW524259 PMS524259 PWO524259 QGK524259 QQG524259 RAC524259 RJY524259 RTU524259 SDQ524259 SNM524259 SXI524259 THE524259 TRA524259 UAW524259 UKS524259 UUO524259 VEK524259 VOG524259 VYC524259 WHY524259 WRU524259 FI589795 PE589795 ZA589795 AIW589795 ASS589795 BCO589795 BMK589795 BWG589795 CGC589795 CPY589795 CZU589795 DJQ589795 DTM589795 EDI589795 ENE589795 EXA589795 FGW589795 FQS589795 GAO589795 GKK589795 GUG589795 HEC589795 HNY589795 HXU589795 IHQ589795 IRM589795 JBI589795 JLE589795 JVA589795 KEW589795 KOS589795 KYO589795 LIK589795 LSG589795 MCC589795 MLY589795 MVU589795 NFQ589795 NPM589795 NZI589795 OJE589795 OTA589795 PCW589795 PMS589795 PWO589795 QGK589795 QQG589795 RAC589795 RJY589795 RTU589795 SDQ589795 SNM589795 SXI589795 THE589795 TRA589795 UAW589795 UKS589795 UUO589795 VEK589795 VOG589795 VYC589795 WHY589795 WRU589795 FI655331 PE655331 ZA655331 AIW655331 ASS655331 BCO655331 BMK655331 BWG655331 CGC655331 CPY655331 CZU655331 DJQ655331 DTM655331 EDI655331 ENE655331 EXA655331 FGW655331 FQS655331 GAO655331 GKK655331 GUG655331 HEC655331 HNY655331 HXU655331 IHQ655331 IRM655331 JBI655331 JLE655331 JVA655331 KEW655331 KOS655331 KYO655331 LIK655331 LSG655331 MCC655331 MLY655331 MVU655331 NFQ655331 NPM655331 NZI655331 OJE655331 OTA655331 PCW655331 PMS655331 PWO655331 QGK655331 QQG655331 RAC655331 RJY655331 RTU655331 SDQ655331 SNM655331 SXI655331 THE655331 TRA655331 UAW655331 UKS655331 UUO655331 VEK655331 VOG655331 VYC655331 WHY655331 WRU655331 FI720867 PE720867 ZA720867 AIW720867 ASS720867 BCO720867 BMK720867 BWG720867 CGC720867 CPY720867 CZU720867 DJQ720867 DTM720867 EDI720867 ENE720867 EXA720867 FGW720867 FQS720867 GAO720867 GKK720867 GUG720867 HEC720867 HNY720867 HXU720867 IHQ720867 IRM720867 JBI720867 JLE720867 JVA720867 KEW720867 KOS720867 KYO720867 LIK720867 LSG720867 MCC720867 MLY720867 MVU720867 NFQ720867 NPM720867 NZI720867 OJE720867 OTA720867 PCW720867 PMS720867 PWO720867 QGK720867 QQG720867 RAC720867 RJY720867 RTU720867 SDQ720867 SNM720867 SXI720867 THE720867 TRA720867 UAW720867 UKS720867 UUO720867 VEK720867 VOG720867 VYC720867 WHY720867 WRU720867 FI786403 PE786403 ZA786403 AIW786403 ASS786403 BCO786403 BMK786403 BWG786403 CGC786403 CPY786403 CZU786403 DJQ786403 DTM786403 EDI786403 ENE786403 EXA786403 FGW786403 FQS786403 GAO786403 GKK786403 GUG786403 HEC786403 HNY786403 HXU786403 IHQ786403 IRM786403 JBI786403 JLE786403 JVA786403 KEW786403 KOS786403 KYO786403 LIK786403 LSG786403 MCC786403 MLY786403 MVU786403 NFQ786403 NPM786403 NZI786403 OJE786403 OTA786403 PCW786403 PMS786403 PWO786403 QGK786403 QQG786403 RAC786403 RJY786403 RTU786403 SDQ786403 SNM786403 SXI786403 THE786403 TRA786403 UAW786403 UKS786403 UUO786403 VEK786403 VOG786403 VYC786403 WHY786403 WRU786403 FI851939 PE851939 ZA851939 AIW851939 ASS851939 BCO851939 BMK851939 BWG851939 CGC851939 CPY851939 CZU851939 DJQ851939 DTM851939 EDI851939 ENE851939 EXA851939 FGW851939 FQS851939 GAO851939 GKK851939 GUG851939 HEC851939 HNY851939 HXU851939 IHQ851939 IRM851939 JBI851939 JLE851939 JVA851939 KEW851939 KOS851939 KYO851939 LIK851939 LSG851939 MCC851939 MLY851939 MVU851939 NFQ851939 NPM851939 NZI851939 OJE851939 OTA851939 PCW851939 PMS851939 PWO851939 QGK851939 QQG851939 RAC851939 RJY851939 RTU851939 SDQ851939 SNM851939 SXI851939 THE851939 TRA851939 UAW851939 UKS851939 UUO851939 VEK851939 VOG851939 VYC851939 WHY851939 WRU851939 FI917475 PE917475 ZA917475 AIW917475 ASS917475 BCO917475 BMK917475 BWG917475 CGC917475 CPY917475 CZU917475 DJQ917475 DTM917475 EDI917475 ENE917475 EXA917475 FGW917475 FQS917475 GAO917475 GKK917475 GUG917475 HEC917475 HNY917475 HXU917475 IHQ917475 IRM917475 JBI917475 JLE917475 JVA917475 KEW917475 KOS917475 KYO917475 LIK917475 LSG917475 MCC917475 MLY917475 MVU917475 NFQ917475 NPM917475 NZI917475 OJE917475 OTA917475 PCW917475 PMS917475 PWO917475 QGK917475 QQG917475 RAC917475 RJY917475 RTU917475 SDQ917475 SNM917475 SXI917475 THE917475 TRA917475 UAW917475 UKS917475 UUO917475 VEK917475 VOG917475 VYC917475 WHY917475 WRU917475 FI983011 PE983011 ZA983011 AIW983011 ASS983011 BCO983011 BMK983011 BWG983011 CGC983011 CPY983011 CZU983011 DJQ983011 DTM983011 EDI983011 ENE983011 EXA983011 FGW983011 FQS983011 GAO983011 GKK983011 GUG983011 HEC983011 HNY983011 HXU983011 IHQ983011 IRM983011 JBI983011 JLE983011 JVA983011 KEW983011 KOS983011 KYO983011 LIK983011 LSG983011 MCC983011 MLY983011 MVU983011 NFQ983011 NPM983011 NZI983011 OJE983011 OTA983011 PCW983011 PMS983011 PWO983011 QGK983011 QQG983011 RAC983011 RJY983011 RTU983011 SDQ983011 SNM983011 SXI983011 THE983011 TRA983011 UAW983011 UKS983011 UUO983011 VEK983011 VOG983011 VYC983011 WHY983011 WRU983011 FI65509:FI65510 PE65509:PE65510 ZA65509:ZA65510 AIW65509:AIW65510 ASS65509:ASS65510 BCO65509:BCO65510 BMK65509:BMK65510 BWG65509:BWG65510 CGC65509:CGC65510 CPY65509:CPY65510 CZU65509:CZU65510 DJQ65509:DJQ65510 DTM65509:DTM65510 EDI65509:EDI65510 ENE65509:ENE65510 EXA65509:EXA65510 FGW65509:FGW65510 FQS65509:FQS65510 GAO65509:GAO65510 GKK65509:GKK65510 GUG65509:GUG65510 HEC65509:HEC65510 HNY65509:HNY65510 HXU65509:HXU65510 IHQ65509:IHQ65510 IRM65509:IRM65510 JBI65509:JBI65510 JLE65509:JLE65510 JVA65509:JVA65510 KEW65509:KEW65510 KOS65509:KOS65510 KYO65509:KYO65510 LIK65509:LIK65510 LSG65509:LSG65510 MCC65509:MCC65510 MLY65509:MLY65510 MVU65509:MVU65510 NFQ65509:NFQ65510 NPM65509:NPM65510 NZI65509:NZI65510 OJE65509:OJE65510 OTA65509:OTA65510 PCW65509:PCW65510 PMS65509:PMS65510 PWO65509:PWO65510 QGK65509:QGK65510 QQG65509:QQG65510 RAC65509:RAC65510 RJY65509:RJY65510 RTU65509:RTU65510 SDQ65509:SDQ65510 SNM65509:SNM65510 SXI65509:SXI65510 THE65509:THE65510 TRA65509:TRA65510 UAW65509:UAW65510 UKS65509:UKS65510 UUO65509:UUO65510 VEK65509:VEK65510 VOG65509:VOG65510 VYC65509:VYC65510 WHY65509:WHY65510 WRU65509:WRU65510 FI131045:FI131046 PE131045:PE131046 ZA131045:ZA131046 AIW131045:AIW131046 ASS131045:ASS131046 BCO131045:BCO131046 BMK131045:BMK131046 BWG131045:BWG131046 CGC131045:CGC131046 CPY131045:CPY131046 CZU131045:CZU131046 DJQ131045:DJQ131046 DTM131045:DTM131046 EDI131045:EDI131046 ENE131045:ENE131046 EXA131045:EXA131046 FGW131045:FGW131046 FQS131045:FQS131046 GAO131045:GAO131046 GKK131045:GKK131046 GUG131045:GUG131046 HEC131045:HEC131046 HNY131045:HNY131046 HXU131045:HXU131046 IHQ131045:IHQ131046 IRM131045:IRM131046 JBI131045:JBI131046 JLE131045:JLE131046 JVA131045:JVA131046 KEW131045:KEW131046 KOS131045:KOS131046 KYO131045:KYO131046 LIK131045:LIK131046 LSG131045:LSG131046 MCC131045:MCC131046 MLY131045:MLY131046 MVU131045:MVU131046 NFQ131045:NFQ131046 NPM131045:NPM131046 NZI131045:NZI131046 OJE131045:OJE131046 OTA131045:OTA131046 PCW131045:PCW131046 PMS131045:PMS131046 PWO131045:PWO131046 QGK131045:QGK131046 QQG131045:QQG131046 RAC131045:RAC131046 RJY131045:RJY131046 RTU131045:RTU131046 SDQ131045:SDQ131046 SNM131045:SNM131046 SXI131045:SXI131046 THE131045:THE131046 TRA131045:TRA131046 UAW131045:UAW131046 UKS131045:UKS131046 UUO131045:UUO131046 VEK131045:VEK131046 VOG131045:VOG131046 VYC131045:VYC131046 WHY131045:WHY131046 WRU131045:WRU131046 FI196581:FI196582 PE196581:PE196582 ZA196581:ZA196582 AIW196581:AIW196582 ASS196581:ASS196582 BCO196581:BCO196582 BMK196581:BMK196582 BWG196581:BWG196582 CGC196581:CGC196582 CPY196581:CPY196582 CZU196581:CZU196582 DJQ196581:DJQ196582 DTM196581:DTM196582 EDI196581:EDI196582 ENE196581:ENE196582 EXA196581:EXA196582 FGW196581:FGW196582 FQS196581:FQS196582 GAO196581:GAO196582 GKK196581:GKK196582 GUG196581:GUG196582 HEC196581:HEC196582 HNY196581:HNY196582 HXU196581:HXU196582 IHQ196581:IHQ196582 IRM196581:IRM196582 JBI196581:JBI196582 JLE196581:JLE196582 JVA196581:JVA196582 KEW196581:KEW196582 KOS196581:KOS196582 KYO196581:KYO196582 LIK196581:LIK196582 LSG196581:LSG196582 MCC196581:MCC196582 MLY196581:MLY196582 MVU196581:MVU196582 NFQ196581:NFQ196582 NPM196581:NPM196582 NZI196581:NZI196582 OJE196581:OJE196582 OTA196581:OTA196582 PCW196581:PCW196582 PMS196581:PMS196582 PWO196581:PWO196582 QGK196581:QGK196582 QQG196581:QQG196582 RAC196581:RAC196582 RJY196581:RJY196582 RTU196581:RTU196582 SDQ196581:SDQ196582 SNM196581:SNM196582 SXI196581:SXI196582 THE196581:THE196582 TRA196581:TRA196582 UAW196581:UAW196582 UKS196581:UKS196582 UUO196581:UUO196582 VEK196581:VEK196582 VOG196581:VOG196582 VYC196581:VYC196582 WHY196581:WHY196582 WRU196581:WRU196582 FI262117:FI262118 PE262117:PE262118 ZA262117:ZA262118 AIW262117:AIW262118 ASS262117:ASS262118 BCO262117:BCO262118 BMK262117:BMK262118 BWG262117:BWG262118 CGC262117:CGC262118 CPY262117:CPY262118 CZU262117:CZU262118 DJQ262117:DJQ262118 DTM262117:DTM262118 EDI262117:EDI262118 ENE262117:ENE262118 EXA262117:EXA262118 FGW262117:FGW262118 FQS262117:FQS262118 GAO262117:GAO262118 GKK262117:GKK262118 GUG262117:GUG262118 HEC262117:HEC262118 HNY262117:HNY262118 HXU262117:HXU262118 IHQ262117:IHQ262118 IRM262117:IRM262118 JBI262117:JBI262118 JLE262117:JLE262118 JVA262117:JVA262118 KEW262117:KEW262118 KOS262117:KOS262118 KYO262117:KYO262118 LIK262117:LIK262118 LSG262117:LSG262118 MCC262117:MCC262118 MLY262117:MLY262118 MVU262117:MVU262118 NFQ262117:NFQ262118 NPM262117:NPM262118 NZI262117:NZI262118 OJE262117:OJE262118 OTA262117:OTA262118 PCW262117:PCW262118 PMS262117:PMS262118 PWO262117:PWO262118 QGK262117:QGK262118 QQG262117:QQG262118 RAC262117:RAC262118 RJY262117:RJY262118 RTU262117:RTU262118 SDQ262117:SDQ262118 SNM262117:SNM262118 SXI262117:SXI262118 THE262117:THE262118 TRA262117:TRA262118 UAW262117:UAW262118 UKS262117:UKS262118 UUO262117:UUO262118 VEK262117:VEK262118 VOG262117:VOG262118 VYC262117:VYC262118 WHY262117:WHY262118 WRU262117:WRU262118 FI327653:FI327654 PE327653:PE327654 ZA327653:ZA327654 AIW327653:AIW327654 ASS327653:ASS327654 BCO327653:BCO327654 BMK327653:BMK327654 BWG327653:BWG327654 CGC327653:CGC327654 CPY327653:CPY327654 CZU327653:CZU327654 DJQ327653:DJQ327654 DTM327653:DTM327654 EDI327653:EDI327654 ENE327653:ENE327654 EXA327653:EXA327654 FGW327653:FGW327654 FQS327653:FQS327654 GAO327653:GAO327654 GKK327653:GKK327654 GUG327653:GUG327654 HEC327653:HEC327654 HNY327653:HNY327654 HXU327653:HXU327654 IHQ327653:IHQ327654 IRM327653:IRM327654 JBI327653:JBI327654 JLE327653:JLE327654 JVA327653:JVA327654 KEW327653:KEW327654 KOS327653:KOS327654 KYO327653:KYO327654 LIK327653:LIK327654 LSG327653:LSG327654 MCC327653:MCC327654 MLY327653:MLY327654 MVU327653:MVU327654 NFQ327653:NFQ327654 NPM327653:NPM327654 NZI327653:NZI327654 OJE327653:OJE327654 OTA327653:OTA327654 PCW327653:PCW327654 PMS327653:PMS327654 PWO327653:PWO327654 QGK327653:QGK327654 QQG327653:QQG327654 RAC327653:RAC327654 RJY327653:RJY327654 RTU327653:RTU327654 SDQ327653:SDQ327654 SNM327653:SNM327654 SXI327653:SXI327654 THE327653:THE327654 TRA327653:TRA327654 UAW327653:UAW327654 UKS327653:UKS327654 UUO327653:UUO327654 VEK327653:VEK327654 VOG327653:VOG327654 VYC327653:VYC327654 WHY327653:WHY327654 WRU327653:WRU327654 FI393189:FI393190 PE393189:PE393190 ZA393189:ZA393190 AIW393189:AIW393190 ASS393189:ASS393190 BCO393189:BCO393190 BMK393189:BMK393190 BWG393189:BWG393190 CGC393189:CGC393190 CPY393189:CPY393190 CZU393189:CZU393190 DJQ393189:DJQ393190 DTM393189:DTM393190 EDI393189:EDI393190 ENE393189:ENE393190 EXA393189:EXA393190 FGW393189:FGW393190 FQS393189:FQS393190 GAO393189:GAO393190 GKK393189:GKK393190 GUG393189:GUG393190 HEC393189:HEC393190 HNY393189:HNY393190 HXU393189:HXU393190 IHQ393189:IHQ393190 IRM393189:IRM393190 JBI393189:JBI393190 JLE393189:JLE393190 JVA393189:JVA393190 KEW393189:KEW393190 KOS393189:KOS393190 KYO393189:KYO393190 LIK393189:LIK393190 LSG393189:LSG393190 MCC393189:MCC393190 MLY393189:MLY393190 MVU393189:MVU393190 NFQ393189:NFQ393190 NPM393189:NPM393190 NZI393189:NZI393190 OJE393189:OJE393190 OTA393189:OTA393190 PCW393189:PCW393190 PMS393189:PMS393190 PWO393189:PWO393190 QGK393189:QGK393190 QQG393189:QQG393190 RAC393189:RAC393190 RJY393189:RJY393190 RTU393189:RTU393190 SDQ393189:SDQ393190 SNM393189:SNM393190 SXI393189:SXI393190 THE393189:THE393190 TRA393189:TRA393190 UAW393189:UAW393190 UKS393189:UKS393190 UUO393189:UUO393190 VEK393189:VEK393190 VOG393189:VOG393190 VYC393189:VYC393190 WHY393189:WHY393190 WRU393189:WRU393190 FI458725:FI458726 PE458725:PE458726 ZA458725:ZA458726 AIW458725:AIW458726 ASS458725:ASS458726 BCO458725:BCO458726 BMK458725:BMK458726 BWG458725:BWG458726 CGC458725:CGC458726 CPY458725:CPY458726 CZU458725:CZU458726 DJQ458725:DJQ458726 DTM458725:DTM458726 EDI458725:EDI458726 ENE458725:ENE458726 EXA458725:EXA458726 FGW458725:FGW458726 FQS458725:FQS458726 GAO458725:GAO458726 GKK458725:GKK458726 GUG458725:GUG458726 HEC458725:HEC458726 HNY458725:HNY458726 HXU458725:HXU458726 IHQ458725:IHQ458726 IRM458725:IRM458726 JBI458725:JBI458726 JLE458725:JLE458726 JVA458725:JVA458726 KEW458725:KEW458726 KOS458725:KOS458726 KYO458725:KYO458726 LIK458725:LIK458726 LSG458725:LSG458726 MCC458725:MCC458726 MLY458725:MLY458726 MVU458725:MVU458726 NFQ458725:NFQ458726 NPM458725:NPM458726 NZI458725:NZI458726 OJE458725:OJE458726 OTA458725:OTA458726 PCW458725:PCW458726 PMS458725:PMS458726 PWO458725:PWO458726 QGK458725:QGK458726 QQG458725:QQG458726 RAC458725:RAC458726 RJY458725:RJY458726 RTU458725:RTU458726 SDQ458725:SDQ458726 SNM458725:SNM458726 SXI458725:SXI458726 THE458725:THE458726 TRA458725:TRA458726 UAW458725:UAW458726 UKS458725:UKS458726 UUO458725:UUO458726 VEK458725:VEK458726 VOG458725:VOG458726 VYC458725:VYC458726 WHY458725:WHY458726 WRU458725:WRU458726 FI524261:FI524262 PE524261:PE524262 ZA524261:ZA524262 AIW524261:AIW524262 ASS524261:ASS524262 BCO524261:BCO524262 BMK524261:BMK524262 BWG524261:BWG524262 CGC524261:CGC524262 CPY524261:CPY524262 CZU524261:CZU524262 DJQ524261:DJQ524262 DTM524261:DTM524262 EDI524261:EDI524262 ENE524261:ENE524262 EXA524261:EXA524262 FGW524261:FGW524262 FQS524261:FQS524262 GAO524261:GAO524262 GKK524261:GKK524262 GUG524261:GUG524262 HEC524261:HEC524262 HNY524261:HNY524262 HXU524261:HXU524262 IHQ524261:IHQ524262 IRM524261:IRM524262 JBI524261:JBI524262 JLE524261:JLE524262 JVA524261:JVA524262 KEW524261:KEW524262 KOS524261:KOS524262 KYO524261:KYO524262 LIK524261:LIK524262 LSG524261:LSG524262 MCC524261:MCC524262 MLY524261:MLY524262 MVU524261:MVU524262 NFQ524261:NFQ524262 NPM524261:NPM524262 NZI524261:NZI524262 OJE524261:OJE524262 OTA524261:OTA524262 PCW524261:PCW524262 PMS524261:PMS524262 PWO524261:PWO524262 QGK524261:QGK524262 QQG524261:QQG524262 RAC524261:RAC524262 RJY524261:RJY524262 RTU524261:RTU524262 SDQ524261:SDQ524262 SNM524261:SNM524262 SXI524261:SXI524262 THE524261:THE524262 TRA524261:TRA524262 UAW524261:UAW524262 UKS524261:UKS524262 UUO524261:UUO524262 VEK524261:VEK524262 VOG524261:VOG524262 VYC524261:VYC524262 WHY524261:WHY524262 WRU524261:WRU524262 FI589797:FI589798 PE589797:PE589798 ZA589797:ZA589798 AIW589797:AIW589798 ASS589797:ASS589798 BCO589797:BCO589798 BMK589797:BMK589798 BWG589797:BWG589798 CGC589797:CGC589798 CPY589797:CPY589798 CZU589797:CZU589798 DJQ589797:DJQ589798 DTM589797:DTM589798 EDI589797:EDI589798 ENE589797:ENE589798 EXA589797:EXA589798 FGW589797:FGW589798 FQS589797:FQS589798 GAO589797:GAO589798 GKK589797:GKK589798 GUG589797:GUG589798 HEC589797:HEC589798 HNY589797:HNY589798 HXU589797:HXU589798 IHQ589797:IHQ589798 IRM589797:IRM589798 JBI589797:JBI589798 JLE589797:JLE589798 JVA589797:JVA589798 KEW589797:KEW589798 KOS589797:KOS589798 KYO589797:KYO589798 LIK589797:LIK589798 LSG589797:LSG589798 MCC589797:MCC589798 MLY589797:MLY589798 MVU589797:MVU589798 NFQ589797:NFQ589798 NPM589797:NPM589798 NZI589797:NZI589798 OJE589797:OJE589798 OTA589797:OTA589798 PCW589797:PCW589798 PMS589797:PMS589798 PWO589797:PWO589798 QGK589797:QGK589798 QQG589797:QQG589798 RAC589797:RAC589798 RJY589797:RJY589798 RTU589797:RTU589798 SDQ589797:SDQ589798 SNM589797:SNM589798 SXI589797:SXI589798 THE589797:THE589798 TRA589797:TRA589798 UAW589797:UAW589798 UKS589797:UKS589798 UUO589797:UUO589798 VEK589797:VEK589798 VOG589797:VOG589798 VYC589797:VYC589798 WHY589797:WHY589798 WRU589797:WRU589798 FI655333:FI655334 PE655333:PE655334 ZA655333:ZA655334 AIW655333:AIW655334 ASS655333:ASS655334 BCO655333:BCO655334 BMK655333:BMK655334 BWG655333:BWG655334 CGC655333:CGC655334 CPY655333:CPY655334 CZU655333:CZU655334 DJQ655333:DJQ655334 DTM655333:DTM655334 EDI655333:EDI655334 ENE655333:ENE655334 EXA655333:EXA655334 FGW655333:FGW655334 FQS655333:FQS655334 GAO655333:GAO655334 GKK655333:GKK655334 GUG655333:GUG655334 HEC655333:HEC655334 HNY655333:HNY655334 HXU655333:HXU655334 IHQ655333:IHQ655334 IRM655333:IRM655334 JBI655333:JBI655334 JLE655333:JLE655334 JVA655333:JVA655334 KEW655333:KEW655334 KOS655333:KOS655334 KYO655333:KYO655334 LIK655333:LIK655334 LSG655333:LSG655334 MCC655333:MCC655334 MLY655333:MLY655334 MVU655333:MVU655334 NFQ655333:NFQ655334 NPM655333:NPM655334 NZI655333:NZI655334 OJE655333:OJE655334 OTA655333:OTA655334 PCW655333:PCW655334 PMS655333:PMS655334 PWO655333:PWO655334 QGK655333:QGK655334 QQG655333:QQG655334 RAC655333:RAC655334 RJY655333:RJY655334 RTU655333:RTU655334 SDQ655333:SDQ655334 SNM655333:SNM655334 SXI655333:SXI655334 THE655333:THE655334 TRA655333:TRA655334 UAW655333:UAW655334 UKS655333:UKS655334 UUO655333:UUO655334 VEK655333:VEK655334 VOG655333:VOG655334 VYC655333:VYC655334 WHY655333:WHY655334 WRU655333:WRU655334 FI720869:FI720870 PE720869:PE720870 ZA720869:ZA720870 AIW720869:AIW720870 ASS720869:ASS720870 BCO720869:BCO720870 BMK720869:BMK720870 BWG720869:BWG720870 CGC720869:CGC720870 CPY720869:CPY720870 CZU720869:CZU720870 DJQ720869:DJQ720870 DTM720869:DTM720870 EDI720869:EDI720870 ENE720869:ENE720870 EXA720869:EXA720870 FGW720869:FGW720870 FQS720869:FQS720870 GAO720869:GAO720870 GKK720869:GKK720870 GUG720869:GUG720870 HEC720869:HEC720870 HNY720869:HNY720870 HXU720869:HXU720870 IHQ720869:IHQ720870 IRM720869:IRM720870 JBI720869:JBI720870 JLE720869:JLE720870 JVA720869:JVA720870 KEW720869:KEW720870 KOS720869:KOS720870 KYO720869:KYO720870 LIK720869:LIK720870 LSG720869:LSG720870 MCC720869:MCC720870 MLY720869:MLY720870 MVU720869:MVU720870 NFQ720869:NFQ720870 NPM720869:NPM720870 NZI720869:NZI720870 OJE720869:OJE720870 OTA720869:OTA720870 PCW720869:PCW720870 PMS720869:PMS720870 PWO720869:PWO720870 QGK720869:QGK720870 QQG720869:QQG720870 RAC720869:RAC720870 RJY720869:RJY720870 RTU720869:RTU720870 SDQ720869:SDQ720870 SNM720869:SNM720870 SXI720869:SXI720870 THE720869:THE720870 TRA720869:TRA720870 UAW720869:UAW720870 UKS720869:UKS720870 UUO720869:UUO720870 VEK720869:VEK720870 VOG720869:VOG720870 VYC720869:VYC720870 WHY720869:WHY720870 WRU720869:WRU720870 FI786405:FI786406 PE786405:PE786406 ZA786405:ZA786406 AIW786405:AIW786406 ASS786405:ASS786406 BCO786405:BCO786406 BMK786405:BMK786406 BWG786405:BWG786406 CGC786405:CGC786406 CPY786405:CPY786406 CZU786405:CZU786406 DJQ786405:DJQ786406 DTM786405:DTM786406 EDI786405:EDI786406 ENE786405:ENE786406 EXA786405:EXA786406 FGW786405:FGW786406 FQS786405:FQS786406 GAO786405:GAO786406 GKK786405:GKK786406 GUG786405:GUG786406 HEC786405:HEC786406 HNY786405:HNY786406 HXU786405:HXU786406 IHQ786405:IHQ786406 IRM786405:IRM786406 JBI786405:JBI786406 JLE786405:JLE786406 JVA786405:JVA786406 KEW786405:KEW786406 KOS786405:KOS786406 KYO786405:KYO786406 LIK786405:LIK786406 LSG786405:LSG786406 MCC786405:MCC786406 MLY786405:MLY786406 MVU786405:MVU786406 NFQ786405:NFQ786406 NPM786405:NPM786406 NZI786405:NZI786406 OJE786405:OJE786406 OTA786405:OTA786406 PCW786405:PCW786406 PMS786405:PMS786406 PWO786405:PWO786406 QGK786405:QGK786406 QQG786405:QQG786406 RAC786405:RAC786406 RJY786405:RJY786406 RTU786405:RTU786406 SDQ786405:SDQ786406 SNM786405:SNM786406 SXI786405:SXI786406 THE786405:THE786406 TRA786405:TRA786406 UAW786405:UAW786406 UKS786405:UKS786406 UUO786405:UUO786406 VEK786405:VEK786406 VOG786405:VOG786406 VYC786405:VYC786406 WHY786405:WHY786406 WRU786405:WRU786406 FI851941:FI851942 PE851941:PE851942 ZA851941:ZA851942 AIW851941:AIW851942 ASS851941:ASS851942 BCO851941:BCO851942 BMK851941:BMK851942 BWG851941:BWG851942 CGC851941:CGC851942 CPY851941:CPY851942 CZU851941:CZU851942 DJQ851941:DJQ851942 DTM851941:DTM851942 EDI851941:EDI851942 ENE851941:ENE851942 EXA851941:EXA851942 FGW851941:FGW851942 FQS851941:FQS851942 GAO851941:GAO851942 GKK851941:GKK851942 GUG851941:GUG851942 HEC851941:HEC851942 HNY851941:HNY851942 HXU851941:HXU851942 IHQ851941:IHQ851942 IRM851941:IRM851942 JBI851941:JBI851942 JLE851941:JLE851942 JVA851941:JVA851942 KEW851941:KEW851942 KOS851941:KOS851942 KYO851941:KYO851942 LIK851941:LIK851942 LSG851941:LSG851942 MCC851941:MCC851942 MLY851941:MLY851942 MVU851941:MVU851942 NFQ851941:NFQ851942 NPM851941:NPM851942 NZI851941:NZI851942 OJE851941:OJE851942 OTA851941:OTA851942 PCW851941:PCW851942 PMS851941:PMS851942 PWO851941:PWO851942 QGK851941:QGK851942 QQG851941:QQG851942 RAC851941:RAC851942 RJY851941:RJY851942 RTU851941:RTU851942 SDQ851941:SDQ851942 SNM851941:SNM851942 SXI851941:SXI851942 THE851941:THE851942 TRA851941:TRA851942 UAW851941:UAW851942 UKS851941:UKS851942 UUO851941:UUO851942 VEK851941:VEK851942 VOG851941:VOG851942 VYC851941:VYC851942 WHY851941:WHY851942 WRU851941:WRU851942 FI917477:FI917478 PE917477:PE917478 ZA917477:ZA917478 AIW917477:AIW917478 ASS917477:ASS917478 BCO917477:BCO917478 BMK917477:BMK917478 BWG917477:BWG917478 CGC917477:CGC917478 CPY917477:CPY917478 CZU917477:CZU917478 DJQ917477:DJQ917478 DTM917477:DTM917478 EDI917477:EDI917478 ENE917477:ENE917478 EXA917477:EXA917478 FGW917477:FGW917478 FQS917477:FQS917478 GAO917477:GAO917478 GKK917477:GKK917478 GUG917477:GUG917478 HEC917477:HEC917478 HNY917477:HNY917478 HXU917477:HXU917478 IHQ917477:IHQ917478 IRM917477:IRM917478 JBI917477:JBI917478 JLE917477:JLE917478 JVA917477:JVA917478 KEW917477:KEW917478 KOS917477:KOS917478 KYO917477:KYO917478 LIK917477:LIK917478 LSG917477:LSG917478 MCC917477:MCC917478 MLY917477:MLY917478 MVU917477:MVU917478 NFQ917477:NFQ917478 NPM917477:NPM917478 NZI917477:NZI917478 OJE917477:OJE917478 OTA917477:OTA917478 PCW917477:PCW917478 PMS917477:PMS917478 PWO917477:PWO917478 QGK917477:QGK917478 QQG917477:QQG917478 RAC917477:RAC917478 RJY917477:RJY917478 RTU917477:RTU917478 SDQ917477:SDQ917478 SNM917477:SNM917478 SXI917477:SXI917478 THE917477:THE917478 TRA917477:TRA917478 UAW917477:UAW917478 UKS917477:UKS917478 UUO917477:UUO917478 VEK917477:VEK917478 VOG917477:VOG917478 VYC917477:VYC917478 WHY917477:WHY917478 WRU917477:WRU917478 FI983013:FI983014 PE983013:PE983014 ZA983013:ZA983014 AIW983013:AIW983014 ASS983013:ASS983014 BCO983013:BCO983014 BMK983013:BMK983014 BWG983013:BWG983014 CGC983013:CGC983014 CPY983013:CPY983014 CZU983013:CZU983014 DJQ983013:DJQ983014 DTM983013:DTM983014 EDI983013:EDI983014 ENE983013:ENE983014 EXA983013:EXA983014 FGW983013:FGW983014 FQS983013:FQS983014 GAO983013:GAO983014 GKK983013:GKK983014 GUG983013:GUG983014 HEC983013:HEC983014 HNY983013:HNY983014 HXU983013:HXU983014 IHQ983013:IHQ983014 IRM983013:IRM983014 JBI983013:JBI983014 JLE983013:JLE983014 JVA983013:JVA983014 KEW983013:KEW983014 KOS983013:KOS983014 KYO983013:KYO983014 LIK983013:LIK983014 LSG983013:LSG983014 MCC983013:MCC983014 MLY983013:MLY983014 MVU983013:MVU983014 NFQ983013:NFQ983014 NPM983013:NPM983014 NZI983013:NZI983014 OJE983013:OJE983014 OTA983013:OTA983014 PCW983013:PCW983014 PMS983013:PMS983014 PWO983013:PWO983014 QGK983013:QGK983014 QQG983013:QQG983014 RAC983013:RAC983014 RJY983013:RJY983014 RTU983013:RTU983014 SDQ983013:SDQ983014 SNM983013:SNM983014 SXI983013:SXI983014 THE983013:THE983014 TRA983013:TRA983014 UAW983013:UAW983014 UKS983013:UKS983014 UUO983013:UUO983014 VEK983013:VEK983014 VOG983013:VOG983014 VYC983013:VYC983014 WHY983013:WHY983014 WRU983013:WRU983014 FG65509:FG65510 PC65509:PC65510 YY65509:YY65510 AIU65509:AIU65510 ASQ65509:ASQ65510 BCM65509:BCM65510 BMI65509:BMI65510 BWE65509:BWE65510 CGA65509:CGA65510 CPW65509:CPW65510 CZS65509:CZS65510 DJO65509:DJO65510 DTK65509:DTK65510 EDG65509:EDG65510 ENC65509:ENC65510 EWY65509:EWY65510 FGU65509:FGU65510 FQQ65509:FQQ65510 GAM65509:GAM65510 GKI65509:GKI65510 GUE65509:GUE65510 HEA65509:HEA65510 HNW65509:HNW65510 HXS65509:HXS65510 IHO65509:IHO65510 IRK65509:IRK65510 JBG65509:JBG65510 JLC65509:JLC65510 JUY65509:JUY65510 KEU65509:KEU65510 KOQ65509:KOQ65510 KYM65509:KYM65510 LII65509:LII65510 LSE65509:LSE65510 MCA65509:MCA65510 MLW65509:MLW65510 MVS65509:MVS65510 NFO65509:NFO65510 NPK65509:NPK65510 NZG65509:NZG65510 OJC65509:OJC65510 OSY65509:OSY65510 PCU65509:PCU65510 PMQ65509:PMQ65510 PWM65509:PWM65510 QGI65509:QGI65510 QQE65509:QQE65510 RAA65509:RAA65510 RJW65509:RJW65510 RTS65509:RTS65510 SDO65509:SDO65510 SNK65509:SNK65510 SXG65509:SXG65510 THC65509:THC65510 TQY65509:TQY65510 UAU65509:UAU65510 UKQ65509:UKQ65510 UUM65509:UUM65510 VEI65509:VEI65510 VOE65509:VOE65510 VYA65509:VYA65510 WHW65509:WHW65510 WRS65509:WRS65510 FG131045:FG131046 PC131045:PC131046 YY131045:YY131046 AIU131045:AIU131046 ASQ131045:ASQ131046 BCM131045:BCM131046 BMI131045:BMI131046 BWE131045:BWE131046 CGA131045:CGA131046 CPW131045:CPW131046 CZS131045:CZS131046 DJO131045:DJO131046 DTK131045:DTK131046 EDG131045:EDG131046 ENC131045:ENC131046 EWY131045:EWY131046 FGU131045:FGU131046 FQQ131045:FQQ131046 GAM131045:GAM131046 GKI131045:GKI131046 GUE131045:GUE131046 HEA131045:HEA131046 HNW131045:HNW131046 HXS131045:HXS131046 IHO131045:IHO131046 IRK131045:IRK131046 JBG131045:JBG131046 JLC131045:JLC131046 JUY131045:JUY131046 KEU131045:KEU131046 KOQ131045:KOQ131046 KYM131045:KYM131046 LII131045:LII131046 LSE131045:LSE131046 MCA131045:MCA131046 MLW131045:MLW131046 MVS131045:MVS131046 NFO131045:NFO131046 NPK131045:NPK131046 NZG131045:NZG131046 OJC131045:OJC131046 OSY131045:OSY131046 PCU131045:PCU131046 PMQ131045:PMQ131046 PWM131045:PWM131046 QGI131045:QGI131046 QQE131045:QQE131046 RAA131045:RAA131046 RJW131045:RJW131046 RTS131045:RTS131046 SDO131045:SDO131046 SNK131045:SNK131046 SXG131045:SXG131046 THC131045:THC131046 TQY131045:TQY131046 UAU131045:UAU131046 UKQ131045:UKQ131046 UUM131045:UUM131046 VEI131045:VEI131046 VOE131045:VOE131046 VYA131045:VYA131046 WHW131045:WHW131046 WRS131045:WRS131046 FG196581:FG196582 PC196581:PC196582 YY196581:YY196582 AIU196581:AIU196582 ASQ196581:ASQ196582 BCM196581:BCM196582 BMI196581:BMI196582 BWE196581:BWE196582 CGA196581:CGA196582 CPW196581:CPW196582 CZS196581:CZS196582 DJO196581:DJO196582 DTK196581:DTK196582 EDG196581:EDG196582 ENC196581:ENC196582 EWY196581:EWY196582 FGU196581:FGU196582 FQQ196581:FQQ196582 GAM196581:GAM196582 GKI196581:GKI196582 GUE196581:GUE196582 HEA196581:HEA196582 HNW196581:HNW196582 HXS196581:HXS196582 IHO196581:IHO196582 IRK196581:IRK196582 JBG196581:JBG196582 JLC196581:JLC196582 JUY196581:JUY196582 KEU196581:KEU196582 KOQ196581:KOQ196582 KYM196581:KYM196582 LII196581:LII196582 LSE196581:LSE196582 MCA196581:MCA196582 MLW196581:MLW196582 MVS196581:MVS196582 NFO196581:NFO196582 NPK196581:NPK196582 NZG196581:NZG196582 OJC196581:OJC196582 OSY196581:OSY196582 PCU196581:PCU196582 PMQ196581:PMQ196582 PWM196581:PWM196582 QGI196581:QGI196582 QQE196581:QQE196582 RAA196581:RAA196582 RJW196581:RJW196582 RTS196581:RTS196582 SDO196581:SDO196582 SNK196581:SNK196582 SXG196581:SXG196582 THC196581:THC196582 TQY196581:TQY196582 UAU196581:UAU196582 UKQ196581:UKQ196582 UUM196581:UUM196582 VEI196581:VEI196582 VOE196581:VOE196582 VYA196581:VYA196582 WHW196581:WHW196582 WRS196581:WRS196582 FG262117:FG262118 PC262117:PC262118 YY262117:YY262118 AIU262117:AIU262118 ASQ262117:ASQ262118 BCM262117:BCM262118 BMI262117:BMI262118 BWE262117:BWE262118 CGA262117:CGA262118 CPW262117:CPW262118 CZS262117:CZS262118 DJO262117:DJO262118 DTK262117:DTK262118 EDG262117:EDG262118 ENC262117:ENC262118 EWY262117:EWY262118 FGU262117:FGU262118 FQQ262117:FQQ262118 GAM262117:GAM262118 GKI262117:GKI262118 GUE262117:GUE262118 HEA262117:HEA262118 HNW262117:HNW262118 HXS262117:HXS262118 IHO262117:IHO262118 IRK262117:IRK262118 JBG262117:JBG262118 JLC262117:JLC262118 JUY262117:JUY262118 KEU262117:KEU262118 KOQ262117:KOQ262118 KYM262117:KYM262118 LII262117:LII262118 LSE262117:LSE262118 MCA262117:MCA262118 MLW262117:MLW262118 MVS262117:MVS262118 NFO262117:NFO262118 NPK262117:NPK262118 NZG262117:NZG262118 OJC262117:OJC262118 OSY262117:OSY262118 PCU262117:PCU262118 PMQ262117:PMQ262118 PWM262117:PWM262118 QGI262117:QGI262118 QQE262117:QQE262118 RAA262117:RAA262118 RJW262117:RJW262118 RTS262117:RTS262118 SDO262117:SDO262118 SNK262117:SNK262118 SXG262117:SXG262118 THC262117:THC262118 TQY262117:TQY262118 UAU262117:UAU262118 UKQ262117:UKQ262118 UUM262117:UUM262118 VEI262117:VEI262118 VOE262117:VOE262118 VYA262117:VYA262118 WHW262117:WHW262118 WRS262117:WRS262118 FG327653:FG327654 PC327653:PC327654 YY327653:YY327654 AIU327653:AIU327654 ASQ327653:ASQ327654 BCM327653:BCM327654 BMI327653:BMI327654 BWE327653:BWE327654 CGA327653:CGA327654 CPW327653:CPW327654 CZS327653:CZS327654 DJO327653:DJO327654 DTK327653:DTK327654 EDG327653:EDG327654 ENC327653:ENC327654 EWY327653:EWY327654 FGU327653:FGU327654 FQQ327653:FQQ327654 GAM327653:GAM327654 GKI327653:GKI327654 GUE327653:GUE327654 HEA327653:HEA327654 HNW327653:HNW327654 HXS327653:HXS327654 IHO327653:IHO327654 IRK327653:IRK327654 JBG327653:JBG327654 JLC327653:JLC327654 JUY327653:JUY327654 KEU327653:KEU327654 KOQ327653:KOQ327654 KYM327653:KYM327654 LII327653:LII327654 LSE327653:LSE327654 MCA327653:MCA327654 MLW327653:MLW327654 MVS327653:MVS327654 NFO327653:NFO327654 NPK327653:NPK327654 NZG327653:NZG327654 OJC327653:OJC327654 OSY327653:OSY327654 PCU327653:PCU327654 PMQ327653:PMQ327654 PWM327653:PWM327654 QGI327653:QGI327654 QQE327653:QQE327654 RAA327653:RAA327654 RJW327653:RJW327654 RTS327653:RTS327654 SDO327653:SDO327654 SNK327653:SNK327654 SXG327653:SXG327654 THC327653:THC327654 TQY327653:TQY327654 UAU327653:UAU327654 UKQ327653:UKQ327654 UUM327653:UUM327654 VEI327653:VEI327654 VOE327653:VOE327654 VYA327653:VYA327654 WHW327653:WHW327654 WRS327653:WRS327654 FG393189:FG393190 PC393189:PC393190 YY393189:YY393190 AIU393189:AIU393190 ASQ393189:ASQ393190 BCM393189:BCM393190 BMI393189:BMI393190 BWE393189:BWE393190 CGA393189:CGA393190 CPW393189:CPW393190 CZS393189:CZS393190 DJO393189:DJO393190 DTK393189:DTK393190 EDG393189:EDG393190 ENC393189:ENC393190 EWY393189:EWY393190 FGU393189:FGU393190 FQQ393189:FQQ393190 GAM393189:GAM393190 GKI393189:GKI393190 GUE393189:GUE393190 HEA393189:HEA393190 HNW393189:HNW393190 HXS393189:HXS393190 IHO393189:IHO393190 IRK393189:IRK393190 JBG393189:JBG393190 JLC393189:JLC393190 JUY393189:JUY393190 KEU393189:KEU393190 KOQ393189:KOQ393190 KYM393189:KYM393190 LII393189:LII393190 LSE393189:LSE393190 MCA393189:MCA393190 MLW393189:MLW393190 MVS393189:MVS393190 NFO393189:NFO393190 NPK393189:NPK393190 NZG393189:NZG393190 OJC393189:OJC393190 OSY393189:OSY393190 PCU393189:PCU393190 PMQ393189:PMQ393190 PWM393189:PWM393190 QGI393189:QGI393190 QQE393189:QQE393190 RAA393189:RAA393190 RJW393189:RJW393190 RTS393189:RTS393190 SDO393189:SDO393190 SNK393189:SNK393190 SXG393189:SXG393190 THC393189:THC393190 TQY393189:TQY393190 UAU393189:UAU393190 UKQ393189:UKQ393190 UUM393189:UUM393190 VEI393189:VEI393190 VOE393189:VOE393190 VYA393189:VYA393190 WHW393189:WHW393190 WRS393189:WRS393190 FG458725:FG458726 PC458725:PC458726 YY458725:YY458726 AIU458725:AIU458726 ASQ458725:ASQ458726 BCM458725:BCM458726 BMI458725:BMI458726 BWE458725:BWE458726 CGA458725:CGA458726 CPW458725:CPW458726 CZS458725:CZS458726 DJO458725:DJO458726 DTK458725:DTK458726 EDG458725:EDG458726 ENC458725:ENC458726 EWY458725:EWY458726 FGU458725:FGU458726 FQQ458725:FQQ458726 GAM458725:GAM458726 GKI458725:GKI458726 GUE458725:GUE458726 HEA458725:HEA458726 HNW458725:HNW458726 HXS458725:HXS458726 IHO458725:IHO458726 IRK458725:IRK458726 JBG458725:JBG458726 JLC458725:JLC458726 JUY458725:JUY458726 KEU458725:KEU458726 KOQ458725:KOQ458726 KYM458725:KYM458726 LII458725:LII458726 LSE458725:LSE458726 MCA458725:MCA458726 MLW458725:MLW458726 MVS458725:MVS458726 NFO458725:NFO458726 NPK458725:NPK458726 NZG458725:NZG458726 OJC458725:OJC458726 OSY458725:OSY458726 PCU458725:PCU458726 PMQ458725:PMQ458726 PWM458725:PWM458726 QGI458725:QGI458726 QQE458725:QQE458726 RAA458725:RAA458726 RJW458725:RJW458726 RTS458725:RTS458726 SDO458725:SDO458726 SNK458725:SNK458726 SXG458725:SXG458726 THC458725:THC458726 TQY458725:TQY458726 UAU458725:UAU458726 UKQ458725:UKQ458726 UUM458725:UUM458726 VEI458725:VEI458726 VOE458725:VOE458726 VYA458725:VYA458726 WHW458725:WHW458726 WRS458725:WRS458726 FG524261:FG524262 PC524261:PC524262 YY524261:YY524262 AIU524261:AIU524262 ASQ524261:ASQ524262 BCM524261:BCM524262 BMI524261:BMI524262 BWE524261:BWE524262 CGA524261:CGA524262 CPW524261:CPW524262 CZS524261:CZS524262 DJO524261:DJO524262 DTK524261:DTK524262 EDG524261:EDG524262 ENC524261:ENC524262 EWY524261:EWY524262 FGU524261:FGU524262 FQQ524261:FQQ524262 GAM524261:GAM524262 GKI524261:GKI524262 GUE524261:GUE524262 HEA524261:HEA524262 HNW524261:HNW524262 HXS524261:HXS524262 IHO524261:IHO524262 IRK524261:IRK524262 JBG524261:JBG524262 JLC524261:JLC524262 JUY524261:JUY524262 KEU524261:KEU524262 KOQ524261:KOQ524262 KYM524261:KYM524262 LII524261:LII524262 LSE524261:LSE524262 MCA524261:MCA524262 MLW524261:MLW524262 MVS524261:MVS524262 NFO524261:NFO524262 NPK524261:NPK524262 NZG524261:NZG524262 OJC524261:OJC524262 OSY524261:OSY524262 PCU524261:PCU524262 PMQ524261:PMQ524262 PWM524261:PWM524262 QGI524261:QGI524262 QQE524261:QQE524262 RAA524261:RAA524262 RJW524261:RJW524262 RTS524261:RTS524262 SDO524261:SDO524262 SNK524261:SNK524262 SXG524261:SXG524262 THC524261:THC524262 TQY524261:TQY524262 UAU524261:UAU524262 UKQ524261:UKQ524262 UUM524261:UUM524262 VEI524261:VEI524262 VOE524261:VOE524262 VYA524261:VYA524262 WHW524261:WHW524262 WRS524261:WRS524262 FG589797:FG589798 PC589797:PC589798 YY589797:YY589798 AIU589797:AIU589798 ASQ589797:ASQ589798 BCM589797:BCM589798 BMI589797:BMI589798 BWE589797:BWE589798 CGA589797:CGA589798 CPW589797:CPW589798 CZS589797:CZS589798 DJO589797:DJO589798 DTK589797:DTK589798 EDG589797:EDG589798 ENC589797:ENC589798 EWY589797:EWY589798 FGU589797:FGU589798 FQQ589797:FQQ589798 GAM589797:GAM589798 GKI589797:GKI589798 GUE589797:GUE589798 HEA589797:HEA589798 HNW589797:HNW589798 HXS589797:HXS589798 IHO589797:IHO589798 IRK589797:IRK589798 JBG589797:JBG589798 JLC589797:JLC589798 JUY589797:JUY589798 KEU589797:KEU589798 KOQ589797:KOQ589798 KYM589797:KYM589798 LII589797:LII589798 LSE589797:LSE589798 MCA589797:MCA589798 MLW589797:MLW589798 MVS589797:MVS589798 NFO589797:NFO589798 NPK589797:NPK589798 NZG589797:NZG589798 OJC589797:OJC589798 OSY589797:OSY589798 PCU589797:PCU589798 PMQ589797:PMQ589798 PWM589797:PWM589798 QGI589797:QGI589798 QQE589797:QQE589798 RAA589797:RAA589798 RJW589797:RJW589798 RTS589797:RTS589798 SDO589797:SDO589798 SNK589797:SNK589798 SXG589797:SXG589798 THC589797:THC589798 TQY589797:TQY589798 UAU589797:UAU589798 UKQ589797:UKQ589798 UUM589797:UUM589798 VEI589797:VEI589798 VOE589797:VOE589798 VYA589797:VYA589798 WHW589797:WHW589798 WRS589797:WRS589798 FG655333:FG655334 PC655333:PC655334 YY655333:YY655334 AIU655333:AIU655334 ASQ655333:ASQ655334 BCM655333:BCM655334 BMI655333:BMI655334 BWE655333:BWE655334 CGA655333:CGA655334 CPW655333:CPW655334 CZS655333:CZS655334 DJO655333:DJO655334 DTK655333:DTK655334 EDG655333:EDG655334 ENC655333:ENC655334 EWY655333:EWY655334 FGU655333:FGU655334 FQQ655333:FQQ655334 GAM655333:GAM655334 GKI655333:GKI655334 GUE655333:GUE655334 HEA655333:HEA655334 HNW655333:HNW655334 HXS655333:HXS655334 IHO655333:IHO655334 IRK655333:IRK655334 JBG655333:JBG655334 JLC655333:JLC655334 JUY655333:JUY655334 KEU655333:KEU655334 KOQ655333:KOQ655334 KYM655333:KYM655334 LII655333:LII655334 LSE655333:LSE655334 MCA655333:MCA655334 MLW655333:MLW655334 MVS655333:MVS655334 NFO655333:NFO655334 NPK655333:NPK655334 NZG655333:NZG655334 OJC655333:OJC655334 OSY655333:OSY655334 PCU655333:PCU655334 PMQ655333:PMQ655334 PWM655333:PWM655334 QGI655333:QGI655334 QQE655333:QQE655334 RAA655333:RAA655334 RJW655333:RJW655334 RTS655333:RTS655334 SDO655333:SDO655334 SNK655333:SNK655334 SXG655333:SXG655334 THC655333:THC655334 TQY655333:TQY655334 UAU655333:UAU655334 UKQ655333:UKQ655334 UUM655333:UUM655334 VEI655333:VEI655334 VOE655333:VOE655334 VYA655333:VYA655334 WHW655333:WHW655334 WRS655333:WRS655334 FG720869:FG720870 PC720869:PC720870 YY720869:YY720870 AIU720869:AIU720870 ASQ720869:ASQ720870 BCM720869:BCM720870 BMI720869:BMI720870 BWE720869:BWE720870 CGA720869:CGA720870 CPW720869:CPW720870 CZS720869:CZS720870 DJO720869:DJO720870 DTK720869:DTK720870 EDG720869:EDG720870 ENC720869:ENC720870 EWY720869:EWY720870 FGU720869:FGU720870 FQQ720869:FQQ720870 GAM720869:GAM720870 GKI720869:GKI720870 GUE720869:GUE720870 HEA720869:HEA720870 HNW720869:HNW720870 HXS720869:HXS720870 IHO720869:IHO720870 IRK720869:IRK720870 JBG720869:JBG720870 JLC720869:JLC720870 JUY720869:JUY720870 KEU720869:KEU720870 KOQ720869:KOQ720870 KYM720869:KYM720870 LII720869:LII720870 LSE720869:LSE720870 MCA720869:MCA720870 MLW720869:MLW720870 MVS720869:MVS720870 NFO720869:NFO720870 NPK720869:NPK720870 NZG720869:NZG720870 OJC720869:OJC720870 OSY720869:OSY720870 PCU720869:PCU720870 PMQ720869:PMQ720870 PWM720869:PWM720870 QGI720869:QGI720870 QQE720869:QQE720870 RAA720869:RAA720870 RJW720869:RJW720870 RTS720869:RTS720870 SDO720869:SDO720870 SNK720869:SNK720870 SXG720869:SXG720870 THC720869:THC720870 TQY720869:TQY720870 UAU720869:UAU720870 UKQ720869:UKQ720870 UUM720869:UUM720870 VEI720869:VEI720870 VOE720869:VOE720870 VYA720869:VYA720870 WHW720869:WHW720870 WRS720869:WRS720870 FG786405:FG786406 PC786405:PC786406 YY786405:YY786406 AIU786405:AIU786406 ASQ786405:ASQ786406 BCM786405:BCM786406 BMI786405:BMI786406 BWE786405:BWE786406 CGA786405:CGA786406 CPW786405:CPW786406 CZS786405:CZS786406 DJO786405:DJO786406 DTK786405:DTK786406 EDG786405:EDG786406 ENC786405:ENC786406 EWY786405:EWY786406 FGU786405:FGU786406 FQQ786405:FQQ786406 GAM786405:GAM786406 GKI786405:GKI786406 GUE786405:GUE786406 HEA786405:HEA786406 HNW786405:HNW786406 HXS786405:HXS786406 IHO786405:IHO786406 IRK786405:IRK786406 JBG786405:JBG786406 JLC786405:JLC786406 JUY786405:JUY786406 KEU786405:KEU786406 KOQ786405:KOQ786406 KYM786405:KYM786406 LII786405:LII786406 LSE786405:LSE786406 MCA786405:MCA786406 MLW786405:MLW786406 MVS786405:MVS786406 NFO786405:NFO786406 NPK786405:NPK786406 NZG786405:NZG786406 OJC786405:OJC786406 OSY786405:OSY786406 PCU786405:PCU786406 PMQ786405:PMQ786406 PWM786405:PWM786406 QGI786405:QGI786406 QQE786405:QQE786406 RAA786405:RAA786406 RJW786405:RJW786406 RTS786405:RTS786406 SDO786405:SDO786406 SNK786405:SNK786406 SXG786405:SXG786406 THC786405:THC786406 TQY786405:TQY786406 UAU786405:UAU786406 UKQ786405:UKQ786406 UUM786405:UUM786406 VEI786405:VEI786406 VOE786405:VOE786406 VYA786405:VYA786406 WHW786405:WHW786406 WRS786405:WRS786406 FG851941:FG851942 PC851941:PC851942 YY851941:YY851942 AIU851941:AIU851942 ASQ851941:ASQ851942 BCM851941:BCM851942 BMI851941:BMI851942 BWE851941:BWE851942 CGA851941:CGA851942 CPW851941:CPW851942 CZS851941:CZS851942 DJO851941:DJO851942 DTK851941:DTK851942 EDG851941:EDG851942 ENC851941:ENC851942 EWY851941:EWY851942 FGU851941:FGU851942 FQQ851941:FQQ851942 GAM851941:GAM851942 GKI851941:GKI851942 GUE851941:GUE851942 HEA851941:HEA851942 HNW851941:HNW851942 HXS851941:HXS851942 IHO851941:IHO851942 IRK851941:IRK851942 JBG851941:JBG851942 JLC851941:JLC851942 JUY851941:JUY851942 KEU851941:KEU851942 KOQ851941:KOQ851942 KYM851941:KYM851942 LII851941:LII851942 LSE851941:LSE851942 MCA851941:MCA851942 MLW851941:MLW851942 MVS851941:MVS851942 NFO851941:NFO851942 NPK851941:NPK851942 NZG851941:NZG851942 OJC851941:OJC851942 OSY851941:OSY851942 PCU851941:PCU851942 PMQ851941:PMQ851942 PWM851941:PWM851942 QGI851941:QGI851942 QQE851941:QQE851942 RAA851941:RAA851942 RJW851941:RJW851942 RTS851941:RTS851942 SDO851941:SDO851942 SNK851941:SNK851942 SXG851941:SXG851942 THC851941:THC851942 TQY851941:TQY851942 UAU851941:UAU851942 UKQ851941:UKQ851942 UUM851941:UUM851942 VEI851941:VEI851942 VOE851941:VOE851942 VYA851941:VYA851942 WHW851941:WHW851942 WRS851941:WRS851942 FG917477:FG917478 PC917477:PC917478 YY917477:YY917478 AIU917477:AIU917478 ASQ917477:ASQ917478 BCM917477:BCM917478 BMI917477:BMI917478 BWE917477:BWE917478 CGA917477:CGA917478 CPW917477:CPW917478 CZS917477:CZS917478 DJO917477:DJO917478 DTK917477:DTK917478 EDG917477:EDG917478 ENC917477:ENC917478 EWY917477:EWY917478 FGU917477:FGU917478 FQQ917477:FQQ917478 GAM917477:GAM917478 GKI917477:GKI917478 GUE917477:GUE917478 HEA917477:HEA917478 HNW917477:HNW917478 HXS917477:HXS917478 IHO917477:IHO917478 IRK917477:IRK917478 JBG917477:JBG917478 JLC917477:JLC917478 JUY917477:JUY917478 KEU917477:KEU917478 KOQ917477:KOQ917478 KYM917477:KYM917478 LII917477:LII917478 LSE917477:LSE917478 MCA917477:MCA917478 MLW917477:MLW917478 MVS917477:MVS917478 NFO917477:NFO917478 NPK917477:NPK917478 NZG917477:NZG917478 OJC917477:OJC917478 OSY917477:OSY917478 PCU917477:PCU917478 PMQ917477:PMQ917478 PWM917477:PWM917478 QGI917477:QGI917478 QQE917477:QQE917478 RAA917477:RAA917478 RJW917477:RJW917478 RTS917477:RTS917478 SDO917477:SDO917478 SNK917477:SNK917478 SXG917477:SXG917478 THC917477:THC917478 TQY917477:TQY917478 UAU917477:UAU917478 UKQ917477:UKQ917478 UUM917477:UUM917478 VEI917477:VEI917478 VOE917477:VOE917478 VYA917477:VYA917478 WHW917477:WHW917478 WRS917477:WRS917478 FG983013:FG983014 PC983013:PC983014 YY983013:YY983014 AIU983013:AIU983014 ASQ983013:ASQ983014 BCM983013:BCM983014 BMI983013:BMI983014 BWE983013:BWE983014 CGA983013:CGA983014 CPW983013:CPW983014 CZS983013:CZS983014 DJO983013:DJO983014 DTK983013:DTK983014 EDG983013:EDG983014 ENC983013:ENC983014 EWY983013:EWY983014 FGU983013:FGU983014 FQQ983013:FQQ983014 GAM983013:GAM983014 GKI983013:GKI983014 GUE983013:GUE983014 HEA983013:HEA983014 HNW983013:HNW983014 HXS983013:HXS983014 IHO983013:IHO983014 IRK983013:IRK983014 JBG983013:JBG983014 JLC983013:JLC983014 JUY983013:JUY983014 KEU983013:KEU983014 KOQ983013:KOQ983014 KYM983013:KYM983014 LII983013:LII983014 LSE983013:LSE983014 MCA983013:MCA983014 MLW983013:MLW983014 MVS983013:MVS983014 NFO983013:NFO983014 NPK983013:NPK983014 NZG983013:NZG983014 OJC983013:OJC983014 OSY983013:OSY983014 PCU983013:PCU983014 PMQ983013:PMQ983014 PWM983013:PWM983014 QGI983013:QGI983014 QQE983013:QQE983014 RAA983013:RAA983014 RJW983013:RJW983014 RTS983013:RTS983014 SDO983013:SDO983014 SNK983013:SNK983014 SXG983013:SXG983014 THC983013:THC983014 TQY983013:TQY983014 UAU983013:UAU983014 UKQ983013:UKQ983014 UUM983013:UUM983014 VEI983013:VEI983014 VOE983013:VOE983014 VYA983013:VYA983014 WHW983013:WHW983014 WRS983013:WRS983014 FI65515 PE65515 ZA65515 AIW65515 ASS65515 BCO65515 BMK65515 BWG65515 CGC65515 CPY65515 CZU65515 DJQ65515 DTM65515 EDI65515 ENE65515 EXA65515 FGW65515 FQS65515 GAO65515 GKK65515 GUG65515 HEC65515 HNY65515 HXU65515 IHQ65515 IRM65515 JBI65515 JLE65515 JVA65515 KEW65515 KOS65515 KYO65515 LIK65515 LSG65515 MCC65515 MLY65515 MVU65515 NFQ65515 NPM65515 NZI65515 OJE65515 OTA65515 PCW65515 PMS65515 PWO65515 QGK65515 QQG65515 RAC65515 RJY65515 RTU65515 SDQ65515 SNM65515 SXI65515 THE65515 TRA65515 UAW65515 UKS65515 UUO65515 VEK65515 VOG65515 VYC65515 WHY65515 WRU65515 FI131051 PE131051 ZA131051 AIW131051 ASS131051 BCO131051 BMK131051 BWG131051 CGC131051 CPY131051 CZU131051 DJQ131051 DTM131051 EDI131051 ENE131051 EXA131051 FGW131051 FQS131051 GAO131051 GKK131051 GUG131051 HEC131051 HNY131051 HXU131051 IHQ131051 IRM131051 JBI131051 JLE131051 JVA131051 KEW131051 KOS131051 KYO131051 LIK131051 LSG131051 MCC131051 MLY131051 MVU131051 NFQ131051 NPM131051 NZI131051 OJE131051 OTA131051 PCW131051 PMS131051 PWO131051 QGK131051 QQG131051 RAC131051 RJY131051 RTU131051 SDQ131051 SNM131051 SXI131051 THE131051 TRA131051 UAW131051 UKS131051 UUO131051 VEK131051 VOG131051 VYC131051 WHY131051 WRU131051 FI196587 PE196587 ZA196587 AIW196587 ASS196587 BCO196587 BMK196587 BWG196587 CGC196587 CPY196587 CZU196587 DJQ196587 DTM196587 EDI196587 ENE196587 EXA196587 FGW196587 FQS196587 GAO196587 GKK196587 GUG196587 HEC196587 HNY196587 HXU196587 IHQ196587 IRM196587 JBI196587 JLE196587 JVA196587 KEW196587 KOS196587 KYO196587 LIK196587 LSG196587 MCC196587 MLY196587 MVU196587 NFQ196587 NPM196587 NZI196587 OJE196587 OTA196587 PCW196587 PMS196587 PWO196587 QGK196587 QQG196587 RAC196587 RJY196587 RTU196587 SDQ196587 SNM196587 SXI196587 THE196587 TRA196587 UAW196587 UKS196587 UUO196587 VEK196587 VOG196587 VYC196587 WHY196587 WRU196587 FI262123 PE262123 ZA262123 AIW262123 ASS262123 BCO262123 BMK262123 BWG262123 CGC262123 CPY262123 CZU262123 DJQ262123 DTM262123 EDI262123 ENE262123 EXA262123 FGW262123 FQS262123 GAO262123 GKK262123 GUG262123 HEC262123 HNY262123 HXU262123 IHQ262123 IRM262123 JBI262123 JLE262123 JVA262123 KEW262123 KOS262123 KYO262123 LIK262123 LSG262123 MCC262123 MLY262123 MVU262123 NFQ262123 NPM262123 NZI262123 OJE262123 OTA262123 PCW262123 PMS262123 PWO262123 QGK262123 QQG262123 RAC262123 RJY262123 RTU262123 SDQ262123 SNM262123 SXI262123 THE262123 TRA262123 UAW262123 UKS262123 UUO262123 VEK262123 VOG262123 VYC262123 WHY262123 WRU262123 FI327659 PE327659 ZA327659 AIW327659 ASS327659 BCO327659 BMK327659 BWG327659 CGC327659 CPY327659 CZU327659 DJQ327659 DTM327659 EDI327659 ENE327659 EXA327659 FGW327659 FQS327659 GAO327659 GKK327659 GUG327659 HEC327659 HNY327659 HXU327659 IHQ327659 IRM327659 JBI327659 JLE327659 JVA327659 KEW327659 KOS327659 KYO327659 LIK327659 LSG327659 MCC327659 MLY327659 MVU327659 NFQ327659 NPM327659 NZI327659 OJE327659 OTA327659 PCW327659 PMS327659 PWO327659 QGK327659 QQG327659 RAC327659 RJY327659 RTU327659 SDQ327659 SNM327659 SXI327659 THE327659 TRA327659 UAW327659 UKS327659 UUO327659 VEK327659 VOG327659 VYC327659 WHY327659 WRU327659 FI393195 PE393195 ZA393195 AIW393195 ASS393195 BCO393195 BMK393195 BWG393195 CGC393195 CPY393195 CZU393195 DJQ393195 DTM393195 EDI393195 ENE393195 EXA393195 FGW393195 FQS393195 GAO393195 GKK393195 GUG393195 HEC393195 HNY393195 HXU393195 IHQ393195 IRM393195 JBI393195 JLE393195 JVA393195 KEW393195 KOS393195 KYO393195 LIK393195 LSG393195 MCC393195 MLY393195 MVU393195 NFQ393195 NPM393195 NZI393195 OJE393195 OTA393195 PCW393195 PMS393195 PWO393195 QGK393195 QQG393195 RAC393195 RJY393195 RTU393195 SDQ393195 SNM393195 SXI393195 THE393195 TRA393195 UAW393195 UKS393195 UUO393195 VEK393195 VOG393195 VYC393195 WHY393195 WRU393195 FI458731 PE458731 ZA458731 AIW458731 ASS458731 BCO458731 BMK458731 BWG458731 CGC458731 CPY458731 CZU458731 DJQ458731 DTM458731 EDI458731 ENE458731 EXA458731 FGW458731 FQS458731 GAO458731 GKK458731 GUG458731 HEC458731 HNY458731 HXU458731 IHQ458731 IRM458731 JBI458731 JLE458731 JVA458731 KEW458731 KOS458731 KYO458731 LIK458731 LSG458731 MCC458731 MLY458731 MVU458731 NFQ458731 NPM458731 NZI458731 OJE458731 OTA458731 PCW458731 PMS458731 PWO458731 QGK458731 QQG458731 RAC458731 RJY458731 RTU458731 SDQ458731 SNM458731 SXI458731 THE458731 TRA458731 UAW458731 UKS458731 UUO458731 VEK458731 VOG458731 VYC458731 WHY458731 WRU458731 FI524267 PE524267 ZA524267 AIW524267 ASS524267 BCO524267 BMK524267 BWG524267 CGC524267 CPY524267 CZU524267 DJQ524267 DTM524267 EDI524267 ENE524267 EXA524267 FGW524267 FQS524267 GAO524267 GKK524267 GUG524267 HEC524267 HNY524267 HXU524267 IHQ524267 IRM524267 JBI524267 JLE524267 JVA524267 KEW524267 KOS524267 KYO524267 LIK524267 LSG524267 MCC524267 MLY524267 MVU524267 NFQ524267 NPM524267 NZI524267 OJE524267 OTA524267 PCW524267 PMS524267 PWO524267 QGK524267 QQG524267 RAC524267 RJY524267 RTU524267 SDQ524267 SNM524267 SXI524267 THE524267 TRA524267 UAW524267 UKS524267 UUO524267 VEK524267 VOG524267 VYC524267 WHY524267 WRU524267 FI589803 PE589803 ZA589803 AIW589803 ASS589803 BCO589803 BMK589803 BWG589803 CGC589803 CPY589803 CZU589803 DJQ589803 DTM589803 EDI589803 ENE589803 EXA589803 FGW589803 FQS589803 GAO589803 GKK589803 GUG589803 HEC589803 HNY589803 HXU589803 IHQ589803 IRM589803 JBI589803 JLE589803 JVA589803 KEW589803 KOS589803 KYO589803 LIK589803 LSG589803 MCC589803 MLY589803 MVU589803 NFQ589803 NPM589803 NZI589803 OJE589803 OTA589803 PCW589803 PMS589803 PWO589803 QGK589803 QQG589803 RAC589803 RJY589803 RTU589803 SDQ589803 SNM589803 SXI589803 THE589803 TRA589803 UAW589803 UKS589803 UUO589803 VEK589803 VOG589803 VYC589803 WHY589803 WRU589803 FI655339 PE655339 ZA655339 AIW655339 ASS655339 BCO655339 BMK655339 BWG655339 CGC655339 CPY655339 CZU655339 DJQ655339 DTM655339 EDI655339 ENE655339 EXA655339 FGW655339 FQS655339 GAO655339 GKK655339 GUG655339 HEC655339 HNY655339 HXU655339 IHQ655339 IRM655339 JBI655339 JLE655339 JVA655339 KEW655339 KOS655339 KYO655339 LIK655339 LSG655339 MCC655339 MLY655339 MVU655339 NFQ655339 NPM655339 NZI655339 OJE655339 OTA655339 PCW655339 PMS655339 PWO655339 QGK655339 QQG655339 RAC655339 RJY655339 RTU655339 SDQ655339 SNM655339 SXI655339 THE655339 TRA655339 UAW655339 UKS655339 UUO655339 VEK655339 VOG655339 VYC655339 WHY655339 WRU655339 FI720875 PE720875 ZA720875 AIW720875 ASS720875 BCO720875 BMK720875 BWG720875 CGC720875 CPY720875 CZU720875 DJQ720875 DTM720875 EDI720875 ENE720875 EXA720875 FGW720875 FQS720875 GAO720875 GKK720875 GUG720875 HEC720875 HNY720875 HXU720875 IHQ720875 IRM720875 JBI720875 JLE720875 JVA720875 KEW720875 KOS720875 KYO720875 LIK720875 LSG720875 MCC720875 MLY720875 MVU720875 NFQ720875 NPM720875 NZI720875 OJE720875 OTA720875 PCW720875 PMS720875 PWO720875 QGK720875 QQG720875 RAC720875 RJY720875 RTU720875 SDQ720875 SNM720875 SXI720875 THE720875 TRA720875 UAW720875 UKS720875 UUO720875 VEK720875 VOG720875 VYC720875 WHY720875 WRU720875 FI786411 PE786411 ZA786411 AIW786411 ASS786411 BCO786411 BMK786411 BWG786411 CGC786411 CPY786411 CZU786411 DJQ786411 DTM786411 EDI786411 ENE786411 EXA786411 FGW786411 FQS786411 GAO786411 GKK786411 GUG786411 HEC786411 HNY786411 HXU786411 IHQ786411 IRM786411 JBI786411 JLE786411 JVA786411 KEW786411 KOS786411 KYO786411 LIK786411 LSG786411 MCC786411 MLY786411 MVU786411 NFQ786411 NPM786411 NZI786411 OJE786411 OTA786411 PCW786411 PMS786411 PWO786411 QGK786411 QQG786411 RAC786411 RJY786411 RTU786411 SDQ786411 SNM786411 SXI786411 THE786411 TRA786411 UAW786411 UKS786411 UUO786411 VEK786411 VOG786411 VYC786411 WHY786411 WRU786411 FI851947 PE851947 ZA851947 AIW851947 ASS851947 BCO851947 BMK851947 BWG851947 CGC851947 CPY851947 CZU851947 DJQ851947 DTM851947 EDI851947 ENE851947 EXA851947 FGW851947 FQS851947 GAO851947 GKK851947 GUG851947 HEC851947 HNY851947 HXU851947 IHQ851947 IRM851947 JBI851947 JLE851947 JVA851947 KEW851947 KOS851947 KYO851947 LIK851947 LSG851947 MCC851947 MLY851947 MVU851947 NFQ851947 NPM851947 NZI851947 OJE851947 OTA851947 PCW851947 PMS851947 PWO851947 QGK851947 QQG851947 RAC851947 RJY851947 RTU851947 SDQ851947 SNM851947 SXI851947 THE851947 TRA851947 UAW851947 UKS851947 UUO851947 VEK851947 VOG851947 VYC851947 WHY851947 WRU851947 FI917483 PE917483 ZA917483 AIW917483 ASS917483 BCO917483 BMK917483 BWG917483 CGC917483 CPY917483 CZU917483 DJQ917483 DTM917483 EDI917483 ENE917483 EXA917483 FGW917483 FQS917483 GAO917483 GKK917483 GUG917483 HEC917483 HNY917483 HXU917483 IHQ917483 IRM917483 JBI917483 JLE917483 JVA917483 KEW917483 KOS917483 KYO917483 LIK917483 LSG917483 MCC917483 MLY917483 MVU917483 NFQ917483 NPM917483 NZI917483 OJE917483 OTA917483 PCW917483 PMS917483 PWO917483 QGK917483 QQG917483 RAC917483 RJY917483 RTU917483 SDQ917483 SNM917483 SXI917483 THE917483 TRA917483 UAW917483 UKS917483 UUO917483 VEK917483 VOG917483 VYC917483 WHY917483 WRU917483 FI983019 PE983019 ZA983019 AIW983019 ASS983019 BCO983019 BMK983019 BWG983019 CGC983019 CPY983019 CZU983019 DJQ983019 DTM983019 EDI983019 ENE983019 EXA983019 FGW983019 FQS983019 GAO983019 GKK983019 GUG983019 HEC983019 HNY983019 HXU983019 IHQ983019 IRM983019 JBI983019 JLE983019 JVA983019 KEW983019 KOS983019 KYO983019 LIK983019 LSG983019 MCC983019 MLY983019 MVU983019 NFQ983019 NPM983019 NZI983019 OJE983019 OTA983019 PCW983019 PMS983019 PWO983019 QGK983019 QQG983019 RAC983019 RJY983019 RTU983019 SDQ983019 SNM983019 SXI983019 THE983019 TRA983019 UAW983019 UKS983019 UUO983019 VEK983019 VOG983019 VYC983019 WHY983019 WRU983019 FG65515 PC65515 YY65515 AIU65515 ASQ65515 BCM65515 BMI65515 BWE65515 CGA65515 CPW65515 CZS65515 DJO65515 DTK65515 EDG65515 ENC65515 EWY65515 FGU65515 FQQ65515 GAM65515 GKI65515 GUE65515 HEA65515 HNW65515 HXS65515 IHO65515 IRK65515 JBG65515 JLC65515 JUY65515 KEU65515 KOQ65515 KYM65515 LII65515 LSE65515 MCA65515 MLW65515 MVS65515 NFO65515 NPK65515 NZG65515 OJC65515 OSY65515 PCU65515 PMQ65515 PWM65515 QGI65515 QQE65515 RAA65515 RJW65515 RTS65515 SDO65515 SNK65515 SXG65515 THC65515 TQY65515 UAU65515 UKQ65515 UUM65515 VEI65515 VOE65515 VYA65515 WHW65515 WRS65515 FG131051 PC131051 YY131051 AIU131051 ASQ131051 BCM131051 BMI131051 BWE131051 CGA131051 CPW131051 CZS131051 DJO131051 DTK131051 EDG131051 ENC131051 EWY131051 FGU131051 FQQ131051 GAM131051 GKI131051 GUE131051 HEA131051 HNW131051 HXS131051 IHO131051 IRK131051 JBG131051 JLC131051 JUY131051 KEU131051 KOQ131051 KYM131051 LII131051 LSE131051 MCA131051 MLW131051 MVS131051 NFO131051 NPK131051 NZG131051 OJC131051 OSY131051 PCU131051 PMQ131051 PWM131051 QGI131051 QQE131051 RAA131051 RJW131051 RTS131051 SDO131051 SNK131051 SXG131051 THC131051 TQY131051 UAU131051 UKQ131051 UUM131051 VEI131051 VOE131051 VYA131051 WHW131051 WRS131051 FG196587 PC196587 YY196587 AIU196587 ASQ196587 BCM196587 BMI196587 BWE196587 CGA196587 CPW196587 CZS196587 DJO196587 DTK196587 EDG196587 ENC196587 EWY196587 FGU196587 FQQ196587 GAM196587 GKI196587 GUE196587 HEA196587 HNW196587 HXS196587 IHO196587 IRK196587 JBG196587 JLC196587 JUY196587 KEU196587 KOQ196587 KYM196587 LII196587 LSE196587 MCA196587 MLW196587 MVS196587 NFO196587 NPK196587 NZG196587 OJC196587 OSY196587 PCU196587 PMQ196587 PWM196587 QGI196587 QQE196587 RAA196587 RJW196587 RTS196587 SDO196587 SNK196587 SXG196587 THC196587 TQY196587 UAU196587 UKQ196587 UUM196587 VEI196587 VOE196587 VYA196587 WHW196587 WRS196587 FG262123 PC262123 YY262123 AIU262123 ASQ262123 BCM262123 BMI262123 BWE262123 CGA262123 CPW262123 CZS262123 DJO262123 DTK262123 EDG262123 ENC262123 EWY262123 FGU262123 FQQ262123 GAM262123 GKI262123 GUE262123 HEA262123 HNW262123 HXS262123 IHO262123 IRK262123 JBG262123 JLC262123 JUY262123 KEU262123 KOQ262123 KYM262123 LII262123 LSE262123 MCA262123 MLW262123 MVS262123 NFO262123 NPK262123 NZG262123 OJC262123 OSY262123 PCU262123 PMQ262123 PWM262123 QGI262123 QQE262123 RAA262123 RJW262123 RTS262123 SDO262123 SNK262123 SXG262123 THC262123 TQY262123 UAU262123 UKQ262123 UUM262123 VEI262123 VOE262123 VYA262123 WHW262123 WRS262123 FG327659 PC327659 YY327659 AIU327659 ASQ327659 BCM327659 BMI327659 BWE327659 CGA327659 CPW327659 CZS327659 DJO327659 DTK327659 EDG327659 ENC327659 EWY327659 FGU327659 FQQ327659 GAM327659 GKI327659 GUE327659 HEA327659 HNW327659 HXS327659 IHO327659 IRK327659 JBG327659 JLC327659 JUY327659 KEU327659 KOQ327659 KYM327659 LII327659 LSE327659 MCA327659 MLW327659 MVS327659 NFO327659 NPK327659 NZG327659 OJC327659 OSY327659 PCU327659 PMQ327659 PWM327659 QGI327659 QQE327659 RAA327659 RJW327659 RTS327659 SDO327659 SNK327659 SXG327659 THC327659 TQY327659 UAU327659 UKQ327659 UUM327659 VEI327659 VOE327659 VYA327659 WHW327659 WRS327659 FG393195 PC393195 YY393195 AIU393195 ASQ393195 BCM393195 BMI393195 BWE393195 CGA393195 CPW393195 CZS393195 DJO393195 DTK393195 EDG393195 ENC393195 EWY393195 FGU393195 FQQ393195 GAM393195 GKI393195 GUE393195 HEA393195 HNW393195 HXS393195 IHO393195 IRK393195 JBG393195 JLC393195 JUY393195 KEU393195 KOQ393195 KYM393195 LII393195 LSE393195 MCA393195 MLW393195 MVS393195 NFO393195 NPK393195 NZG393195 OJC393195 OSY393195 PCU393195 PMQ393195 PWM393195 QGI393195 QQE393195 RAA393195 RJW393195 RTS393195 SDO393195 SNK393195 SXG393195 THC393195 TQY393195 UAU393195 UKQ393195 UUM393195 VEI393195 VOE393195 VYA393195 WHW393195 WRS393195 FG458731 PC458731 YY458731 AIU458731 ASQ458731 BCM458731 BMI458731 BWE458731 CGA458731 CPW458731 CZS458731 DJO458731 DTK458731 EDG458731 ENC458731 EWY458731 FGU458731 FQQ458731 GAM458731 GKI458731 GUE458731 HEA458731 HNW458731 HXS458731 IHO458731 IRK458731 JBG458731 JLC458731 JUY458731 KEU458731 KOQ458731 KYM458731 LII458731 LSE458731 MCA458731 MLW458731 MVS458731 NFO458731 NPK458731 NZG458731 OJC458731 OSY458731 PCU458731 PMQ458731 PWM458731 QGI458731 QQE458731 RAA458731 RJW458731 RTS458731 SDO458731 SNK458731 SXG458731 THC458731 TQY458731 UAU458731 UKQ458731 UUM458731 VEI458731 VOE458731 VYA458731 WHW458731 WRS458731 FG524267 PC524267 YY524267 AIU524267 ASQ524267 BCM524267 BMI524267 BWE524267 CGA524267 CPW524267 CZS524267 DJO524267 DTK524267 EDG524267 ENC524267 EWY524267 FGU524267 FQQ524267 GAM524267 GKI524267 GUE524267 HEA524267 HNW524267 HXS524267 IHO524267 IRK524267 JBG524267 JLC524267 JUY524267 KEU524267 KOQ524267 KYM524267 LII524267 LSE524267 MCA524267 MLW524267 MVS524267 NFO524267 NPK524267 NZG524267 OJC524267 OSY524267 PCU524267 PMQ524267 PWM524267 QGI524267 QQE524267 RAA524267 RJW524267 RTS524267 SDO524267 SNK524267 SXG524267 THC524267 TQY524267 UAU524267 UKQ524267 UUM524267 VEI524267 VOE524267 VYA524267 WHW524267 WRS524267 FG589803 PC589803 YY589803 AIU589803 ASQ589803 BCM589803 BMI589803 BWE589803 CGA589803 CPW589803 CZS589803 DJO589803 DTK589803 EDG589803 ENC589803 EWY589803 FGU589803 FQQ589803 GAM589803 GKI589803 GUE589803 HEA589803 HNW589803 HXS589803 IHO589803 IRK589803 JBG589803 JLC589803 JUY589803 KEU589803 KOQ589803 KYM589803 LII589803 LSE589803 MCA589803 MLW589803 MVS589803 NFO589803 NPK589803 NZG589803 OJC589803 OSY589803 PCU589803 PMQ589803 PWM589803 QGI589803 QQE589803 RAA589803 RJW589803 RTS589803 SDO589803 SNK589803 SXG589803 THC589803 TQY589803 UAU589803 UKQ589803 UUM589803 VEI589803 VOE589803 VYA589803 WHW589803 WRS589803 FG655339 PC655339 YY655339 AIU655339 ASQ655339 BCM655339 BMI655339 BWE655339 CGA655339 CPW655339 CZS655339 DJO655339 DTK655339 EDG655339 ENC655339 EWY655339 FGU655339 FQQ655339 GAM655339 GKI655339 GUE655339 HEA655339 HNW655339 HXS655339 IHO655339 IRK655339 JBG655339 JLC655339 JUY655339 KEU655339 KOQ655339 KYM655339 LII655339 LSE655339 MCA655339 MLW655339 MVS655339 NFO655339 NPK655339 NZG655339 OJC655339 OSY655339 PCU655339 PMQ655339 PWM655339 QGI655339 QQE655339 RAA655339 RJW655339 RTS655339 SDO655339 SNK655339 SXG655339 THC655339 TQY655339 UAU655339 UKQ655339 UUM655339 VEI655339 VOE655339 VYA655339 WHW655339 WRS655339 FG720875 PC720875 YY720875 AIU720875 ASQ720875 BCM720875 BMI720875 BWE720875 CGA720875 CPW720875 CZS720875 DJO720875 DTK720875 EDG720875 ENC720875 EWY720875 FGU720875 FQQ720875 GAM720875 GKI720875 GUE720875 HEA720875 HNW720875 HXS720875 IHO720875 IRK720875 JBG720875 JLC720875 JUY720875 KEU720875 KOQ720875 KYM720875 LII720875 LSE720875 MCA720875 MLW720875 MVS720875 NFO720875 NPK720875 NZG720875 OJC720875 OSY720875 PCU720875 PMQ720875 PWM720875 QGI720875 QQE720875 RAA720875 RJW720875 RTS720875 SDO720875 SNK720875 SXG720875 THC720875 TQY720875 UAU720875 UKQ720875 UUM720875 VEI720875 VOE720875 VYA720875 WHW720875 WRS720875 FG786411 PC786411 YY786411 AIU786411 ASQ786411 BCM786411 BMI786411 BWE786411 CGA786411 CPW786411 CZS786411 DJO786411 DTK786411 EDG786411 ENC786411 EWY786411 FGU786411 FQQ786411 GAM786411 GKI786411 GUE786411 HEA786411 HNW786411 HXS786411 IHO786411 IRK786411 JBG786411 JLC786411 JUY786411 KEU786411 KOQ786411 KYM786411 LII786411 LSE786411 MCA786411 MLW786411 MVS786411 NFO786411 NPK786411 NZG786411 OJC786411 OSY786411 PCU786411 PMQ786411 PWM786411 QGI786411 QQE786411 RAA786411 RJW786411 RTS786411 SDO786411 SNK786411 SXG786411 THC786411 TQY786411 UAU786411 UKQ786411 UUM786411 VEI786411 VOE786411 VYA786411 WHW786411 WRS786411 FG851947 PC851947 YY851947 AIU851947 ASQ851947 BCM851947 BMI851947 BWE851947 CGA851947 CPW851947 CZS851947 DJO851947 DTK851947 EDG851947 ENC851947 EWY851947 FGU851947 FQQ851947 GAM851947 GKI851947 GUE851947 HEA851947 HNW851947 HXS851947 IHO851947 IRK851947 JBG851947 JLC851947 JUY851947 KEU851947 KOQ851947 KYM851947 LII851947 LSE851947 MCA851947 MLW851947 MVS851947 NFO851947 NPK851947 NZG851947 OJC851947 OSY851947 PCU851947 PMQ851947 PWM851947 QGI851947 QQE851947 RAA851947 RJW851947 RTS851947 SDO851947 SNK851947 SXG851947 THC851947 TQY851947 UAU851947 UKQ851947 UUM851947 VEI851947 VOE851947 VYA851947 WHW851947 WRS851947 FG917483 PC917483 YY917483 AIU917483 ASQ917483 BCM917483 BMI917483 BWE917483 CGA917483 CPW917483 CZS917483 DJO917483 DTK917483 EDG917483 ENC917483 EWY917483 FGU917483 FQQ917483 GAM917483 GKI917483 GUE917483 HEA917483 HNW917483 HXS917483 IHO917483 IRK917483 JBG917483 JLC917483 JUY917483 KEU917483 KOQ917483 KYM917483 LII917483 LSE917483 MCA917483 MLW917483 MVS917483 NFO917483 NPK917483 NZG917483 OJC917483 OSY917483 PCU917483 PMQ917483 PWM917483 QGI917483 QQE917483 RAA917483 RJW917483 RTS917483 SDO917483 SNK917483 SXG917483 THC917483 TQY917483 UAU917483 UKQ917483 UUM917483 VEI917483 VOE917483 VYA917483 WHW917483 WRS917483 FG983019 PC983019 YY983019 AIU983019 ASQ983019 BCM983019 BMI983019 BWE983019 CGA983019 CPW983019 CZS983019 DJO983019 DTK983019 EDG983019 ENC983019 EWY983019 FGU983019 FQQ983019 GAM983019 GKI983019 GUE983019 HEA983019 HNW983019 HXS983019 IHO983019 IRK983019 JBG983019 JLC983019 JUY983019 KEU983019 KOQ983019 KYM983019 LII983019 LSE983019 MCA983019 MLW983019 MVS983019 NFO983019 NPK983019 NZG983019 OJC983019 OSY983019 PCU983019 PMQ983019 PWM983019 QGI983019 QQE983019 RAA983019 RJW983019 RTS983019 SDO983019 SNK983019 SXG983019 THC983019 TQY983019 UAU983019 UKQ983019 UUM983019 VEI983019 VOE983019 VYA983019 WHW983019 WRS983019 FP65515 PL65515 ZH65515 AJD65515 ASZ65515 BCV65515 BMR65515 BWN65515 CGJ65515 CQF65515 DAB65515 DJX65515 DTT65515 EDP65515 ENL65515 EXH65515 FHD65515 FQZ65515 GAV65515 GKR65515 GUN65515 HEJ65515 HOF65515 HYB65515 IHX65515 IRT65515 JBP65515 JLL65515 JVH65515 KFD65515 KOZ65515 KYV65515 LIR65515 LSN65515 MCJ65515 MMF65515 MWB65515 NFX65515 NPT65515 NZP65515 OJL65515 OTH65515 PDD65515 PMZ65515 PWV65515 QGR65515 QQN65515 RAJ65515 RKF65515 RUB65515 SDX65515 SNT65515 SXP65515 THL65515 TRH65515 UBD65515 UKZ65515 UUV65515 VER65515 VON65515 VYJ65515 WIF65515 WSB65515 FP131051 PL131051 ZH131051 AJD131051 ASZ131051 BCV131051 BMR131051 BWN131051 CGJ131051 CQF131051 DAB131051 DJX131051 DTT131051 EDP131051 ENL131051 EXH131051 FHD131051 FQZ131051 GAV131051 GKR131051 GUN131051 HEJ131051 HOF131051 HYB131051 IHX131051 IRT131051 JBP131051 JLL131051 JVH131051 KFD131051 KOZ131051 KYV131051 LIR131051 LSN131051 MCJ131051 MMF131051 MWB131051 NFX131051 NPT131051 NZP131051 OJL131051 OTH131051 PDD131051 PMZ131051 PWV131051 QGR131051 QQN131051 RAJ131051 RKF131051 RUB131051 SDX131051 SNT131051 SXP131051 THL131051 TRH131051 UBD131051 UKZ131051 UUV131051 VER131051 VON131051 VYJ131051 WIF131051 WSB131051 FP196587 PL196587 ZH196587 AJD196587 ASZ196587 BCV196587 BMR196587 BWN196587 CGJ196587 CQF196587 DAB196587 DJX196587 DTT196587 EDP196587 ENL196587 EXH196587 FHD196587 FQZ196587 GAV196587 GKR196587 GUN196587 HEJ196587 HOF196587 HYB196587 IHX196587 IRT196587 JBP196587 JLL196587 JVH196587 KFD196587 KOZ196587 KYV196587 LIR196587 LSN196587 MCJ196587 MMF196587 MWB196587 NFX196587 NPT196587 NZP196587 OJL196587 OTH196587 PDD196587 PMZ196587 PWV196587 QGR196587 QQN196587 RAJ196587 RKF196587 RUB196587 SDX196587 SNT196587 SXP196587 THL196587 TRH196587 UBD196587 UKZ196587 UUV196587 VER196587 VON196587 VYJ196587 WIF196587 WSB196587 FP262123 PL262123 ZH262123 AJD262123 ASZ262123 BCV262123 BMR262123 BWN262123 CGJ262123 CQF262123 DAB262123 DJX262123 DTT262123 EDP262123 ENL262123 EXH262123 FHD262123 FQZ262123 GAV262123 GKR262123 GUN262123 HEJ262123 HOF262123 HYB262123 IHX262123 IRT262123 JBP262123 JLL262123 JVH262123 KFD262123 KOZ262123 KYV262123 LIR262123 LSN262123 MCJ262123 MMF262123 MWB262123 NFX262123 NPT262123 NZP262123 OJL262123 OTH262123 PDD262123 PMZ262123 PWV262123 QGR262123 QQN262123 RAJ262123 RKF262123 RUB262123 SDX262123 SNT262123 SXP262123 THL262123 TRH262123 UBD262123 UKZ262123 UUV262123 VER262123 VON262123 VYJ262123 WIF262123 WSB262123 FP327659 PL327659 ZH327659 AJD327659 ASZ327659 BCV327659 BMR327659 BWN327659 CGJ327659 CQF327659 DAB327659 DJX327659 DTT327659 EDP327659 ENL327659 EXH327659 FHD327659 FQZ327659 GAV327659 GKR327659 GUN327659 HEJ327659 HOF327659 HYB327659 IHX327659 IRT327659 JBP327659 JLL327659 JVH327659 KFD327659 KOZ327659 KYV327659 LIR327659 LSN327659 MCJ327659 MMF327659 MWB327659 NFX327659 NPT327659 NZP327659 OJL327659 OTH327659 PDD327659 PMZ327659 PWV327659 QGR327659 QQN327659 RAJ327659 RKF327659 RUB327659 SDX327659 SNT327659 SXP327659 THL327659 TRH327659 UBD327659 UKZ327659 UUV327659 VER327659 VON327659 VYJ327659 WIF327659 WSB327659 FP393195 PL393195 ZH393195 AJD393195 ASZ393195 BCV393195 BMR393195 BWN393195 CGJ393195 CQF393195 DAB393195 DJX393195 DTT393195 EDP393195 ENL393195 EXH393195 FHD393195 FQZ393195 GAV393195 GKR393195 GUN393195 HEJ393195 HOF393195 HYB393195 IHX393195 IRT393195 JBP393195 JLL393195 JVH393195 KFD393195 KOZ393195 KYV393195 LIR393195 LSN393195 MCJ393195 MMF393195 MWB393195 NFX393195 NPT393195 NZP393195 OJL393195 OTH393195 PDD393195 PMZ393195 PWV393195 QGR393195 QQN393195 RAJ393195 RKF393195 RUB393195 SDX393195 SNT393195 SXP393195 THL393195 TRH393195 UBD393195 UKZ393195 UUV393195 VER393195 VON393195 VYJ393195 WIF393195 WSB393195 FP458731 PL458731 ZH458731 AJD458731 ASZ458731 BCV458731 BMR458731 BWN458731 CGJ458731 CQF458731 DAB458731 DJX458731 DTT458731 EDP458731 ENL458731 EXH458731 FHD458731 FQZ458731 GAV458731 GKR458731 GUN458731 HEJ458731 HOF458731 HYB458731 IHX458731 IRT458731 JBP458731 JLL458731 JVH458731 KFD458731 KOZ458731 KYV458731 LIR458731 LSN458731 MCJ458731 MMF458731 MWB458731 NFX458731 NPT458731 NZP458731 OJL458731 OTH458731 PDD458731 PMZ458731 PWV458731 QGR458731 QQN458731 RAJ458731 RKF458731 RUB458731 SDX458731 SNT458731 SXP458731 THL458731 TRH458731 UBD458731 UKZ458731 UUV458731 VER458731 VON458731 VYJ458731 WIF458731 WSB458731 FP524267 PL524267 ZH524267 AJD524267 ASZ524267 BCV524267 BMR524267 BWN524267 CGJ524267 CQF524267 DAB524267 DJX524267 DTT524267 EDP524267 ENL524267 EXH524267 FHD524267 FQZ524267 GAV524267 GKR524267 GUN524267 HEJ524267 HOF524267 HYB524267 IHX524267 IRT524267 JBP524267 JLL524267 JVH524267 KFD524267 KOZ524267 KYV524267 LIR524267 LSN524267 MCJ524267 MMF524267 MWB524267 NFX524267 NPT524267 NZP524267 OJL524267 OTH524267 PDD524267 PMZ524267 PWV524267 QGR524267 QQN524267 RAJ524267 RKF524267 RUB524267 SDX524267 SNT524267 SXP524267 THL524267 TRH524267 UBD524267 UKZ524267 UUV524267 VER524267 VON524267 VYJ524267 WIF524267 WSB524267 FP589803 PL589803 ZH589803 AJD589803 ASZ589803 BCV589803 BMR589803 BWN589803 CGJ589803 CQF589803 DAB589803 DJX589803 DTT589803 EDP589803 ENL589803 EXH589803 FHD589803 FQZ589803 GAV589803 GKR589803 GUN589803 HEJ589803 HOF589803 HYB589803 IHX589803 IRT589803 JBP589803 JLL589803 JVH589803 KFD589803 KOZ589803 KYV589803 LIR589803 LSN589803 MCJ589803 MMF589803 MWB589803 NFX589803 NPT589803 NZP589803 OJL589803 OTH589803 PDD589803 PMZ589803 PWV589803 QGR589803 QQN589803 RAJ589803 RKF589803 RUB589803 SDX589803 SNT589803 SXP589803 THL589803 TRH589803 UBD589803 UKZ589803 UUV589803 VER589803 VON589803 VYJ589803 WIF589803 WSB589803 FP655339 PL655339 ZH655339 AJD655339 ASZ655339 BCV655339 BMR655339 BWN655339 CGJ655339 CQF655339 DAB655339 DJX655339 DTT655339 EDP655339 ENL655339 EXH655339 FHD655339 FQZ655339 GAV655339 GKR655339 GUN655339 HEJ655339 HOF655339 HYB655339 IHX655339 IRT655339 JBP655339 JLL655339 JVH655339 KFD655339 KOZ655339 KYV655339 LIR655339 LSN655339 MCJ655339 MMF655339 MWB655339 NFX655339 NPT655339 NZP655339 OJL655339 OTH655339 PDD655339 PMZ655339 PWV655339 QGR655339 QQN655339 RAJ655339 RKF655339 RUB655339 SDX655339 SNT655339 SXP655339 THL655339 TRH655339 UBD655339 UKZ655339 UUV655339 VER655339 VON655339 VYJ655339 WIF655339 WSB655339 FP720875 PL720875 ZH720875 AJD720875 ASZ720875 BCV720875 BMR720875 BWN720875 CGJ720875 CQF720875 DAB720875 DJX720875 DTT720875 EDP720875 ENL720875 EXH720875 FHD720875 FQZ720875 GAV720875 GKR720875 GUN720875 HEJ720875 HOF720875 HYB720875 IHX720875 IRT720875 JBP720875 JLL720875 JVH720875 KFD720875 KOZ720875 KYV720875 LIR720875 LSN720875 MCJ720875 MMF720875 MWB720875 NFX720875 NPT720875 NZP720875 OJL720875 OTH720875 PDD720875 PMZ720875 PWV720875 QGR720875 QQN720875 RAJ720875 RKF720875 RUB720875 SDX720875 SNT720875 SXP720875 THL720875 TRH720875 UBD720875 UKZ720875 UUV720875 VER720875 VON720875 VYJ720875 WIF720875 WSB720875 FP786411 PL786411 ZH786411 AJD786411 ASZ786411 BCV786411 BMR786411 BWN786411 CGJ786411 CQF786411 DAB786411 DJX786411 DTT786411 EDP786411 ENL786411 EXH786411 FHD786411 FQZ786411 GAV786411 GKR786411 GUN786411 HEJ786411 HOF786411 HYB786411 IHX786411 IRT786411 JBP786411 JLL786411 JVH786411 KFD786411 KOZ786411 KYV786411 LIR786411 LSN786411 MCJ786411 MMF786411 MWB786411 NFX786411 NPT786411 NZP786411 OJL786411 OTH786411 PDD786411 PMZ786411 PWV786411 QGR786411 QQN786411 RAJ786411 RKF786411 RUB786411 SDX786411 SNT786411 SXP786411 THL786411 TRH786411 UBD786411 UKZ786411 UUV786411 VER786411 VON786411 VYJ786411 WIF786411 WSB786411 FP851947 PL851947 ZH851947 AJD851947 ASZ851947 BCV851947 BMR851947 BWN851947 CGJ851947 CQF851947 DAB851947 DJX851947 DTT851947 EDP851947 ENL851947 EXH851947 FHD851947 FQZ851947 GAV851947 GKR851947 GUN851947 HEJ851947 HOF851947 HYB851947 IHX851947 IRT851947 JBP851947 JLL851947 JVH851947 KFD851947 KOZ851947 KYV851947 LIR851947 LSN851947 MCJ851947 MMF851947 MWB851947 NFX851947 NPT851947 NZP851947 OJL851947 OTH851947 PDD851947 PMZ851947 PWV851947 QGR851947 QQN851947 RAJ851947 RKF851947 RUB851947 SDX851947 SNT851947 SXP851947 THL851947 TRH851947 UBD851947 UKZ851947 UUV851947 VER851947 VON851947 VYJ851947 WIF851947 WSB851947 FP917483 PL917483 ZH917483 AJD917483 ASZ917483 BCV917483 BMR917483 BWN917483 CGJ917483 CQF917483 DAB917483 DJX917483 DTT917483 EDP917483 ENL917483 EXH917483 FHD917483 FQZ917483 GAV917483 GKR917483 GUN917483 HEJ917483 HOF917483 HYB917483 IHX917483 IRT917483 JBP917483 JLL917483 JVH917483 KFD917483 KOZ917483 KYV917483 LIR917483 LSN917483 MCJ917483 MMF917483 MWB917483 NFX917483 NPT917483 NZP917483 OJL917483 OTH917483 PDD917483 PMZ917483 PWV917483 QGR917483 QQN917483 RAJ917483 RKF917483 RUB917483 SDX917483 SNT917483 SXP917483 THL917483 TRH917483 UBD917483 UKZ917483 UUV917483 VER917483 VON917483 VYJ917483 WIF917483 WSB917483 FP983019 PL983019 ZH983019 AJD983019 ASZ983019 BCV983019 BMR983019 BWN983019 CGJ983019 CQF983019 DAB983019 DJX983019 DTT983019 EDP983019 ENL983019 EXH983019 FHD983019 FQZ983019 GAV983019 GKR983019 GUN983019 HEJ983019 HOF983019 HYB983019 IHX983019 IRT983019 JBP983019 JLL983019 JVH983019 KFD983019 KOZ983019 KYV983019 LIR983019 LSN983019 MCJ983019 MMF983019 MWB983019 NFX983019 NPT983019 NZP983019 OJL983019 OTH983019 PDD983019 PMZ983019 PWV983019 QGR983019 QQN983019 RAJ983019 RKF983019 RUB983019 SDX983019 SNT983019 SXP983019 THL983019 TRH983019 UBD983019 UKZ983019 UUV983019 VER983019 VON983019 VYJ983019 WIF983019 WSB983019 FG65512 PC65512 YY65512 AIU65512 ASQ65512 BCM65512 BMI65512 BWE65512 CGA65512 CPW65512 CZS65512 DJO65512 DTK65512 EDG65512 ENC65512 EWY65512 FGU65512 FQQ65512 GAM65512 GKI65512 GUE65512 HEA65512 HNW65512 HXS65512 IHO65512 IRK65512 JBG65512 JLC65512 JUY65512 KEU65512 KOQ65512 KYM65512 LII65512 LSE65512 MCA65512 MLW65512 MVS65512 NFO65512 NPK65512 NZG65512 OJC65512 OSY65512 PCU65512 PMQ65512 PWM65512 QGI65512 QQE65512 RAA65512 RJW65512 RTS65512 SDO65512 SNK65512 SXG65512 THC65512 TQY65512 UAU65512 UKQ65512 UUM65512 VEI65512 VOE65512 VYA65512 WHW65512 WRS65512 FG131048 PC131048 YY131048 AIU131048 ASQ131048 BCM131048 BMI131048 BWE131048 CGA131048 CPW131048 CZS131048 DJO131048 DTK131048 EDG131048 ENC131048 EWY131048 FGU131048 FQQ131048 GAM131048 GKI131048 GUE131048 HEA131048 HNW131048 HXS131048 IHO131048 IRK131048 JBG131048 JLC131048 JUY131048 KEU131048 KOQ131048 KYM131048 LII131048 LSE131048 MCA131048 MLW131048 MVS131048 NFO131048 NPK131048 NZG131048 OJC131048 OSY131048 PCU131048 PMQ131048 PWM131048 QGI131048 QQE131048 RAA131048 RJW131048 RTS131048 SDO131048 SNK131048 SXG131048 THC131048 TQY131048 UAU131048 UKQ131048 UUM131048 VEI131048 VOE131048 VYA131048 WHW131048 WRS131048 FG196584 PC196584 YY196584 AIU196584 ASQ196584 BCM196584 BMI196584 BWE196584 CGA196584 CPW196584 CZS196584 DJO196584 DTK196584 EDG196584 ENC196584 EWY196584 FGU196584 FQQ196584 GAM196584 GKI196584 GUE196584 HEA196584 HNW196584 HXS196584 IHO196584 IRK196584 JBG196584 JLC196584 JUY196584 KEU196584 KOQ196584 KYM196584 LII196584 LSE196584 MCA196584 MLW196584 MVS196584 NFO196584 NPK196584 NZG196584 OJC196584 OSY196584 PCU196584 PMQ196584 PWM196584 QGI196584 QQE196584 RAA196584 RJW196584 RTS196584 SDO196584 SNK196584 SXG196584 THC196584 TQY196584 UAU196584 UKQ196584 UUM196584 VEI196584 VOE196584 VYA196584 WHW196584 WRS196584 FG262120 PC262120 YY262120 AIU262120 ASQ262120 BCM262120 BMI262120 BWE262120 CGA262120 CPW262120 CZS262120 DJO262120 DTK262120 EDG262120 ENC262120 EWY262120 FGU262120 FQQ262120 GAM262120 GKI262120 GUE262120 HEA262120 HNW262120 HXS262120 IHO262120 IRK262120 JBG262120 JLC262120 JUY262120 KEU262120 KOQ262120 KYM262120 LII262120 LSE262120 MCA262120 MLW262120 MVS262120 NFO262120 NPK262120 NZG262120 OJC262120 OSY262120 PCU262120 PMQ262120 PWM262120 QGI262120 QQE262120 RAA262120 RJW262120 RTS262120 SDO262120 SNK262120 SXG262120 THC262120 TQY262120 UAU262120 UKQ262120 UUM262120 VEI262120 VOE262120 VYA262120 WHW262120 WRS262120 FG327656 PC327656 YY327656 AIU327656 ASQ327656 BCM327656 BMI327656 BWE327656 CGA327656 CPW327656 CZS327656 DJO327656 DTK327656 EDG327656 ENC327656 EWY327656 FGU327656 FQQ327656 GAM327656 GKI327656 GUE327656 HEA327656 HNW327656 HXS327656 IHO327656 IRK327656 JBG327656 JLC327656 JUY327656 KEU327656 KOQ327656 KYM327656 LII327656 LSE327656 MCA327656 MLW327656 MVS327656 NFO327656 NPK327656 NZG327656 OJC327656 OSY327656 PCU327656 PMQ327656 PWM327656 QGI327656 QQE327656 RAA327656 RJW327656 RTS327656 SDO327656 SNK327656 SXG327656 THC327656 TQY327656 UAU327656 UKQ327656 UUM327656 VEI327656 VOE327656 VYA327656 WHW327656 WRS327656 FG393192 PC393192 YY393192 AIU393192 ASQ393192 BCM393192 BMI393192 BWE393192 CGA393192 CPW393192 CZS393192 DJO393192 DTK393192 EDG393192 ENC393192 EWY393192 FGU393192 FQQ393192 GAM393192 GKI393192 GUE393192 HEA393192 HNW393192 HXS393192 IHO393192 IRK393192 JBG393192 JLC393192 JUY393192 KEU393192 KOQ393192 KYM393192 LII393192 LSE393192 MCA393192 MLW393192 MVS393192 NFO393192 NPK393192 NZG393192 OJC393192 OSY393192 PCU393192 PMQ393192 PWM393192 QGI393192 QQE393192 RAA393192 RJW393192 RTS393192 SDO393192 SNK393192 SXG393192 THC393192 TQY393192 UAU393192 UKQ393192 UUM393192 VEI393192 VOE393192 VYA393192 WHW393192 WRS393192 FG458728 PC458728 YY458728 AIU458728 ASQ458728 BCM458728 BMI458728 BWE458728 CGA458728 CPW458728 CZS458728 DJO458728 DTK458728 EDG458728 ENC458728 EWY458728 FGU458728 FQQ458728 GAM458728 GKI458728 GUE458728 HEA458728 HNW458728 HXS458728 IHO458728 IRK458728 JBG458728 JLC458728 JUY458728 KEU458728 KOQ458728 KYM458728 LII458728 LSE458728 MCA458728 MLW458728 MVS458728 NFO458728 NPK458728 NZG458728 OJC458728 OSY458728 PCU458728 PMQ458728 PWM458728 QGI458728 QQE458728 RAA458728 RJW458728 RTS458728 SDO458728 SNK458728 SXG458728 THC458728 TQY458728 UAU458728 UKQ458728 UUM458728 VEI458728 VOE458728 VYA458728 WHW458728 WRS458728 FG524264 PC524264 YY524264 AIU524264 ASQ524264 BCM524264 BMI524264 BWE524264 CGA524264 CPW524264 CZS524264 DJO524264 DTK524264 EDG524264 ENC524264 EWY524264 FGU524264 FQQ524264 GAM524264 GKI524264 GUE524264 HEA524264 HNW524264 HXS524264 IHO524264 IRK524264 JBG524264 JLC524264 JUY524264 KEU524264 KOQ524264 KYM524264 LII524264 LSE524264 MCA524264 MLW524264 MVS524264 NFO524264 NPK524264 NZG524264 OJC524264 OSY524264 PCU524264 PMQ524264 PWM524264 QGI524264 QQE524264 RAA524264 RJW524264 RTS524264 SDO524264 SNK524264 SXG524264 THC524264 TQY524264 UAU524264 UKQ524264 UUM524264 VEI524264 VOE524264 VYA524264 WHW524264 WRS524264 FG589800 PC589800 YY589800 AIU589800 ASQ589800 BCM589800 BMI589800 BWE589800 CGA589800 CPW589800 CZS589800 DJO589800 DTK589800 EDG589800 ENC589800 EWY589800 FGU589800 FQQ589800 GAM589800 GKI589800 GUE589800 HEA589800 HNW589800 HXS589800 IHO589800 IRK589800 JBG589800 JLC589800 JUY589800 KEU589800 KOQ589800 KYM589800 LII589800 LSE589800 MCA589800 MLW589800 MVS589800 NFO589800 NPK589800 NZG589800 OJC589800 OSY589800 PCU589800 PMQ589800 PWM589800 QGI589800 QQE589800 RAA589800 RJW589800 RTS589800 SDO589800 SNK589800 SXG589800 THC589800 TQY589800 UAU589800 UKQ589800 UUM589800 VEI589800 VOE589800 VYA589800 WHW589800 WRS589800 FG655336 PC655336 YY655336 AIU655336 ASQ655336 BCM655336 BMI655336 BWE655336 CGA655336 CPW655336 CZS655336 DJO655336 DTK655336 EDG655336 ENC655336 EWY655336 FGU655336 FQQ655336 GAM655336 GKI655336 GUE655336 HEA655336 HNW655336 HXS655336 IHO655336 IRK655336 JBG655336 JLC655336 JUY655336 KEU655336 KOQ655336 KYM655336 LII655336 LSE655336 MCA655336 MLW655336 MVS655336 NFO655336 NPK655336 NZG655336 OJC655336 OSY655336 PCU655336 PMQ655336 PWM655336 QGI655336 QQE655336 RAA655336 RJW655336 RTS655336 SDO655336 SNK655336 SXG655336 THC655336 TQY655336 UAU655336 UKQ655336 UUM655336 VEI655336 VOE655336 VYA655336 WHW655336 WRS655336 FG720872 PC720872 YY720872 AIU720872 ASQ720872 BCM720872 BMI720872 BWE720872 CGA720872 CPW720872 CZS720872 DJO720872 DTK720872 EDG720872 ENC720872 EWY720872 FGU720872 FQQ720872 GAM720872 GKI720872 GUE720872 HEA720872 HNW720872 HXS720872 IHO720872 IRK720872 JBG720872 JLC720872 JUY720872 KEU720872 KOQ720872 KYM720872 LII720872 LSE720872 MCA720872 MLW720872 MVS720872 NFO720872 NPK720872 NZG720872 OJC720872 OSY720872 PCU720872 PMQ720872 PWM720872 QGI720872 QQE720872 RAA720872 RJW720872 RTS720872 SDO720872 SNK720872 SXG720872 THC720872 TQY720872 UAU720872 UKQ720872 UUM720872 VEI720872 VOE720872 VYA720872 WHW720872 WRS720872 FG786408 PC786408 YY786408 AIU786408 ASQ786408 BCM786408 BMI786408 BWE786408 CGA786408 CPW786408 CZS786408 DJO786408 DTK786408 EDG786408 ENC786408 EWY786408 FGU786408 FQQ786408 GAM786408 GKI786408 GUE786408 HEA786408 HNW786408 HXS786408 IHO786408 IRK786408 JBG786408 JLC786408 JUY786408 KEU786408 KOQ786408 KYM786408 LII786408 LSE786408 MCA786408 MLW786408 MVS786408 NFO786408 NPK786408 NZG786408 OJC786408 OSY786408 PCU786408 PMQ786408 PWM786408 QGI786408 QQE786408 RAA786408 RJW786408 RTS786408 SDO786408 SNK786408 SXG786408 THC786408 TQY786408 UAU786408 UKQ786408 UUM786408 VEI786408 VOE786408 VYA786408 WHW786408 WRS786408 FG851944 PC851944 YY851944 AIU851944 ASQ851944 BCM851944 BMI851944 BWE851944 CGA851944 CPW851944 CZS851944 DJO851944 DTK851944 EDG851944 ENC851944 EWY851944 FGU851944 FQQ851944 GAM851944 GKI851944 GUE851944 HEA851944 HNW851944 HXS851944 IHO851944 IRK851944 JBG851944 JLC851944 JUY851944 KEU851944 KOQ851944 KYM851944 LII851944 LSE851944 MCA851944 MLW851944 MVS851944 NFO851944 NPK851944 NZG851944 OJC851944 OSY851944 PCU851944 PMQ851944 PWM851944 QGI851944 QQE851944 RAA851944 RJW851944 RTS851944 SDO851944 SNK851944 SXG851944 THC851944 TQY851944 UAU851944 UKQ851944 UUM851944 VEI851944 VOE851944 VYA851944 WHW851944 WRS851944 FG917480 PC917480 YY917480 AIU917480 ASQ917480 BCM917480 BMI917480 BWE917480 CGA917480 CPW917480 CZS917480 DJO917480 DTK917480 EDG917480 ENC917480 EWY917480 FGU917480 FQQ917480 GAM917480 GKI917480 GUE917480 HEA917480 HNW917480 HXS917480 IHO917480 IRK917480 JBG917480 JLC917480 JUY917480 KEU917480 KOQ917480 KYM917480 LII917480 LSE917480 MCA917480 MLW917480 MVS917480 NFO917480 NPK917480 NZG917480 OJC917480 OSY917480 PCU917480 PMQ917480 PWM917480 QGI917480 QQE917480 RAA917480 RJW917480 RTS917480 SDO917480 SNK917480 SXG917480 THC917480 TQY917480 UAU917480 UKQ917480 UUM917480 VEI917480 VOE917480 VYA917480 WHW917480 WRS917480 FG983016 PC983016 YY983016 AIU983016 ASQ983016 BCM983016 BMI983016 BWE983016 CGA983016 CPW983016 CZS983016 DJO983016 DTK983016 EDG983016 ENC983016 EWY983016 FGU983016 FQQ983016 GAM983016 GKI983016 GUE983016 HEA983016 HNW983016 HXS983016 IHO983016 IRK983016 JBG983016 JLC983016 JUY983016 KEU983016 KOQ983016 KYM983016 LII983016 LSE983016 MCA983016 MLW983016 MVS983016 NFO983016 NPK983016 NZG983016 OJC983016 OSY983016 PCU983016 PMQ983016 PWM983016 QGI983016 QQE983016 RAA983016 RJW983016 RTS983016 SDO983016 SNK983016 SXG983016 THC983016 TQY983016 UAU983016 UKQ983016 UUM983016 VEI983016 VOE983016 VYA983016 WHW983016 WRS983016 FI65512 PE65512 ZA65512 AIW65512 ASS65512 BCO65512 BMK65512 BWG65512 CGC65512 CPY65512 CZU65512 DJQ65512 DTM65512 EDI65512 ENE65512 EXA65512 FGW65512 FQS65512 GAO65512 GKK65512 GUG65512 HEC65512 HNY65512 HXU65512 IHQ65512 IRM65512 JBI65512 JLE65512 JVA65512 KEW65512 KOS65512 KYO65512 LIK65512 LSG65512 MCC65512 MLY65512 MVU65512 NFQ65512 NPM65512 NZI65512 OJE65512 OTA65512 PCW65512 PMS65512 PWO65512 QGK65512 QQG65512 RAC65512 RJY65512 RTU65512 SDQ65512 SNM65512 SXI65512 THE65512 TRA65512 UAW65512 UKS65512 UUO65512 VEK65512 VOG65512 VYC65512 WHY65512 WRU65512 FI131048 PE131048 ZA131048 AIW131048 ASS131048 BCO131048 BMK131048 BWG131048 CGC131048 CPY131048 CZU131048 DJQ131048 DTM131048 EDI131048 ENE131048 EXA131048 FGW131048 FQS131048 GAO131048 GKK131048 GUG131048 HEC131048 HNY131048 HXU131048 IHQ131048 IRM131048 JBI131048 JLE131048 JVA131048 KEW131048 KOS131048 KYO131048 LIK131048 LSG131048 MCC131048 MLY131048 MVU131048 NFQ131048 NPM131048 NZI131048 OJE131048 OTA131048 PCW131048 PMS131048 PWO131048 QGK131048 QQG131048 RAC131048 RJY131048 RTU131048 SDQ131048 SNM131048 SXI131048 THE131048 TRA131048 UAW131048 UKS131048 UUO131048 VEK131048 VOG131048 VYC131048 WHY131048 WRU131048 FI196584 PE196584 ZA196584 AIW196584 ASS196584 BCO196584 BMK196584 BWG196584 CGC196584 CPY196584 CZU196584 DJQ196584 DTM196584 EDI196584 ENE196584 EXA196584 FGW196584 FQS196584 GAO196584 GKK196584 GUG196584 HEC196584 HNY196584 HXU196584 IHQ196584 IRM196584 JBI196584 JLE196584 JVA196584 KEW196584 KOS196584 KYO196584 LIK196584 LSG196584 MCC196584 MLY196584 MVU196584 NFQ196584 NPM196584 NZI196584 OJE196584 OTA196584 PCW196584 PMS196584 PWO196584 QGK196584 QQG196584 RAC196584 RJY196584 RTU196584 SDQ196584 SNM196584 SXI196584 THE196584 TRA196584 UAW196584 UKS196584 UUO196584 VEK196584 VOG196584 VYC196584 WHY196584 WRU196584 FI262120 PE262120 ZA262120 AIW262120 ASS262120 BCO262120 BMK262120 BWG262120 CGC262120 CPY262120 CZU262120 DJQ262120 DTM262120 EDI262120 ENE262120 EXA262120 FGW262120 FQS262120 GAO262120 GKK262120 GUG262120 HEC262120 HNY262120 HXU262120 IHQ262120 IRM262120 JBI262120 JLE262120 JVA262120 KEW262120 KOS262120 KYO262120 LIK262120 LSG262120 MCC262120 MLY262120 MVU262120 NFQ262120 NPM262120 NZI262120 OJE262120 OTA262120 PCW262120 PMS262120 PWO262120 QGK262120 QQG262120 RAC262120 RJY262120 RTU262120 SDQ262120 SNM262120 SXI262120 THE262120 TRA262120 UAW262120 UKS262120 UUO262120 VEK262120 VOG262120 VYC262120 WHY262120 WRU262120 FI327656 PE327656 ZA327656 AIW327656 ASS327656 BCO327656 BMK327656 BWG327656 CGC327656 CPY327656 CZU327656 DJQ327656 DTM327656 EDI327656 ENE327656 EXA327656 FGW327656 FQS327656 GAO327656 GKK327656 GUG327656 HEC327656 HNY327656 HXU327656 IHQ327656 IRM327656 JBI327656 JLE327656 JVA327656 KEW327656 KOS327656 KYO327656 LIK327656 LSG327656 MCC327656 MLY327656 MVU327656 NFQ327656 NPM327656 NZI327656 OJE327656 OTA327656 PCW327656 PMS327656 PWO327656 QGK327656 QQG327656 RAC327656 RJY327656 RTU327656 SDQ327656 SNM327656 SXI327656 THE327656 TRA327656 UAW327656 UKS327656 UUO327656 VEK327656 VOG327656 VYC327656 WHY327656 WRU327656 FI393192 PE393192 ZA393192 AIW393192 ASS393192 BCO393192 BMK393192 BWG393192 CGC393192 CPY393192 CZU393192 DJQ393192 DTM393192 EDI393192 ENE393192 EXA393192 FGW393192 FQS393192 GAO393192 GKK393192 GUG393192 HEC393192 HNY393192 HXU393192 IHQ393192 IRM393192 JBI393192 JLE393192 JVA393192 KEW393192 KOS393192 KYO393192 LIK393192 LSG393192 MCC393192 MLY393192 MVU393192 NFQ393192 NPM393192 NZI393192 OJE393192 OTA393192 PCW393192 PMS393192 PWO393192 QGK393192 QQG393192 RAC393192 RJY393192 RTU393192 SDQ393192 SNM393192 SXI393192 THE393192 TRA393192 UAW393192 UKS393192 UUO393192 VEK393192 VOG393192 VYC393192 WHY393192 WRU393192 FI458728 PE458728 ZA458728 AIW458728 ASS458728 BCO458728 BMK458728 BWG458728 CGC458728 CPY458728 CZU458728 DJQ458728 DTM458728 EDI458728 ENE458728 EXA458728 FGW458728 FQS458728 GAO458728 GKK458728 GUG458728 HEC458728 HNY458728 HXU458728 IHQ458728 IRM458728 JBI458728 JLE458728 JVA458728 KEW458728 KOS458728 KYO458728 LIK458728 LSG458728 MCC458728 MLY458728 MVU458728 NFQ458728 NPM458728 NZI458728 OJE458728 OTA458728 PCW458728 PMS458728 PWO458728 QGK458728 QQG458728 RAC458728 RJY458728 RTU458728 SDQ458728 SNM458728 SXI458728 THE458728 TRA458728 UAW458728 UKS458728 UUO458728 VEK458728 VOG458728 VYC458728 WHY458728 WRU458728 FI524264 PE524264 ZA524264 AIW524264 ASS524264 BCO524264 BMK524264 BWG524264 CGC524264 CPY524264 CZU524264 DJQ524264 DTM524264 EDI524264 ENE524264 EXA524264 FGW524264 FQS524264 GAO524264 GKK524264 GUG524264 HEC524264 HNY524264 HXU524264 IHQ524264 IRM524264 JBI524264 JLE524264 JVA524264 KEW524264 KOS524264 KYO524264 LIK524264 LSG524264 MCC524264 MLY524264 MVU524264 NFQ524264 NPM524264 NZI524264 OJE524264 OTA524264 PCW524264 PMS524264 PWO524264 QGK524264 QQG524264 RAC524264 RJY524264 RTU524264 SDQ524264 SNM524264 SXI524264 THE524264 TRA524264 UAW524264 UKS524264 UUO524264 VEK524264 VOG524264 VYC524264 WHY524264 WRU524264 FI589800 PE589800 ZA589800 AIW589800 ASS589800 BCO589800 BMK589800 BWG589800 CGC589800 CPY589800 CZU589800 DJQ589800 DTM589800 EDI589800 ENE589800 EXA589800 FGW589800 FQS589800 GAO589800 GKK589800 GUG589800 HEC589800 HNY589800 HXU589800 IHQ589800 IRM589800 JBI589800 JLE589800 JVA589800 KEW589800 KOS589800 KYO589800 LIK589800 LSG589800 MCC589800 MLY589800 MVU589800 NFQ589800 NPM589800 NZI589800 OJE589800 OTA589800 PCW589800 PMS589800 PWO589800 QGK589800 QQG589800 RAC589800 RJY589800 RTU589800 SDQ589800 SNM589800 SXI589800 THE589800 TRA589800 UAW589800 UKS589800 UUO589800 VEK589800 VOG589800 VYC589800 WHY589800 WRU589800 FI655336 PE655336 ZA655336 AIW655336 ASS655336 BCO655336 BMK655336 BWG655336 CGC655336 CPY655336 CZU655336 DJQ655336 DTM655336 EDI655336 ENE655336 EXA655336 FGW655336 FQS655336 GAO655336 GKK655336 GUG655336 HEC655336 HNY655336 HXU655336 IHQ655336 IRM655336 JBI655336 JLE655336 JVA655336 KEW655336 KOS655336 KYO655336 LIK655336 LSG655336 MCC655336 MLY655336 MVU655336 NFQ655336 NPM655336 NZI655336 OJE655336 OTA655336 PCW655336 PMS655336 PWO655336 QGK655336 QQG655336 RAC655336 RJY655336 RTU655336 SDQ655336 SNM655336 SXI655336 THE655336 TRA655336 UAW655336 UKS655336 UUO655336 VEK655336 VOG655336 VYC655336 WHY655336 WRU655336 FI720872 PE720872 ZA720872 AIW720872 ASS720872 BCO720872 BMK720872 BWG720872 CGC720872 CPY720872 CZU720872 DJQ720872 DTM720872 EDI720872 ENE720872 EXA720872 FGW720872 FQS720872 GAO720872 GKK720872 GUG720872 HEC720872 HNY720872 HXU720872 IHQ720872 IRM720872 JBI720872 JLE720872 JVA720872 KEW720872 KOS720872 KYO720872 LIK720872 LSG720872 MCC720872 MLY720872 MVU720872 NFQ720872 NPM720872 NZI720872 OJE720872 OTA720872 PCW720872 PMS720872 PWO720872 QGK720872 QQG720872 RAC720872 RJY720872 RTU720872 SDQ720872 SNM720872 SXI720872 THE720872 TRA720872 UAW720872 UKS720872 UUO720872 VEK720872 VOG720872 VYC720872 WHY720872 WRU720872 FI786408 PE786408 ZA786408 AIW786408 ASS786408 BCO786408 BMK786408 BWG786408 CGC786408 CPY786408 CZU786408 DJQ786408 DTM786408 EDI786408 ENE786408 EXA786408 FGW786408 FQS786408 GAO786408 GKK786408 GUG786408 HEC786408 HNY786408 HXU786408 IHQ786408 IRM786408 JBI786408 JLE786408 JVA786408 KEW786408 KOS786408 KYO786408 LIK786408 LSG786408 MCC786408 MLY786408 MVU786408 NFQ786408 NPM786408 NZI786408 OJE786408 OTA786408 PCW786408 PMS786408 PWO786408 QGK786408 QQG786408 RAC786408 RJY786408 RTU786408 SDQ786408 SNM786408 SXI786408 THE786408 TRA786408 UAW786408 UKS786408 UUO786408 VEK786408 VOG786408 VYC786408 WHY786408 WRU786408 FI851944 PE851944 ZA851944 AIW851944 ASS851944 BCO851944 BMK851944 BWG851944 CGC851944 CPY851944 CZU851944 DJQ851944 DTM851944 EDI851944 ENE851944 EXA851944 FGW851944 FQS851944 GAO851944 GKK851944 GUG851944 HEC851944 HNY851944 HXU851944 IHQ851944 IRM851944 JBI851944 JLE851944 JVA851944 KEW851944 KOS851944 KYO851944 LIK851944 LSG851944 MCC851944 MLY851944 MVU851944 NFQ851944 NPM851944 NZI851944 OJE851944 OTA851944 PCW851944 PMS851944 PWO851944 QGK851944 QQG851944 RAC851944 RJY851944 RTU851944 SDQ851944 SNM851944 SXI851944 THE851944 TRA851944 UAW851944 UKS851944 UUO851944 VEK851944 VOG851944 VYC851944 WHY851944 WRU851944 FI917480 PE917480 ZA917480 AIW917480 ASS917480 BCO917480 BMK917480 BWG917480 CGC917480 CPY917480 CZU917480 DJQ917480 DTM917480 EDI917480 ENE917480 EXA917480 FGW917480 FQS917480 GAO917480 GKK917480 GUG917480 HEC917480 HNY917480 HXU917480 IHQ917480 IRM917480 JBI917480 JLE917480 JVA917480 KEW917480 KOS917480 KYO917480 LIK917480 LSG917480 MCC917480 MLY917480 MVU917480 NFQ917480 NPM917480 NZI917480 OJE917480 OTA917480 PCW917480 PMS917480 PWO917480 QGK917480 QQG917480 RAC917480 RJY917480 RTU917480 SDQ917480 SNM917480 SXI917480 THE917480 TRA917480 UAW917480 UKS917480 UUO917480 VEK917480 VOG917480 VYC917480 WHY917480 WRU917480 FI983016 PE983016 ZA983016 AIW983016 ASS983016 BCO983016 BMK983016 BWG983016 CGC983016 CPY983016 CZU983016 DJQ983016 DTM983016 EDI983016 ENE983016 EXA983016 FGW983016 FQS983016 GAO983016 GKK983016 GUG983016 HEC983016 HNY983016 HXU983016 IHQ983016 IRM983016 JBI983016 JLE983016 JVA983016 KEW983016 KOS983016 KYO983016 LIK983016 LSG983016 MCC983016 MLY983016 MVU983016 NFQ983016 NPM983016 NZI983016 OJE983016 OTA983016 PCW983016 PMS983016 PWO983016 QGK983016 QQG983016 RAC983016 RJY983016 RTU983016 SDQ983016 SNM983016 SXI983016 THE983016 TRA983016 UAW983016 UKS983016 UUO983016 VEK983016 VOG983016 VYC983016 WHY983016 WRU983016 FP65512 PL65512 ZH65512 AJD65512 ASZ65512 BCV65512 BMR65512 BWN65512 CGJ65512 CQF65512 DAB65512 DJX65512 DTT65512 EDP65512 ENL65512 EXH65512 FHD65512 FQZ65512 GAV65512 GKR65512 GUN65512 HEJ65512 HOF65512 HYB65512 IHX65512 IRT65512 JBP65512 JLL65512 JVH65512 KFD65512 KOZ65512 KYV65512 LIR65512 LSN65512 MCJ65512 MMF65512 MWB65512 NFX65512 NPT65512 NZP65512 OJL65512 OTH65512 PDD65512 PMZ65512 PWV65512 QGR65512 QQN65512 RAJ65512 RKF65512 RUB65512 SDX65512 SNT65512 SXP65512 THL65512 TRH65512 UBD65512 UKZ65512 UUV65512 VER65512 VON65512 VYJ65512 WIF65512 WSB65512 FP131048 PL131048 ZH131048 AJD131048 ASZ131048 BCV131048 BMR131048 BWN131048 CGJ131048 CQF131048 DAB131048 DJX131048 DTT131048 EDP131048 ENL131048 EXH131048 FHD131048 FQZ131048 GAV131048 GKR131048 GUN131048 HEJ131048 HOF131048 HYB131048 IHX131048 IRT131048 JBP131048 JLL131048 JVH131048 KFD131048 KOZ131048 KYV131048 LIR131048 LSN131048 MCJ131048 MMF131048 MWB131048 NFX131048 NPT131048 NZP131048 OJL131048 OTH131048 PDD131048 PMZ131048 PWV131048 QGR131048 QQN131048 RAJ131048 RKF131048 RUB131048 SDX131048 SNT131048 SXP131048 THL131048 TRH131048 UBD131048 UKZ131048 UUV131048 VER131048 VON131048 VYJ131048 WIF131048 WSB131048 FP196584 PL196584 ZH196584 AJD196584 ASZ196584 BCV196584 BMR196584 BWN196584 CGJ196584 CQF196584 DAB196584 DJX196584 DTT196584 EDP196584 ENL196584 EXH196584 FHD196584 FQZ196584 GAV196584 GKR196584 GUN196584 HEJ196584 HOF196584 HYB196584 IHX196584 IRT196584 JBP196584 JLL196584 JVH196584 KFD196584 KOZ196584 KYV196584 LIR196584 LSN196584 MCJ196584 MMF196584 MWB196584 NFX196584 NPT196584 NZP196584 OJL196584 OTH196584 PDD196584 PMZ196584 PWV196584 QGR196584 QQN196584 RAJ196584 RKF196584 RUB196584 SDX196584 SNT196584 SXP196584 THL196584 TRH196584 UBD196584 UKZ196584 UUV196584 VER196584 VON196584 VYJ196584 WIF196584 WSB196584 FP262120 PL262120 ZH262120 AJD262120 ASZ262120 BCV262120 BMR262120 BWN262120 CGJ262120 CQF262120 DAB262120 DJX262120 DTT262120 EDP262120 ENL262120 EXH262120 FHD262120 FQZ262120 GAV262120 GKR262120 GUN262120 HEJ262120 HOF262120 HYB262120 IHX262120 IRT262120 JBP262120 JLL262120 JVH262120 KFD262120 KOZ262120 KYV262120 LIR262120 LSN262120 MCJ262120 MMF262120 MWB262120 NFX262120 NPT262120 NZP262120 OJL262120 OTH262120 PDD262120 PMZ262120 PWV262120 QGR262120 QQN262120 RAJ262120 RKF262120 RUB262120 SDX262120 SNT262120 SXP262120 THL262120 TRH262120 UBD262120 UKZ262120 UUV262120 VER262120 VON262120 VYJ262120 WIF262120 WSB262120 FP327656 PL327656 ZH327656 AJD327656 ASZ327656 BCV327656 BMR327656 BWN327656 CGJ327656 CQF327656 DAB327656 DJX327656 DTT327656 EDP327656 ENL327656 EXH327656 FHD327656 FQZ327656 GAV327656 GKR327656 GUN327656 HEJ327656 HOF327656 HYB327656 IHX327656 IRT327656 JBP327656 JLL327656 JVH327656 KFD327656 KOZ327656 KYV327656 LIR327656 LSN327656 MCJ327656 MMF327656 MWB327656 NFX327656 NPT327656 NZP327656 OJL327656 OTH327656 PDD327656 PMZ327656 PWV327656 QGR327656 QQN327656 RAJ327656 RKF327656 RUB327656 SDX327656 SNT327656 SXP327656 THL327656 TRH327656 UBD327656 UKZ327656 UUV327656 VER327656 VON327656 VYJ327656 WIF327656 WSB327656 FP393192 PL393192 ZH393192 AJD393192 ASZ393192 BCV393192 BMR393192 BWN393192 CGJ393192 CQF393192 DAB393192 DJX393192 DTT393192 EDP393192 ENL393192 EXH393192 FHD393192 FQZ393192 GAV393192 GKR393192 GUN393192 HEJ393192 HOF393192 HYB393192 IHX393192 IRT393192 JBP393192 JLL393192 JVH393192 KFD393192 KOZ393192 KYV393192 LIR393192 LSN393192 MCJ393192 MMF393192 MWB393192 NFX393192 NPT393192 NZP393192 OJL393192 OTH393192 PDD393192 PMZ393192 PWV393192 QGR393192 QQN393192 RAJ393192 RKF393192 RUB393192 SDX393192 SNT393192 SXP393192 THL393192 TRH393192 UBD393192 UKZ393192 UUV393192 VER393192 VON393192 VYJ393192 WIF393192 WSB393192 FP458728 PL458728 ZH458728 AJD458728 ASZ458728 BCV458728 BMR458728 BWN458728 CGJ458728 CQF458728 DAB458728 DJX458728 DTT458728 EDP458728 ENL458728 EXH458728 FHD458728 FQZ458728 GAV458728 GKR458728 GUN458728 HEJ458728 HOF458728 HYB458728 IHX458728 IRT458728 JBP458728 JLL458728 JVH458728 KFD458728 KOZ458728 KYV458728 LIR458728 LSN458728 MCJ458728 MMF458728 MWB458728 NFX458728 NPT458728 NZP458728 OJL458728 OTH458728 PDD458728 PMZ458728 PWV458728 QGR458728 QQN458728 RAJ458728 RKF458728 RUB458728 SDX458728 SNT458728 SXP458728 THL458728 TRH458728 UBD458728 UKZ458728 UUV458728 VER458728 VON458728 VYJ458728 WIF458728 WSB458728 FP524264 PL524264 ZH524264 AJD524264 ASZ524264 BCV524264 BMR524264 BWN524264 CGJ524264 CQF524264 DAB524264 DJX524264 DTT524264 EDP524264 ENL524264 EXH524264 FHD524264 FQZ524264 GAV524264 GKR524264 GUN524264 HEJ524264 HOF524264 HYB524264 IHX524264 IRT524264 JBP524264 JLL524264 JVH524264 KFD524264 KOZ524264 KYV524264 LIR524264 LSN524264 MCJ524264 MMF524264 MWB524264 NFX524264 NPT524264 NZP524264 OJL524264 OTH524264 PDD524264 PMZ524264 PWV524264 QGR524264 QQN524264 RAJ524264 RKF524264 RUB524264 SDX524264 SNT524264 SXP524264 THL524264 TRH524264 UBD524264 UKZ524264 UUV524264 VER524264 VON524264 VYJ524264 WIF524264 WSB524264 FP589800 PL589800 ZH589800 AJD589800 ASZ589800 BCV589800 BMR589800 BWN589800 CGJ589800 CQF589800 DAB589800 DJX589800 DTT589800 EDP589800 ENL589800 EXH589800 FHD589800 FQZ589800 GAV589800 GKR589800 GUN589800 HEJ589800 HOF589800 HYB589800 IHX589800 IRT589800 JBP589800 JLL589800 JVH589800 KFD589800 KOZ589800 KYV589800 LIR589800 LSN589800 MCJ589800 MMF589800 MWB589800 NFX589800 NPT589800 NZP589800 OJL589800 OTH589800 PDD589800 PMZ589800 PWV589800 QGR589800 QQN589800 RAJ589800 RKF589800 RUB589800 SDX589800 SNT589800 SXP589800 THL589800 TRH589800 UBD589800 UKZ589800 UUV589800 VER589800 VON589800 VYJ589800 WIF589800 WSB589800 FP655336 PL655336 ZH655336 AJD655336 ASZ655336 BCV655336 BMR655336 BWN655336 CGJ655336 CQF655336 DAB655336 DJX655336 DTT655336 EDP655336 ENL655336 EXH655336 FHD655336 FQZ655336 GAV655336 GKR655336 GUN655336 HEJ655336 HOF655336 HYB655336 IHX655336 IRT655336 JBP655336 JLL655336 JVH655336 KFD655336 KOZ655336 KYV655336 LIR655336 LSN655336 MCJ655336 MMF655336 MWB655336 NFX655336 NPT655336 NZP655336 OJL655336 OTH655336 PDD655336 PMZ655336 PWV655336 QGR655336 QQN655336 RAJ655336 RKF655336 RUB655336 SDX655336 SNT655336 SXP655336 THL655336 TRH655336 UBD655336 UKZ655336 UUV655336 VER655336 VON655336 VYJ655336 WIF655336 WSB655336 FP720872 PL720872 ZH720872 AJD720872 ASZ720872 BCV720872 BMR720872 BWN720872 CGJ720872 CQF720872 DAB720872 DJX720872 DTT720872 EDP720872 ENL720872 EXH720872 FHD720872 FQZ720872 GAV720872 GKR720872 GUN720872 HEJ720872 HOF720872 HYB720872 IHX720872 IRT720872 JBP720872 JLL720872 JVH720872 KFD720872 KOZ720872 KYV720872 LIR720872 LSN720872 MCJ720872 MMF720872 MWB720872 NFX720872 NPT720872 NZP720872 OJL720872 OTH720872 PDD720872 PMZ720872 PWV720872 QGR720872 QQN720872 RAJ720872 RKF720872 RUB720872 SDX720872 SNT720872 SXP720872 THL720872 TRH720872 UBD720872 UKZ720872 UUV720872 VER720872 VON720872 VYJ720872 WIF720872 WSB720872 FP786408 PL786408 ZH786408 AJD786408 ASZ786408 BCV786408 BMR786408 BWN786408 CGJ786408 CQF786408 DAB786408 DJX786408 DTT786408 EDP786408 ENL786408 EXH786408 FHD786408 FQZ786408 GAV786408 GKR786408 GUN786408 HEJ786408 HOF786408 HYB786408 IHX786408 IRT786408 JBP786408 JLL786408 JVH786408 KFD786408 KOZ786408 KYV786408 LIR786408 LSN786408 MCJ786408 MMF786408 MWB786408 NFX786408 NPT786408 NZP786408 OJL786408 OTH786408 PDD786408 PMZ786408 PWV786408 QGR786408 QQN786408 RAJ786408 RKF786408 RUB786408 SDX786408 SNT786408 SXP786408 THL786408 TRH786408 UBD786408 UKZ786408 UUV786408 VER786408 VON786408 VYJ786408 WIF786408 WSB786408 FP851944 PL851944 ZH851944 AJD851944 ASZ851944 BCV851944 BMR851944 BWN851944 CGJ851944 CQF851944 DAB851944 DJX851944 DTT851944 EDP851944 ENL851944 EXH851944 FHD851944 FQZ851944 GAV851944 GKR851944 GUN851944 HEJ851944 HOF851944 HYB851944 IHX851944 IRT851944 JBP851944 JLL851944 JVH851944 KFD851944 KOZ851944 KYV851944 LIR851944 LSN851944 MCJ851944 MMF851944 MWB851944 NFX851944 NPT851944 NZP851944 OJL851944 OTH851944 PDD851944 PMZ851944 PWV851944 QGR851944 QQN851944 RAJ851944 RKF851944 RUB851944 SDX851944 SNT851944 SXP851944 THL851944 TRH851944 UBD851944 UKZ851944 UUV851944 VER851944 VON851944 VYJ851944 WIF851944 WSB851944 FP917480 PL917480 ZH917480 AJD917480 ASZ917480 BCV917480 BMR917480 BWN917480 CGJ917480 CQF917480 DAB917480 DJX917480 DTT917480 EDP917480 ENL917480 EXH917480 FHD917480 FQZ917480 GAV917480 GKR917480 GUN917480 HEJ917480 HOF917480 HYB917480 IHX917480 IRT917480 JBP917480 JLL917480 JVH917480 KFD917480 KOZ917480 KYV917480 LIR917480 LSN917480 MCJ917480 MMF917480 MWB917480 NFX917480 NPT917480 NZP917480 OJL917480 OTH917480 PDD917480 PMZ917480 PWV917480 QGR917480 QQN917480 RAJ917480 RKF917480 RUB917480 SDX917480 SNT917480 SXP917480 THL917480 TRH917480 UBD917480 UKZ917480 UUV917480 VER917480 VON917480 VYJ917480 WIF917480 WSB917480 FP983016 PL983016 ZH983016 AJD983016 ASZ983016 BCV983016 BMR983016 BWN983016 CGJ983016 CQF983016 DAB983016 DJX983016 DTT983016 EDP983016 ENL983016 EXH983016 FHD983016 FQZ983016 GAV983016 GKR983016 GUN983016 HEJ983016 HOF983016 HYB983016 IHX983016 IRT983016 JBP983016 JLL983016 JVH983016 KFD983016 KOZ983016 KYV983016 LIR983016 LSN983016 MCJ983016 MMF983016 MWB983016 NFX983016 NPT983016 NZP983016 OJL983016 OTH983016 PDD983016 PMZ983016 PWV983016 QGR983016 QQN983016 RAJ983016 RKF983016 RUB983016 SDX983016 SNT983016 SXP983016 THL983016 TRH983016 UBD983016 UKZ983016 UUV983016 VER983016 VON983016 VYJ983016 WIF983016 WSB983016 FR65512 PN65512 ZJ65512 AJF65512 ATB65512 BCX65512 BMT65512 BWP65512 CGL65512 CQH65512 DAD65512 DJZ65512 DTV65512 EDR65512 ENN65512 EXJ65512 FHF65512 FRB65512 GAX65512 GKT65512 GUP65512 HEL65512 HOH65512 HYD65512 IHZ65512 IRV65512 JBR65512 JLN65512 JVJ65512 KFF65512 KPB65512 KYX65512 LIT65512 LSP65512 MCL65512 MMH65512 MWD65512 NFZ65512 NPV65512 NZR65512 OJN65512 OTJ65512 PDF65512 PNB65512 PWX65512 QGT65512 QQP65512 RAL65512 RKH65512 RUD65512 SDZ65512 SNV65512 SXR65512 THN65512 TRJ65512 UBF65512 ULB65512 UUX65512 VET65512 VOP65512 VYL65512 WIH65512 WSD65512 FR131048 PN131048 ZJ131048 AJF131048 ATB131048 BCX131048 BMT131048 BWP131048 CGL131048 CQH131048 DAD131048 DJZ131048 DTV131048 EDR131048 ENN131048 EXJ131048 FHF131048 FRB131048 GAX131048 GKT131048 GUP131048 HEL131048 HOH131048 HYD131048 IHZ131048 IRV131048 JBR131048 JLN131048 JVJ131048 KFF131048 KPB131048 KYX131048 LIT131048 LSP131048 MCL131048 MMH131048 MWD131048 NFZ131048 NPV131048 NZR131048 OJN131048 OTJ131048 PDF131048 PNB131048 PWX131048 QGT131048 QQP131048 RAL131048 RKH131048 RUD131048 SDZ131048 SNV131048 SXR131048 THN131048 TRJ131048 UBF131048 ULB131048 UUX131048 VET131048 VOP131048 VYL131048 WIH131048 WSD131048 FR196584 PN196584 ZJ196584 AJF196584 ATB196584 BCX196584 BMT196584 BWP196584 CGL196584 CQH196584 DAD196584 DJZ196584 DTV196584 EDR196584 ENN196584 EXJ196584 FHF196584 FRB196584 GAX196584 GKT196584 GUP196584 HEL196584 HOH196584 HYD196584 IHZ196584 IRV196584 JBR196584 JLN196584 JVJ196584 KFF196584 KPB196584 KYX196584 LIT196584 LSP196584 MCL196584 MMH196584 MWD196584 NFZ196584 NPV196584 NZR196584 OJN196584 OTJ196584 PDF196584 PNB196584 PWX196584 QGT196584 QQP196584 RAL196584 RKH196584 RUD196584 SDZ196584 SNV196584 SXR196584 THN196584 TRJ196584 UBF196584 ULB196584 UUX196584 VET196584 VOP196584 VYL196584 WIH196584 WSD196584 FR262120 PN262120 ZJ262120 AJF262120 ATB262120 BCX262120 BMT262120 BWP262120 CGL262120 CQH262120 DAD262120 DJZ262120 DTV262120 EDR262120 ENN262120 EXJ262120 FHF262120 FRB262120 GAX262120 GKT262120 GUP262120 HEL262120 HOH262120 HYD262120 IHZ262120 IRV262120 JBR262120 JLN262120 JVJ262120 KFF262120 KPB262120 KYX262120 LIT262120 LSP262120 MCL262120 MMH262120 MWD262120 NFZ262120 NPV262120 NZR262120 OJN262120 OTJ262120 PDF262120 PNB262120 PWX262120 QGT262120 QQP262120 RAL262120 RKH262120 RUD262120 SDZ262120 SNV262120 SXR262120 THN262120 TRJ262120 UBF262120 ULB262120 UUX262120 VET262120 VOP262120 VYL262120 WIH262120 WSD262120 FR327656 PN327656 ZJ327656 AJF327656 ATB327656 BCX327656 BMT327656 BWP327656 CGL327656 CQH327656 DAD327656 DJZ327656 DTV327656 EDR327656 ENN327656 EXJ327656 FHF327656 FRB327656 GAX327656 GKT327656 GUP327656 HEL327656 HOH327656 HYD327656 IHZ327656 IRV327656 JBR327656 JLN327656 JVJ327656 KFF327656 KPB327656 KYX327656 LIT327656 LSP327656 MCL327656 MMH327656 MWD327656 NFZ327656 NPV327656 NZR327656 OJN327656 OTJ327656 PDF327656 PNB327656 PWX327656 QGT327656 QQP327656 RAL327656 RKH327656 RUD327656 SDZ327656 SNV327656 SXR327656 THN327656 TRJ327656 UBF327656 ULB327656 UUX327656 VET327656 VOP327656 VYL327656 WIH327656 WSD327656 FR393192 PN393192 ZJ393192 AJF393192 ATB393192 BCX393192 BMT393192 BWP393192 CGL393192 CQH393192 DAD393192 DJZ393192 DTV393192 EDR393192 ENN393192 EXJ393192 FHF393192 FRB393192 GAX393192 GKT393192 GUP393192 HEL393192 HOH393192 HYD393192 IHZ393192 IRV393192 JBR393192 JLN393192 JVJ393192 KFF393192 KPB393192 KYX393192 LIT393192 LSP393192 MCL393192 MMH393192 MWD393192 NFZ393192 NPV393192 NZR393192 OJN393192 OTJ393192 PDF393192 PNB393192 PWX393192 QGT393192 QQP393192 RAL393192 RKH393192 RUD393192 SDZ393192 SNV393192 SXR393192 THN393192 TRJ393192 UBF393192 ULB393192 UUX393192 VET393192 VOP393192 VYL393192 WIH393192 WSD393192 FR458728 PN458728 ZJ458728 AJF458728 ATB458728 BCX458728 BMT458728 BWP458728 CGL458728 CQH458728 DAD458728 DJZ458728 DTV458728 EDR458728 ENN458728 EXJ458728 FHF458728 FRB458728 GAX458728 GKT458728 GUP458728 HEL458728 HOH458728 HYD458728 IHZ458728 IRV458728 JBR458728 JLN458728 JVJ458728 KFF458728 KPB458728 KYX458728 LIT458728 LSP458728 MCL458728 MMH458728 MWD458728 NFZ458728 NPV458728 NZR458728 OJN458728 OTJ458728 PDF458728 PNB458728 PWX458728 QGT458728 QQP458728 RAL458728 RKH458728 RUD458728 SDZ458728 SNV458728 SXR458728 THN458728 TRJ458728 UBF458728 ULB458728 UUX458728 VET458728 VOP458728 VYL458728 WIH458728 WSD458728 FR524264 PN524264 ZJ524264 AJF524264 ATB524264 BCX524264 BMT524264 BWP524264 CGL524264 CQH524264 DAD524264 DJZ524264 DTV524264 EDR524264 ENN524264 EXJ524264 FHF524264 FRB524264 GAX524264 GKT524264 GUP524264 HEL524264 HOH524264 HYD524264 IHZ524264 IRV524264 JBR524264 JLN524264 JVJ524264 KFF524264 KPB524264 KYX524264 LIT524264 LSP524264 MCL524264 MMH524264 MWD524264 NFZ524264 NPV524264 NZR524264 OJN524264 OTJ524264 PDF524264 PNB524264 PWX524264 QGT524264 QQP524264 RAL524264 RKH524264 RUD524264 SDZ524264 SNV524264 SXR524264 THN524264 TRJ524264 UBF524264 ULB524264 UUX524264 VET524264 VOP524264 VYL524264 WIH524264 WSD524264 FR589800 PN589800 ZJ589800 AJF589800 ATB589800 BCX589800 BMT589800 BWP589800 CGL589800 CQH589800 DAD589800 DJZ589800 DTV589800 EDR589800 ENN589800 EXJ589800 FHF589800 FRB589800 GAX589800 GKT589800 GUP589800 HEL589800 HOH589800 HYD589800 IHZ589800 IRV589800 JBR589800 JLN589800 JVJ589800 KFF589800 KPB589800 KYX589800 LIT589800 LSP589800 MCL589800 MMH589800 MWD589800 NFZ589800 NPV589800 NZR589800 OJN589800 OTJ589800 PDF589800 PNB589800 PWX589800 QGT589800 QQP589800 RAL589800 RKH589800 RUD589800 SDZ589800 SNV589800 SXR589800 THN589800 TRJ589800 UBF589800 ULB589800 UUX589800 VET589800 VOP589800 VYL589800 WIH589800 WSD589800 FR655336 PN655336 ZJ655336 AJF655336 ATB655336 BCX655336 BMT655336 BWP655336 CGL655336 CQH655336 DAD655336 DJZ655336 DTV655336 EDR655336 ENN655336 EXJ655336 FHF655336 FRB655336 GAX655336 GKT655336 GUP655336 HEL655336 HOH655336 HYD655336 IHZ655336 IRV655336 JBR655336 JLN655336 JVJ655336 KFF655336 KPB655336 KYX655336 LIT655336 LSP655336 MCL655336 MMH655336 MWD655336 NFZ655336 NPV655336 NZR655336 OJN655336 OTJ655336 PDF655336 PNB655336 PWX655336 QGT655336 QQP655336 RAL655336 RKH655336 RUD655336 SDZ655336 SNV655336 SXR655336 THN655336 TRJ655336 UBF655336 ULB655336 UUX655336 VET655336 VOP655336 VYL655336 WIH655336 WSD655336 FR720872 PN720872 ZJ720872 AJF720872 ATB720872 BCX720872 BMT720872 BWP720872 CGL720872 CQH720872 DAD720872 DJZ720872 DTV720872 EDR720872 ENN720872 EXJ720872 FHF720872 FRB720872 GAX720872 GKT720872 GUP720872 HEL720872 HOH720872 HYD720872 IHZ720872 IRV720872 JBR720872 JLN720872 JVJ720872 KFF720872 KPB720872 KYX720872 LIT720872 LSP720872 MCL720872 MMH720872 MWD720872 NFZ720872 NPV720872 NZR720872 OJN720872 OTJ720872 PDF720872 PNB720872 PWX720872 QGT720872 QQP720872 RAL720872 RKH720872 RUD720872 SDZ720872 SNV720872 SXR720872 THN720872 TRJ720872 UBF720872 ULB720872 UUX720872 VET720872 VOP720872 VYL720872 WIH720872 WSD720872 FR786408 PN786408 ZJ786408 AJF786408 ATB786408 BCX786408 BMT786408 BWP786408 CGL786408 CQH786408 DAD786408 DJZ786408 DTV786408 EDR786408 ENN786408 EXJ786408 FHF786408 FRB786408 GAX786408 GKT786408 GUP786408 HEL786408 HOH786408 HYD786408 IHZ786408 IRV786408 JBR786408 JLN786408 JVJ786408 KFF786408 KPB786408 KYX786408 LIT786408 LSP786408 MCL786408 MMH786408 MWD786408 NFZ786408 NPV786408 NZR786408 OJN786408 OTJ786408 PDF786408 PNB786408 PWX786408 QGT786408 QQP786408 RAL786408 RKH786408 RUD786408 SDZ786408 SNV786408 SXR786408 THN786408 TRJ786408 UBF786408 ULB786408 UUX786408 VET786408 VOP786408 VYL786408 WIH786408 WSD786408 FR851944 PN851944 ZJ851944 AJF851944 ATB851944 BCX851944 BMT851944 BWP851944 CGL851944 CQH851944 DAD851944 DJZ851944 DTV851944 EDR851944 ENN851944 EXJ851944 FHF851944 FRB851944 GAX851944 GKT851944 GUP851944 HEL851944 HOH851944 HYD851944 IHZ851944 IRV851944 JBR851944 JLN851944 JVJ851944 KFF851944 KPB851944 KYX851944 LIT851944 LSP851944 MCL851944 MMH851944 MWD851944 NFZ851944 NPV851944 NZR851944 OJN851944 OTJ851944 PDF851944 PNB851944 PWX851944 QGT851944 QQP851944 RAL851944 RKH851944 RUD851944 SDZ851944 SNV851944 SXR851944 THN851944 TRJ851944 UBF851944 ULB851944 UUX851944 VET851944 VOP851944 VYL851944 WIH851944 WSD851944 FR917480 PN917480 ZJ917480 AJF917480 ATB917480 BCX917480 BMT917480 BWP917480 CGL917480 CQH917480 DAD917480 DJZ917480 DTV917480 EDR917480 ENN917480 EXJ917480 FHF917480 FRB917480 GAX917480 GKT917480 GUP917480 HEL917480 HOH917480 HYD917480 IHZ917480 IRV917480 JBR917480 JLN917480 JVJ917480 KFF917480 KPB917480 KYX917480 LIT917480 LSP917480 MCL917480 MMH917480 MWD917480 NFZ917480 NPV917480 NZR917480 OJN917480 OTJ917480 PDF917480 PNB917480 PWX917480 QGT917480 QQP917480 RAL917480 RKH917480 RUD917480 SDZ917480 SNV917480 SXR917480 THN917480 TRJ917480 UBF917480 ULB917480 UUX917480 VET917480 VOP917480 VYL917480 WIH917480 WSD917480 FR983016 PN983016 ZJ983016 AJF983016 ATB983016 BCX983016 BMT983016 BWP983016 CGL983016 CQH983016 DAD983016 DJZ983016 DTV983016 EDR983016 ENN983016 EXJ983016 FHF983016 FRB983016 GAX983016 GKT983016 GUP983016 HEL983016 HOH983016 HYD983016 IHZ983016 IRV983016 JBR983016 JLN983016 JVJ983016 KFF983016 KPB983016 KYX983016 LIT983016 LSP983016 MCL983016 MMH983016 MWD983016 NFZ983016 NPV983016 NZR983016 OJN983016 OTJ983016 PDF983016 PNB983016 PWX983016 QGT983016 QQP983016 RAL983016 RKH983016 RUD983016 SDZ983016 SNV983016 SXR983016 THN983016 TRJ983016 UBF983016 ULB983016 UUX983016 VET983016 VOP983016 VYL983016 WIH983016 WSD983016 FR65515 PN65515 ZJ65515 AJF65515 ATB65515 BCX65515 BMT65515 BWP65515 CGL65515 CQH65515 DAD65515 DJZ65515 DTV65515 EDR65515 ENN65515 EXJ65515 FHF65515 FRB65515 GAX65515 GKT65515 GUP65515 HEL65515 HOH65515 HYD65515 IHZ65515 IRV65515 JBR65515 JLN65515 JVJ65515 KFF65515 KPB65515 KYX65515 LIT65515 LSP65515 MCL65515 MMH65515 MWD65515 NFZ65515 NPV65515 NZR65515 OJN65515 OTJ65515 PDF65515 PNB65515 PWX65515 QGT65515 QQP65515 RAL65515 RKH65515 RUD65515 SDZ65515 SNV65515 SXR65515 THN65515 TRJ65515 UBF65515 ULB65515 UUX65515 VET65515 VOP65515 VYL65515 WIH65515 WSD65515 FR131051 PN131051 ZJ131051 AJF131051 ATB131051 BCX131051 BMT131051 BWP131051 CGL131051 CQH131051 DAD131051 DJZ131051 DTV131051 EDR131051 ENN131051 EXJ131051 FHF131051 FRB131051 GAX131051 GKT131051 GUP131051 HEL131051 HOH131051 HYD131051 IHZ131051 IRV131051 JBR131051 JLN131051 JVJ131051 KFF131051 KPB131051 KYX131051 LIT131051 LSP131051 MCL131051 MMH131051 MWD131051 NFZ131051 NPV131051 NZR131051 OJN131051 OTJ131051 PDF131051 PNB131051 PWX131051 QGT131051 QQP131051 RAL131051 RKH131051 RUD131051 SDZ131051 SNV131051 SXR131051 THN131051 TRJ131051 UBF131051 ULB131051 UUX131051 VET131051 VOP131051 VYL131051 WIH131051 WSD131051 FR196587 PN196587 ZJ196587 AJF196587 ATB196587 BCX196587 BMT196587 BWP196587 CGL196587 CQH196587 DAD196587 DJZ196587 DTV196587 EDR196587 ENN196587 EXJ196587 FHF196587 FRB196587 GAX196587 GKT196587 GUP196587 HEL196587 HOH196587 HYD196587 IHZ196587 IRV196587 JBR196587 JLN196587 JVJ196587 KFF196587 KPB196587 KYX196587 LIT196587 LSP196587 MCL196587 MMH196587 MWD196587 NFZ196587 NPV196587 NZR196587 OJN196587 OTJ196587 PDF196587 PNB196587 PWX196587 QGT196587 QQP196587 RAL196587 RKH196587 RUD196587 SDZ196587 SNV196587 SXR196587 THN196587 TRJ196587 UBF196587 ULB196587 UUX196587 VET196587 VOP196587 VYL196587 WIH196587 WSD196587 FR262123 PN262123 ZJ262123 AJF262123 ATB262123 BCX262123 BMT262123 BWP262123 CGL262123 CQH262123 DAD262123 DJZ262123 DTV262123 EDR262123 ENN262123 EXJ262123 FHF262123 FRB262123 GAX262123 GKT262123 GUP262123 HEL262123 HOH262123 HYD262123 IHZ262123 IRV262123 JBR262123 JLN262123 JVJ262123 KFF262123 KPB262123 KYX262123 LIT262123 LSP262123 MCL262123 MMH262123 MWD262123 NFZ262123 NPV262123 NZR262123 OJN262123 OTJ262123 PDF262123 PNB262123 PWX262123 QGT262123 QQP262123 RAL262123 RKH262123 RUD262123 SDZ262123 SNV262123 SXR262123 THN262123 TRJ262123 UBF262123 ULB262123 UUX262123 VET262123 VOP262123 VYL262123 WIH262123 WSD262123 FR327659 PN327659 ZJ327659 AJF327659 ATB327659 BCX327659 BMT327659 BWP327659 CGL327659 CQH327659 DAD327659 DJZ327659 DTV327659 EDR327659 ENN327659 EXJ327659 FHF327659 FRB327659 GAX327659 GKT327659 GUP327659 HEL327659 HOH327659 HYD327659 IHZ327659 IRV327659 JBR327659 JLN327659 JVJ327659 KFF327659 KPB327659 KYX327659 LIT327659 LSP327659 MCL327659 MMH327659 MWD327659 NFZ327659 NPV327659 NZR327659 OJN327659 OTJ327659 PDF327659 PNB327659 PWX327659 QGT327659 QQP327659 RAL327659 RKH327659 RUD327659 SDZ327659 SNV327659 SXR327659 THN327659 TRJ327659 UBF327659 ULB327659 UUX327659 VET327659 VOP327659 VYL327659 WIH327659 WSD327659 FR393195 PN393195 ZJ393195 AJF393195 ATB393195 BCX393195 BMT393195 BWP393195 CGL393195 CQH393195 DAD393195 DJZ393195 DTV393195 EDR393195 ENN393195 EXJ393195 FHF393195 FRB393195 GAX393195 GKT393195 GUP393195 HEL393195 HOH393195 HYD393195 IHZ393195 IRV393195 JBR393195 JLN393195 JVJ393195 KFF393195 KPB393195 KYX393195 LIT393195 LSP393195 MCL393195 MMH393195 MWD393195 NFZ393195 NPV393195 NZR393195 OJN393195 OTJ393195 PDF393195 PNB393195 PWX393195 QGT393195 QQP393195 RAL393195 RKH393195 RUD393195 SDZ393195 SNV393195 SXR393195 THN393195 TRJ393195 UBF393195 ULB393195 UUX393195 VET393195 VOP393195 VYL393195 WIH393195 WSD393195 FR458731 PN458731 ZJ458731 AJF458731 ATB458731 BCX458731 BMT458731 BWP458731 CGL458731 CQH458731 DAD458731 DJZ458731 DTV458731 EDR458731 ENN458731 EXJ458731 FHF458731 FRB458731 GAX458731 GKT458731 GUP458731 HEL458731 HOH458731 HYD458731 IHZ458731 IRV458731 JBR458731 JLN458731 JVJ458731 KFF458731 KPB458731 KYX458731 LIT458731 LSP458731 MCL458731 MMH458731 MWD458731 NFZ458731 NPV458731 NZR458731 OJN458731 OTJ458731 PDF458731 PNB458731 PWX458731 QGT458731 QQP458731 RAL458731 RKH458731 RUD458731 SDZ458731 SNV458731 SXR458731 THN458731 TRJ458731 UBF458731 ULB458731 UUX458731 VET458731 VOP458731 VYL458731 WIH458731 WSD458731 FR524267 PN524267 ZJ524267 AJF524267 ATB524267 BCX524267 BMT524267 BWP524267 CGL524267 CQH524267 DAD524267 DJZ524267 DTV524267 EDR524267 ENN524267 EXJ524267 FHF524267 FRB524267 GAX524267 GKT524267 GUP524267 HEL524267 HOH524267 HYD524267 IHZ524267 IRV524267 JBR524267 JLN524267 JVJ524267 KFF524267 KPB524267 KYX524267 LIT524267 LSP524267 MCL524267 MMH524267 MWD524267 NFZ524267 NPV524267 NZR524267 OJN524267 OTJ524267 PDF524267 PNB524267 PWX524267 QGT524267 QQP524267 RAL524267 RKH524267 RUD524267 SDZ524267 SNV524267 SXR524267 THN524267 TRJ524267 UBF524267 ULB524267 UUX524267 VET524267 VOP524267 VYL524267 WIH524267 WSD524267 FR589803 PN589803 ZJ589803 AJF589803 ATB589803 BCX589803 BMT589803 BWP589803 CGL589803 CQH589803 DAD589803 DJZ589803 DTV589803 EDR589803 ENN589803 EXJ589803 FHF589803 FRB589803 GAX589803 GKT589803 GUP589803 HEL589803 HOH589803 HYD589803 IHZ589803 IRV589803 JBR589803 JLN589803 JVJ589803 KFF589803 KPB589803 KYX589803 LIT589803 LSP589803 MCL589803 MMH589803 MWD589803 NFZ589803 NPV589803 NZR589803 OJN589803 OTJ589803 PDF589803 PNB589803 PWX589803 QGT589803 QQP589803 RAL589803 RKH589803 RUD589803 SDZ589803 SNV589803 SXR589803 THN589803 TRJ589803 UBF589803 ULB589803 UUX589803 VET589803 VOP589803 VYL589803 WIH589803 WSD589803 FR655339 PN655339 ZJ655339 AJF655339 ATB655339 BCX655339 BMT655339 BWP655339 CGL655339 CQH655339 DAD655339 DJZ655339 DTV655339 EDR655339 ENN655339 EXJ655339 FHF655339 FRB655339 GAX655339 GKT655339 GUP655339 HEL655339 HOH655339 HYD655339 IHZ655339 IRV655339 JBR655339 JLN655339 JVJ655339 KFF655339 KPB655339 KYX655339 LIT655339 LSP655339 MCL655339 MMH655339 MWD655339 NFZ655339 NPV655339 NZR655339 OJN655339 OTJ655339 PDF655339 PNB655339 PWX655339 QGT655339 QQP655339 RAL655339 RKH655339 RUD655339 SDZ655339 SNV655339 SXR655339 THN655339 TRJ655339 UBF655339 ULB655339 UUX655339 VET655339 VOP655339 VYL655339 WIH655339 WSD655339 FR720875 PN720875 ZJ720875 AJF720875 ATB720875 BCX720875 BMT720875 BWP720875 CGL720875 CQH720875 DAD720875 DJZ720875 DTV720875 EDR720875 ENN720875 EXJ720875 FHF720875 FRB720875 GAX720875 GKT720875 GUP720875 HEL720875 HOH720875 HYD720875 IHZ720875 IRV720875 JBR720875 JLN720875 JVJ720875 KFF720875 KPB720875 KYX720875 LIT720875 LSP720875 MCL720875 MMH720875 MWD720875 NFZ720875 NPV720875 NZR720875 OJN720875 OTJ720875 PDF720875 PNB720875 PWX720875 QGT720875 QQP720875 RAL720875 RKH720875 RUD720875 SDZ720875 SNV720875 SXR720875 THN720875 TRJ720875 UBF720875 ULB720875 UUX720875 VET720875 VOP720875 VYL720875 WIH720875 WSD720875 FR786411 PN786411 ZJ786411 AJF786411 ATB786411 BCX786411 BMT786411 BWP786411 CGL786411 CQH786411 DAD786411 DJZ786411 DTV786411 EDR786411 ENN786411 EXJ786411 FHF786411 FRB786411 GAX786411 GKT786411 GUP786411 HEL786411 HOH786411 HYD786411 IHZ786411 IRV786411 JBR786411 JLN786411 JVJ786411 KFF786411 KPB786411 KYX786411 LIT786411 LSP786411 MCL786411 MMH786411 MWD786411 NFZ786411 NPV786411 NZR786411 OJN786411 OTJ786411 PDF786411 PNB786411 PWX786411 QGT786411 QQP786411 RAL786411 RKH786411 RUD786411 SDZ786411 SNV786411 SXR786411 THN786411 TRJ786411 UBF786411 ULB786411 UUX786411 VET786411 VOP786411 VYL786411 WIH786411 WSD786411 FR851947 PN851947 ZJ851947 AJF851947 ATB851947 BCX851947 BMT851947 BWP851947 CGL851947 CQH851947 DAD851947 DJZ851947 DTV851947 EDR851947 ENN851947 EXJ851947 FHF851947 FRB851947 GAX851947 GKT851947 GUP851947 HEL851947 HOH851947 HYD851947 IHZ851947 IRV851947 JBR851947 JLN851947 JVJ851947 KFF851947 KPB851947 KYX851947 LIT851947 LSP851947 MCL851947 MMH851947 MWD851947 NFZ851947 NPV851947 NZR851947 OJN851947 OTJ851947 PDF851947 PNB851947 PWX851947 QGT851947 QQP851947 RAL851947 RKH851947 RUD851947 SDZ851947 SNV851947 SXR851947 THN851947 TRJ851947 UBF851947 ULB851947 UUX851947 VET851947 VOP851947 VYL851947 WIH851947 WSD851947 FR917483 PN917483 ZJ917483 AJF917483 ATB917483 BCX917483 BMT917483 BWP917483 CGL917483 CQH917483 DAD917483 DJZ917483 DTV917483 EDR917483 ENN917483 EXJ917483 FHF917483 FRB917483 GAX917483 GKT917483 GUP917483 HEL917483 HOH917483 HYD917483 IHZ917483 IRV917483 JBR917483 JLN917483 JVJ917483 KFF917483 KPB917483 KYX917483 LIT917483 LSP917483 MCL917483 MMH917483 MWD917483 NFZ917483 NPV917483 NZR917483 OJN917483 OTJ917483 PDF917483 PNB917483 PWX917483 QGT917483 QQP917483 RAL917483 RKH917483 RUD917483 SDZ917483 SNV917483 SXR917483 THN917483 TRJ917483 UBF917483 ULB917483 UUX917483 VET917483 VOP917483 VYL917483 WIH917483 WSD917483 FR983019 PN983019 ZJ983019 AJF983019 ATB983019 BCX983019 BMT983019 BWP983019 CGL983019 CQH983019 DAD983019 DJZ983019 DTV983019 EDR983019 ENN983019 EXJ983019 FHF983019 FRB983019 GAX983019 GKT983019 GUP983019 HEL983019 HOH983019 HYD983019 IHZ983019 IRV983019 JBR983019 JLN983019 JVJ983019 KFF983019 KPB983019 KYX983019 LIT983019 LSP983019 MCL983019 MMH983019 MWD983019 NFZ983019 NPV983019 NZR983019 OJN983019 OTJ983019 PDF983019 PNB983019 PWX983019 QGT983019 QQP983019 RAL983019 RKH983019 RUD983019 SDZ983019 SNV983019 SXR983019 THN983019 TRJ983019 UBF983019 ULB983019 UUX983019 VET983019 VOP983019 VYL983019 WIH983019 WSD983019 FG65518 PC65518 YY65518 AIU65518 ASQ65518 BCM65518 BMI65518 BWE65518 CGA65518 CPW65518 CZS65518 DJO65518 DTK65518 EDG65518 ENC65518 EWY65518 FGU65518 FQQ65518 GAM65518 GKI65518 GUE65518 HEA65518 HNW65518 HXS65518 IHO65518 IRK65518 JBG65518 JLC65518 JUY65518 KEU65518 KOQ65518 KYM65518 LII65518 LSE65518 MCA65518 MLW65518 MVS65518 NFO65518 NPK65518 NZG65518 OJC65518 OSY65518 PCU65518 PMQ65518 PWM65518 QGI65518 QQE65518 RAA65518 RJW65518 RTS65518 SDO65518 SNK65518 SXG65518 THC65518 TQY65518 UAU65518 UKQ65518 UUM65518 VEI65518 VOE65518 VYA65518 WHW65518 WRS65518 FG131054 PC131054 YY131054 AIU131054 ASQ131054 BCM131054 BMI131054 BWE131054 CGA131054 CPW131054 CZS131054 DJO131054 DTK131054 EDG131054 ENC131054 EWY131054 FGU131054 FQQ131054 GAM131054 GKI131054 GUE131054 HEA131054 HNW131054 HXS131054 IHO131054 IRK131054 JBG131054 JLC131054 JUY131054 KEU131054 KOQ131054 KYM131054 LII131054 LSE131054 MCA131054 MLW131054 MVS131054 NFO131054 NPK131054 NZG131054 OJC131054 OSY131054 PCU131054 PMQ131054 PWM131054 QGI131054 QQE131054 RAA131054 RJW131054 RTS131054 SDO131054 SNK131054 SXG131054 THC131054 TQY131054 UAU131054 UKQ131054 UUM131054 VEI131054 VOE131054 VYA131054 WHW131054 WRS131054 FG196590 PC196590 YY196590 AIU196590 ASQ196590 BCM196590 BMI196590 BWE196590 CGA196590 CPW196590 CZS196590 DJO196590 DTK196590 EDG196590 ENC196590 EWY196590 FGU196590 FQQ196590 GAM196590 GKI196590 GUE196590 HEA196590 HNW196590 HXS196590 IHO196590 IRK196590 JBG196590 JLC196590 JUY196590 KEU196590 KOQ196590 KYM196590 LII196590 LSE196590 MCA196590 MLW196590 MVS196590 NFO196590 NPK196590 NZG196590 OJC196590 OSY196590 PCU196590 PMQ196590 PWM196590 QGI196590 QQE196590 RAA196590 RJW196590 RTS196590 SDO196590 SNK196590 SXG196590 THC196590 TQY196590 UAU196590 UKQ196590 UUM196590 VEI196590 VOE196590 VYA196590 WHW196590 WRS196590 FG262126 PC262126 YY262126 AIU262126 ASQ262126 BCM262126 BMI262126 BWE262126 CGA262126 CPW262126 CZS262126 DJO262126 DTK262126 EDG262126 ENC262126 EWY262126 FGU262126 FQQ262126 GAM262126 GKI262126 GUE262126 HEA262126 HNW262126 HXS262126 IHO262126 IRK262126 JBG262126 JLC262126 JUY262126 KEU262126 KOQ262126 KYM262126 LII262126 LSE262126 MCA262126 MLW262126 MVS262126 NFO262126 NPK262126 NZG262126 OJC262126 OSY262126 PCU262126 PMQ262126 PWM262126 QGI262126 QQE262126 RAA262126 RJW262126 RTS262126 SDO262126 SNK262126 SXG262126 THC262126 TQY262126 UAU262126 UKQ262126 UUM262126 VEI262126 VOE262126 VYA262126 WHW262126 WRS262126 FG327662 PC327662 YY327662 AIU327662 ASQ327662 BCM327662 BMI327662 BWE327662 CGA327662 CPW327662 CZS327662 DJO327662 DTK327662 EDG327662 ENC327662 EWY327662 FGU327662 FQQ327662 GAM327662 GKI327662 GUE327662 HEA327662 HNW327662 HXS327662 IHO327662 IRK327662 JBG327662 JLC327662 JUY327662 KEU327662 KOQ327662 KYM327662 LII327662 LSE327662 MCA327662 MLW327662 MVS327662 NFO327662 NPK327662 NZG327662 OJC327662 OSY327662 PCU327662 PMQ327662 PWM327662 QGI327662 QQE327662 RAA327662 RJW327662 RTS327662 SDO327662 SNK327662 SXG327662 THC327662 TQY327662 UAU327662 UKQ327662 UUM327662 VEI327662 VOE327662 VYA327662 WHW327662 WRS327662 FG393198 PC393198 YY393198 AIU393198 ASQ393198 BCM393198 BMI393198 BWE393198 CGA393198 CPW393198 CZS393198 DJO393198 DTK393198 EDG393198 ENC393198 EWY393198 FGU393198 FQQ393198 GAM393198 GKI393198 GUE393198 HEA393198 HNW393198 HXS393198 IHO393198 IRK393198 JBG393198 JLC393198 JUY393198 KEU393198 KOQ393198 KYM393198 LII393198 LSE393198 MCA393198 MLW393198 MVS393198 NFO393198 NPK393198 NZG393198 OJC393198 OSY393198 PCU393198 PMQ393198 PWM393198 QGI393198 QQE393198 RAA393198 RJW393198 RTS393198 SDO393198 SNK393198 SXG393198 THC393198 TQY393198 UAU393198 UKQ393198 UUM393198 VEI393198 VOE393198 VYA393198 WHW393198 WRS393198 FG458734 PC458734 YY458734 AIU458734 ASQ458734 BCM458734 BMI458734 BWE458734 CGA458734 CPW458734 CZS458734 DJO458734 DTK458734 EDG458734 ENC458734 EWY458734 FGU458734 FQQ458734 GAM458734 GKI458734 GUE458734 HEA458734 HNW458734 HXS458734 IHO458734 IRK458734 JBG458734 JLC458734 JUY458734 KEU458734 KOQ458734 KYM458734 LII458734 LSE458734 MCA458734 MLW458734 MVS458734 NFO458734 NPK458734 NZG458734 OJC458734 OSY458734 PCU458734 PMQ458734 PWM458734 QGI458734 QQE458734 RAA458734 RJW458734 RTS458734 SDO458734 SNK458734 SXG458734 THC458734 TQY458734 UAU458734 UKQ458734 UUM458734 VEI458734 VOE458734 VYA458734 WHW458734 WRS458734 FG524270 PC524270 YY524270 AIU524270 ASQ524270 BCM524270 BMI524270 BWE524270 CGA524270 CPW524270 CZS524270 DJO524270 DTK524270 EDG524270 ENC524270 EWY524270 FGU524270 FQQ524270 GAM524270 GKI524270 GUE524270 HEA524270 HNW524270 HXS524270 IHO524270 IRK524270 JBG524270 JLC524270 JUY524270 KEU524270 KOQ524270 KYM524270 LII524270 LSE524270 MCA524270 MLW524270 MVS524270 NFO524270 NPK524270 NZG524270 OJC524270 OSY524270 PCU524270 PMQ524270 PWM524270 QGI524270 QQE524270 RAA524270 RJW524270 RTS524270 SDO524270 SNK524270 SXG524270 THC524270 TQY524270 UAU524270 UKQ524270 UUM524270 VEI524270 VOE524270 VYA524270 WHW524270 WRS524270 FG589806 PC589806 YY589806 AIU589806 ASQ589806 BCM589806 BMI589806 BWE589806 CGA589806 CPW589806 CZS589806 DJO589806 DTK589806 EDG589806 ENC589806 EWY589806 FGU589806 FQQ589806 GAM589806 GKI589806 GUE589806 HEA589806 HNW589806 HXS589806 IHO589806 IRK589806 JBG589806 JLC589806 JUY589806 KEU589806 KOQ589806 KYM589806 LII589806 LSE589806 MCA589806 MLW589806 MVS589806 NFO589806 NPK589806 NZG589806 OJC589806 OSY589806 PCU589806 PMQ589806 PWM589806 QGI589806 QQE589806 RAA589806 RJW589806 RTS589806 SDO589806 SNK589806 SXG589806 THC589806 TQY589806 UAU589806 UKQ589806 UUM589806 VEI589806 VOE589806 VYA589806 WHW589806 WRS589806 FG655342 PC655342 YY655342 AIU655342 ASQ655342 BCM655342 BMI655342 BWE655342 CGA655342 CPW655342 CZS655342 DJO655342 DTK655342 EDG655342 ENC655342 EWY655342 FGU655342 FQQ655342 GAM655342 GKI655342 GUE655342 HEA655342 HNW655342 HXS655342 IHO655342 IRK655342 JBG655342 JLC655342 JUY655342 KEU655342 KOQ655342 KYM655342 LII655342 LSE655342 MCA655342 MLW655342 MVS655342 NFO655342 NPK655342 NZG655342 OJC655342 OSY655342 PCU655342 PMQ655342 PWM655342 QGI655342 QQE655342 RAA655342 RJW655342 RTS655342 SDO655342 SNK655342 SXG655342 THC655342 TQY655342 UAU655342 UKQ655342 UUM655342 VEI655342 VOE655342 VYA655342 WHW655342 WRS655342 FG720878 PC720878 YY720878 AIU720878 ASQ720878 BCM720878 BMI720878 BWE720878 CGA720878 CPW720878 CZS720878 DJO720878 DTK720878 EDG720878 ENC720878 EWY720878 FGU720878 FQQ720878 GAM720878 GKI720878 GUE720878 HEA720878 HNW720878 HXS720878 IHO720878 IRK720878 JBG720878 JLC720878 JUY720878 KEU720878 KOQ720878 KYM720878 LII720878 LSE720878 MCA720878 MLW720878 MVS720878 NFO720878 NPK720878 NZG720878 OJC720878 OSY720878 PCU720878 PMQ720878 PWM720878 QGI720878 QQE720878 RAA720878 RJW720878 RTS720878 SDO720878 SNK720878 SXG720878 THC720878 TQY720878 UAU720878 UKQ720878 UUM720878 VEI720878 VOE720878 VYA720878 WHW720878 WRS720878 FG786414 PC786414 YY786414 AIU786414 ASQ786414 BCM786414 BMI786414 BWE786414 CGA786414 CPW786414 CZS786414 DJO786414 DTK786414 EDG786414 ENC786414 EWY786414 FGU786414 FQQ786414 GAM786414 GKI786414 GUE786414 HEA786414 HNW786414 HXS786414 IHO786414 IRK786414 JBG786414 JLC786414 JUY786414 KEU786414 KOQ786414 KYM786414 LII786414 LSE786414 MCA786414 MLW786414 MVS786414 NFO786414 NPK786414 NZG786414 OJC786414 OSY786414 PCU786414 PMQ786414 PWM786414 QGI786414 QQE786414 RAA786414 RJW786414 RTS786414 SDO786414 SNK786414 SXG786414 THC786414 TQY786414 UAU786414 UKQ786414 UUM786414 VEI786414 VOE786414 VYA786414 WHW786414 WRS786414 FG851950 PC851950 YY851950 AIU851950 ASQ851950 BCM851950 BMI851950 BWE851950 CGA851950 CPW851950 CZS851950 DJO851950 DTK851950 EDG851950 ENC851950 EWY851950 FGU851950 FQQ851950 GAM851950 GKI851950 GUE851950 HEA851950 HNW851950 HXS851950 IHO851950 IRK851950 JBG851950 JLC851950 JUY851950 KEU851950 KOQ851950 KYM851950 LII851950 LSE851950 MCA851950 MLW851950 MVS851950 NFO851950 NPK851950 NZG851950 OJC851950 OSY851950 PCU851950 PMQ851950 PWM851950 QGI851950 QQE851950 RAA851950 RJW851950 RTS851950 SDO851950 SNK851950 SXG851950 THC851950 TQY851950 UAU851950 UKQ851950 UUM851950 VEI851950 VOE851950 VYA851950 WHW851950 WRS851950 FG917486 PC917486 YY917486 AIU917486 ASQ917486 BCM917486 BMI917486 BWE917486 CGA917486 CPW917486 CZS917486 DJO917486 DTK917486 EDG917486 ENC917486 EWY917486 FGU917486 FQQ917486 GAM917486 GKI917486 GUE917486 HEA917486 HNW917486 HXS917486 IHO917486 IRK917486 JBG917486 JLC917486 JUY917486 KEU917486 KOQ917486 KYM917486 LII917486 LSE917486 MCA917486 MLW917486 MVS917486 NFO917486 NPK917486 NZG917486 OJC917486 OSY917486 PCU917486 PMQ917486 PWM917486 QGI917486 QQE917486 RAA917486 RJW917486 RTS917486 SDO917486 SNK917486 SXG917486 THC917486 TQY917486 UAU917486 UKQ917486 UUM917486 VEI917486 VOE917486 VYA917486 WHW917486 WRS917486 FG983022 PC983022 YY983022 AIU983022 ASQ983022 BCM983022 BMI983022 BWE983022 CGA983022 CPW983022 CZS983022 DJO983022 DTK983022 EDG983022 ENC983022 EWY983022 FGU983022 FQQ983022 GAM983022 GKI983022 GUE983022 HEA983022 HNW983022 HXS983022 IHO983022 IRK983022 JBG983022 JLC983022 JUY983022 KEU983022 KOQ983022 KYM983022 LII983022 LSE983022 MCA983022 MLW983022 MVS983022 NFO983022 NPK983022 NZG983022 OJC983022 OSY983022 PCU983022 PMQ983022 PWM983022 QGI983022 QQE983022 RAA983022 RJW983022 RTS983022 SDO983022 SNK983022 SXG983022 THC983022 TQY983022 UAU983022 UKQ983022 UUM983022 VEI983022 VOE983022 VYA983022 WHW983022 WRS983022 FI65518 PE65518 ZA65518 AIW65518 ASS65518 BCO65518 BMK65518 BWG65518 CGC65518 CPY65518 CZU65518 DJQ65518 DTM65518 EDI65518 ENE65518 EXA65518 FGW65518 FQS65518 GAO65518 GKK65518 GUG65518 HEC65518 HNY65518 HXU65518 IHQ65518 IRM65518 JBI65518 JLE65518 JVA65518 KEW65518 KOS65518 KYO65518 LIK65518 LSG65518 MCC65518 MLY65518 MVU65518 NFQ65518 NPM65518 NZI65518 OJE65518 OTA65518 PCW65518 PMS65518 PWO65518 QGK65518 QQG65518 RAC65518 RJY65518 RTU65518 SDQ65518 SNM65518 SXI65518 THE65518 TRA65518 UAW65518 UKS65518 UUO65518 VEK65518 VOG65518 VYC65518 WHY65518 WRU65518 FI131054 PE131054 ZA131054 AIW131054 ASS131054 BCO131054 BMK131054 BWG131054 CGC131054 CPY131054 CZU131054 DJQ131054 DTM131054 EDI131054 ENE131054 EXA131054 FGW131054 FQS131054 GAO131054 GKK131054 GUG131054 HEC131054 HNY131054 HXU131054 IHQ131054 IRM131054 JBI131054 JLE131054 JVA131054 KEW131054 KOS131054 KYO131054 LIK131054 LSG131054 MCC131054 MLY131054 MVU131054 NFQ131054 NPM131054 NZI131054 OJE131054 OTA131054 PCW131054 PMS131054 PWO131054 QGK131054 QQG131054 RAC131054 RJY131054 RTU131054 SDQ131054 SNM131054 SXI131054 THE131054 TRA131054 UAW131054 UKS131054 UUO131054 VEK131054 VOG131054 VYC131054 WHY131054 WRU131054 FI196590 PE196590 ZA196590 AIW196590 ASS196590 BCO196590 BMK196590 BWG196590 CGC196590 CPY196590 CZU196590 DJQ196590 DTM196590 EDI196590 ENE196590 EXA196590 FGW196590 FQS196590 GAO196590 GKK196590 GUG196590 HEC196590 HNY196590 HXU196590 IHQ196590 IRM196590 JBI196590 JLE196590 JVA196590 KEW196590 KOS196590 KYO196590 LIK196590 LSG196590 MCC196590 MLY196590 MVU196590 NFQ196590 NPM196590 NZI196590 OJE196590 OTA196590 PCW196590 PMS196590 PWO196590 QGK196590 QQG196590 RAC196590 RJY196590 RTU196590 SDQ196590 SNM196590 SXI196590 THE196590 TRA196590 UAW196590 UKS196590 UUO196590 VEK196590 VOG196590 VYC196590 WHY196590 WRU196590 FI262126 PE262126 ZA262126 AIW262126 ASS262126 BCO262126 BMK262126 BWG262126 CGC262126 CPY262126 CZU262126 DJQ262126 DTM262126 EDI262126 ENE262126 EXA262126 FGW262126 FQS262126 GAO262126 GKK262126 GUG262126 HEC262126 HNY262126 HXU262126 IHQ262126 IRM262126 JBI262126 JLE262126 JVA262126 KEW262126 KOS262126 KYO262126 LIK262126 LSG262126 MCC262126 MLY262126 MVU262126 NFQ262126 NPM262126 NZI262126 OJE262126 OTA262126 PCW262126 PMS262126 PWO262126 QGK262126 QQG262126 RAC262126 RJY262126 RTU262126 SDQ262126 SNM262126 SXI262126 THE262126 TRA262126 UAW262126 UKS262126 UUO262126 VEK262126 VOG262126 VYC262126 WHY262126 WRU262126 FI327662 PE327662 ZA327662 AIW327662 ASS327662 BCO327662 BMK327662 BWG327662 CGC327662 CPY327662 CZU327662 DJQ327662 DTM327662 EDI327662 ENE327662 EXA327662 FGW327662 FQS327662 GAO327662 GKK327662 GUG327662 HEC327662 HNY327662 HXU327662 IHQ327662 IRM327662 JBI327662 JLE327662 JVA327662 KEW327662 KOS327662 KYO327662 LIK327662 LSG327662 MCC327662 MLY327662 MVU327662 NFQ327662 NPM327662 NZI327662 OJE327662 OTA327662 PCW327662 PMS327662 PWO327662 QGK327662 QQG327662 RAC327662 RJY327662 RTU327662 SDQ327662 SNM327662 SXI327662 THE327662 TRA327662 UAW327662 UKS327662 UUO327662 VEK327662 VOG327662 VYC327662 WHY327662 WRU327662 FI393198 PE393198 ZA393198 AIW393198 ASS393198 BCO393198 BMK393198 BWG393198 CGC393198 CPY393198 CZU393198 DJQ393198 DTM393198 EDI393198 ENE393198 EXA393198 FGW393198 FQS393198 GAO393198 GKK393198 GUG393198 HEC393198 HNY393198 HXU393198 IHQ393198 IRM393198 JBI393198 JLE393198 JVA393198 KEW393198 KOS393198 KYO393198 LIK393198 LSG393198 MCC393198 MLY393198 MVU393198 NFQ393198 NPM393198 NZI393198 OJE393198 OTA393198 PCW393198 PMS393198 PWO393198 QGK393198 QQG393198 RAC393198 RJY393198 RTU393198 SDQ393198 SNM393198 SXI393198 THE393198 TRA393198 UAW393198 UKS393198 UUO393198 VEK393198 VOG393198 VYC393198 WHY393198 WRU393198 FI458734 PE458734 ZA458734 AIW458734 ASS458734 BCO458734 BMK458734 BWG458734 CGC458734 CPY458734 CZU458734 DJQ458734 DTM458734 EDI458734 ENE458734 EXA458734 FGW458734 FQS458734 GAO458734 GKK458734 GUG458734 HEC458734 HNY458734 HXU458734 IHQ458734 IRM458734 JBI458734 JLE458734 JVA458734 KEW458734 KOS458734 KYO458734 LIK458734 LSG458734 MCC458734 MLY458734 MVU458734 NFQ458734 NPM458734 NZI458734 OJE458734 OTA458734 PCW458734 PMS458734 PWO458734 QGK458734 QQG458734 RAC458734 RJY458734 RTU458734 SDQ458734 SNM458734 SXI458734 THE458734 TRA458734 UAW458734 UKS458734 UUO458734 VEK458734 VOG458734 VYC458734 WHY458734 WRU458734 FI524270 PE524270 ZA524270 AIW524270 ASS524270 BCO524270 BMK524270 BWG524270 CGC524270 CPY524270 CZU524270 DJQ524270 DTM524270 EDI524270 ENE524270 EXA524270 FGW524270 FQS524270 GAO524270 GKK524270 GUG524270 HEC524270 HNY524270 HXU524270 IHQ524270 IRM524270 JBI524270 JLE524270 JVA524270 KEW524270 KOS524270 KYO524270 LIK524270 LSG524270 MCC524270 MLY524270 MVU524270 NFQ524270 NPM524270 NZI524270 OJE524270 OTA524270 PCW524270 PMS524270 PWO524270 QGK524270 QQG524270 RAC524270 RJY524270 RTU524270 SDQ524270 SNM524270 SXI524270 THE524270 TRA524270 UAW524270 UKS524270 UUO524270 VEK524270 VOG524270 VYC524270 WHY524270 WRU524270 FI589806 PE589806 ZA589806 AIW589806 ASS589806 BCO589806 BMK589806 BWG589806 CGC589806 CPY589806 CZU589806 DJQ589806 DTM589806 EDI589806 ENE589806 EXA589806 FGW589806 FQS589806 GAO589806 GKK589806 GUG589806 HEC589806 HNY589806 HXU589806 IHQ589806 IRM589806 JBI589806 JLE589806 JVA589806 KEW589806 KOS589806 KYO589806 LIK589806 LSG589806 MCC589806 MLY589806 MVU589806 NFQ589806 NPM589806 NZI589806 OJE589806 OTA589806 PCW589806 PMS589806 PWO589806 QGK589806 QQG589806 RAC589806 RJY589806 RTU589806 SDQ589806 SNM589806 SXI589806 THE589806 TRA589806 UAW589806 UKS589806 UUO589806 VEK589806 VOG589806 VYC589806 WHY589806 WRU589806 FI655342 PE655342 ZA655342 AIW655342 ASS655342 BCO655342 BMK655342 BWG655342 CGC655342 CPY655342 CZU655342 DJQ655342 DTM655342 EDI655342 ENE655342 EXA655342 FGW655342 FQS655342 GAO655342 GKK655342 GUG655342 HEC655342 HNY655342 HXU655342 IHQ655342 IRM655342 JBI655342 JLE655342 JVA655342 KEW655342 KOS655342 KYO655342 LIK655342 LSG655342 MCC655342 MLY655342 MVU655342 NFQ655342 NPM655342 NZI655342 OJE655342 OTA655342 PCW655342 PMS655342 PWO655342 QGK655342 QQG655342 RAC655342 RJY655342 RTU655342 SDQ655342 SNM655342 SXI655342 THE655342 TRA655342 UAW655342 UKS655342 UUO655342 VEK655342 VOG655342 VYC655342 WHY655342 WRU655342 FI720878 PE720878 ZA720878 AIW720878 ASS720878 BCO720878 BMK720878 BWG720878 CGC720878 CPY720878 CZU720878 DJQ720878 DTM720878 EDI720878 ENE720878 EXA720878 FGW720878 FQS720878 GAO720878 GKK720878 GUG720878 HEC720878 HNY720878 HXU720878 IHQ720878 IRM720878 JBI720878 JLE720878 JVA720878 KEW720878 KOS720878 KYO720878 LIK720878 LSG720878 MCC720878 MLY720878 MVU720878 NFQ720878 NPM720878 NZI720878 OJE720878 OTA720878 PCW720878 PMS720878 PWO720878 QGK720878 QQG720878 RAC720878 RJY720878 RTU720878 SDQ720878 SNM720878 SXI720878 THE720878 TRA720878 UAW720878 UKS720878 UUO720878 VEK720878 VOG720878 VYC720878 WHY720878 WRU720878 FI786414 PE786414 ZA786414 AIW786414 ASS786414 BCO786414 BMK786414 BWG786414 CGC786414 CPY786414 CZU786414 DJQ786414 DTM786414 EDI786414 ENE786414 EXA786414 FGW786414 FQS786414 GAO786414 GKK786414 GUG786414 HEC786414 HNY786414 HXU786414 IHQ786414 IRM786414 JBI786414 JLE786414 JVA786414 KEW786414 KOS786414 KYO786414 LIK786414 LSG786414 MCC786414 MLY786414 MVU786414 NFQ786414 NPM786414 NZI786414 OJE786414 OTA786414 PCW786414 PMS786414 PWO786414 QGK786414 QQG786414 RAC786414 RJY786414 RTU786414 SDQ786414 SNM786414 SXI786414 THE786414 TRA786414 UAW786414 UKS786414 UUO786414 VEK786414 VOG786414 VYC786414 WHY786414 WRU786414 FI851950 PE851950 ZA851950 AIW851950 ASS851950 BCO851950 BMK851950 BWG851950 CGC851950 CPY851950 CZU851950 DJQ851950 DTM851950 EDI851950 ENE851950 EXA851950 FGW851950 FQS851950 GAO851950 GKK851950 GUG851950 HEC851950 HNY851950 HXU851950 IHQ851950 IRM851950 JBI851950 JLE851950 JVA851950 KEW851950 KOS851950 KYO851950 LIK851950 LSG851950 MCC851950 MLY851950 MVU851950 NFQ851950 NPM851950 NZI851950 OJE851950 OTA851950 PCW851950 PMS851950 PWO851950 QGK851950 QQG851950 RAC851950 RJY851950 RTU851950 SDQ851950 SNM851950 SXI851950 THE851950 TRA851950 UAW851950 UKS851950 UUO851950 VEK851950 VOG851950 VYC851950 WHY851950 WRU851950 FI917486 PE917486 ZA917486 AIW917486 ASS917486 BCO917486 BMK917486 BWG917486 CGC917486 CPY917486 CZU917486 DJQ917486 DTM917486 EDI917486 ENE917486 EXA917486 FGW917486 FQS917486 GAO917486 GKK917486 GUG917486 HEC917486 HNY917486 HXU917486 IHQ917486 IRM917486 JBI917486 JLE917486 JVA917486 KEW917486 KOS917486 KYO917486 LIK917486 LSG917486 MCC917486 MLY917486 MVU917486 NFQ917486 NPM917486 NZI917486 OJE917486 OTA917486 PCW917486 PMS917486 PWO917486 QGK917486 QQG917486 RAC917486 RJY917486 RTU917486 SDQ917486 SNM917486 SXI917486 THE917486 TRA917486 UAW917486 UKS917486 UUO917486 VEK917486 VOG917486 VYC917486 WHY917486 WRU917486 FI983022 PE983022 ZA983022 AIW983022 ASS983022 BCO983022 BMK983022 BWG983022 CGC983022 CPY983022 CZU983022 DJQ983022 DTM983022 EDI983022 ENE983022 EXA983022 FGW983022 FQS983022 GAO983022 GKK983022 GUG983022 HEC983022 HNY983022 HXU983022 IHQ983022 IRM983022 JBI983022 JLE983022 JVA983022 KEW983022 KOS983022 KYO983022 LIK983022 LSG983022 MCC983022 MLY983022 MVU983022 NFQ983022 NPM983022 NZI983022 OJE983022 OTA983022 PCW983022 PMS983022 PWO983022 QGK983022 QQG983022 RAC983022 RJY983022 RTU983022 SDQ983022 SNM983022 SXI983022 THE983022 TRA983022 UAW983022 UKS983022 UUO983022 VEK983022 VOG983022 VYC983022 WHY983022 WRU983022 FP65518 PL65518 ZH65518 AJD65518 ASZ65518 BCV65518 BMR65518 BWN65518 CGJ65518 CQF65518 DAB65518 DJX65518 DTT65518 EDP65518 ENL65518 EXH65518 FHD65518 FQZ65518 GAV65518 GKR65518 GUN65518 HEJ65518 HOF65518 HYB65518 IHX65518 IRT65518 JBP65518 JLL65518 JVH65518 KFD65518 KOZ65518 KYV65518 LIR65518 LSN65518 MCJ65518 MMF65518 MWB65518 NFX65518 NPT65518 NZP65518 OJL65518 OTH65518 PDD65518 PMZ65518 PWV65518 QGR65518 QQN65518 RAJ65518 RKF65518 RUB65518 SDX65518 SNT65518 SXP65518 THL65518 TRH65518 UBD65518 UKZ65518 UUV65518 VER65518 VON65518 VYJ65518 WIF65518 WSB65518 FP131054 PL131054 ZH131054 AJD131054 ASZ131054 BCV131054 BMR131054 BWN131054 CGJ131054 CQF131054 DAB131054 DJX131054 DTT131054 EDP131054 ENL131054 EXH131054 FHD131054 FQZ131054 GAV131054 GKR131054 GUN131054 HEJ131054 HOF131054 HYB131054 IHX131054 IRT131054 JBP131054 JLL131054 JVH131054 KFD131054 KOZ131054 KYV131054 LIR131054 LSN131054 MCJ131054 MMF131054 MWB131054 NFX131054 NPT131054 NZP131054 OJL131054 OTH131054 PDD131054 PMZ131054 PWV131054 QGR131054 QQN131054 RAJ131054 RKF131054 RUB131054 SDX131054 SNT131054 SXP131054 THL131054 TRH131054 UBD131054 UKZ131054 UUV131054 VER131054 VON131054 VYJ131054 WIF131054 WSB131054 FP196590 PL196590 ZH196590 AJD196590 ASZ196590 BCV196590 BMR196590 BWN196590 CGJ196590 CQF196590 DAB196590 DJX196590 DTT196590 EDP196590 ENL196590 EXH196590 FHD196590 FQZ196590 GAV196590 GKR196590 GUN196590 HEJ196590 HOF196590 HYB196590 IHX196590 IRT196590 JBP196590 JLL196590 JVH196590 KFD196590 KOZ196590 KYV196590 LIR196590 LSN196590 MCJ196590 MMF196590 MWB196590 NFX196590 NPT196590 NZP196590 OJL196590 OTH196590 PDD196590 PMZ196590 PWV196590 QGR196590 QQN196590 RAJ196590 RKF196590 RUB196590 SDX196590 SNT196590 SXP196590 THL196590 TRH196590 UBD196590 UKZ196590 UUV196590 VER196590 VON196590 VYJ196590 WIF196590 WSB196590 FP262126 PL262126 ZH262126 AJD262126 ASZ262126 BCV262126 BMR262126 BWN262126 CGJ262126 CQF262126 DAB262126 DJX262126 DTT262126 EDP262126 ENL262126 EXH262126 FHD262126 FQZ262126 GAV262126 GKR262126 GUN262126 HEJ262126 HOF262126 HYB262126 IHX262126 IRT262126 JBP262126 JLL262126 JVH262126 KFD262126 KOZ262126 KYV262126 LIR262126 LSN262126 MCJ262126 MMF262126 MWB262126 NFX262126 NPT262126 NZP262126 OJL262126 OTH262126 PDD262126 PMZ262126 PWV262126 QGR262126 QQN262126 RAJ262126 RKF262126 RUB262126 SDX262126 SNT262126 SXP262126 THL262126 TRH262126 UBD262126 UKZ262126 UUV262126 VER262126 VON262126 VYJ262126 WIF262126 WSB262126 FP327662 PL327662 ZH327662 AJD327662 ASZ327662 BCV327662 BMR327662 BWN327662 CGJ327662 CQF327662 DAB327662 DJX327662 DTT327662 EDP327662 ENL327662 EXH327662 FHD327662 FQZ327662 GAV327662 GKR327662 GUN327662 HEJ327662 HOF327662 HYB327662 IHX327662 IRT327662 JBP327662 JLL327662 JVH327662 KFD327662 KOZ327662 KYV327662 LIR327662 LSN327662 MCJ327662 MMF327662 MWB327662 NFX327662 NPT327662 NZP327662 OJL327662 OTH327662 PDD327662 PMZ327662 PWV327662 QGR327662 QQN327662 RAJ327662 RKF327662 RUB327662 SDX327662 SNT327662 SXP327662 THL327662 TRH327662 UBD327662 UKZ327662 UUV327662 VER327662 VON327662 VYJ327662 WIF327662 WSB327662 FP393198 PL393198 ZH393198 AJD393198 ASZ393198 BCV393198 BMR393198 BWN393198 CGJ393198 CQF393198 DAB393198 DJX393198 DTT393198 EDP393198 ENL393198 EXH393198 FHD393198 FQZ393198 GAV393198 GKR393198 GUN393198 HEJ393198 HOF393198 HYB393198 IHX393198 IRT393198 JBP393198 JLL393198 JVH393198 KFD393198 KOZ393198 KYV393198 LIR393198 LSN393198 MCJ393198 MMF393198 MWB393198 NFX393198 NPT393198 NZP393198 OJL393198 OTH393198 PDD393198 PMZ393198 PWV393198 QGR393198 QQN393198 RAJ393198 RKF393198 RUB393198 SDX393198 SNT393198 SXP393198 THL393198 TRH393198 UBD393198 UKZ393198 UUV393198 VER393198 VON393198 VYJ393198 WIF393198 WSB393198 FP458734 PL458734 ZH458734 AJD458734 ASZ458734 BCV458734 BMR458734 BWN458734 CGJ458734 CQF458734 DAB458734 DJX458734 DTT458734 EDP458734 ENL458734 EXH458734 FHD458734 FQZ458734 GAV458734 GKR458734 GUN458734 HEJ458734 HOF458734 HYB458734 IHX458734 IRT458734 JBP458734 JLL458734 JVH458734 KFD458734 KOZ458734 KYV458734 LIR458734 LSN458734 MCJ458734 MMF458734 MWB458734 NFX458734 NPT458734 NZP458734 OJL458734 OTH458734 PDD458734 PMZ458734 PWV458734 QGR458734 QQN458734 RAJ458734 RKF458734 RUB458734 SDX458734 SNT458734 SXP458734 THL458734 TRH458734 UBD458734 UKZ458734 UUV458734 VER458734 VON458734 VYJ458734 WIF458734 WSB458734 FP524270 PL524270 ZH524270 AJD524270 ASZ524270 BCV524270 BMR524270 BWN524270 CGJ524270 CQF524270 DAB524270 DJX524270 DTT524270 EDP524270 ENL524270 EXH524270 FHD524270 FQZ524270 GAV524270 GKR524270 GUN524270 HEJ524270 HOF524270 HYB524270 IHX524270 IRT524270 JBP524270 JLL524270 JVH524270 KFD524270 KOZ524270 KYV524270 LIR524270 LSN524270 MCJ524270 MMF524270 MWB524270 NFX524270 NPT524270 NZP524270 OJL524270 OTH524270 PDD524270 PMZ524270 PWV524270 QGR524270 QQN524270 RAJ524270 RKF524270 RUB524270 SDX524270 SNT524270 SXP524270 THL524270 TRH524270 UBD524270 UKZ524270 UUV524270 VER524270 VON524270 VYJ524270 WIF524270 WSB524270 FP589806 PL589806 ZH589806 AJD589806 ASZ589806 BCV589806 BMR589806 BWN589806 CGJ589806 CQF589806 DAB589806 DJX589806 DTT589806 EDP589806 ENL589806 EXH589806 FHD589806 FQZ589806 GAV589806 GKR589806 GUN589806 HEJ589806 HOF589806 HYB589806 IHX589806 IRT589806 JBP589806 JLL589806 JVH589806 KFD589806 KOZ589806 KYV589806 LIR589806 LSN589806 MCJ589806 MMF589806 MWB589806 NFX589806 NPT589806 NZP589806 OJL589806 OTH589806 PDD589806 PMZ589806 PWV589806 QGR589806 QQN589806 RAJ589806 RKF589806 RUB589806 SDX589806 SNT589806 SXP589806 THL589806 TRH589806 UBD589806 UKZ589806 UUV589806 VER589806 VON589806 VYJ589806 WIF589806 WSB589806 FP655342 PL655342 ZH655342 AJD655342 ASZ655342 BCV655342 BMR655342 BWN655342 CGJ655342 CQF655342 DAB655342 DJX655342 DTT655342 EDP655342 ENL655342 EXH655342 FHD655342 FQZ655342 GAV655342 GKR655342 GUN655342 HEJ655342 HOF655342 HYB655342 IHX655342 IRT655342 JBP655342 JLL655342 JVH655342 KFD655342 KOZ655342 KYV655342 LIR655342 LSN655342 MCJ655342 MMF655342 MWB655342 NFX655342 NPT655342 NZP655342 OJL655342 OTH655342 PDD655342 PMZ655342 PWV655342 QGR655342 QQN655342 RAJ655342 RKF655342 RUB655342 SDX655342 SNT655342 SXP655342 THL655342 TRH655342 UBD655342 UKZ655342 UUV655342 VER655342 VON655342 VYJ655342 WIF655342 WSB655342 FP720878 PL720878 ZH720878 AJD720878 ASZ720878 BCV720878 BMR720878 BWN720878 CGJ720878 CQF720878 DAB720878 DJX720878 DTT720878 EDP720878 ENL720878 EXH720878 FHD720878 FQZ720878 GAV720878 GKR720878 GUN720878 HEJ720878 HOF720878 HYB720878 IHX720878 IRT720878 JBP720878 JLL720878 JVH720878 KFD720878 KOZ720878 KYV720878 LIR720878 LSN720878 MCJ720878 MMF720878 MWB720878 NFX720878 NPT720878 NZP720878 OJL720878 OTH720878 PDD720878 PMZ720878 PWV720878 QGR720878 QQN720878 RAJ720878 RKF720878 RUB720878 SDX720878 SNT720878 SXP720878 THL720878 TRH720878 UBD720878 UKZ720878 UUV720878 VER720878 VON720878 VYJ720878 WIF720878 WSB720878 FP786414 PL786414 ZH786414 AJD786414 ASZ786414 BCV786414 BMR786414 BWN786414 CGJ786414 CQF786414 DAB786414 DJX786414 DTT786414 EDP786414 ENL786414 EXH786414 FHD786414 FQZ786414 GAV786414 GKR786414 GUN786414 HEJ786414 HOF786414 HYB786414 IHX786414 IRT786414 JBP786414 JLL786414 JVH786414 KFD786414 KOZ786414 KYV786414 LIR786414 LSN786414 MCJ786414 MMF786414 MWB786414 NFX786414 NPT786414 NZP786414 OJL786414 OTH786414 PDD786414 PMZ786414 PWV786414 QGR786414 QQN786414 RAJ786414 RKF786414 RUB786414 SDX786414 SNT786414 SXP786414 THL786414 TRH786414 UBD786414 UKZ786414 UUV786414 VER786414 VON786414 VYJ786414 WIF786414 WSB786414 FP851950 PL851950 ZH851950 AJD851950 ASZ851950 BCV851950 BMR851950 BWN851950 CGJ851950 CQF851950 DAB851950 DJX851950 DTT851950 EDP851950 ENL851950 EXH851950 FHD851950 FQZ851950 GAV851950 GKR851950 GUN851950 HEJ851950 HOF851950 HYB851950 IHX851950 IRT851950 JBP851950 JLL851950 JVH851950 KFD851950 KOZ851950 KYV851950 LIR851950 LSN851950 MCJ851950 MMF851950 MWB851950 NFX851950 NPT851950 NZP851950 OJL851950 OTH851950 PDD851950 PMZ851950 PWV851950 QGR851950 QQN851950 RAJ851950 RKF851950 RUB851950 SDX851950 SNT851950 SXP851950 THL851950 TRH851950 UBD851950 UKZ851950 UUV851950 VER851950 VON851950 VYJ851950 WIF851950 WSB851950 FP917486 PL917486 ZH917486 AJD917486 ASZ917486 BCV917486 BMR917486 BWN917486 CGJ917486 CQF917486 DAB917486 DJX917486 DTT917486 EDP917486 ENL917486 EXH917486 FHD917486 FQZ917486 GAV917486 GKR917486 GUN917486 HEJ917486 HOF917486 HYB917486 IHX917486 IRT917486 JBP917486 JLL917486 JVH917486 KFD917486 KOZ917486 KYV917486 LIR917486 LSN917486 MCJ917486 MMF917486 MWB917486 NFX917486 NPT917486 NZP917486 OJL917486 OTH917486 PDD917486 PMZ917486 PWV917486 QGR917486 QQN917486 RAJ917486 RKF917486 RUB917486 SDX917486 SNT917486 SXP917486 THL917486 TRH917486 UBD917486 UKZ917486 UUV917486 VER917486 VON917486 VYJ917486 WIF917486 WSB917486 FP983022 PL983022 ZH983022 AJD983022 ASZ983022 BCV983022 BMR983022 BWN983022 CGJ983022 CQF983022 DAB983022 DJX983022 DTT983022 EDP983022 ENL983022 EXH983022 FHD983022 FQZ983022 GAV983022 GKR983022 GUN983022 HEJ983022 HOF983022 HYB983022 IHX983022 IRT983022 JBP983022 JLL983022 JVH983022 KFD983022 KOZ983022 KYV983022 LIR983022 LSN983022 MCJ983022 MMF983022 MWB983022 NFX983022 NPT983022 NZP983022 OJL983022 OTH983022 PDD983022 PMZ983022 PWV983022 QGR983022 QQN983022 RAJ983022 RKF983022 RUB983022 SDX983022 SNT983022 SXP983022 THL983022 TRH983022 UBD983022 UKZ983022 UUV983022 VER983022 VON983022 VYJ983022 WIF983022 WSB983022 FR65518 PN65518 ZJ65518 AJF65518 ATB65518 BCX65518 BMT65518 BWP65518 CGL65518 CQH65518 DAD65518 DJZ65518 DTV65518 EDR65518 ENN65518 EXJ65518 FHF65518 FRB65518 GAX65518 GKT65518 GUP65518 HEL65518 HOH65518 HYD65518 IHZ65518 IRV65518 JBR65518 JLN65518 JVJ65518 KFF65518 KPB65518 KYX65518 LIT65518 LSP65518 MCL65518 MMH65518 MWD65518 NFZ65518 NPV65518 NZR65518 OJN65518 OTJ65518 PDF65518 PNB65518 PWX65518 QGT65518 QQP65518 RAL65518 RKH65518 RUD65518 SDZ65518 SNV65518 SXR65518 THN65518 TRJ65518 UBF65518 ULB65518 UUX65518 VET65518 VOP65518 VYL65518 WIH65518 WSD65518 FR131054 PN131054 ZJ131054 AJF131054 ATB131054 BCX131054 BMT131054 BWP131054 CGL131054 CQH131054 DAD131054 DJZ131054 DTV131054 EDR131054 ENN131054 EXJ131054 FHF131054 FRB131054 GAX131054 GKT131054 GUP131054 HEL131054 HOH131054 HYD131054 IHZ131054 IRV131054 JBR131054 JLN131054 JVJ131054 KFF131054 KPB131054 KYX131054 LIT131054 LSP131054 MCL131054 MMH131054 MWD131054 NFZ131054 NPV131054 NZR131054 OJN131054 OTJ131054 PDF131054 PNB131054 PWX131054 QGT131054 QQP131054 RAL131054 RKH131054 RUD131054 SDZ131054 SNV131054 SXR131054 THN131054 TRJ131054 UBF131054 ULB131054 UUX131054 VET131054 VOP131054 VYL131054 WIH131054 WSD131054 FR196590 PN196590 ZJ196590 AJF196590 ATB196590 BCX196590 BMT196590 BWP196590 CGL196590 CQH196590 DAD196590 DJZ196590 DTV196590 EDR196590 ENN196590 EXJ196590 FHF196590 FRB196590 GAX196590 GKT196590 GUP196590 HEL196590 HOH196590 HYD196590 IHZ196590 IRV196590 JBR196590 JLN196590 JVJ196590 KFF196590 KPB196590 KYX196590 LIT196590 LSP196590 MCL196590 MMH196590 MWD196590 NFZ196590 NPV196590 NZR196590 OJN196590 OTJ196590 PDF196590 PNB196590 PWX196590 QGT196590 QQP196590 RAL196590 RKH196590 RUD196590 SDZ196590 SNV196590 SXR196590 THN196590 TRJ196590 UBF196590 ULB196590 UUX196590 VET196590 VOP196590 VYL196590 WIH196590 WSD196590 FR262126 PN262126 ZJ262126 AJF262126 ATB262126 BCX262126 BMT262126 BWP262126 CGL262126 CQH262126 DAD262126 DJZ262126 DTV262126 EDR262126 ENN262126 EXJ262126 FHF262126 FRB262126 GAX262126 GKT262126 GUP262126 HEL262126 HOH262126 HYD262126 IHZ262126 IRV262126 JBR262126 JLN262126 JVJ262126 KFF262126 KPB262126 KYX262126 LIT262126 LSP262126 MCL262126 MMH262126 MWD262126 NFZ262126 NPV262126 NZR262126 OJN262126 OTJ262126 PDF262126 PNB262126 PWX262126 QGT262126 QQP262126 RAL262126 RKH262126 RUD262126 SDZ262126 SNV262126 SXR262126 THN262126 TRJ262126 UBF262126 ULB262126 UUX262126 VET262126 VOP262126 VYL262126 WIH262126 WSD262126 FR327662 PN327662 ZJ327662 AJF327662 ATB327662 BCX327662 BMT327662 BWP327662 CGL327662 CQH327662 DAD327662 DJZ327662 DTV327662 EDR327662 ENN327662 EXJ327662 FHF327662 FRB327662 GAX327662 GKT327662 GUP327662 HEL327662 HOH327662 HYD327662 IHZ327662 IRV327662 JBR327662 JLN327662 JVJ327662 KFF327662 KPB327662 KYX327662 LIT327662 LSP327662 MCL327662 MMH327662 MWD327662 NFZ327662 NPV327662 NZR327662 OJN327662 OTJ327662 PDF327662 PNB327662 PWX327662 QGT327662 QQP327662 RAL327662 RKH327662 RUD327662 SDZ327662 SNV327662 SXR327662 THN327662 TRJ327662 UBF327662 ULB327662 UUX327662 VET327662 VOP327662 VYL327662 WIH327662 WSD327662 FR393198 PN393198 ZJ393198 AJF393198 ATB393198 BCX393198 BMT393198 BWP393198 CGL393198 CQH393198 DAD393198 DJZ393198 DTV393198 EDR393198 ENN393198 EXJ393198 FHF393198 FRB393198 GAX393198 GKT393198 GUP393198 HEL393198 HOH393198 HYD393198 IHZ393198 IRV393198 JBR393198 JLN393198 JVJ393198 KFF393198 KPB393198 KYX393198 LIT393198 LSP393198 MCL393198 MMH393198 MWD393198 NFZ393198 NPV393198 NZR393198 OJN393198 OTJ393198 PDF393198 PNB393198 PWX393198 QGT393198 QQP393198 RAL393198 RKH393198 RUD393198 SDZ393198 SNV393198 SXR393198 THN393198 TRJ393198 UBF393198 ULB393198 UUX393198 VET393198 VOP393198 VYL393198 WIH393198 WSD393198 FR458734 PN458734 ZJ458734 AJF458734 ATB458734 BCX458734 BMT458734 BWP458734 CGL458734 CQH458734 DAD458734 DJZ458734 DTV458734 EDR458734 ENN458734 EXJ458734 FHF458734 FRB458734 GAX458734 GKT458734 GUP458734 HEL458734 HOH458734 HYD458734 IHZ458734 IRV458734 JBR458734 JLN458734 JVJ458734 KFF458734 KPB458734 KYX458734 LIT458734 LSP458734 MCL458734 MMH458734 MWD458734 NFZ458734 NPV458734 NZR458734 OJN458734 OTJ458734 PDF458734 PNB458734 PWX458734 QGT458734 QQP458734 RAL458734 RKH458734 RUD458734 SDZ458734 SNV458734 SXR458734 THN458734 TRJ458734 UBF458734 ULB458734 UUX458734 VET458734 VOP458734 VYL458734 WIH458734 WSD458734 FR524270 PN524270 ZJ524270 AJF524270 ATB524270 BCX524270 BMT524270 BWP524270 CGL524270 CQH524270 DAD524270 DJZ524270 DTV524270 EDR524270 ENN524270 EXJ524270 FHF524270 FRB524270 GAX524270 GKT524270 GUP524270 HEL524270 HOH524270 HYD524270 IHZ524270 IRV524270 JBR524270 JLN524270 JVJ524270 KFF524270 KPB524270 KYX524270 LIT524270 LSP524270 MCL524270 MMH524270 MWD524270 NFZ524270 NPV524270 NZR524270 OJN524270 OTJ524270 PDF524270 PNB524270 PWX524270 QGT524270 QQP524270 RAL524270 RKH524270 RUD524270 SDZ524270 SNV524270 SXR524270 THN524270 TRJ524270 UBF524270 ULB524270 UUX524270 VET524270 VOP524270 VYL524270 WIH524270 WSD524270 FR589806 PN589806 ZJ589806 AJF589806 ATB589806 BCX589806 BMT589806 BWP589806 CGL589806 CQH589806 DAD589806 DJZ589806 DTV589806 EDR589806 ENN589806 EXJ589806 FHF589806 FRB589806 GAX589806 GKT589806 GUP589806 HEL589806 HOH589806 HYD589806 IHZ589806 IRV589806 JBR589806 JLN589806 JVJ589806 KFF589806 KPB589806 KYX589806 LIT589806 LSP589806 MCL589806 MMH589806 MWD589806 NFZ589806 NPV589806 NZR589806 OJN589806 OTJ589806 PDF589806 PNB589806 PWX589806 QGT589806 QQP589806 RAL589806 RKH589806 RUD589806 SDZ589806 SNV589806 SXR589806 THN589806 TRJ589806 UBF589806 ULB589806 UUX589806 VET589806 VOP589806 VYL589806 WIH589806 WSD589806 FR655342 PN655342 ZJ655342 AJF655342 ATB655342 BCX655342 BMT655342 BWP655342 CGL655342 CQH655342 DAD655342 DJZ655342 DTV655342 EDR655342 ENN655342 EXJ655342 FHF655342 FRB655342 GAX655342 GKT655342 GUP655342 HEL655342 HOH655342 HYD655342 IHZ655342 IRV655342 JBR655342 JLN655342 JVJ655342 KFF655342 KPB655342 KYX655342 LIT655342 LSP655342 MCL655342 MMH655342 MWD655342 NFZ655342 NPV655342 NZR655342 OJN655342 OTJ655342 PDF655342 PNB655342 PWX655342 QGT655342 QQP655342 RAL655342 RKH655342 RUD655342 SDZ655342 SNV655342 SXR655342 THN655342 TRJ655342 UBF655342 ULB655342 UUX655342 VET655342 VOP655342 VYL655342 WIH655342 WSD655342 FR720878 PN720878 ZJ720878 AJF720878 ATB720878 BCX720878 BMT720878 BWP720878 CGL720878 CQH720878 DAD720878 DJZ720878 DTV720878 EDR720878 ENN720878 EXJ720878 FHF720878 FRB720878 GAX720878 GKT720878 GUP720878 HEL720878 HOH720878 HYD720878 IHZ720878 IRV720878 JBR720878 JLN720878 JVJ720878 KFF720878 KPB720878 KYX720878 LIT720878 LSP720878 MCL720878 MMH720878 MWD720878 NFZ720878 NPV720878 NZR720878 OJN720878 OTJ720878 PDF720878 PNB720878 PWX720878 QGT720878 QQP720878 RAL720878 RKH720878 RUD720878 SDZ720878 SNV720878 SXR720878 THN720878 TRJ720878 UBF720878 ULB720878 UUX720878 VET720878 VOP720878 VYL720878 WIH720878 WSD720878 FR786414 PN786414 ZJ786414 AJF786414 ATB786414 BCX786414 BMT786414 BWP786414 CGL786414 CQH786414 DAD786414 DJZ786414 DTV786414 EDR786414 ENN786414 EXJ786414 FHF786414 FRB786414 GAX786414 GKT786414 GUP786414 HEL786414 HOH786414 HYD786414 IHZ786414 IRV786414 JBR786414 JLN786414 JVJ786414 KFF786414 KPB786414 KYX786414 LIT786414 LSP786414 MCL786414 MMH786414 MWD786414 NFZ786414 NPV786414 NZR786414 OJN786414 OTJ786414 PDF786414 PNB786414 PWX786414 QGT786414 QQP786414 RAL786414 RKH786414 RUD786414 SDZ786414 SNV786414 SXR786414 THN786414 TRJ786414 UBF786414 ULB786414 UUX786414 VET786414 VOP786414 VYL786414 WIH786414 WSD786414 FR851950 PN851950 ZJ851950 AJF851950 ATB851950 BCX851950 BMT851950 BWP851950 CGL851950 CQH851950 DAD851950 DJZ851950 DTV851950 EDR851950 ENN851950 EXJ851950 FHF851950 FRB851950 GAX851950 GKT851950 GUP851950 HEL851950 HOH851950 HYD851950 IHZ851950 IRV851950 JBR851950 JLN851950 JVJ851950 KFF851950 KPB851950 KYX851950 LIT851950 LSP851950 MCL851950 MMH851950 MWD851950 NFZ851950 NPV851950 NZR851950 OJN851950 OTJ851950 PDF851950 PNB851950 PWX851950 QGT851950 QQP851950 RAL851950 RKH851950 RUD851950 SDZ851950 SNV851950 SXR851950 THN851950 TRJ851950 UBF851950 ULB851950 UUX851950 VET851950 VOP851950 VYL851950 WIH851950 WSD851950 FR917486 PN917486 ZJ917486 AJF917486 ATB917486 BCX917486 BMT917486 BWP917486 CGL917486 CQH917486 DAD917486 DJZ917486 DTV917486 EDR917486 ENN917486 EXJ917486 FHF917486 FRB917486 GAX917486 GKT917486 GUP917486 HEL917486 HOH917486 HYD917486 IHZ917486 IRV917486 JBR917486 JLN917486 JVJ917486 KFF917486 KPB917486 KYX917486 LIT917486 LSP917486 MCL917486 MMH917486 MWD917486 NFZ917486 NPV917486 NZR917486 OJN917486 OTJ917486 PDF917486 PNB917486 PWX917486 QGT917486 QQP917486 RAL917486 RKH917486 RUD917486 SDZ917486 SNV917486 SXR917486 THN917486 TRJ917486 UBF917486 ULB917486 UUX917486 VET917486 VOP917486 VYL917486 WIH917486 WSD917486 FR983022 PN983022 ZJ983022 AJF983022 ATB983022 BCX983022 BMT983022 BWP983022 CGL983022 CQH983022 DAD983022 DJZ983022 DTV983022 EDR983022 ENN983022 EXJ983022 FHF983022 FRB983022 GAX983022 GKT983022 GUP983022 HEL983022 HOH983022 HYD983022 IHZ983022 IRV983022 JBR983022 JLN983022 JVJ983022 KFF983022 KPB983022 KYX983022 LIT983022 LSP983022 MCL983022 MMH983022 MWD983022 NFZ983022 NPV983022 NZR983022 OJN983022 OTJ983022 PDF983022 PNB983022 PWX983022 QGT983022 QQP983022 RAL983022 RKH983022 RUD983022 SDZ983022 SNV983022 SXR983022 THN983022 TRJ983022 UBF983022 ULB983022 UUX983022 VET983022 VOP983022 VYL983022 WIH983022 WSD983022 FG65528 PC65528 YY65528 AIU65528 ASQ65528 BCM65528 BMI65528 BWE65528 CGA65528 CPW65528 CZS65528 DJO65528 DTK65528 EDG65528 ENC65528 EWY65528 FGU65528 FQQ65528 GAM65528 GKI65528 GUE65528 HEA65528 HNW65528 HXS65528 IHO65528 IRK65528 JBG65528 JLC65528 JUY65528 KEU65528 KOQ65528 KYM65528 LII65528 LSE65528 MCA65528 MLW65528 MVS65528 NFO65528 NPK65528 NZG65528 OJC65528 OSY65528 PCU65528 PMQ65528 PWM65528 QGI65528 QQE65528 RAA65528 RJW65528 RTS65528 SDO65528 SNK65528 SXG65528 THC65528 TQY65528 UAU65528 UKQ65528 UUM65528 VEI65528 VOE65528 VYA65528 WHW65528 WRS65528 FG131064 PC131064 YY131064 AIU131064 ASQ131064 BCM131064 BMI131064 BWE131064 CGA131064 CPW131064 CZS131064 DJO131064 DTK131064 EDG131064 ENC131064 EWY131064 FGU131064 FQQ131064 GAM131064 GKI131064 GUE131064 HEA131064 HNW131064 HXS131064 IHO131064 IRK131064 JBG131064 JLC131064 JUY131064 KEU131064 KOQ131064 KYM131064 LII131064 LSE131064 MCA131064 MLW131064 MVS131064 NFO131064 NPK131064 NZG131064 OJC131064 OSY131064 PCU131064 PMQ131064 PWM131064 QGI131064 QQE131064 RAA131064 RJW131064 RTS131064 SDO131064 SNK131064 SXG131064 THC131064 TQY131064 UAU131064 UKQ131064 UUM131064 VEI131064 VOE131064 VYA131064 WHW131064 WRS131064 FG196600 PC196600 YY196600 AIU196600 ASQ196600 BCM196600 BMI196600 BWE196600 CGA196600 CPW196600 CZS196600 DJO196600 DTK196600 EDG196600 ENC196600 EWY196600 FGU196600 FQQ196600 GAM196600 GKI196600 GUE196600 HEA196600 HNW196600 HXS196600 IHO196600 IRK196600 JBG196600 JLC196600 JUY196600 KEU196600 KOQ196600 KYM196600 LII196600 LSE196600 MCA196600 MLW196600 MVS196600 NFO196600 NPK196600 NZG196600 OJC196600 OSY196600 PCU196600 PMQ196600 PWM196600 QGI196600 QQE196600 RAA196600 RJW196600 RTS196600 SDO196600 SNK196600 SXG196600 THC196600 TQY196600 UAU196600 UKQ196600 UUM196600 VEI196600 VOE196600 VYA196600 WHW196600 WRS196600 FG262136 PC262136 YY262136 AIU262136 ASQ262136 BCM262136 BMI262136 BWE262136 CGA262136 CPW262136 CZS262136 DJO262136 DTK262136 EDG262136 ENC262136 EWY262136 FGU262136 FQQ262136 GAM262136 GKI262136 GUE262136 HEA262136 HNW262136 HXS262136 IHO262136 IRK262136 JBG262136 JLC262136 JUY262136 KEU262136 KOQ262136 KYM262136 LII262136 LSE262136 MCA262136 MLW262136 MVS262136 NFO262136 NPK262136 NZG262136 OJC262136 OSY262136 PCU262136 PMQ262136 PWM262136 QGI262136 QQE262136 RAA262136 RJW262136 RTS262136 SDO262136 SNK262136 SXG262136 THC262136 TQY262136 UAU262136 UKQ262136 UUM262136 VEI262136 VOE262136 VYA262136 WHW262136 WRS262136 FG327672 PC327672 YY327672 AIU327672 ASQ327672 BCM327672 BMI327672 BWE327672 CGA327672 CPW327672 CZS327672 DJO327672 DTK327672 EDG327672 ENC327672 EWY327672 FGU327672 FQQ327672 GAM327672 GKI327672 GUE327672 HEA327672 HNW327672 HXS327672 IHO327672 IRK327672 JBG327672 JLC327672 JUY327672 KEU327672 KOQ327672 KYM327672 LII327672 LSE327672 MCA327672 MLW327672 MVS327672 NFO327672 NPK327672 NZG327672 OJC327672 OSY327672 PCU327672 PMQ327672 PWM327672 QGI327672 QQE327672 RAA327672 RJW327672 RTS327672 SDO327672 SNK327672 SXG327672 THC327672 TQY327672 UAU327672 UKQ327672 UUM327672 VEI327672 VOE327672 VYA327672 WHW327672 WRS327672 FG393208 PC393208 YY393208 AIU393208 ASQ393208 BCM393208 BMI393208 BWE393208 CGA393208 CPW393208 CZS393208 DJO393208 DTK393208 EDG393208 ENC393208 EWY393208 FGU393208 FQQ393208 GAM393208 GKI393208 GUE393208 HEA393208 HNW393208 HXS393208 IHO393208 IRK393208 JBG393208 JLC393208 JUY393208 KEU393208 KOQ393208 KYM393208 LII393208 LSE393208 MCA393208 MLW393208 MVS393208 NFO393208 NPK393208 NZG393208 OJC393208 OSY393208 PCU393208 PMQ393208 PWM393208 QGI393208 QQE393208 RAA393208 RJW393208 RTS393208 SDO393208 SNK393208 SXG393208 THC393208 TQY393208 UAU393208 UKQ393208 UUM393208 VEI393208 VOE393208 VYA393208 WHW393208 WRS393208 FG458744 PC458744 YY458744 AIU458744 ASQ458744 BCM458744 BMI458744 BWE458744 CGA458744 CPW458744 CZS458744 DJO458744 DTK458744 EDG458744 ENC458744 EWY458744 FGU458744 FQQ458744 GAM458744 GKI458744 GUE458744 HEA458744 HNW458744 HXS458744 IHO458744 IRK458744 JBG458744 JLC458744 JUY458744 KEU458744 KOQ458744 KYM458744 LII458744 LSE458744 MCA458744 MLW458744 MVS458744 NFO458744 NPK458744 NZG458744 OJC458744 OSY458744 PCU458744 PMQ458744 PWM458744 QGI458744 QQE458744 RAA458744 RJW458744 RTS458744 SDO458744 SNK458744 SXG458744 THC458744 TQY458744 UAU458744 UKQ458744 UUM458744 VEI458744 VOE458744 VYA458744 WHW458744 WRS458744 FG524280 PC524280 YY524280 AIU524280 ASQ524280 BCM524280 BMI524280 BWE524280 CGA524280 CPW524280 CZS524280 DJO524280 DTK524280 EDG524280 ENC524280 EWY524280 FGU524280 FQQ524280 GAM524280 GKI524280 GUE524280 HEA524280 HNW524280 HXS524280 IHO524280 IRK524280 JBG524280 JLC524280 JUY524280 KEU524280 KOQ524280 KYM524280 LII524280 LSE524280 MCA524280 MLW524280 MVS524280 NFO524280 NPK524280 NZG524280 OJC524280 OSY524280 PCU524280 PMQ524280 PWM524280 QGI524280 QQE524280 RAA524280 RJW524280 RTS524280 SDO524280 SNK524280 SXG524280 THC524280 TQY524280 UAU524280 UKQ524280 UUM524280 VEI524280 VOE524280 VYA524280 WHW524280 WRS524280 FG589816 PC589816 YY589816 AIU589816 ASQ589816 BCM589816 BMI589816 BWE589816 CGA589816 CPW589816 CZS589816 DJO589816 DTK589816 EDG589816 ENC589816 EWY589816 FGU589816 FQQ589816 GAM589816 GKI589816 GUE589816 HEA589816 HNW589816 HXS589816 IHO589816 IRK589816 JBG589816 JLC589816 JUY589816 KEU589816 KOQ589816 KYM589816 LII589816 LSE589816 MCA589816 MLW589816 MVS589816 NFO589816 NPK589816 NZG589816 OJC589816 OSY589816 PCU589816 PMQ589816 PWM589816 QGI589816 QQE589816 RAA589816 RJW589816 RTS589816 SDO589816 SNK589816 SXG589816 THC589816 TQY589816 UAU589816 UKQ589816 UUM589816 VEI589816 VOE589816 VYA589816 WHW589816 WRS589816 FG655352 PC655352 YY655352 AIU655352 ASQ655352 BCM655352 BMI655352 BWE655352 CGA655352 CPW655352 CZS655352 DJO655352 DTK655352 EDG655352 ENC655352 EWY655352 FGU655352 FQQ655352 GAM655352 GKI655352 GUE655352 HEA655352 HNW655352 HXS655352 IHO655352 IRK655352 JBG655352 JLC655352 JUY655352 KEU655352 KOQ655352 KYM655352 LII655352 LSE655352 MCA655352 MLW655352 MVS655352 NFO655352 NPK655352 NZG655352 OJC655352 OSY655352 PCU655352 PMQ655352 PWM655352 QGI655352 QQE655352 RAA655352 RJW655352 RTS655352 SDO655352 SNK655352 SXG655352 THC655352 TQY655352 UAU655352 UKQ655352 UUM655352 VEI655352 VOE655352 VYA655352 WHW655352 WRS655352 FG720888 PC720888 YY720888 AIU720888 ASQ720888 BCM720888 BMI720888 BWE720888 CGA720888 CPW720888 CZS720888 DJO720888 DTK720888 EDG720888 ENC720888 EWY720888 FGU720888 FQQ720888 GAM720888 GKI720888 GUE720888 HEA720888 HNW720888 HXS720888 IHO720888 IRK720888 JBG720888 JLC720888 JUY720888 KEU720888 KOQ720888 KYM720888 LII720888 LSE720888 MCA720888 MLW720888 MVS720888 NFO720888 NPK720888 NZG720888 OJC720888 OSY720888 PCU720888 PMQ720888 PWM720888 QGI720888 QQE720888 RAA720888 RJW720888 RTS720888 SDO720888 SNK720888 SXG720888 THC720888 TQY720888 UAU720888 UKQ720888 UUM720888 VEI720888 VOE720888 VYA720888 WHW720888 WRS720888 FG786424 PC786424 YY786424 AIU786424 ASQ786424 BCM786424 BMI786424 BWE786424 CGA786424 CPW786424 CZS786424 DJO786424 DTK786424 EDG786424 ENC786424 EWY786424 FGU786424 FQQ786424 GAM786424 GKI786424 GUE786424 HEA786424 HNW786424 HXS786424 IHO786424 IRK786424 JBG786424 JLC786424 JUY786424 KEU786424 KOQ786424 KYM786424 LII786424 LSE786424 MCA786424 MLW786424 MVS786424 NFO786424 NPK786424 NZG786424 OJC786424 OSY786424 PCU786424 PMQ786424 PWM786424 QGI786424 QQE786424 RAA786424 RJW786424 RTS786424 SDO786424 SNK786424 SXG786424 THC786424 TQY786424 UAU786424 UKQ786424 UUM786424 VEI786424 VOE786424 VYA786424 WHW786424 WRS786424 FG851960 PC851960 YY851960 AIU851960 ASQ851960 BCM851960 BMI851960 BWE851960 CGA851960 CPW851960 CZS851960 DJO851960 DTK851960 EDG851960 ENC851960 EWY851960 FGU851960 FQQ851960 GAM851960 GKI851960 GUE851960 HEA851960 HNW851960 HXS851960 IHO851960 IRK851960 JBG851960 JLC851960 JUY851960 KEU851960 KOQ851960 KYM851960 LII851960 LSE851960 MCA851960 MLW851960 MVS851960 NFO851960 NPK851960 NZG851960 OJC851960 OSY851960 PCU851960 PMQ851960 PWM851960 QGI851960 QQE851960 RAA851960 RJW851960 RTS851960 SDO851960 SNK851960 SXG851960 THC851960 TQY851960 UAU851960 UKQ851960 UUM851960 VEI851960 VOE851960 VYA851960 WHW851960 WRS851960 FG917496 PC917496 YY917496 AIU917496 ASQ917496 BCM917496 BMI917496 BWE917496 CGA917496 CPW917496 CZS917496 DJO917496 DTK917496 EDG917496 ENC917496 EWY917496 FGU917496 FQQ917496 GAM917496 GKI917496 GUE917496 HEA917496 HNW917496 HXS917496 IHO917496 IRK917496 JBG917496 JLC917496 JUY917496 KEU917496 KOQ917496 KYM917496 LII917496 LSE917496 MCA917496 MLW917496 MVS917496 NFO917496 NPK917496 NZG917496 OJC917496 OSY917496 PCU917496 PMQ917496 PWM917496 QGI917496 QQE917496 RAA917496 RJW917496 RTS917496 SDO917496 SNK917496 SXG917496 THC917496 TQY917496 UAU917496 UKQ917496 UUM917496 VEI917496 VOE917496 VYA917496 WHW917496 WRS917496 FG983032 PC983032 YY983032 AIU983032 ASQ983032 BCM983032 BMI983032 BWE983032 CGA983032 CPW983032 CZS983032 DJO983032 DTK983032 EDG983032 ENC983032 EWY983032 FGU983032 FQQ983032 GAM983032 GKI983032 GUE983032 HEA983032 HNW983032 HXS983032 IHO983032 IRK983032 JBG983032 JLC983032 JUY983032 KEU983032 KOQ983032 KYM983032 LII983032 LSE983032 MCA983032 MLW983032 MVS983032 NFO983032 NPK983032 NZG983032 OJC983032 OSY983032 PCU983032 PMQ983032 PWM983032 QGI983032 QQE983032 RAA983032 RJW983032 RTS983032 SDO983032 SNK983032 SXG983032 THC983032 TQY983032 UAU983032 UKQ983032 UUM983032 VEI983032 VOE983032 VYA983032 WHW983032 WRS983032 FI65528 PE65528 ZA65528 AIW65528 ASS65528 BCO65528 BMK65528 BWG65528 CGC65528 CPY65528 CZU65528 DJQ65528 DTM65528 EDI65528 ENE65528 EXA65528 FGW65528 FQS65528 GAO65528 GKK65528 GUG65528 HEC65528 HNY65528 HXU65528 IHQ65528 IRM65528 JBI65528 JLE65528 JVA65528 KEW65528 KOS65528 KYO65528 LIK65528 LSG65528 MCC65528 MLY65528 MVU65528 NFQ65528 NPM65528 NZI65528 OJE65528 OTA65528 PCW65528 PMS65528 PWO65528 QGK65528 QQG65528 RAC65528 RJY65528 RTU65528 SDQ65528 SNM65528 SXI65528 THE65528 TRA65528 UAW65528 UKS65528 UUO65528 VEK65528 VOG65528 VYC65528 WHY65528 WRU65528 FI131064 PE131064 ZA131064 AIW131064 ASS131064 BCO131064 BMK131064 BWG131064 CGC131064 CPY131064 CZU131064 DJQ131064 DTM131064 EDI131064 ENE131064 EXA131064 FGW131064 FQS131064 GAO131064 GKK131064 GUG131064 HEC131064 HNY131064 HXU131064 IHQ131064 IRM131064 JBI131064 JLE131064 JVA131064 KEW131064 KOS131064 KYO131064 LIK131064 LSG131064 MCC131064 MLY131064 MVU131064 NFQ131064 NPM131064 NZI131064 OJE131064 OTA131064 PCW131064 PMS131064 PWO131064 QGK131064 QQG131064 RAC131064 RJY131064 RTU131064 SDQ131064 SNM131064 SXI131064 THE131064 TRA131064 UAW131064 UKS131064 UUO131064 VEK131064 VOG131064 VYC131064 WHY131064 WRU131064 FI196600 PE196600 ZA196600 AIW196600 ASS196600 BCO196600 BMK196600 BWG196600 CGC196600 CPY196600 CZU196600 DJQ196600 DTM196600 EDI196600 ENE196600 EXA196600 FGW196600 FQS196600 GAO196600 GKK196600 GUG196600 HEC196600 HNY196600 HXU196600 IHQ196600 IRM196600 JBI196600 JLE196600 JVA196600 KEW196600 KOS196600 KYO196600 LIK196600 LSG196600 MCC196600 MLY196600 MVU196600 NFQ196600 NPM196600 NZI196600 OJE196600 OTA196600 PCW196600 PMS196600 PWO196600 QGK196600 QQG196600 RAC196600 RJY196600 RTU196600 SDQ196600 SNM196600 SXI196600 THE196600 TRA196600 UAW196600 UKS196600 UUO196600 VEK196600 VOG196600 VYC196600 WHY196600 WRU196600 FI262136 PE262136 ZA262136 AIW262136 ASS262136 BCO262136 BMK262136 BWG262136 CGC262136 CPY262136 CZU262136 DJQ262136 DTM262136 EDI262136 ENE262136 EXA262136 FGW262136 FQS262136 GAO262136 GKK262136 GUG262136 HEC262136 HNY262136 HXU262136 IHQ262136 IRM262136 JBI262136 JLE262136 JVA262136 KEW262136 KOS262136 KYO262136 LIK262136 LSG262136 MCC262136 MLY262136 MVU262136 NFQ262136 NPM262136 NZI262136 OJE262136 OTA262136 PCW262136 PMS262136 PWO262136 QGK262136 QQG262136 RAC262136 RJY262136 RTU262136 SDQ262136 SNM262136 SXI262136 THE262136 TRA262136 UAW262136 UKS262136 UUO262136 VEK262136 VOG262136 VYC262136 WHY262136 WRU262136 FI327672 PE327672 ZA327672 AIW327672 ASS327672 BCO327672 BMK327672 BWG327672 CGC327672 CPY327672 CZU327672 DJQ327672 DTM327672 EDI327672 ENE327672 EXA327672 FGW327672 FQS327672 GAO327672 GKK327672 GUG327672 HEC327672 HNY327672 HXU327672 IHQ327672 IRM327672 JBI327672 JLE327672 JVA327672 KEW327672 KOS327672 KYO327672 LIK327672 LSG327672 MCC327672 MLY327672 MVU327672 NFQ327672 NPM327672 NZI327672 OJE327672 OTA327672 PCW327672 PMS327672 PWO327672 QGK327672 QQG327672 RAC327672 RJY327672 RTU327672 SDQ327672 SNM327672 SXI327672 THE327672 TRA327672 UAW327672 UKS327672 UUO327672 VEK327672 VOG327672 VYC327672 WHY327672 WRU327672 FI393208 PE393208 ZA393208 AIW393208 ASS393208 BCO393208 BMK393208 BWG393208 CGC393208 CPY393208 CZU393208 DJQ393208 DTM393208 EDI393208 ENE393208 EXA393208 FGW393208 FQS393208 GAO393208 GKK393208 GUG393208 HEC393208 HNY393208 HXU393208 IHQ393208 IRM393208 JBI393208 JLE393208 JVA393208 KEW393208 KOS393208 KYO393208 LIK393208 LSG393208 MCC393208 MLY393208 MVU393208 NFQ393208 NPM393208 NZI393208 OJE393208 OTA393208 PCW393208 PMS393208 PWO393208 QGK393208 QQG393208 RAC393208 RJY393208 RTU393208 SDQ393208 SNM393208 SXI393208 THE393208 TRA393208 UAW393208 UKS393208 UUO393208 VEK393208 VOG393208 VYC393208 WHY393208 WRU393208 FI458744 PE458744 ZA458744 AIW458744 ASS458744 BCO458744 BMK458744 BWG458744 CGC458744 CPY458744 CZU458744 DJQ458744 DTM458744 EDI458744 ENE458744 EXA458744 FGW458744 FQS458744 GAO458744 GKK458744 GUG458744 HEC458744 HNY458744 HXU458744 IHQ458744 IRM458744 JBI458744 JLE458744 JVA458744 KEW458744 KOS458744 KYO458744 LIK458744 LSG458744 MCC458744 MLY458744 MVU458744 NFQ458744 NPM458744 NZI458744 OJE458744 OTA458744 PCW458744 PMS458744 PWO458744 QGK458744 QQG458744 RAC458744 RJY458744 RTU458744 SDQ458744 SNM458744 SXI458744 THE458744 TRA458744 UAW458744 UKS458744 UUO458744 VEK458744 VOG458744 VYC458744 WHY458744 WRU458744 FI524280 PE524280 ZA524280 AIW524280 ASS524280 BCO524280 BMK524280 BWG524280 CGC524280 CPY524280 CZU524280 DJQ524280 DTM524280 EDI524280 ENE524280 EXA524280 FGW524280 FQS524280 GAO524280 GKK524280 GUG524280 HEC524280 HNY524280 HXU524280 IHQ524280 IRM524280 JBI524280 JLE524280 JVA524280 KEW524280 KOS524280 KYO524280 LIK524280 LSG524280 MCC524280 MLY524280 MVU524280 NFQ524280 NPM524280 NZI524280 OJE524280 OTA524280 PCW524280 PMS524280 PWO524280 QGK524280 QQG524280 RAC524280 RJY524280 RTU524280 SDQ524280 SNM524280 SXI524280 THE524280 TRA524280 UAW524280 UKS524280 UUO524280 VEK524280 VOG524280 VYC524280 WHY524280 WRU524280 FI589816 PE589816 ZA589816 AIW589816 ASS589816 BCO589816 BMK589816 BWG589816 CGC589816 CPY589816 CZU589816 DJQ589816 DTM589816 EDI589816 ENE589816 EXA589816 FGW589816 FQS589816 GAO589816 GKK589816 GUG589816 HEC589816 HNY589816 HXU589816 IHQ589816 IRM589816 JBI589816 JLE589816 JVA589816 KEW589816 KOS589816 KYO589816 LIK589816 LSG589816 MCC589816 MLY589816 MVU589816 NFQ589816 NPM589816 NZI589816 OJE589816 OTA589816 PCW589816 PMS589816 PWO589816 QGK589816 QQG589816 RAC589816 RJY589816 RTU589816 SDQ589816 SNM589816 SXI589816 THE589816 TRA589816 UAW589816 UKS589816 UUO589816 VEK589816 VOG589816 VYC589816 WHY589816 WRU589816 FI655352 PE655352 ZA655352 AIW655352 ASS655352 BCO655352 BMK655352 BWG655352 CGC655352 CPY655352 CZU655352 DJQ655352 DTM655352 EDI655352 ENE655352 EXA655352 FGW655352 FQS655352 GAO655352 GKK655352 GUG655352 HEC655352 HNY655352 HXU655352 IHQ655352 IRM655352 JBI655352 JLE655352 JVA655352 KEW655352 KOS655352 KYO655352 LIK655352 LSG655352 MCC655352 MLY655352 MVU655352 NFQ655352 NPM655352 NZI655352 OJE655352 OTA655352 PCW655352 PMS655352 PWO655352 QGK655352 QQG655352 RAC655352 RJY655352 RTU655352 SDQ655352 SNM655352 SXI655352 THE655352 TRA655352 UAW655352 UKS655352 UUO655352 VEK655352 VOG655352 VYC655352 WHY655352 WRU655352 FI720888 PE720888 ZA720888 AIW720888 ASS720888 BCO720888 BMK720888 BWG720888 CGC720888 CPY720888 CZU720888 DJQ720888 DTM720888 EDI720888 ENE720888 EXA720888 FGW720888 FQS720888 GAO720888 GKK720888 GUG720888 HEC720888 HNY720888 HXU720888 IHQ720888 IRM720888 JBI720888 JLE720888 JVA720888 KEW720888 KOS720888 KYO720888 LIK720888 LSG720888 MCC720888 MLY720888 MVU720888 NFQ720888 NPM720888 NZI720888 OJE720888 OTA720888 PCW720888 PMS720888 PWO720888 QGK720888 QQG720888 RAC720888 RJY720888 RTU720888 SDQ720888 SNM720888 SXI720888 THE720888 TRA720888 UAW720888 UKS720888 UUO720888 VEK720888 VOG720888 VYC720888 WHY720888 WRU720888 FI786424 PE786424 ZA786424 AIW786424 ASS786424 BCO786424 BMK786424 BWG786424 CGC786424 CPY786424 CZU786424 DJQ786424 DTM786424 EDI786424 ENE786424 EXA786424 FGW786424 FQS786424 GAO786424 GKK786424 GUG786424 HEC786424 HNY786424 HXU786424 IHQ786424 IRM786424 JBI786424 JLE786424 JVA786424 KEW786424 KOS786424 KYO786424 LIK786424 LSG786424 MCC786424 MLY786424 MVU786424 NFQ786424 NPM786424 NZI786424 OJE786424 OTA786424 PCW786424 PMS786424 PWO786424 QGK786424 QQG786424 RAC786424 RJY786424 RTU786424 SDQ786424 SNM786424 SXI786424 THE786424 TRA786424 UAW786424 UKS786424 UUO786424 VEK786424 VOG786424 VYC786424 WHY786424 WRU786424 FI851960 PE851960 ZA851960 AIW851960 ASS851960 BCO851960 BMK851960 BWG851960 CGC851960 CPY851960 CZU851960 DJQ851960 DTM851960 EDI851960 ENE851960 EXA851960 FGW851960 FQS851960 GAO851960 GKK851960 GUG851960 HEC851960 HNY851960 HXU851960 IHQ851960 IRM851960 JBI851960 JLE851960 JVA851960 KEW851960 KOS851960 KYO851960 LIK851960 LSG851960 MCC851960 MLY851960 MVU851960 NFQ851960 NPM851960 NZI851960 OJE851960 OTA851960 PCW851960 PMS851960 PWO851960 QGK851960 QQG851960 RAC851960 RJY851960 RTU851960 SDQ851960 SNM851960 SXI851960 THE851960 TRA851960 UAW851960 UKS851960 UUO851960 VEK851960 VOG851960 VYC851960 WHY851960 WRU851960 FI917496 PE917496 ZA917496 AIW917496 ASS917496 BCO917496 BMK917496 BWG917496 CGC917496 CPY917496 CZU917496 DJQ917496 DTM917496 EDI917496 ENE917496 EXA917496 FGW917496 FQS917496 GAO917496 GKK917496 GUG917496 HEC917496 HNY917496 HXU917496 IHQ917496 IRM917496 JBI917496 JLE917496 JVA917496 KEW917496 KOS917496 KYO917496 LIK917496 LSG917496 MCC917496 MLY917496 MVU917496 NFQ917496 NPM917496 NZI917496 OJE917496 OTA917496 PCW917496 PMS917496 PWO917496 QGK917496 QQG917496 RAC917496 RJY917496 RTU917496 SDQ917496 SNM917496 SXI917496 THE917496 TRA917496 UAW917496 UKS917496 UUO917496 VEK917496 VOG917496 VYC917496 WHY917496 WRU917496 FI983032 PE983032 ZA983032 AIW983032 ASS983032 BCO983032 BMK983032 BWG983032 CGC983032 CPY983032 CZU983032 DJQ983032 DTM983032 EDI983032 ENE983032 EXA983032 FGW983032 FQS983032 GAO983032 GKK983032 GUG983032 HEC983032 HNY983032 HXU983032 IHQ983032 IRM983032 JBI983032 JLE983032 JVA983032 KEW983032 KOS983032 KYO983032 LIK983032 LSG983032 MCC983032 MLY983032 MVU983032 NFQ983032 NPM983032 NZI983032 OJE983032 OTA983032 PCW983032 PMS983032 PWO983032 QGK983032 QQG983032 RAC983032 RJY983032 RTU983032 SDQ983032 SNM983032 SXI983032 THE983032 TRA983032 UAW983032 UKS983032 UUO983032 VEK983032 VOG983032 VYC983032 WHY983032 WRU983032 FP65528 PL65528 ZH65528 AJD65528 ASZ65528 BCV65528 BMR65528 BWN65528 CGJ65528 CQF65528 DAB65528 DJX65528 DTT65528 EDP65528 ENL65528 EXH65528 FHD65528 FQZ65528 GAV65528 GKR65528 GUN65528 HEJ65528 HOF65528 HYB65528 IHX65528 IRT65528 JBP65528 JLL65528 JVH65528 KFD65528 KOZ65528 KYV65528 LIR65528 LSN65528 MCJ65528 MMF65528 MWB65528 NFX65528 NPT65528 NZP65528 OJL65528 OTH65528 PDD65528 PMZ65528 PWV65528 QGR65528 QQN65528 RAJ65528 RKF65528 RUB65528 SDX65528 SNT65528 SXP65528 THL65528 TRH65528 UBD65528 UKZ65528 UUV65528 VER65528 VON65528 VYJ65528 WIF65528 WSB65528 FP131064 PL131064 ZH131064 AJD131064 ASZ131064 BCV131064 BMR131064 BWN131064 CGJ131064 CQF131064 DAB131064 DJX131064 DTT131064 EDP131064 ENL131064 EXH131064 FHD131064 FQZ131064 GAV131064 GKR131064 GUN131064 HEJ131064 HOF131064 HYB131064 IHX131064 IRT131064 JBP131064 JLL131064 JVH131064 KFD131064 KOZ131064 KYV131064 LIR131064 LSN131064 MCJ131064 MMF131064 MWB131064 NFX131064 NPT131064 NZP131064 OJL131064 OTH131064 PDD131064 PMZ131064 PWV131064 QGR131064 QQN131064 RAJ131064 RKF131064 RUB131064 SDX131064 SNT131064 SXP131064 THL131064 TRH131064 UBD131064 UKZ131064 UUV131064 VER131064 VON131064 VYJ131064 WIF131064 WSB131064 FP196600 PL196600 ZH196600 AJD196600 ASZ196600 BCV196600 BMR196600 BWN196600 CGJ196600 CQF196600 DAB196600 DJX196600 DTT196600 EDP196600 ENL196600 EXH196600 FHD196600 FQZ196600 GAV196600 GKR196600 GUN196600 HEJ196600 HOF196600 HYB196600 IHX196600 IRT196600 JBP196600 JLL196600 JVH196600 KFD196600 KOZ196600 KYV196600 LIR196600 LSN196600 MCJ196600 MMF196600 MWB196600 NFX196600 NPT196600 NZP196600 OJL196600 OTH196600 PDD196600 PMZ196600 PWV196600 QGR196600 QQN196600 RAJ196600 RKF196600 RUB196600 SDX196600 SNT196600 SXP196600 THL196600 TRH196600 UBD196600 UKZ196600 UUV196600 VER196600 VON196600 VYJ196600 WIF196600 WSB196600 FP262136 PL262136 ZH262136 AJD262136 ASZ262136 BCV262136 BMR262136 BWN262136 CGJ262136 CQF262136 DAB262136 DJX262136 DTT262136 EDP262136 ENL262136 EXH262136 FHD262136 FQZ262136 GAV262136 GKR262136 GUN262136 HEJ262136 HOF262136 HYB262136 IHX262136 IRT262136 JBP262136 JLL262136 JVH262136 KFD262136 KOZ262136 KYV262136 LIR262136 LSN262136 MCJ262136 MMF262136 MWB262136 NFX262136 NPT262136 NZP262136 OJL262136 OTH262136 PDD262136 PMZ262136 PWV262136 QGR262136 QQN262136 RAJ262136 RKF262136 RUB262136 SDX262136 SNT262136 SXP262136 THL262136 TRH262136 UBD262136 UKZ262136 UUV262136 VER262136 VON262136 VYJ262136 WIF262136 WSB262136 FP327672 PL327672 ZH327672 AJD327672 ASZ327672 BCV327672 BMR327672 BWN327672 CGJ327672 CQF327672 DAB327672 DJX327672 DTT327672 EDP327672 ENL327672 EXH327672 FHD327672 FQZ327672 GAV327672 GKR327672 GUN327672 HEJ327672 HOF327672 HYB327672 IHX327672 IRT327672 JBP327672 JLL327672 JVH327672 KFD327672 KOZ327672 KYV327672 LIR327672 LSN327672 MCJ327672 MMF327672 MWB327672 NFX327672 NPT327672 NZP327672 OJL327672 OTH327672 PDD327672 PMZ327672 PWV327672 QGR327672 QQN327672 RAJ327672 RKF327672 RUB327672 SDX327672 SNT327672 SXP327672 THL327672 TRH327672 UBD327672 UKZ327672 UUV327672 VER327672 VON327672 VYJ327672 WIF327672 WSB327672 FP393208 PL393208 ZH393208 AJD393208 ASZ393208 BCV393208 BMR393208 BWN393208 CGJ393208 CQF393208 DAB393208 DJX393208 DTT393208 EDP393208 ENL393208 EXH393208 FHD393208 FQZ393208 GAV393208 GKR393208 GUN393208 HEJ393208 HOF393208 HYB393208 IHX393208 IRT393208 JBP393208 JLL393208 JVH393208 KFD393208 KOZ393208 KYV393208 LIR393208 LSN393208 MCJ393208 MMF393208 MWB393208 NFX393208 NPT393208 NZP393208 OJL393208 OTH393208 PDD393208 PMZ393208 PWV393208 QGR393208 QQN393208 RAJ393208 RKF393208 RUB393208 SDX393208 SNT393208 SXP393208 THL393208 TRH393208 UBD393208 UKZ393208 UUV393208 VER393208 VON393208 VYJ393208 WIF393208 WSB393208 FP458744 PL458744 ZH458744 AJD458744 ASZ458744 BCV458744 BMR458744 BWN458744 CGJ458744 CQF458744 DAB458744 DJX458744 DTT458744 EDP458744 ENL458744 EXH458744 FHD458744 FQZ458744 GAV458744 GKR458744 GUN458744 HEJ458744 HOF458744 HYB458744 IHX458744 IRT458744 JBP458744 JLL458744 JVH458744 KFD458744 KOZ458744 KYV458744 LIR458744 LSN458744 MCJ458744 MMF458744 MWB458744 NFX458744 NPT458744 NZP458744 OJL458744 OTH458744 PDD458744 PMZ458744 PWV458744 QGR458744 QQN458744 RAJ458744 RKF458744 RUB458744 SDX458744 SNT458744 SXP458744 THL458744 TRH458744 UBD458744 UKZ458744 UUV458744 VER458744 VON458744 VYJ458744 WIF458744 WSB458744 FP524280 PL524280 ZH524280 AJD524280 ASZ524280 BCV524280 BMR524280 BWN524280 CGJ524280 CQF524280 DAB524280 DJX524280 DTT524280 EDP524280 ENL524280 EXH524280 FHD524280 FQZ524280 GAV524280 GKR524280 GUN524280 HEJ524280 HOF524280 HYB524280 IHX524280 IRT524280 JBP524280 JLL524280 JVH524280 KFD524280 KOZ524280 KYV524280 LIR524280 LSN524280 MCJ524280 MMF524280 MWB524280 NFX524280 NPT524280 NZP524280 OJL524280 OTH524280 PDD524280 PMZ524280 PWV524280 QGR524280 QQN524280 RAJ524280 RKF524280 RUB524280 SDX524280 SNT524280 SXP524280 THL524280 TRH524280 UBD524280 UKZ524280 UUV524280 VER524280 VON524280 VYJ524280 WIF524280 WSB524280 FP589816 PL589816 ZH589816 AJD589816 ASZ589816 BCV589816 BMR589816 BWN589816 CGJ589816 CQF589816 DAB589816 DJX589816 DTT589816 EDP589816 ENL589816 EXH589816 FHD589816 FQZ589816 GAV589816 GKR589816 GUN589816 HEJ589816 HOF589816 HYB589816 IHX589816 IRT589816 JBP589816 JLL589816 JVH589816 KFD589816 KOZ589816 KYV589816 LIR589816 LSN589816 MCJ589816 MMF589816 MWB589816 NFX589816 NPT589816 NZP589816 OJL589816 OTH589816 PDD589816 PMZ589816 PWV589816 QGR589816 QQN589816 RAJ589816 RKF589816 RUB589816 SDX589816 SNT589816 SXP589816 THL589816 TRH589816 UBD589816 UKZ589816 UUV589816 VER589816 VON589816 VYJ589816 WIF589816 WSB589816 FP655352 PL655352 ZH655352 AJD655352 ASZ655352 BCV655352 BMR655352 BWN655352 CGJ655352 CQF655352 DAB655352 DJX655352 DTT655352 EDP655352 ENL655352 EXH655352 FHD655352 FQZ655352 GAV655352 GKR655352 GUN655352 HEJ655352 HOF655352 HYB655352 IHX655352 IRT655352 JBP655352 JLL655352 JVH655352 KFD655352 KOZ655352 KYV655352 LIR655352 LSN655352 MCJ655352 MMF655352 MWB655352 NFX655352 NPT655352 NZP655352 OJL655352 OTH655352 PDD655352 PMZ655352 PWV655352 QGR655352 QQN655352 RAJ655352 RKF655352 RUB655352 SDX655352 SNT655352 SXP655352 THL655352 TRH655352 UBD655352 UKZ655352 UUV655352 VER655352 VON655352 VYJ655352 WIF655352 WSB655352 FP720888 PL720888 ZH720888 AJD720888 ASZ720888 BCV720888 BMR720888 BWN720888 CGJ720888 CQF720888 DAB720888 DJX720888 DTT720888 EDP720888 ENL720888 EXH720888 FHD720888 FQZ720888 GAV720888 GKR720888 GUN720888 HEJ720888 HOF720888 HYB720888 IHX720888 IRT720888 JBP720888 JLL720888 JVH720888 KFD720888 KOZ720888 KYV720888 LIR720888 LSN720888 MCJ720888 MMF720888 MWB720888 NFX720888 NPT720888 NZP720888 OJL720888 OTH720888 PDD720888 PMZ720888 PWV720888 QGR720888 QQN720888 RAJ720888 RKF720888 RUB720888 SDX720888 SNT720888 SXP720888 THL720888 TRH720888 UBD720888 UKZ720888 UUV720888 VER720888 VON720888 VYJ720888 WIF720888 WSB720888 FP786424 PL786424 ZH786424 AJD786424 ASZ786424 BCV786424 BMR786424 BWN786424 CGJ786424 CQF786424 DAB786424 DJX786424 DTT786424 EDP786424 ENL786424 EXH786424 FHD786424 FQZ786424 GAV786424 GKR786424 GUN786424 HEJ786424 HOF786424 HYB786424 IHX786424 IRT786424 JBP786424 JLL786424 JVH786424 KFD786424 KOZ786424 KYV786424 LIR786424 LSN786424 MCJ786424 MMF786424 MWB786424 NFX786424 NPT786424 NZP786424 OJL786424 OTH786424 PDD786424 PMZ786424 PWV786424 QGR786424 QQN786424 RAJ786424 RKF786424 RUB786424 SDX786424 SNT786424 SXP786424 THL786424 TRH786424 UBD786424 UKZ786424 UUV786424 VER786424 VON786424 VYJ786424 WIF786424 WSB786424 FP851960 PL851960 ZH851960 AJD851960 ASZ851960 BCV851960 BMR851960 BWN851960 CGJ851960 CQF851960 DAB851960 DJX851960 DTT851960 EDP851960 ENL851960 EXH851960 FHD851960 FQZ851960 GAV851960 GKR851960 GUN851960 HEJ851960 HOF851960 HYB851960 IHX851960 IRT851960 JBP851960 JLL851960 JVH851960 KFD851960 KOZ851960 KYV851960 LIR851960 LSN851960 MCJ851960 MMF851960 MWB851960 NFX851960 NPT851960 NZP851960 OJL851960 OTH851960 PDD851960 PMZ851960 PWV851960 QGR851960 QQN851960 RAJ851960 RKF851960 RUB851960 SDX851960 SNT851960 SXP851960 THL851960 TRH851960 UBD851960 UKZ851960 UUV851960 VER851960 VON851960 VYJ851960 WIF851960 WSB851960 FP917496 PL917496 ZH917496 AJD917496 ASZ917496 BCV917496 BMR917496 BWN917496 CGJ917496 CQF917496 DAB917496 DJX917496 DTT917496 EDP917496 ENL917496 EXH917496 FHD917496 FQZ917496 GAV917496 GKR917496 GUN917496 HEJ917496 HOF917496 HYB917496 IHX917496 IRT917496 JBP917496 JLL917496 JVH917496 KFD917496 KOZ917496 KYV917496 LIR917496 LSN917496 MCJ917496 MMF917496 MWB917496 NFX917496 NPT917496 NZP917496 OJL917496 OTH917496 PDD917496 PMZ917496 PWV917496 QGR917496 QQN917496 RAJ917496 RKF917496 RUB917496 SDX917496 SNT917496 SXP917496 THL917496 TRH917496 UBD917496 UKZ917496 UUV917496 VER917496 VON917496 VYJ917496 WIF917496 WSB917496 FP983032 PL983032 ZH983032 AJD983032 ASZ983032 BCV983032 BMR983032 BWN983032 CGJ983032 CQF983032 DAB983032 DJX983032 DTT983032 EDP983032 ENL983032 EXH983032 FHD983032 FQZ983032 GAV983032 GKR983032 GUN983032 HEJ983032 HOF983032 HYB983032 IHX983032 IRT983032 JBP983032 JLL983032 JVH983032 KFD983032 KOZ983032 KYV983032 LIR983032 LSN983032 MCJ983032 MMF983032 MWB983032 NFX983032 NPT983032 NZP983032 OJL983032 OTH983032 PDD983032 PMZ983032 PWV983032 QGR983032 QQN983032 RAJ983032 RKF983032 RUB983032 SDX983032 SNT983032 SXP983032 THL983032 TRH983032 UBD983032 UKZ983032 UUV983032 VER983032 VON983032 VYJ983032 WIF983032 WSB983032 FR65528 PN65528 ZJ65528 AJF65528 ATB65528 BCX65528 BMT65528 BWP65528 CGL65528 CQH65528 DAD65528 DJZ65528 DTV65528 EDR65528 ENN65528 EXJ65528 FHF65528 FRB65528 GAX65528 GKT65528 GUP65528 HEL65528 HOH65528 HYD65528 IHZ65528 IRV65528 JBR65528 JLN65528 JVJ65528 KFF65528 KPB65528 KYX65528 LIT65528 LSP65528 MCL65528 MMH65528 MWD65528 NFZ65528 NPV65528 NZR65528 OJN65528 OTJ65528 PDF65528 PNB65528 PWX65528 QGT65528 QQP65528 RAL65528 RKH65528 RUD65528 SDZ65528 SNV65528 SXR65528 THN65528 TRJ65528 UBF65528 ULB65528 UUX65528 VET65528 VOP65528 VYL65528 WIH65528 WSD65528 FR131064 PN131064 ZJ131064 AJF131064 ATB131064 BCX131064 BMT131064 BWP131064 CGL131064 CQH131064 DAD131064 DJZ131064 DTV131064 EDR131064 ENN131064 EXJ131064 FHF131064 FRB131064 GAX131064 GKT131064 GUP131064 HEL131064 HOH131064 HYD131064 IHZ131064 IRV131064 JBR131064 JLN131064 JVJ131064 KFF131064 KPB131064 KYX131064 LIT131064 LSP131064 MCL131064 MMH131064 MWD131064 NFZ131064 NPV131064 NZR131064 OJN131064 OTJ131064 PDF131064 PNB131064 PWX131064 QGT131064 QQP131064 RAL131064 RKH131064 RUD131064 SDZ131064 SNV131064 SXR131064 THN131064 TRJ131064 UBF131064 ULB131064 UUX131064 VET131064 VOP131064 VYL131064 WIH131064 WSD131064 FR196600 PN196600 ZJ196600 AJF196600 ATB196600 BCX196600 BMT196600 BWP196600 CGL196600 CQH196600 DAD196600 DJZ196600 DTV196600 EDR196600 ENN196600 EXJ196600 FHF196600 FRB196600 GAX196600 GKT196600 GUP196600 HEL196600 HOH196600 HYD196600 IHZ196600 IRV196600 JBR196600 JLN196600 JVJ196600 KFF196600 KPB196600 KYX196600 LIT196600 LSP196600 MCL196600 MMH196600 MWD196600 NFZ196600 NPV196600 NZR196600 OJN196600 OTJ196600 PDF196600 PNB196600 PWX196600 QGT196600 QQP196600 RAL196600 RKH196600 RUD196600 SDZ196600 SNV196600 SXR196600 THN196600 TRJ196600 UBF196600 ULB196600 UUX196600 VET196600 VOP196600 VYL196600 WIH196600 WSD196600 FR262136 PN262136 ZJ262136 AJF262136 ATB262136 BCX262136 BMT262136 BWP262136 CGL262136 CQH262136 DAD262136 DJZ262136 DTV262136 EDR262136 ENN262136 EXJ262136 FHF262136 FRB262136 GAX262136 GKT262136 GUP262136 HEL262136 HOH262136 HYD262136 IHZ262136 IRV262136 JBR262136 JLN262136 JVJ262136 KFF262136 KPB262136 KYX262136 LIT262136 LSP262136 MCL262136 MMH262136 MWD262136 NFZ262136 NPV262136 NZR262136 OJN262136 OTJ262136 PDF262136 PNB262136 PWX262136 QGT262136 QQP262136 RAL262136 RKH262136 RUD262136 SDZ262136 SNV262136 SXR262136 THN262136 TRJ262136 UBF262136 ULB262136 UUX262136 VET262136 VOP262136 VYL262136 WIH262136 WSD262136 FR327672 PN327672 ZJ327672 AJF327672 ATB327672 BCX327672 BMT327672 BWP327672 CGL327672 CQH327672 DAD327672 DJZ327672 DTV327672 EDR327672 ENN327672 EXJ327672 FHF327672 FRB327672 GAX327672 GKT327672 GUP327672 HEL327672 HOH327672 HYD327672 IHZ327672 IRV327672 JBR327672 JLN327672 JVJ327672 KFF327672 KPB327672 KYX327672 LIT327672 LSP327672 MCL327672 MMH327672 MWD327672 NFZ327672 NPV327672 NZR327672 OJN327672 OTJ327672 PDF327672 PNB327672 PWX327672 QGT327672 QQP327672 RAL327672 RKH327672 RUD327672 SDZ327672 SNV327672 SXR327672 THN327672 TRJ327672 UBF327672 ULB327672 UUX327672 VET327672 VOP327672 VYL327672 WIH327672 WSD327672 FR393208 PN393208 ZJ393208 AJF393208 ATB393208 BCX393208 BMT393208 BWP393208 CGL393208 CQH393208 DAD393208 DJZ393208 DTV393208 EDR393208 ENN393208 EXJ393208 FHF393208 FRB393208 GAX393208 GKT393208 GUP393208 HEL393208 HOH393208 HYD393208 IHZ393208 IRV393208 JBR393208 JLN393208 JVJ393208 KFF393208 KPB393208 KYX393208 LIT393208 LSP393208 MCL393208 MMH393208 MWD393208 NFZ393208 NPV393208 NZR393208 OJN393208 OTJ393208 PDF393208 PNB393208 PWX393208 QGT393208 QQP393208 RAL393208 RKH393208 RUD393208 SDZ393208 SNV393208 SXR393208 THN393208 TRJ393208 UBF393208 ULB393208 UUX393208 VET393208 VOP393208 VYL393208 WIH393208 WSD393208 FR458744 PN458744 ZJ458744 AJF458744 ATB458744 BCX458744 BMT458744 BWP458744 CGL458744 CQH458744 DAD458744 DJZ458744 DTV458744 EDR458744 ENN458744 EXJ458744 FHF458744 FRB458744 GAX458744 GKT458744 GUP458744 HEL458744 HOH458744 HYD458744 IHZ458744 IRV458744 JBR458744 JLN458744 JVJ458744 KFF458744 KPB458744 KYX458744 LIT458744 LSP458744 MCL458744 MMH458744 MWD458744 NFZ458744 NPV458744 NZR458744 OJN458744 OTJ458744 PDF458744 PNB458744 PWX458744 QGT458744 QQP458744 RAL458744 RKH458744 RUD458744 SDZ458744 SNV458744 SXR458744 THN458744 TRJ458744 UBF458744 ULB458744 UUX458744 VET458744 VOP458744 VYL458744 WIH458744 WSD458744 FR524280 PN524280 ZJ524280 AJF524280 ATB524280 BCX524280 BMT524280 BWP524280 CGL524280 CQH524280 DAD524280 DJZ524280 DTV524280 EDR524280 ENN524280 EXJ524280 FHF524280 FRB524280 GAX524280 GKT524280 GUP524280 HEL524280 HOH524280 HYD524280 IHZ524280 IRV524280 JBR524280 JLN524280 JVJ524280 KFF524280 KPB524280 KYX524280 LIT524280 LSP524280 MCL524280 MMH524280 MWD524280 NFZ524280 NPV524280 NZR524280 OJN524280 OTJ524280 PDF524280 PNB524280 PWX524280 QGT524280 QQP524280 RAL524280 RKH524280 RUD524280 SDZ524280 SNV524280 SXR524280 THN524280 TRJ524280 UBF524280 ULB524280 UUX524280 VET524280 VOP524280 VYL524280 WIH524280 WSD524280 FR589816 PN589816 ZJ589816 AJF589816 ATB589816 BCX589816 BMT589816 BWP589816 CGL589816 CQH589816 DAD589816 DJZ589816 DTV589816 EDR589816 ENN589816 EXJ589816 FHF589816 FRB589816 GAX589816 GKT589816 GUP589816 HEL589816 HOH589816 HYD589816 IHZ589816 IRV589816 JBR589816 JLN589816 JVJ589816 KFF589816 KPB589816 KYX589816 LIT589816 LSP589816 MCL589816 MMH589816 MWD589816 NFZ589816 NPV589816 NZR589816 OJN589816 OTJ589816 PDF589816 PNB589816 PWX589816 QGT589816 QQP589816 RAL589816 RKH589816 RUD589816 SDZ589816 SNV589816 SXR589816 THN589816 TRJ589816 UBF589816 ULB589816 UUX589816 VET589816 VOP589816 VYL589816 WIH589816 WSD589816 FR655352 PN655352 ZJ655352 AJF655352 ATB655352 BCX655352 BMT655352 BWP655352 CGL655352 CQH655352 DAD655352 DJZ655352 DTV655352 EDR655352 ENN655352 EXJ655352 FHF655352 FRB655352 GAX655352 GKT655352 GUP655352 HEL655352 HOH655352 HYD655352 IHZ655352 IRV655352 JBR655352 JLN655352 JVJ655352 KFF655352 KPB655352 KYX655352 LIT655352 LSP655352 MCL655352 MMH655352 MWD655352 NFZ655352 NPV655352 NZR655352 OJN655352 OTJ655352 PDF655352 PNB655352 PWX655352 QGT655352 QQP655352 RAL655352 RKH655352 RUD655352 SDZ655352 SNV655352 SXR655352 THN655352 TRJ655352 UBF655352 ULB655352 UUX655352 VET655352 VOP655352 VYL655352 WIH655352 WSD655352 FR720888 PN720888 ZJ720888 AJF720888 ATB720888 BCX720888 BMT720888 BWP720888 CGL720888 CQH720888 DAD720888 DJZ720888 DTV720888 EDR720888 ENN720888 EXJ720888 FHF720888 FRB720888 GAX720888 GKT720888 GUP720888 HEL720888 HOH720888 HYD720888 IHZ720888 IRV720888 JBR720888 JLN720888 JVJ720888 KFF720888 KPB720888 KYX720888 LIT720888 LSP720888 MCL720888 MMH720888 MWD720888 NFZ720888 NPV720888 NZR720888 OJN720888 OTJ720888 PDF720888 PNB720888 PWX720888 QGT720888 QQP720888 RAL720888 RKH720888 RUD720888 SDZ720888 SNV720888 SXR720888 THN720888 TRJ720888 UBF720888 ULB720888 UUX720888 VET720888 VOP720888 VYL720888 WIH720888 WSD720888 FR786424 PN786424 ZJ786424 AJF786424 ATB786424 BCX786424 BMT786424 BWP786424 CGL786424 CQH786424 DAD786424 DJZ786424 DTV786424 EDR786424 ENN786424 EXJ786424 FHF786424 FRB786424 GAX786424 GKT786424 GUP786424 HEL786424 HOH786424 HYD786424 IHZ786424 IRV786424 JBR786424 JLN786424 JVJ786424 KFF786424 KPB786424 KYX786424 LIT786424 LSP786424 MCL786424 MMH786424 MWD786424 NFZ786424 NPV786424 NZR786424 OJN786424 OTJ786424 PDF786424 PNB786424 PWX786424 QGT786424 QQP786424 RAL786424 RKH786424 RUD786424 SDZ786424 SNV786424 SXR786424 THN786424 TRJ786424 UBF786424 ULB786424 UUX786424 VET786424 VOP786424 VYL786424 WIH786424 WSD786424 FR851960 PN851960 ZJ851960 AJF851960 ATB851960 BCX851960 BMT851960 BWP851960 CGL851960 CQH851960 DAD851960 DJZ851960 DTV851960 EDR851960 ENN851960 EXJ851960 FHF851960 FRB851960 GAX851960 GKT851960 GUP851960 HEL851960 HOH851960 HYD851960 IHZ851960 IRV851960 JBR851960 JLN851960 JVJ851960 KFF851960 KPB851960 KYX851960 LIT851960 LSP851960 MCL851960 MMH851960 MWD851960 NFZ851960 NPV851960 NZR851960 OJN851960 OTJ851960 PDF851960 PNB851960 PWX851960 QGT851960 QQP851960 RAL851960 RKH851960 RUD851960 SDZ851960 SNV851960 SXR851960 THN851960 TRJ851960 UBF851960 ULB851960 UUX851960 VET851960 VOP851960 VYL851960 WIH851960 WSD851960 FR917496 PN917496 ZJ917496 AJF917496 ATB917496 BCX917496 BMT917496 BWP917496 CGL917496 CQH917496 DAD917496 DJZ917496 DTV917496 EDR917496 ENN917496 EXJ917496 FHF917496 FRB917496 GAX917496 GKT917496 GUP917496 HEL917496 HOH917496 HYD917496 IHZ917496 IRV917496 JBR917496 JLN917496 JVJ917496 KFF917496 KPB917496 KYX917496 LIT917496 LSP917496 MCL917496 MMH917496 MWD917496 NFZ917496 NPV917496 NZR917496 OJN917496 OTJ917496 PDF917496 PNB917496 PWX917496 QGT917496 QQP917496 RAL917496 RKH917496 RUD917496 SDZ917496 SNV917496 SXR917496 THN917496 TRJ917496 UBF917496 ULB917496 UUX917496 VET917496 VOP917496 VYL917496 WIH917496 WSD917496 FR983032 PN983032 ZJ983032 AJF983032 ATB983032 BCX983032 BMT983032 BWP983032 CGL983032 CQH983032 DAD983032 DJZ983032 DTV983032 EDR983032 ENN983032 EXJ983032 FHF983032 FRB983032 GAX983032 GKT983032 GUP983032 HEL983032 HOH983032 HYD983032 IHZ983032 IRV983032 JBR983032 JLN983032 JVJ983032 KFF983032 KPB983032 KYX983032 LIT983032 LSP983032 MCL983032 MMH983032 MWD983032 NFZ983032 NPV983032 NZR983032 OJN983032 OTJ983032 PDF983032 PNB983032 PWX983032 QGT983032 QQP983032 RAL983032 RKH983032 RUD983032 SDZ983032 SNV983032 SXR983032 THN983032 TRJ983032 UBF983032 ULB983032 UUX983032 VET983032 VOP983032 VYL983032 WIH983032 WSD983032 FG65521 PC65521 YY65521 AIU65521 ASQ65521 BCM65521 BMI65521 BWE65521 CGA65521 CPW65521 CZS65521 DJO65521 DTK65521 EDG65521 ENC65521 EWY65521 FGU65521 FQQ65521 GAM65521 GKI65521 GUE65521 HEA65521 HNW65521 HXS65521 IHO65521 IRK65521 JBG65521 JLC65521 JUY65521 KEU65521 KOQ65521 KYM65521 LII65521 LSE65521 MCA65521 MLW65521 MVS65521 NFO65521 NPK65521 NZG65521 OJC65521 OSY65521 PCU65521 PMQ65521 PWM65521 QGI65521 QQE65521 RAA65521 RJW65521 RTS65521 SDO65521 SNK65521 SXG65521 THC65521 TQY65521 UAU65521 UKQ65521 UUM65521 VEI65521 VOE65521 VYA65521 WHW65521 WRS65521 FG131057 PC131057 YY131057 AIU131057 ASQ131057 BCM131057 BMI131057 BWE131057 CGA131057 CPW131057 CZS131057 DJO131057 DTK131057 EDG131057 ENC131057 EWY131057 FGU131057 FQQ131057 GAM131057 GKI131057 GUE131057 HEA131057 HNW131057 HXS131057 IHO131057 IRK131057 JBG131057 JLC131057 JUY131057 KEU131057 KOQ131057 KYM131057 LII131057 LSE131057 MCA131057 MLW131057 MVS131057 NFO131057 NPK131057 NZG131057 OJC131057 OSY131057 PCU131057 PMQ131057 PWM131057 QGI131057 QQE131057 RAA131057 RJW131057 RTS131057 SDO131057 SNK131057 SXG131057 THC131057 TQY131057 UAU131057 UKQ131057 UUM131057 VEI131057 VOE131057 VYA131057 WHW131057 WRS131057 FG196593 PC196593 YY196593 AIU196593 ASQ196593 BCM196593 BMI196593 BWE196593 CGA196593 CPW196593 CZS196593 DJO196593 DTK196593 EDG196593 ENC196593 EWY196593 FGU196593 FQQ196593 GAM196593 GKI196593 GUE196593 HEA196593 HNW196593 HXS196593 IHO196593 IRK196593 JBG196593 JLC196593 JUY196593 KEU196593 KOQ196593 KYM196593 LII196593 LSE196593 MCA196593 MLW196593 MVS196593 NFO196593 NPK196593 NZG196593 OJC196593 OSY196593 PCU196593 PMQ196593 PWM196593 QGI196593 QQE196593 RAA196593 RJW196593 RTS196593 SDO196593 SNK196593 SXG196593 THC196593 TQY196593 UAU196593 UKQ196593 UUM196593 VEI196593 VOE196593 VYA196593 WHW196593 WRS196593 FG262129 PC262129 YY262129 AIU262129 ASQ262129 BCM262129 BMI262129 BWE262129 CGA262129 CPW262129 CZS262129 DJO262129 DTK262129 EDG262129 ENC262129 EWY262129 FGU262129 FQQ262129 GAM262129 GKI262129 GUE262129 HEA262129 HNW262129 HXS262129 IHO262129 IRK262129 JBG262129 JLC262129 JUY262129 KEU262129 KOQ262129 KYM262129 LII262129 LSE262129 MCA262129 MLW262129 MVS262129 NFO262129 NPK262129 NZG262129 OJC262129 OSY262129 PCU262129 PMQ262129 PWM262129 QGI262129 QQE262129 RAA262129 RJW262129 RTS262129 SDO262129 SNK262129 SXG262129 THC262129 TQY262129 UAU262129 UKQ262129 UUM262129 VEI262129 VOE262129 VYA262129 WHW262129 WRS262129 FG327665 PC327665 YY327665 AIU327665 ASQ327665 BCM327665 BMI327665 BWE327665 CGA327665 CPW327665 CZS327665 DJO327665 DTK327665 EDG327665 ENC327665 EWY327665 FGU327665 FQQ327665 GAM327665 GKI327665 GUE327665 HEA327665 HNW327665 HXS327665 IHO327665 IRK327665 JBG327665 JLC327665 JUY327665 KEU327665 KOQ327665 KYM327665 LII327665 LSE327665 MCA327665 MLW327665 MVS327665 NFO327665 NPK327665 NZG327665 OJC327665 OSY327665 PCU327665 PMQ327665 PWM327665 QGI327665 QQE327665 RAA327665 RJW327665 RTS327665 SDO327665 SNK327665 SXG327665 THC327665 TQY327665 UAU327665 UKQ327665 UUM327665 VEI327665 VOE327665 VYA327665 WHW327665 WRS327665 FG393201 PC393201 YY393201 AIU393201 ASQ393201 BCM393201 BMI393201 BWE393201 CGA393201 CPW393201 CZS393201 DJO393201 DTK393201 EDG393201 ENC393201 EWY393201 FGU393201 FQQ393201 GAM393201 GKI393201 GUE393201 HEA393201 HNW393201 HXS393201 IHO393201 IRK393201 JBG393201 JLC393201 JUY393201 KEU393201 KOQ393201 KYM393201 LII393201 LSE393201 MCA393201 MLW393201 MVS393201 NFO393201 NPK393201 NZG393201 OJC393201 OSY393201 PCU393201 PMQ393201 PWM393201 QGI393201 QQE393201 RAA393201 RJW393201 RTS393201 SDO393201 SNK393201 SXG393201 THC393201 TQY393201 UAU393201 UKQ393201 UUM393201 VEI393201 VOE393201 VYA393201 WHW393201 WRS393201 FG458737 PC458737 YY458737 AIU458737 ASQ458737 BCM458737 BMI458737 BWE458737 CGA458737 CPW458737 CZS458737 DJO458737 DTK458737 EDG458737 ENC458737 EWY458737 FGU458737 FQQ458737 GAM458737 GKI458737 GUE458737 HEA458737 HNW458737 HXS458737 IHO458737 IRK458737 JBG458737 JLC458737 JUY458737 KEU458737 KOQ458737 KYM458737 LII458737 LSE458737 MCA458737 MLW458737 MVS458737 NFO458737 NPK458737 NZG458737 OJC458737 OSY458737 PCU458737 PMQ458737 PWM458737 QGI458737 QQE458737 RAA458737 RJW458737 RTS458737 SDO458737 SNK458737 SXG458737 THC458737 TQY458737 UAU458737 UKQ458737 UUM458737 VEI458737 VOE458737 VYA458737 WHW458737 WRS458737 FG524273 PC524273 YY524273 AIU524273 ASQ524273 BCM524273 BMI524273 BWE524273 CGA524273 CPW524273 CZS524273 DJO524273 DTK524273 EDG524273 ENC524273 EWY524273 FGU524273 FQQ524273 GAM524273 GKI524273 GUE524273 HEA524273 HNW524273 HXS524273 IHO524273 IRK524273 JBG524273 JLC524273 JUY524273 KEU524273 KOQ524273 KYM524273 LII524273 LSE524273 MCA524273 MLW524273 MVS524273 NFO524273 NPK524273 NZG524273 OJC524273 OSY524273 PCU524273 PMQ524273 PWM524273 QGI524273 QQE524273 RAA524273 RJW524273 RTS524273 SDO524273 SNK524273 SXG524273 THC524273 TQY524273 UAU524273 UKQ524273 UUM524273 VEI524273 VOE524273 VYA524273 WHW524273 WRS524273 FG589809 PC589809 YY589809 AIU589809 ASQ589809 BCM589809 BMI589809 BWE589809 CGA589809 CPW589809 CZS589809 DJO589809 DTK589809 EDG589809 ENC589809 EWY589809 FGU589809 FQQ589809 GAM589809 GKI589809 GUE589809 HEA589809 HNW589809 HXS589809 IHO589809 IRK589809 JBG589809 JLC589809 JUY589809 KEU589809 KOQ589809 KYM589809 LII589809 LSE589809 MCA589809 MLW589809 MVS589809 NFO589809 NPK589809 NZG589809 OJC589809 OSY589809 PCU589809 PMQ589809 PWM589809 QGI589809 QQE589809 RAA589809 RJW589809 RTS589809 SDO589809 SNK589809 SXG589809 THC589809 TQY589809 UAU589809 UKQ589809 UUM589809 VEI589809 VOE589809 VYA589809 WHW589809 WRS589809 FG655345 PC655345 YY655345 AIU655345 ASQ655345 BCM655345 BMI655345 BWE655345 CGA655345 CPW655345 CZS655345 DJO655345 DTK655345 EDG655345 ENC655345 EWY655345 FGU655345 FQQ655345 GAM655345 GKI655345 GUE655345 HEA655345 HNW655345 HXS655345 IHO655345 IRK655345 JBG655345 JLC655345 JUY655345 KEU655345 KOQ655345 KYM655345 LII655345 LSE655345 MCA655345 MLW655345 MVS655345 NFO655345 NPK655345 NZG655345 OJC655345 OSY655345 PCU655345 PMQ655345 PWM655345 QGI655345 QQE655345 RAA655345 RJW655345 RTS655345 SDO655345 SNK655345 SXG655345 THC655345 TQY655345 UAU655345 UKQ655345 UUM655345 VEI655345 VOE655345 VYA655345 WHW655345 WRS655345 FG720881 PC720881 YY720881 AIU720881 ASQ720881 BCM720881 BMI720881 BWE720881 CGA720881 CPW720881 CZS720881 DJO720881 DTK720881 EDG720881 ENC720881 EWY720881 FGU720881 FQQ720881 GAM720881 GKI720881 GUE720881 HEA720881 HNW720881 HXS720881 IHO720881 IRK720881 JBG720881 JLC720881 JUY720881 KEU720881 KOQ720881 KYM720881 LII720881 LSE720881 MCA720881 MLW720881 MVS720881 NFO720881 NPK720881 NZG720881 OJC720881 OSY720881 PCU720881 PMQ720881 PWM720881 QGI720881 QQE720881 RAA720881 RJW720881 RTS720881 SDO720881 SNK720881 SXG720881 THC720881 TQY720881 UAU720881 UKQ720881 UUM720881 VEI720881 VOE720881 VYA720881 WHW720881 WRS720881 FG786417 PC786417 YY786417 AIU786417 ASQ786417 BCM786417 BMI786417 BWE786417 CGA786417 CPW786417 CZS786417 DJO786417 DTK786417 EDG786417 ENC786417 EWY786417 FGU786417 FQQ786417 GAM786417 GKI786417 GUE786417 HEA786417 HNW786417 HXS786417 IHO786417 IRK786417 JBG786417 JLC786417 JUY786417 KEU786417 KOQ786417 KYM786417 LII786417 LSE786417 MCA786417 MLW786417 MVS786417 NFO786417 NPK786417 NZG786417 OJC786417 OSY786417 PCU786417 PMQ786417 PWM786417 QGI786417 QQE786417 RAA786417 RJW786417 RTS786417 SDO786417 SNK786417 SXG786417 THC786417 TQY786417 UAU786417 UKQ786417 UUM786417 VEI786417 VOE786417 VYA786417 WHW786417 WRS786417 FG851953 PC851953 YY851953 AIU851953 ASQ851953 BCM851953 BMI851953 BWE851953 CGA851953 CPW851953 CZS851953 DJO851953 DTK851953 EDG851953 ENC851953 EWY851953 FGU851953 FQQ851953 GAM851953 GKI851953 GUE851953 HEA851953 HNW851953 HXS851953 IHO851953 IRK851953 JBG851953 JLC851953 JUY851953 KEU851953 KOQ851953 KYM851953 LII851953 LSE851953 MCA851953 MLW851953 MVS851953 NFO851953 NPK851953 NZG851953 OJC851953 OSY851953 PCU851953 PMQ851953 PWM851953 QGI851953 QQE851953 RAA851953 RJW851953 RTS851953 SDO851953 SNK851953 SXG851953 THC851953 TQY851953 UAU851953 UKQ851953 UUM851953 VEI851953 VOE851953 VYA851953 WHW851953 WRS851953 FG917489 PC917489 YY917489 AIU917489 ASQ917489 BCM917489 BMI917489 BWE917489 CGA917489 CPW917489 CZS917489 DJO917489 DTK917489 EDG917489 ENC917489 EWY917489 FGU917489 FQQ917489 GAM917489 GKI917489 GUE917489 HEA917489 HNW917489 HXS917489 IHO917489 IRK917489 JBG917489 JLC917489 JUY917489 KEU917489 KOQ917489 KYM917489 LII917489 LSE917489 MCA917489 MLW917489 MVS917489 NFO917489 NPK917489 NZG917489 OJC917489 OSY917489 PCU917489 PMQ917489 PWM917489 QGI917489 QQE917489 RAA917489 RJW917489 RTS917489 SDO917489 SNK917489 SXG917489 THC917489 TQY917489 UAU917489 UKQ917489 UUM917489 VEI917489 VOE917489 VYA917489 WHW917489 WRS917489 FG983025 PC983025 YY983025 AIU983025 ASQ983025 BCM983025 BMI983025 BWE983025 CGA983025 CPW983025 CZS983025 DJO983025 DTK983025 EDG983025 ENC983025 EWY983025 FGU983025 FQQ983025 GAM983025 GKI983025 GUE983025 HEA983025 HNW983025 HXS983025 IHO983025 IRK983025 JBG983025 JLC983025 JUY983025 KEU983025 KOQ983025 KYM983025 LII983025 LSE983025 MCA983025 MLW983025 MVS983025 NFO983025 NPK983025 NZG983025 OJC983025 OSY983025 PCU983025 PMQ983025 PWM983025 QGI983025 QQE983025 RAA983025 RJW983025 RTS983025 SDO983025 SNK983025 SXG983025 THC983025 TQY983025 UAU983025 UKQ983025 UUM983025 VEI983025 VOE983025 VYA983025 WHW983025 WRS983025 FI65521 PE65521 ZA65521 AIW65521 ASS65521 BCO65521 BMK65521 BWG65521 CGC65521 CPY65521 CZU65521 DJQ65521 DTM65521 EDI65521 ENE65521 EXA65521 FGW65521 FQS65521 GAO65521 GKK65521 GUG65521 HEC65521 HNY65521 HXU65521 IHQ65521 IRM65521 JBI65521 JLE65521 JVA65521 KEW65521 KOS65521 KYO65521 LIK65521 LSG65521 MCC65521 MLY65521 MVU65521 NFQ65521 NPM65521 NZI65521 OJE65521 OTA65521 PCW65521 PMS65521 PWO65521 QGK65521 QQG65521 RAC65521 RJY65521 RTU65521 SDQ65521 SNM65521 SXI65521 THE65521 TRA65521 UAW65521 UKS65521 UUO65521 VEK65521 VOG65521 VYC65521 WHY65521 WRU65521 FI131057 PE131057 ZA131057 AIW131057 ASS131057 BCO131057 BMK131057 BWG131057 CGC131057 CPY131057 CZU131057 DJQ131057 DTM131057 EDI131057 ENE131057 EXA131057 FGW131057 FQS131057 GAO131057 GKK131057 GUG131057 HEC131057 HNY131057 HXU131057 IHQ131057 IRM131057 JBI131057 JLE131057 JVA131057 KEW131057 KOS131057 KYO131057 LIK131057 LSG131057 MCC131057 MLY131057 MVU131057 NFQ131057 NPM131057 NZI131057 OJE131057 OTA131057 PCW131057 PMS131057 PWO131057 QGK131057 QQG131057 RAC131057 RJY131057 RTU131057 SDQ131057 SNM131057 SXI131057 THE131057 TRA131057 UAW131057 UKS131057 UUO131057 VEK131057 VOG131057 VYC131057 WHY131057 WRU131057 FI196593 PE196593 ZA196593 AIW196593 ASS196593 BCO196593 BMK196593 BWG196593 CGC196593 CPY196593 CZU196593 DJQ196593 DTM196593 EDI196593 ENE196593 EXA196593 FGW196593 FQS196593 GAO196593 GKK196593 GUG196593 HEC196593 HNY196593 HXU196593 IHQ196593 IRM196593 JBI196593 JLE196593 JVA196593 KEW196593 KOS196593 KYO196593 LIK196593 LSG196593 MCC196593 MLY196593 MVU196593 NFQ196593 NPM196593 NZI196593 OJE196593 OTA196593 PCW196593 PMS196593 PWO196593 QGK196593 QQG196593 RAC196593 RJY196593 RTU196593 SDQ196593 SNM196593 SXI196593 THE196593 TRA196593 UAW196593 UKS196593 UUO196593 VEK196593 VOG196593 VYC196593 WHY196593 WRU196593 FI262129 PE262129 ZA262129 AIW262129 ASS262129 BCO262129 BMK262129 BWG262129 CGC262129 CPY262129 CZU262129 DJQ262129 DTM262129 EDI262129 ENE262129 EXA262129 FGW262129 FQS262129 GAO262129 GKK262129 GUG262129 HEC262129 HNY262129 HXU262129 IHQ262129 IRM262129 JBI262129 JLE262129 JVA262129 KEW262129 KOS262129 KYO262129 LIK262129 LSG262129 MCC262129 MLY262129 MVU262129 NFQ262129 NPM262129 NZI262129 OJE262129 OTA262129 PCW262129 PMS262129 PWO262129 QGK262129 QQG262129 RAC262129 RJY262129 RTU262129 SDQ262129 SNM262129 SXI262129 THE262129 TRA262129 UAW262129 UKS262129 UUO262129 VEK262129 VOG262129 VYC262129 WHY262129 WRU262129 FI327665 PE327665 ZA327665 AIW327665 ASS327665 BCO327665 BMK327665 BWG327665 CGC327665 CPY327665 CZU327665 DJQ327665 DTM327665 EDI327665 ENE327665 EXA327665 FGW327665 FQS327665 GAO327665 GKK327665 GUG327665 HEC327665 HNY327665 HXU327665 IHQ327665 IRM327665 JBI327665 JLE327665 JVA327665 KEW327665 KOS327665 KYO327665 LIK327665 LSG327665 MCC327665 MLY327665 MVU327665 NFQ327665 NPM327665 NZI327665 OJE327665 OTA327665 PCW327665 PMS327665 PWO327665 QGK327665 QQG327665 RAC327665 RJY327665 RTU327665 SDQ327665 SNM327665 SXI327665 THE327665 TRA327665 UAW327665 UKS327665 UUO327665 VEK327665 VOG327665 VYC327665 WHY327665 WRU327665 FI393201 PE393201 ZA393201 AIW393201 ASS393201 BCO393201 BMK393201 BWG393201 CGC393201 CPY393201 CZU393201 DJQ393201 DTM393201 EDI393201 ENE393201 EXA393201 FGW393201 FQS393201 GAO393201 GKK393201 GUG393201 HEC393201 HNY393201 HXU393201 IHQ393201 IRM393201 JBI393201 JLE393201 JVA393201 KEW393201 KOS393201 KYO393201 LIK393201 LSG393201 MCC393201 MLY393201 MVU393201 NFQ393201 NPM393201 NZI393201 OJE393201 OTA393201 PCW393201 PMS393201 PWO393201 QGK393201 QQG393201 RAC393201 RJY393201 RTU393201 SDQ393201 SNM393201 SXI393201 THE393201 TRA393201 UAW393201 UKS393201 UUO393201 VEK393201 VOG393201 VYC393201 WHY393201 WRU393201 FI458737 PE458737 ZA458737 AIW458737 ASS458737 BCO458737 BMK458737 BWG458737 CGC458737 CPY458737 CZU458737 DJQ458737 DTM458737 EDI458737 ENE458737 EXA458737 FGW458737 FQS458737 GAO458737 GKK458737 GUG458737 HEC458737 HNY458737 HXU458737 IHQ458737 IRM458737 JBI458737 JLE458737 JVA458737 KEW458737 KOS458737 KYO458737 LIK458737 LSG458737 MCC458737 MLY458737 MVU458737 NFQ458737 NPM458737 NZI458737 OJE458737 OTA458737 PCW458737 PMS458737 PWO458737 QGK458737 QQG458737 RAC458737 RJY458737 RTU458737 SDQ458737 SNM458737 SXI458737 THE458737 TRA458737 UAW458737 UKS458737 UUO458737 VEK458737 VOG458737 VYC458737 WHY458737 WRU458737 FI524273 PE524273 ZA524273 AIW524273 ASS524273 BCO524273 BMK524273 BWG524273 CGC524273 CPY524273 CZU524273 DJQ524273 DTM524273 EDI524273 ENE524273 EXA524273 FGW524273 FQS524273 GAO524273 GKK524273 GUG524273 HEC524273 HNY524273 HXU524273 IHQ524273 IRM524273 JBI524273 JLE524273 JVA524273 KEW524273 KOS524273 KYO524273 LIK524273 LSG524273 MCC524273 MLY524273 MVU524273 NFQ524273 NPM524273 NZI524273 OJE524273 OTA524273 PCW524273 PMS524273 PWO524273 QGK524273 QQG524273 RAC524273 RJY524273 RTU524273 SDQ524273 SNM524273 SXI524273 THE524273 TRA524273 UAW524273 UKS524273 UUO524273 VEK524273 VOG524273 VYC524273 WHY524273 WRU524273 FI589809 PE589809 ZA589809 AIW589809 ASS589809 BCO589809 BMK589809 BWG589809 CGC589809 CPY589809 CZU589809 DJQ589809 DTM589809 EDI589809 ENE589809 EXA589809 FGW589809 FQS589809 GAO589809 GKK589809 GUG589809 HEC589809 HNY589809 HXU589809 IHQ589809 IRM589809 JBI589809 JLE589809 JVA589809 KEW589809 KOS589809 KYO589809 LIK589809 LSG589809 MCC589809 MLY589809 MVU589809 NFQ589809 NPM589809 NZI589809 OJE589809 OTA589809 PCW589809 PMS589809 PWO589809 QGK589809 QQG589809 RAC589809 RJY589809 RTU589809 SDQ589809 SNM589809 SXI589809 THE589809 TRA589809 UAW589809 UKS589809 UUO589809 VEK589809 VOG589809 VYC589809 WHY589809 WRU589809 FI655345 PE655345 ZA655345 AIW655345 ASS655345 BCO655345 BMK655345 BWG655345 CGC655345 CPY655345 CZU655345 DJQ655345 DTM655345 EDI655345 ENE655345 EXA655345 FGW655345 FQS655345 GAO655345 GKK655345 GUG655345 HEC655345 HNY655345 HXU655345 IHQ655345 IRM655345 JBI655345 JLE655345 JVA655345 KEW655345 KOS655345 KYO655345 LIK655345 LSG655345 MCC655345 MLY655345 MVU655345 NFQ655345 NPM655345 NZI655345 OJE655345 OTA655345 PCW655345 PMS655345 PWO655345 QGK655345 QQG655345 RAC655345 RJY655345 RTU655345 SDQ655345 SNM655345 SXI655345 THE655345 TRA655345 UAW655345 UKS655345 UUO655345 VEK655345 VOG655345 VYC655345 WHY655345 WRU655345 FI720881 PE720881 ZA720881 AIW720881 ASS720881 BCO720881 BMK720881 BWG720881 CGC720881 CPY720881 CZU720881 DJQ720881 DTM720881 EDI720881 ENE720881 EXA720881 FGW720881 FQS720881 GAO720881 GKK720881 GUG720881 HEC720881 HNY720881 HXU720881 IHQ720881 IRM720881 JBI720881 JLE720881 JVA720881 KEW720881 KOS720881 KYO720881 LIK720881 LSG720881 MCC720881 MLY720881 MVU720881 NFQ720881 NPM720881 NZI720881 OJE720881 OTA720881 PCW720881 PMS720881 PWO720881 QGK720881 QQG720881 RAC720881 RJY720881 RTU720881 SDQ720881 SNM720881 SXI720881 THE720881 TRA720881 UAW720881 UKS720881 UUO720881 VEK720881 VOG720881 VYC720881 WHY720881 WRU720881 FI786417 PE786417 ZA786417 AIW786417 ASS786417 BCO786417 BMK786417 BWG786417 CGC786417 CPY786417 CZU786417 DJQ786417 DTM786417 EDI786417 ENE786417 EXA786417 FGW786417 FQS786417 GAO786417 GKK786417 GUG786417 HEC786417 HNY786417 HXU786417 IHQ786417 IRM786417 JBI786417 JLE786417 JVA786417 KEW786417 KOS786417 KYO786417 LIK786417 LSG786417 MCC786417 MLY786417 MVU786417 NFQ786417 NPM786417 NZI786417 OJE786417 OTA786417 PCW786417 PMS786417 PWO786417 QGK786417 QQG786417 RAC786417 RJY786417 RTU786417 SDQ786417 SNM786417 SXI786417 THE786417 TRA786417 UAW786417 UKS786417 UUO786417 VEK786417 VOG786417 VYC786417 WHY786417 WRU786417 FI851953 PE851953 ZA851953 AIW851953 ASS851953 BCO851953 BMK851953 BWG851953 CGC851953 CPY851953 CZU851953 DJQ851953 DTM851953 EDI851953 ENE851953 EXA851953 FGW851953 FQS851953 GAO851953 GKK851953 GUG851953 HEC851953 HNY851953 HXU851953 IHQ851953 IRM851953 JBI851953 JLE851953 JVA851953 KEW851953 KOS851953 KYO851953 LIK851953 LSG851953 MCC851953 MLY851953 MVU851953 NFQ851953 NPM851953 NZI851953 OJE851953 OTA851953 PCW851953 PMS851953 PWO851953 QGK851953 QQG851953 RAC851953 RJY851953 RTU851953 SDQ851953 SNM851953 SXI851953 THE851953 TRA851953 UAW851953 UKS851953 UUO851953 VEK851953 VOG851953 VYC851953 WHY851953 WRU851953 FI917489 PE917489 ZA917489 AIW917489 ASS917489 BCO917489 BMK917489 BWG917489 CGC917489 CPY917489 CZU917489 DJQ917489 DTM917489 EDI917489 ENE917489 EXA917489 FGW917489 FQS917489 GAO917489 GKK917489 GUG917489 HEC917489 HNY917489 HXU917489 IHQ917489 IRM917489 JBI917489 JLE917489 JVA917489 KEW917489 KOS917489 KYO917489 LIK917489 LSG917489 MCC917489 MLY917489 MVU917489 NFQ917489 NPM917489 NZI917489 OJE917489 OTA917489 PCW917489 PMS917489 PWO917489 QGK917489 QQG917489 RAC917489 RJY917489 RTU917489 SDQ917489 SNM917489 SXI917489 THE917489 TRA917489 UAW917489 UKS917489 UUO917489 VEK917489 VOG917489 VYC917489 WHY917489 WRU917489 FI983025 PE983025 ZA983025 AIW983025 ASS983025 BCO983025 BMK983025 BWG983025 CGC983025 CPY983025 CZU983025 DJQ983025 DTM983025 EDI983025 ENE983025 EXA983025 FGW983025 FQS983025 GAO983025 GKK983025 GUG983025 HEC983025 HNY983025 HXU983025 IHQ983025 IRM983025 JBI983025 JLE983025 JVA983025 KEW983025 KOS983025 KYO983025 LIK983025 LSG983025 MCC983025 MLY983025 MVU983025 NFQ983025 NPM983025 NZI983025 OJE983025 OTA983025 PCW983025 PMS983025 PWO983025 QGK983025 QQG983025 RAC983025 RJY983025 RTU983025 SDQ983025 SNM983025 SXI983025 THE983025 TRA983025 UAW983025 UKS983025 UUO983025 VEK983025 VOG983025 VYC983025 WHY983025 WRU983025 FP65521 PL65521 ZH65521 AJD65521 ASZ65521 BCV65521 BMR65521 BWN65521 CGJ65521 CQF65521 DAB65521 DJX65521 DTT65521 EDP65521 ENL65521 EXH65521 FHD65521 FQZ65521 GAV65521 GKR65521 GUN65521 HEJ65521 HOF65521 HYB65521 IHX65521 IRT65521 JBP65521 JLL65521 JVH65521 KFD65521 KOZ65521 KYV65521 LIR65521 LSN65521 MCJ65521 MMF65521 MWB65521 NFX65521 NPT65521 NZP65521 OJL65521 OTH65521 PDD65521 PMZ65521 PWV65521 QGR65521 QQN65521 RAJ65521 RKF65521 RUB65521 SDX65521 SNT65521 SXP65521 THL65521 TRH65521 UBD65521 UKZ65521 UUV65521 VER65521 VON65521 VYJ65521 WIF65521 WSB65521 FP131057 PL131057 ZH131057 AJD131057 ASZ131057 BCV131057 BMR131057 BWN131057 CGJ131057 CQF131057 DAB131057 DJX131057 DTT131057 EDP131057 ENL131057 EXH131057 FHD131057 FQZ131057 GAV131057 GKR131057 GUN131057 HEJ131057 HOF131057 HYB131057 IHX131057 IRT131057 JBP131057 JLL131057 JVH131057 KFD131057 KOZ131057 KYV131057 LIR131057 LSN131057 MCJ131057 MMF131057 MWB131057 NFX131057 NPT131057 NZP131057 OJL131057 OTH131057 PDD131057 PMZ131057 PWV131057 QGR131057 QQN131057 RAJ131057 RKF131057 RUB131057 SDX131057 SNT131057 SXP131057 THL131057 TRH131057 UBD131057 UKZ131057 UUV131057 VER131057 VON131057 VYJ131057 WIF131057 WSB131057 FP196593 PL196593 ZH196593 AJD196593 ASZ196593 BCV196593 BMR196593 BWN196593 CGJ196593 CQF196593 DAB196593 DJX196593 DTT196593 EDP196593 ENL196593 EXH196593 FHD196593 FQZ196593 GAV196593 GKR196593 GUN196593 HEJ196593 HOF196593 HYB196593 IHX196593 IRT196593 JBP196593 JLL196593 JVH196593 KFD196593 KOZ196593 KYV196593 LIR196593 LSN196593 MCJ196593 MMF196593 MWB196593 NFX196593 NPT196593 NZP196593 OJL196593 OTH196593 PDD196593 PMZ196593 PWV196593 QGR196593 QQN196593 RAJ196593 RKF196593 RUB196593 SDX196593 SNT196593 SXP196593 THL196593 TRH196593 UBD196593 UKZ196593 UUV196593 VER196593 VON196593 VYJ196593 WIF196593 WSB196593 FP262129 PL262129 ZH262129 AJD262129 ASZ262129 BCV262129 BMR262129 BWN262129 CGJ262129 CQF262129 DAB262129 DJX262129 DTT262129 EDP262129 ENL262129 EXH262129 FHD262129 FQZ262129 GAV262129 GKR262129 GUN262129 HEJ262129 HOF262129 HYB262129 IHX262129 IRT262129 JBP262129 JLL262129 JVH262129 KFD262129 KOZ262129 KYV262129 LIR262129 LSN262129 MCJ262129 MMF262129 MWB262129 NFX262129 NPT262129 NZP262129 OJL262129 OTH262129 PDD262129 PMZ262129 PWV262129 QGR262129 QQN262129 RAJ262129 RKF262129 RUB262129 SDX262129 SNT262129 SXP262129 THL262129 TRH262129 UBD262129 UKZ262129 UUV262129 VER262129 VON262129 VYJ262129 WIF262129 WSB262129 FP327665 PL327665 ZH327665 AJD327665 ASZ327665 BCV327665 BMR327665 BWN327665 CGJ327665 CQF327665 DAB327665 DJX327665 DTT327665 EDP327665 ENL327665 EXH327665 FHD327665 FQZ327665 GAV327665 GKR327665 GUN327665 HEJ327665 HOF327665 HYB327665 IHX327665 IRT327665 JBP327665 JLL327665 JVH327665 KFD327665 KOZ327665 KYV327665 LIR327665 LSN327665 MCJ327665 MMF327665 MWB327665 NFX327665 NPT327665 NZP327665 OJL327665 OTH327665 PDD327665 PMZ327665 PWV327665 QGR327665 QQN327665 RAJ327665 RKF327665 RUB327665 SDX327665 SNT327665 SXP327665 THL327665 TRH327665 UBD327665 UKZ327665 UUV327665 VER327665 VON327665 VYJ327665 WIF327665 WSB327665 FP393201 PL393201 ZH393201 AJD393201 ASZ393201 BCV393201 BMR393201 BWN393201 CGJ393201 CQF393201 DAB393201 DJX393201 DTT393201 EDP393201 ENL393201 EXH393201 FHD393201 FQZ393201 GAV393201 GKR393201 GUN393201 HEJ393201 HOF393201 HYB393201 IHX393201 IRT393201 JBP393201 JLL393201 JVH393201 KFD393201 KOZ393201 KYV393201 LIR393201 LSN393201 MCJ393201 MMF393201 MWB393201 NFX393201 NPT393201 NZP393201 OJL393201 OTH393201 PDD393201 PMZ393201 PWV393201 QGR393201 QQN393201 RAJ393201 RKF393201 RUB393201 SDX393201 SNT393201 SXP393201 THL393201 TRH393201 UBD393201 UKZ393201 UUV393201 VER393201 VON393201 VYJ393201 WIF393201 WSB393201 FP458737 PL458737 ZH458737 AJD458737 ASZ458737 BCV458737 BMR458737 BWN458737 CGJ458737 CQF458737 DAB458737 DJX458737 DTT458737 EDP458737 ENL458737 EXH458737 FHD458737 FQZ458737 GAV458737 GKR458737 GUN458737 HEJ458737 HOF458737 HYB458737 IHX458737 IRT458737 JBP458737 JLL458737 JVH458737 KFD458737 KOZ458737 KYV458737 LIR458737 LSN458737 MCJ458737 MMF458737 MWB458737 NFX458737 NPT458737 NZP458737 OJL458737 OTH458737 PDD458737 PMZ458737 PWV458737 QGR458737 QQN458737 RAJ458737 RKF458737 RUB458737 SDX458737 SNT458737 SXP458737 THL458737 TRH458737 UBD458737 UKZ458737 UUV458737 VER458737 VON458737 VYJ458737 WIF458737 WSB458737 FP524273 PL524273 ZH524273 AJD524273 ASZ524273 BCV524273 BMR524273 BWN524273 CGJ524273 CQF524273 DAB524273 DJX524273 DTT524273 EDP524273 ENL524273 EXH524273 FHD524273 FQZ524273 GAV524273 GKR524273 GUN524273 HEJ524273 HOF524273 HYB524273 IHX524273 IRT524273 JBP524273 JLL524273 JVH524273 KFD524273 KOZ524273 KYV524273 LIR524273 LSN524273 MCJ524273 MMF524273 MWB524273 NFX524273 NPT524273 NZP524273 OJL524273 OTH524273 PDD524273 PMZ524273 PWV524273 QGR524273 QQN524273 RAJ524273 RKF524273 RUB524273 SDX524273 SNT524273 SXP524273 THL524273 TRH524273 UBD524273 UKZ524273 UUV524273 VER524273 VON524273 VYJ524273 WIF524273 WSB524273 FP589809 PL589809 ZH589809 AJD589809 ASZ589809 BCV589809 BMR589809 BWN589809 CGJ589809 CQF589809 DAB589809 DJX589809 DTT589809 EDP589809 ENL589809 EXH589809 FHD589809 FQZ589809 GAV589809 GKR589809 GUN589809 HEJ589809 HOF589809 HYB589809 IHX589809 IRT589809 JBP589809 JLL589809 JVH589809 KFD589809 KOZ589809 KYV589809 LIR589809 LSN589809 MCJ589809 MMF589809 MWB589809 NFX589809 NPT589809 NZP589809 OJL589809 OTH589809 PDD589809 PMZ589809 PWV589809 QGR589809 QQN589809 RAJ589809 RKF589809 RUB589809 SDX589809 SNT589809 SXP589809 THL589809 TRH589809 UBD589809 UKZ589809 UUV589809 VER589809 VON589809 VYJ589809 WIF589809 WSB589809 FP655345 PL655345 ZH655345 AJD655345 ASZ655345 BCV655345 BMR655345 BWN655345 CGJ655345 CQF655345 DAB655345 DJX655345 DTT655345 EDP655345 ENL655345 EXH655345 FHD655345 FQZ655345 GAV655345 GKR655345 GUN655345 HEJ655345 HOF655345 HYB655345 IHX655345 IRT655345 JBP655345 JLL655345 JVH655345 KFD655345 KOZ655345 KYV655345 LIR655345 LSN655345 MCJ655345 MMF655345 MWB655345 NFX655345 NPT655345 NZP655345 OJL655345 OTH655345 PDD655345 PMZ655345 PWV655345 QGR655345 QQN655345 RAJ655345 RKF655345 RUB655345 SDX655345 SNT655345 SXP655345 THL655345 TRH655345 UBD655345 UKZ655345 UUV655345 VER655345 VON655345 VYJ655345 WIF655345 WSB655345 FP720881 PL720881 ZH720881 AJD720881 ASZ720881 BCV720881 BMR720881 BWN720881 CGJ720881 CQF720881 DAB720881 DJX720881 DTT720881 EDP720881 ENL720881 EXH720881 FHD720881 FQZ720881 GAV720881 GKR720881 GUN720881 HEJ720881 HOF720881 HYB720881 IHX720881 IRT720881 JBP720881 JLL720881 JVH720881 KFD720881 KOZ720881 KYV720881 LIR720881 LSN720881 MCJ720881 MMF720881 MWB720881 NFX720881 NPT720881 NZP720881 OJL720881 OTH720881 PDD720881 PMZ720881 PWV720881 QGR720881 QQN720881 RAJ720881 RKF720881 RUB720881 SDX720881 SNT720881 SXP720881 THL720881 TRH720881 UBD720881 UKZ720881 UUV720881 VER720881 VON720881 VYJ720881 WIF720881 WSB720881 FP786417 PL786417 ZH786417 AJD786417 ASZ786417 BCV786417 BMR786417 BWN786417 CGJ786417 CQF786417 DAB786417 DJX786417 DTT786417 EDP786417 ENL786417 EXH786417 FHD786417 FQZ786417 GAV786417 GKR786417 GUN786417 HEJ786417 HOF786417 HYB786417 IHX786417 IRT786417 JBP786417 JLL786417 JVH786417 KFD786417 KOZ786417 KYV786417 LIR786417 LSN786417 MCJ786417 MMF786417 MWB786417 NFX786417 NPT786417 NZP786417 OJL786417 OTH786417 PDD786417 PMZ786417 PWV786417 QGR786417 QQN786417 RAJ786417 RKF786417 RUB786417 SDX786417 SNT786417 SXP786417 THL786417 TRH786417 UBD786417 UKZ786417 UUV786417 VER786417 VON786417 VYJ786417 WIF786417 WSB786417 FP851953 PL851953 ZH851953 AJD851953 ASZ851953 BCV851953 BMR851953 BWN851953 CGJ851953 CQF851953 DAB851953 DJX851953 DTT851953 EDP851953 ENL851953 EXH851953 FHD851953 FQZ851953 GAV851953 GKR851953 GUN851953 HEJ851953 HOF851953 HYB851953 IHX851953 IRT851953 JBP851953 JLL851953 JVH851953 KFD851953 KOZ851953 KYV851953 LIR851953 LSN851953 MCJ851953 MMF851953 MWB851953 NFX851953 NPT851953 NZP851953 OJL851953 OTH851953 PDD851953 PMZ851953 PWV851953 QGR851953 QQN851953 RAJ851953 RKF851953 RUB851953 SDX851953 SNT851953 SXP851953 THL851953 TRH851953 UBD851953 UKZ851953 UUV851953 VER851953 VON851953 VYJ851953 WIF851953 WSB851953 FP917489 PL917489 ZH917489 AJD917489 ASZ917489 BCV917489 BMR917489 BWN917489 CGJ917489 CQF917489 DAB917489 DJX917489 DTT917489 EDP917489 ENL917489 EXH917489 FHD917489 FQZ917489 GAV917489 GKR917489 GUN917489 HEJ917489 HOF917489 HYB917489 IHX917489 IRT917489 JBP917489 JLL917489 JVH917489 KFD917489 KOZ917489 KYV917489 LIR917489 LSN917489 MCJ917489 MMF917489 MWB917489 NFX917489 NPT917489 NZP917489 OJL917489 OTH917489 PDD917489 PMZ917489 PWV917489 QGR917489 QQN917489 RAJ917489 RKF917489 RUB917489 SDX917489 SNT917489 SXP917489 THL917489 TRH917489 UBD917489 UKZ917489 UUV917489 VER917489 VON917489 VYJ917489 WIF917489 WSB917489 FP983025 PL983025 ZH983025 AJD983025 ASZ983025 BCV983025 BMR983025 BWN983025 CGJ983025 CQF983025 DAB983025 DJX983025 DTT983025 EDP983025 ENL983025 EXH983025 FHD983025 FQZ983025 GAV983025 GKR983025 GUN983025 HEJ983025 HOF983025 HYB983025 IHX983025 IRT983025 JBP983025 JLL983025 JVH983025 KFD983025 KOZ983025 KYV983025 LIR983025 LSN983025 MCJ983025 MMF983025 MWB983025 NFX983025 NPT983025 NZP983025 OJL983025 OTH983025 PDD983025 PMZ983025 PWV983025 QGR983025 QQN983025 RAJ983025 RKF983025 RUB983025 SDX983025 SNT983025 SXP983025 THL983025 TRH983025 UBD983025 UKZ983025 UUV983025 VER983025 VON983025 VYJ983025 WIF983025 WSB983025 FR65521 PN65521 ZJ65521 AJF65521 ATB65521 BCX65521 BMT65521 BWP65521 CGL65521 CQH65521 DAD65521 DJZ65521 DTV65521 EDR65521 ENN65521 EXJ65521 FHF65521 FRB65521 GAX65521 GKT65521 GUP65521 HEL65521 HOH65521 HYD65521 IHZ65521 IRV65521 JBR65521 JLN65521 JVJ65521 KFF65521 KPB65521 KYX65521 LIT65521 LSP65521 MCL65521 MMH65521 MWD65521 NFZ65521 NPV65521 NZR65521 OJN65521 OTJ65521 PDF65521 PNB65521 PWX65521 QGT65521 QQP65521 RAL65521 RKH65521 RUD65521 SDZ65521 SNV65521 SXR65521 THN65521 TRJ65521 UBF65521 ULB65521 UUX65521 VET65521 VOP65521 VYL65521 WIH65521 WSD65521 FR131057 PN131057 ZJ131057 AJF131057 ATB131057 BCX131057 BMT131057 BWP131057 CGL131057 CQH131057 DAD131057 DJZ131057 DTV131057 EDR131057 ENN131057 EXJ131057 FHF131057 FRB131057 GAX131057 GKT131057 GUP131057 HEL131057 HOH131057 HYD131057 IHZ131057 IRV131057 JBR131057 JLN131057 JVJ131057 KFF131057 KPB131057 KYX131057 LIT131057 LSP131057 MCL131057 MMH131057 MWD131057 NFZ131057 NPV131057 NZR131057 OJN131057 OTJ131057 PDF131057 PNB131057 PWX131057 QGT131057 QQP131057 RAL131057 RKH131057 RUD131057 SDZ131057 SNV131057 SXR131057 THN131057 TRJ131057 UBF131057 ULB131057 UUX131057 VET131057 VOP131057 VYL131057 WIH131057 WSD131057 FR196593 PN196593 ZJ196593 AJF196593 ATB196593 BCX196593 BMT196593 BWP196593 CGL196593 CQH196593 DAD196593 DJZ196593 DTV196593 EDR196593 ENN196593 EXJ196593 FHF196593 FRB196593 GAX196593 GKT196593 GUP196593 HEL196593 HOH196593 HYD196593 IHZ196593 IRV196593 JBR196593 JLN196593 JVJ196593 KFF196593 KPB196593 KYX196593 LIT196593 LSP196593 MCL196593 MMH196593 MWD196593 NFZ196593 NPV196593 NZR196593 OJN196593 OTJ196593 PDF196593 PNB196593 PWX196593 QGT196593 QQP196593 RAL196593 RKH196593 RUD196593 SDZ196593 SNV196593 SXR196593 THN196593 TRJ196593 UBF196593 ULB196593 UUX196593 VET196593 VOP196593 VYL196593 WIH196593 WSD196593 FR262129 PN262129 ZJ262129 AJF262129 ATB262129 BCX262129 BMT262129 BWP262129 CGL262129 CQH262129 DAD262129 DJZ262129 DTV262129 EDR262129 ENN262129 EXJ262129 FHF262129 FRB262129 GAX262129 GKT262129 GUP262129 HEL262129 HOH262129 HYD262129 IHZ262129 IRV262129 JBR262129 JLN262129 JVJ262129 KFF262129 KPB262129 KYX262129 LIT262129 LSP262129 MCL262129 MMH262129 MWD262129 NFZ262129 NPV262129 NZR262129 OJN262129 OTJ262129 PDF262129 PNB262129 PWX262129 QGT262129 QQP262129 RAL262129 RKH262129 RUD262129 SDZ262129 SNV262129 SXR262129 THN262129 TRJ262129 UBF262129 ULB262129 UUX262129 VET262129 VOP262129 VYL262129 WIH262129 WSD262129 FR327665 PN327665 ZJ327665 AJF327665 ATB327665 BCX327665 BMT327665 BWP327665 CGL327665 CQH327665 DAD327665 DJZ327665 DTV327665 EDR327665 ENN327665 EXJ327665 FHF327665 FRB327665 GAX327665 GKT327665 GUP327665 HEL327665 HOH327665 HYD327665 IHZ327665 IRV327665 JBR327665 JLN327665 JVJ327665 KFF327665 KPB327665 KYX327665 LIT327665 LSP327665 MCL327665 MMH327665 MWD327665 NFZ327665 NPV327665 NZR327665 OJN327665 OTJ327665 PDF327665 PNB327665 PWX327665 QGT327665 QQP327665 RAL327665 RKH327665 RUD327665 SDZ327665 SNV327665 SXR327665 THN327665 TRJ327665 UBF327665 ULB327665 UUX327665 VET327665 VOP327665 VYL327665 WIH327665 WSD327665 FR393201 PN393201 ZJ393201 AJF393201 ATB393201 BCX393201 BMT393201 BWP393201 CGL393201 CQH393201 DAD393201 DJZ393201 DTV393201 EDR393201 ENN393201 EXJ393201 FHF393201 FRB393201 GAX393201 GKT393201 GUP393201 HEL393201 HOH393201 HYD393201 IHZ393201 IRV393201 JBR393201 JLN393201 JVJ393201 KFF393201 KPB393201 KYX393201 LIT393201 LSP393201 MCL393201 MMH393201 MWD393201 NFZ393201 NPV393201 NZR393201 OJN393201 OTJ393201 PDF393201 PNB393201 PWX393201 QGT393201 QQP393201 RAL393201 RKH393201 RUD393201 SDZ393201 SNV393201 SXR393201 THN393201 TRJ393201 UBF393201 ULB393201 UUX393201 VET393201 VOP393201 VYL393201 WIH393201 WSD393201 FR458737 PN458737 ZJ458737 AJF458737 ATB458737 BCX458737 BMT458737 BWP458737 CGL458737 CQH458737 DAD458737 DJZ458737 DTV458737 EDR458737 ENN458737 EXJ458737 FHF458737 FRB458737 GAX458737 GKT458737 GUP458737 HEL458737 HOH458737 HYD458737 IHZ458737 IRV458737 JBR458737 JLN458737 JVJ458737 KFF458737 KPB458737 KYX458737 LIT458737 LSP458737 MCL458737 MMH458737 MWD458737 NFZ458737 NPV458737 NZR458737 OJN458737 OTJ458737 PDF458737 PNB458737 PWX458737 QGT458737 QQP458737 RAL458737 RKH458737 RUD458737 SDZ458737 SNV458737 SXR458737 THN458737 TRJ458737 UBF458737 ULB458737 UUX458737 VET458737 VOP458737 VYL458737 WIH458737 WSD458737 FR524273 PN524273 ZJ524273 AJF524273 ATB524273 BCX524273 BMT524273 BWP524273 CGL524273 CQH524273 DAD524273 DJZ524273 DTV524273 EDR524273 ENN524273 EXJ524273 FHF524273 FRB524273 GAX524273 GKT524273 GUP524273 HEL524273 HOH524273 HYD524273 IHZ524273 IRV524273 JBR524273 JLN524273 JVJ524273 KFF524273 KPB524273 KYX524273 LIT524273 LSP524273 MCL524273 MMH524273 MWD524273 NFZ524273 NPV524273 NZR524273 OJN524273 OTJ524273 PDF524273 PNB524273 PWX524273 QGT524273 QQP524273 RAL524273 RKH524273 RUD524273 SDZ524273 SNV524273 SXR524273 THN524273 TRJ524273 UBF524273 ULB524273 UUX524273 VET524273 VOP524273 VYL524273 WIH524273 WSD524273 FR589809 PN589809 ZJ589809 AJF589809 ATB589809 BCX589809 BMT589809 BWP589809 CGL589809 CQH589809 DAD589809 DJZ589809 DTV589809 EDR589809 ENN589809 EXJ589809 FHF589809 FRB589809 GAX589809 GKT589809 GUP589809 HEL589809 HOH589809 HYD589809 IHZ589809 IRV589809 JBR589809 JLN589809 JVJ589809 KFF589809 KPB589809 KYX589809 LIT589809 LSP589809 MCL589809 MMH589809 MWD589809 NFZ589809 NPV589809 NZR589809 OJN589809 OTJ589809 PDF589809 PNB589809 PWX589809 QGT589809 QQP589809 RAL589809 RKH589809 RUD589809 SDZ589809 SNV589809 SXR589809 THN589809 TRJ589809 UBF589809 ULB589809 UUX589809 VET589809 VOP589809 VYL589809 WIH589809 WSD589809 FR655345 PN655345 ZJ655345 AJF655345 ATB655345 BCX655345 BMT655345 BWP655345 CGL655345 CQH655345 DAD655345 DJZ655345 DTV655345 EDR655345 ENN655345 EXJ655345 FHF655345 FRB655345 GAX655345 GKT655345 GUP655345 HEL655345 HOH655345 HYD655345 IHZ655345 IRV655345 JBR655345 JLN655345 JVJ655345 KFF655345 KPB655345 KYX655345 LIT655345 LSP655345 MCL655345 MMH655345 MWD655345 NFZ655345 NPV655345 NZR655345 OJN655345 OTJ655345 PDF655345 PNB655345 PWX655345 QGT655345 QQP655345 RAL655345 RKH655345 RUD655345 SDZ655345 SNV655345 SXR655345 THN655345 TRJ655345 UBF655345 ULB655345 UUX655345 VET655345 VOP655345 VYL655345 WIH655345 WSD655345 FR720881 PN720881 ZJ720881 AJF720881 ATB720881 BCX720881 BMT720881 BWP720881 CGL720881 CQH720881 DAD720881 DJZ720881 DTV720881 EDR720881 ENN720881 EXJ720881 FHF720881 FRB720881 GAX720881 GKT720881 GUP720881 HEL720881 HOH720881 HYD720881 IHZ720881 IRV720881 JBR720881 JLN720881 JVJ720881 KFF720881 KPB720881 KYX720881 LIT720881 LSP720881 MCL720881 MMH720881 MWD720881 NFZ720881 NPV720881 NZR720881 OJN720881 OTJ720881 PDF720881 PNB720881 PWX720881 QGT720881 QQP720881 RAL720881 RKH720881 RUD720881 SDZ720881 SNV720881 SXR720881 THN720881 TRJ720881 UBF720881 ULB720881 UUX720881 VET720881 VOP720881 VYL720881 WIH720881 WSD720881 FR786417 PN786417 ZJ786417 AJF786417 ATB786417 BCX786417 BMT786417 BWP786417 CGL786417 CQH786417 DAD786417 DJZ786417 DTV786417 EDR786417 ENN786417 EXJ786417 FHF786417 FRB786417 GAX786417 GKT786417 GUP786417 HEL786417 HOH786417 HYD786417 IHZ786417 IRV786417 JBR786417 JLN786417 JVJ786417 KFF786417 KPB786417 KYX786417 LIT786417 LSP786417 MCL786417 MMH786417 MWD786417 NFZ786417 NPV786417 NZR786417 OJN786417 OTJ786417 PDF786417 PNB786417 PWX786417 QGT786417 QQP786417 RAL786417 RKH786417 RUD786417 SDZ786417 SNV786417 SXR786417 THN786417 TRJ786417 UBF786417 ULB786417 UUX786417 VET786417 VOP786417 VYL786417 WIH786417 WSD786417 FR851953 PN851953 ZJ851953 AJF851953 ATB851953 BCX851953 BMT851953 BWP851953 CGL851953 CQH851953 DAD851953 DJZ851953 DTV851953 EDR851953 ENN851953 EXJ851953 FHF851953 FRB851953 GAX851953 GKT851953 GUP851953 HEL851953 HOH851953 HYD851953 IHZ851953 IRV851953 JBR851953 JLN851953 JVJ851953 KFF851953 KPB851953 KYX851953 LIT851953 LSP851953 MCL851953 MMH851953 MWD851953 NFZ851953 NPV851953 NZR851953 OJN851953 OTJ851953 PDF851953 PNB851953 PWX851953 QGT851953 QQP851953 RAL851953 RKH851953 RUD851953 SDZ851953 SNV851953 SXR851953 THN851953 TRJ851953 UBF851953 ULB851953 UUX851953 VET851953 VOP851953 VYL851953 WIH851953 WSD851953 FR917489 PN917489 ZJ917489 AJF917489 ATB917489 BCX917489 BMT917489 BWP917489 CGL917489 CQH917489 DAD917489 DJZ917489 DTV917489 EDR917489 ENN917489 EXJ917489 FHF917489 FRB917489 GAX917489 GKT917489 GUP917489 HEL917489 HOH917489 HYD917489 IHZ917489 IRV917489 JBR917489 JLN917489 JVJ917489 KFF917489 KPB917489 KYX917489 LIT917489 LSP917489 MCL917489 MMH917489 MWD917489 NFZ917489 NPV917489 NZR917489 OJN917489 OTJ917489 PDF917489 PNB917489 PWX917489 QGT917489 QQP917489 RAL917489 RKH917489 RUD917489 SDZ917489 SNV917489 SXR917489 THN917489 TRJ917489 UBF917489 ULB917489 UUX917489 VET917489 VOP917489 VYL917489 WIH917489 WSD917489 FR983025 PN983025 ZJ983025 AJF983025 ATB983025 BCX983025 BMT983025 BWP983025 CGL983025 CQH983025 DAD983025 DJZ983025 DTV983025 EDR983025 ENN983025 EXJ983025 FHF983025 FRB983025 GAX983025 GKT983025 GUP983025 HEL983025 HOH983025 HYD983025 IHZ983025 IRV983025 JBR983025 JLN983025 JVJ983025 KFF983025 KPB983025 KYX983025 LIT983025 LSP983025 MCL983025 MMH983025 MWD983025 NFZ983025 NPV983025 NZR983025 OJN983025 OTJ983025 PDF983025 PNB983025 PWX983025 QGT983025 QQP983025 RAL983025 RKH983025 RUD983025 SDZ983025 SNV983025 SXR983025 THN983025 TRJ983025 UBF983025 ULB983025 UUX983025 VET983025 VOP983025 VYL983025 WIH983025 WSD983025 FG65525 PC65525 YY65525 AIU65525 ASQ65525 BCM65525 BMI65525 BWE65525 CGA65525 CPW65525 CZS65525 DJO65525 DTK65525 EDG65525 ENC65525 EWY65525 FGU65525 FQQ65525 GAM65525 GKI65525 GUE65525 HEA65525 HNW65525 HXS65525 IHO65525 IRK65525 JBG65525 JLC65525 JUY65525 KEU65525 KOQ65525 KYM65525 LII65525 LSE65525 MCA65525 MLW65525 MVS65525 NFO65525 NPK65525 NZG65525 OJC65525 OSY65525 PCU65525 PMQ65525 PWM65525 QGI65525 QQE65525 RAA65525 RJW65525 RTS65525 SDO65525 SNK65525 SXG65525 THC65525 TQY65525 UAU65525 UKQ65525 UUM65525 VEI65525 VOE65525 VYA65525 WHW65525 WRS65525 FG131061 PC131061 YY131061 AIU131061 ASQ131061 BCM131061 BMI131061 BWE131061 CGA131061 CPW131061 CZS131061 DJO131061 DTK131061 EDG131061 ENC131061 EWY131061 FGU131061 FQQ131061 GAM131061 GKI131061 GUE131061 HEA131061 HNW131061 HXS131061 IHO131061 IRK131061 JBG131061 JLC131061 JUY131061 KEU131061 KOQ131061 KYM131061 LII131061 LSE131061 MCA131061 MLW131061 MVS131061 NFO131061 NPK131061 NZG131061 OJC131061 OSY131061 PCU131061 PMQ131061 PWM131061 QGI131061 QQE131061 RAA131061 RJW131061 RTS131061 SDO131061 SNK131061 SXG131061 THC131061 TQY131061 UAU131061 UKQ131061 UUM131061 VEI131061 VOE131061 VYA131061 WHW131061 WRS131061 FG196597 PC196597 YY196597 AIU196597 ASQ196597 BCM196597 BMI196597 BWE196597 CGA196597 CPW196597 CZS196597 DJO196597 DTK196597 EDG196597 ENC196597 EWY196597 FGU196597 FQQ196597 GAM196597 GKI196597 GUE196597 HEA196597 HNW196597 HXS196597 IHO196597 IRK196597 JBG196597 JLC196597 JUY196597 KEU196597 KOQ196597 KYM196597 LII196597 LSE196597 MCA196597 MLW196597 MVS196597 NFO196597 NPK196597 NZG196597 OJC196597 OSY196597 PCU196597 PMQ196597 PWM196597 QGI196597 QQE196597 RAA196597 RJW196597 RTS196597 SDO196597 SNK196597 SXG196597 THC196597 TQY196597 UAU196597 UKQ196597 UUM196597 VEI196597 VOE196597 VYA196597 WHW196597 WRS196597 FG262133 PC262133 YY262133 AIU262133 ASQ262133 BCM262133 BMI262133 BWE262133 CGA262133 CPW262133 CZS262133 DJO262133 DTK262133 EDG262133 ENC262133 EWY262133 FGU262133 FQQ262133 GAM262133 GKI262133 GUE262133 HEA262133 HNW262133 HXS262133 IHO262133 IRK262133 JBG262133 JLC262133 JUY262133 KEU262133 KOQ262133 KYM262133 LII262133 LSE262133 MCA262133 MLW262133 MVS262133 NFO262133 NPK262133 NZG262133 OJC262133 OSY262133 PCU262133 PMQ262133 PWM262133 QGI262133 QQE262133 RAA262133 RJW262133 RTS262133 SDO262133 SNK262133 SXG262133 THC262133 TQY262133 UAU262133 UKQ262133 UUM262133 VEI262133 VOE262133 VYA262133 WHW262133 WRS262133 FG327669 PC327669 YY327669 AIU327669 ASQ327669 BCM327669 BMI327669 BWE327669 CGA327669 CPW327669 CZS327669 DJO327669 DTK327669 EDG327669 ENC327669 EWY327669 FGU327669 FQQ327669 GAM327669 GKI327669 GUE327669 HEA327669 HNW327669 HXS327669 IHO327669 IRK327669 JBG327669 JLC327669 JUY327669 KEU327669 KOQ327669 KYM327669 LII327669 LSE327669 MCA327669 MLW327669 MVS327669 NFO327669 NPK327669 NZG327669 OJC327669 OSY327669 PCU327669 PMQ327669 PWM327669 QGI327669 QQE327669 RAA327669 RJW327669 RTS327669 SDO327669 SNK327669 SXG327669 THC327669 TQY327669 UAU327669 UKQ327669 UUM327669 VEI327669 VOE327669 VYA327669 WHW327669 WRS327669 FG393205 PC393205 YY393205 AIU393205 ASQ393205 BCM393205 BMI393205 BWE393205 CGA393205 CPW393205 CZS393205 DJO393205 DTK393205 EDG393205 ENC393205 EWY393205 FGU393205 FQQ393205 GAM393205 GKI393205 GUE393205 HEA393205 HNW393205 HXS393205 IHO393205 IRK393205 JBG393205 JLC393205 JUY393205 KEU393205 KOQ393205 KYM393205 LII393205 LSE393205 MCA393205 MLW393205 MVS393205 NFO393205 NPK393205 NZG393205 OJC393205 OSY393205 PCU393205 PMQ393205 PWM393205 QGI393205 QQE393205 RAA393205 RJW393205 RTS393205 SDO393205 SNK393205 SXG393205 THC393205 TQY393205 UAU393205 UKQ393205 UUM393205 VEI393205 VOE393205 VYA393205 WHW393205 WRS393205 FG458741 PC458741 YY458741 AIU458741 ASQ458741 BCM458741 BMI458741 BWE458741 CGA458741 CPW458741 CZS458741 DJO458741 DTK458741 EDG458741 ENC458741 EWY458741 FGU458741 FQQ458741 GAM458741 GKI458741 GUE458741 HEA458741 HNW458741 HXS458741 IHO458741 IRK458741 JBG458741 JLC458741 JUY458741 KEU458741 KOQ458741 KYM458741 LII458741 LSE458741 MCA458741 MLW458741 MVS458741 NFO458741 NPK458741 NZG458741 OJC458741 OSY458741 PCU458741 PMQ458741 PWM458741 QGI458741 QQE458741 RAA458741 RJW458741 RTS458741 SDO458741 SNK458741 SXG458741 THC458741 TQY458741 UAU458741 UKQ458741 UUM458741 VEI458741 VOE458741 VYA458741 WHW458741 WRS458741 FG524277 PC524277 YY524277 AIU524277 ASQ524277 BCM524277 BMI524277 BWE524277 CGA524277 CPW524277 CZS524277 DJO524277 DTK524277 EDG524277 ENC524277 EWY524277 FGU524277 FQQ524277 GAM524277 GKI524277 GUE524277 HEA524277 HNW524277 HXS524277 IHO524277 IRK524277 JBG524277 JLC524277 JUY524277 KEU524277 KOQ524277 KYM524277 LII524277 LSE524277 MCA524277 MLW524277 MVS524277 NFO524277 NPK524277 NZG524277 OJC524277 OSY524277 PCU524277 PMQ524277 PWM524277 QGI524277 QQE524277 RAA524277 RJW524277 RTS524277 SDO524277 SNK524277 SXG524277 THC524277 TQY524277 UAU524277 UKQ524277 UUM524277 VEI524277 VOE524277 VYA524277 WHW524277 WRS524277 FG589813 PC589813 YY589813 AIU589813 ASQ589813 BCM589813 BMI589813 BWE589813 CGA589813 CPW589813 CZS589813 DJO589813 DTK589813 EDG589813 ENC589813 EWY589813 FGU589813 FQQ589813 GAM589813 GKI589813 GUE589813 HEA589813 HNW589813 HXS589813 IHO589813 IRK589813 JBG589813 JLC589813 JUY589813 KEU589813 KOQ589813 KYM589813 LII589813 LSE589813 MCA589813 MLW589813 MVS589813 NFO589813 NPK589813 NZG589813 OJC589813 OSY589813 PCU589813 PMQ589813 PWM589813 QGI589813 QQE589813 RAA589813 RJW589813 RTS589813 SDO589813 SNK589813 SXG589813 THC589813 TQY589813 UAU589813 UKQ589813 UUM589813 VEI589813 VOE589813 VYA589813 WHW589813 WRS589813 FG655349 PC655349 YY655349 AIU655349 ASQ655349 BCM655349 BMI655349 BWE655349 CGA655349 CPW655349 CZS655349 DJO655349 DTK655349 EDG655349 ENC655349 EWY655349 FGU655349 FQQ655349 GAM655349 GKI655349 GUE655349 HEA655349 HNW655349 HXS655349 IHO655349 IRK655349 JBG655349 JLC655349 JUY655349 KEU655349 KOQ655349 KYM655349 LII655349 LSE655349 MCA655349 MLW655349 MVS655349 NFO655349 NPK655349 NZG655349 OJC655349 OSY655349 PCU655349 PMQ655349 PWM655349 QGI655349 QQE655349 RAA655349 RJW655349 RTS655349 SDO655349 SNK655349 SXG655349 THC655349 TQY655349 UAU655349 UKQ655349 UUM655349 VEI655349 VOE655349 VYA655349 WHW655349 WRS655349 FG720885 PC720885 YY720885 AIU720885 ASQ720885 BCM720885 BMI720885 BWE720885 CGA720885 CPW720885 CZS720885 DJO720885 DTK720885 EDG720885 ENC720885 EWY720885 FGU720885 FQQ720885 GAM720885 GKI720885 GUE720885 HEA720885 HNW720885 HXS720885 IHO720885 IRK720885 JBG720885 JLC720885 JUY720885 KEU720885 KOQ720885 KYM720885 LII720885 LSE720885 MCA720885 MLW720885 MVS720885 NFO720885 NPK720885 NZG720885 OJC720885 OSY720885 PCU720885 PMQ720885 PWM720885 QGI720885 QQE720885 RAA720885 RJW720885 RTS720885 SDO720885 SNK720885 SXG720885 THC720885 TQY720885 UAU720885 UKQ720885 UUM720885 VEI720885 VOE720885 VYA720885 WHW720885 WRS720885 FG786421 PC786421 YY786421 AIU786421 ASQ786421 BCM786421 BMI786421 BWE786421 CGA786421 CPW786421 CZS786421 DJO786421 DTK786421 EDG786421 ENC786421 EWY786421 FGU786421 FQQ786421 GAM786421 GKI786421 GUE786421 HEA786421 HNW786421 HXS786421 IHO786421 IRK786421 JBG786421 JLC786421 JUY786421 KEU786421 KOQ786421 KYM786421 LII786421 LSE786421 MCA786421 MLW786421 MVS786421 NFO786421 NPK786421 NZG786421 OJC786421 OSY786421 PCU786421 PMQ786421 PWM786421 QGI786421 QQE786421 RAA786421 RJW786421 RTS786421 SDO786421 SNK786421 SXG786421 THC786421 TQY786421 UAU786421 UKQ786421 UUM786421 VEI786421 VOE786421 VYA786421 WHW786421 WRS786421 FG851957 PC851957 YY851957 AIU851957 ASQ851957 BCM851957 BMI851957 BWE851957 CGA851957 CPW851957 CZS851957 DJO851957 DTK851957 EDG851957 ENC851957 EWY851957 FGU851957 FQQ851957 GAM851957 GKI851957 GUE851957 HEA851957 HNW851957 HXS851957 IHO851957 IRK851957 JBG851957 JLC851957 JUY851957 KEU851957 KOQ851957 KYM851957 LII851957 LSE851957 MCA851957 MLW851957 MVS851957 NFO851957 NPK851957 NZG851957 OJC851957 OSY851957 PCU851957 PMQ851957 PWM851957 QGI851957 QQE851957 RAA851957 RJW851957 RTS851957 SDO851957 SNK851957 SXG851957 THC851957 TQY851957 UAU851957 UKQ851957 UUM851957 VEI851957 VOE851957 VYA851957 WHW851957 WRS851957 FG917493 PC917493 YY917493 AIU917493 ASQ917493 BCM917493 BMI917493 BWE917493 CGA917493 CPW917493 CZS917493 DJO917493 DTK917493 EDG917493 ENC917493 EWY917493 FGU917493 FQQ917493 GAM917493 GKI917493 GUE917493 HEA917493 HNW917493 HXS917493 IHO917493 IRK917493 JBG917493 JLC917493 JUY917493 KEU917493 KOQ917493 KYM917493 LII917493 LSE917493 MCA917493 MLW917493 MVS917493 NFO917493 NPK917493 NZG917493 OJC917493 OSY917493 PCU917493 PMQ917493 PWM917493 QGI917493 QQE917493 RAA917493 RJW917493 RTS917493 SDO917493 SNK917493 SXG917493 THC917493 TQY917493 UAU917493 UKQ917493 UUM917493 VEI917493 VOE917493 VYA917493 WHW917493 WRS917493 FG983029 PC983029 YY983029 AIU983029 ASQ983029 BCM983029 BMI983029 BWE983029 CGA983029 CPW983029 CZS983029 DJO983029 DTK983029 EDG983029 ENC983029 EWY983029 FGU983029 FQQ983029 GAM983029 GKI983029 GUE983029 HEA983029 HNW983029 HXS983029 IHO983029 IRK983029 JBG983029 JLC983029 JUY983029 KEU983029 KOQ983029 KYM983029 LII983029 LSE983029 MCA983029 MLW983029 MVS983029 NFO983029 NPK983029 NZG983029 OJC983029 OSY983029 PCU983029 PMQ983029 PWM983029 QGI983029 QQE983029 RAA983029 RJW983029 RTS983029 SDO983029 SNK983029 SXG983029 THC983029 TQY983029 UAU983029 UKQ983029 UUM983029 VEI983029 VOE983029 VYA983029 WHW983029 WRS983029 FI65525 PE65525 ZA65525 AIW65525 ASS65525 BCO65525 BMK65525 BWG65525 CGC65525 CPY65525 CZU65525 DJQ65525 DTM65525 EDI65525 ENE65525 EXA65525 FGW65525 FQS65525 GAO65525 GKK65525 GUG65525 HEC65525 HNY65525 HXU65525 IHQ65525 IRM65525 JBI65525 JLE65525 JVA65525 KEW65525 KOS65525 KYO65525 LIK65525 LSG65525 MCC65525 MLY65525 MVU65525 NFQ65525 NPM65525 NZI65525 OJE65525 OTA65525 PCW65525 PMS65525 PWO65525 QGK65525 QQG65525 RAC65525 RJY65525 RTU65525 SDQ65525 SNM65525 SXI65525 THE65525 TRA65525 UAW65525 UKS65525 UUO65525 VEK65525 VOG65525 VYC65525 WHY65525 WRU65525 FI131061 PE131061 ZA131061 AIW131061 ASS131061 BCO131061 BMK131061 BWG131061 CGC131061 CPY131061 CZU131061 DJQ131061 DTM131061 EDI131061 ENE131061 EXA131061 FGW131061 FQS131061 GAO131061 GKK131061 GUG131061 HEC131061 HNY131061 HXU131061 IHQ131061 IRM131061 JBI131061 JLE131061 JVA131061 KEW131061 KOS131061 KYO131061 LIK131061 LSG131061 MCC131061 MLY131061 MVU131061 NFQ131061 NPM131061 NZI131061 OJE131061 OTA131061 PCW131061 PMS131061 PWO131061 QGK131061 QQG131061 RAC131061 RJY131061 RTU131061 SDQ131061 SNM131061 SXI131061 THE131061 TRA131061 UAW131061 UKS131061 UUO131061 VEK131061 VOG131061 VYC131061 WHY131061 WRU131061 FI196597 PE196597 ZA196597 AIW196597 ASS196597 BCO196597 BMK196597 BWG196597 CGC196597 CPY196597 CZU196597 DJQ196597 DTM196597 EDI196597 ENE196597 EXA196597 FGW196597 FQS196597 GAO196597 GKK196597 GUG196597 HEC196597 HNY196597 HXU196597 IHQ196597 IRM196597 JBI196597 JLE196597 JVA196597 KEW196597 KOS196597 KYO196597 LIK196597 LSG196597 MCC196597 MLY196597 MVU196597 NFQ196597 NPM196597 NZI196597 OJE196597 OTA196597 PCW196597 PMS196597 PWO196597 QGK196597 QQG196597 RAC196597 RJY196597 RTU196597 SDQ196597 SNM196597 SXI196597 THE196597 TRA196597 UAW196597 UKS196597 UUO196597 VEK196597 VOG196597 VYC196597 WHY196597 WRU196597 FI262133 PE262133 ZA262133 AIW262133 ASS262133 BCO262133 BMK262133 BWG262133 CGC262133 CPY262133 CZU262133 DJQ262133 DTM262133 EDI262133 ENE262133 EXA262133 FGW262133 FQS262133 GAO262133 GKK262133 GUG262133 HEC262133 HNY262133 HXU262133 IHQ262133 IRM262133 JBI262133 JLE262133 JVA262133 KEW262133 KOS262133 KYO262133 LIK262133 LSG262133 MCC262133 MLY262133 MVU262133 NFQ262133 NPM262133 NZI262133 OJE262133 OTA262133 PCW262133 PMS262133 PWO262133 QGK262133 QQG262133 RAC262133 RJY262133 RTU262133 SDQ262133 SNM262133 SXI262133 THE262133 TRA262133 UAW262133 UKS262133 UUO262133 VEK262133 VOG262133 VYC262133 WHY262133 WRU262133 FI327669 PE327669 ZA327669 AIW327669 ASS327669 BCO327669 BMK327669 BWG327669 CGC327669 CPY327669 CZU327669 DJQ327669 DTM327669 EDI327669 ENE327669 EXA327669 FGW327669 FQS327669 GAO327669 GKK327669 GUG327669 HEC327669 HNY327669 HXU327669 IHQ327669 IRM327669 JBI327669 JLE327669 JVA327669 KEW327669 KOS327669 KYO327669 LIK327669 LSG327669 MCC327669 MLY327669 MVU327669 NFQ327669 NPM327669 NZI327669 OJE327669 OTA327669 PCW327669 PMS327669 PWO327669 QGK327669 QQG327669 RAC327669 RJY327669 RTU327669 SDQ327669 SNM327669 SXI327669 THE327669 TRA327669 UAW327669 UKS327669 UUO327669 VEK327669 VOG327669 VYC327669 WHY327669 WRU327669 FI393205 PE393205 ZA393205 AIW393205 ASS393205 BCO393205 BMK393205 BWG393205 CGC393205 CPY393205 CZU393205 DJQ393205 DTM393205 EDI393205 ENE393205 EXA393205 FGW393205 FQS393205 GAO393205 GKK393205 GUG393205 HEC393205 HNY393205 HXU393205 IHQ393205 IRM393205 JBI393205 JLE393205 JVA393205 KEW393205 KOS393205 KYO393205 LIK393205 LSG393205 MCC393205 MLY393205 MVU393205 NFQ393205 NPM393205 NZI393205 OJE393205 OTA393205 PCW393205 PMS393205 PWO393205 QGK393205 QQG393205 RAC393205 RJY393205 RTU393205 SDQ393205 SNM393205 SXI393205 THE393205 TRA393205 UAW393205 UKS393205 UUO393205 VEK393205 VOG393205 VYC393205 WHY393205 WRU393205 FI458741 PE458741 ZA458741 AIW458741 ASS458741 BCO458741 BMK458741 BWG458741 CGC458741 CPY458741 CZU458741 DJQ458741 DTM458741 EDI458741 ENE458741 EXA458741 FGW458741 FQS458741 GAO458741 GKK458741 GUG458741 HEC458741 HNY458741 HXU458741 IHQ458741 IRM458741 JBI458741 JLE458741 JVA458741 KEW458741 KOS458741 KYO458741 LIK458741 LSG458741 MCC458741 MLY458741 MVU458741 NFQ458741 NPM458741 NZI458741 OJE458741 OTA458741 PCW458741 PMS458741 PWO458741 QGK458741 QQG458741 RAC458741 RJY458741 RTU458741 SDQ458741 SNM458741 SXI458741 THE458741 TRA458741 UAW458741 UKS458741 UUO458741 VEK458741 VOG458741 VYC458741 WHY458741 WRU458741 FI524277 PE524277 ZA524277 AIW524277 ASS524277 BCO524277 BMK524277 BWG524277 CGC524277 CPY524277 CZU524277 DJQ524277 DTM524277 EDI524277 ENE524277 EXA524277 FGW524277 FQS524277 GAO524277 GKK524277 GUG524277 HEC524277 HNY524277 HXU524277 IHQ524277 IRM524277 JBI524277 JLE524277 JVA524277 KEW524277 KOS524277 KYO524277 LIK524277 LSG524277 MCC524277 MLY524277 MVU524277 NFQ524277 NPM524277 NZI524277 OJE524277 OTA524277 PCW524277 PMS524277 PWO524277 QGK524277 QQG524277 RAC524277 RJY524277 RTU524277 SDQ524277 SNM524277 SXI524277 THE524277 TRA524277 UAW524277 UKS524277 UUO524277 VEK524277 VOG524277 VYC524277 WHY524277 WRU524277 FI589813 PE589813 ZA589813 AIW589813 ASS589813 BCO589813 BMK589813 BWG589813 CGC589813 CPY589813 CZU589813 DJQ589813 DTM589813 EDI589813 ENE589813 EXA589813 FGW589813 FQS589813 GAO589813 GKK589813 GUG589813 HEC589813 HNY589813 HXU589813 IHQ589813 IRM589813 JBI589813 JLE589813 JVA589813 KEW589813 KOS589813 KYO589813 LIK589813 LSG589813 MCC589813 MLY589813 MVU589813 NFQ589813 NPM589813 NZI589813 OJE589813 OTA589813 PCW589813 PMS589813 PWO589813 QGK589813 QQG589813 RAC589813 RJY589813 RTU589813 SDQ589813 SNM589813 SXI589813 THE589813 TRA589813 UAW589813 UKS589813 UUO589813 VEK589813 VOG589813 VYC589813 WHY589813 WRU589813 FI655349 PE655349 ZA655349 AIW655349 ASS655349 BCO655349 BMK655349 BWG655349 CGC655349 CPY655349 CZU655349 DJQ655349 DTM655349 EDI655349 ENE655349 EXA655349 FGW655349 FQS655349 GAO655349 GKK655349 GUG655349 HEC655349 HNY655349 HXU655349 IHQ655349 IRM655349 JBI655349 JLE655349 JVA655349 KEW655349 KOS655349 KYO655349 LIK655349 LSG655349 MCC655349 MLY655349 MVU655349 NFQ655349 NPM655349 NZI655349 OJE655349 OTA655349 PCW655349 PMS655349 PWO655349 QGK655349 QQG655349 RAC655349 RJY655349 RTU655349 SDQ655349 SNM655349 SXI655349 THE655349 TRA655349 UAW655349 UKS655349 UUO655349 VEK655349 VOG655349 VYC655349 WHY655349 WRU655349 FI720885 PE720885 ZA720885 AIW720885 ASS720885 BCO720885 BMK720885 BWG720885 CGC720885 CPY720885 CZU720885 DJQ720885 DTM720885 EDI720885 ENE720885 EXA720885 FGW720885 FQS720885 GAO720885 GKK720885 GUG720885 HEC720885 HNY720885 HXU720885 IHQ720885 IRM720885 JBI720885 JLE720885 JVA720885 KEW720885 KOS720885 KYO720885 LIK720885 LSG720885 MCC720885 MLY720885 MVU720885 NFQ720885 NPM720885 NZI720885 OJE720885 OTA720885 PCW720885 PMS720885 PWO720885 QGK720885 QQG720885 RAC720885 RJY720885 RTU720885 SDQ720885 SNM720885 SXI720885 THE720885 TRA720885 UAW720885 UKS720885 UUO720885 VEK720885 VOG720885 VYC720885 WHY720885 WRU720885 FI786421 PE786421 ZA786421 AIW786421 ASS786421 BCO786421 BMK786421 BWG786421 CGC786421 CPY786421 CZU786421 DJQ786421 DTM786421 EDI786421 ENE786421 EXA786421 FGW786421 FQS786421 GAO786421 GKK786421 GUG786421 HEC786421 HNY786421 HXU786421 IHQ786421 IRM786421 JBI786421 JLE786421 JVA786421 KEW786421 KOS786421 KYO786421 LIK786421 LSG786421 MCC786421 MLY786421 MVU786421 NFQ786421 NPM786421 NZI786421 OJE786421 OTA786421 PCW786421 PMS786421 PWO786421 QGK786421 QQG786421 RAC786421 RJY786421 RTU786421 SDQ786421 SNM786421 SXI786421 THE786421 TRA786421 UAW786421 UKS786421 UUO786421 VEK786421 VOG786421 VYC786421 WHY786421 WRU786421 FI851957 PE851957 ZA851957 AIW851957 ASS851957 BCO851957 BMK851957 BWG851957 CGC851957 CPY851957 CZU851957 DJQ851957 DTM851957 EDI851957 ENE851957 EXA851957 FGW851957 FQS851957 GAO851957 GKK851957 GUG851957 HEC851957 HNY851957 HXU851957 IHQ851957 IRM851957 JBI851957 JLE851957 JVA851957 KEW851957 KOS851957 KYO851957 LIK851957 LSG851957 MCC851957 MLY851957 MVU851957 NFQ851957 NPM851957 NZI851957 OJE851957 OTA851957 PCW851957 PMS851957 PWO851957 QGK851957 QQG851957 RAC851957 RJY851957 RTU851957 SDQ851957 SNM851957 SXI851957 THE851957 TRA851957 UAW851957 UKS851957 UUO851957 VEK851957 VOG851957 VYC851957 WHY851957 WRU851957 FI917493 PE917493 ZA917493 AIW917493 ASS917493 BCO917493 BMK917493 BWG917493 CGC917493 CPY917493 CZU917493 DJQ917493 DTM917493 EDI917493 ENE917493 EXA917493 FGW917493 FQS917493 GAO917493 GKK917493 GUG917493 HEC917493 HNY917493 HXU917493 IHQ917493 IRM917493 JBI917493 JLE917493 JVA917493 KEW917493 KOS917493 KYO917493 LIK917493 LSG917493 MCC917493 MLY917493 MVU917493 NFQ917493 NPM917493 NZI917493 OJE917493 OTA917493 PCW917493 PMS917493 PWO917493 QGK917493 QQG917493 RAC917493 RJY917493 RTU917493 SDQ917493 SNM917493 SXI917493 THE917493 TRA917493 UAW917493 UKS917493 UUO917493 VEK917493 VOG917493 VYC917493 WHY917493 WRU917493 FI983029 PE983029 ZA983029 AIW983029 ASS983029 BCO983029 BMK983029 BWG983029 CGC983029 CPY983029 CZU983029 DJQ983029 DTM983029 EDI983029 ENE983029 EXA983029 FGW983029 FQS983029 GAO983029 GKK983029 GUG983029 HEC983029 HNY983029 HXU983029 IHQ983029 IRM983029 JBI983029 JLE983029 JVA983029 KEW983029 KOS983029 KYO983029 LIK983029 LSG983029 MCC983029 MLY983029 MVU983029 NFQ983029 NPM983029 NZI983029 OJE983029 OTA983029 PCW983029 PMS983029 PWO983029 QGK983029 QQG983029 RAC983029 RJY983029 RTU983029 SDQ983029 SNM983029 SXI983029 THE983029 TRA983029 UAW983029 UKS983029 UUO983029 VEK983029 VOG983029 VYC983029 WHY983029 WRU983029 FP65525 PL65525 ZH65525 AJD65525 ASZ65525 BCV65525 BMR65525 BWN65525 CGJ65525 CQF65525 DAB65525 DJX65525 DTT65525 EDP65525 ENL65525 EXH65525 FHD65525 FQZ65525 GAV65525 GKR65525 GUN65525 HEJ65525 HOF65525 HYB65525 IHX65525 IRT65525 JBP65525 JLL65525 JVH65525 KFD65525 KOZ65525 KYV65525 LIR65525 LSN65525 MCJ65525 MMF65525 MWB65525 NFX65525 NPT65525 NZP65525 OJL65525 OTH65525 PDD65525 PMZ65525 PWV65525 QGR65525 QQN65525 RAJ65525 RKF65525 RUB65525 SDX65525 SNT65525 SXP65525 THL65525 TRH65525 UBD65525 UKZ65525 UUV65525 VER65525 VON65525 VYJ65525 WIF65525 WSB65525 FP131061 PL131061 ZH131061 AJD131061 ASZ131061 BCV131061 BMR131061 BWN131061 CGJ131061 CQF131061 DAB131061 DJX131061 DTT131061 EDP131061 ENL131061 EXH131061 FHD131061 FQZ131061 GAV131061 GKR131061 GUN131061 HEJ131061 HOF131061 HYB131061 IHX131061 IRT131061 JBP131061 JLL131061 JVH131061 KFD131061 KOZ131061 KYV131061 LIR131061 LSN131061 MCJ131061 MMF131061 MWB131061 NFX131061 NPT131061 NZP131061 OJL131061 OTH131061 PDD131061 PMZ131061 PWV131061 QGR131061 QQN131061 RAJ131061 RKF131061 RUB131061 SDX131061 SNT131061 SXP131061 THL131061 TRH131061 UBD131061 UKZ131061 UUV131061 VER131061 VON131061 VYJ131061 WIF131061 WSB131061 FP196597 PL196597 ZH196597 AJD196597 ASZ196597 BCV196597 BMR196597 BWN196597 CGJ196597 CQF196597 DAB196597 DJX196597 DTT196597 EDP196597 ENL196597 EXH196597 FHD196597 FQZ196597 GAV196597 GKR196597 GUN196597 HEJ196597 HOF196597 HYB196597 IHX196597 IRT196597 JBP196597 JLL196597 JVH196597 KFD196597 KOZ196597 KYV196597 LIR196597 LSN196597 MCJ196597 MMF196597 MWB196597 NFX196597 NPT196597 NZP196597 OJL196597 OTH196597 PDD196597 PMZ196597 PWV196597 QGR196597 QQN196597 RAJ196597 RKF196597 RUB196597 SDX196597 SNT196597 SXP196597 THL196597 TRH196597 UBD196597 UKZ196597 UUV196597 VER196597 VON196597 VYJ196597 WIF196597 WSB196597 FP262133 PL262133 ZH262133 AJD262133 ASZ262133 BCV262133 BMR262133 BWN262133 CGJ262133 CQF262133 DAB262133 DJX262133 DTT262133 EDP262133 ENL262133 EXH262133 FHD262133 FQZ262133 GAV262133 GKR262133 GUN262133 HEJ262133 HOF262133 HYB262133 IHX262133 IRT262133 JBP262133 JLL262133 JVH262133 KFD262133 KOZ262133 KYV262133 LIR262133 LSN262133 MCJ262133 MMF262133 MWB262133 NFX262133 NPT262133 NZP262133 OJL262133 OTH262133 PDD262133 PMZ262133 PWV262133 QGR262133 QQN262133 RAJ262133 RKF262133 RUB262133 SDX262133 SNT262133 SXP262133 THL262133 TRH262133 UBD262133 UKZ262133 UUV262133 VER262133 VON262133 VYJ262133 WIF262133 WSB262133 FP327669 PL327669 ZH327669 AJD327669 ASZ327669 BCV327669 BMR327669 BWN327669 CGJ327669 CQF327669 DAB327669 DJX327669 DTT327669 EDP327669 ENL327669 EXH327669 FHD327669 FQZ327669 GAV327669 GKR327669 GUN327669 HEJ327669 HOF327669 HYB327669 IHX327669 IRT327669 JBP327669 JLL327669 JVH327669 KFD327669 KOZ327669 KYV327669 LIR327669 LSN327669 MCJ327669 MMF327669 MWB327669 NFX327669 NPT327669 NZP327669 OJL327669 OTH327669 PDD327669 PMZ327669 PWV327669 QGR327669 QQN327669 RAJ327669 RKF327669 RUB327669 SDX327669 SNT327669 SXP327669 THL327669 TRH327669 UBD327669 UKZ327669 UUV327669 VER327669 VON327669 VYJ327669 WIF327669 WSB327669 FP393205 PL393205 ZH393205 AJD393205 ASZ393205 BCV393205 BMR393205 BWN393205 CGJ393205 CQF393205 DAB393205 DJX393205 DTT393205 EDP393205 ENL393205 EXH393205 FHD393205 FQZ393205 GAV393205 GKR393205 GUN393205 HEJ393205 HOF393205 HYB393205 IHX393205 IRT393205 JBP393205 JLL393205 JVH393205 KFD393205 KOZ393205 KYV393205 LIR393205 LSN393205 MCJ393205 MMF393205 MWB393205 NFX393205 NPT393205 NZP393205 OJL393205 OTH393205 PDD393205 PMZ393205 PWV393205 QGR393205 QQN393205 RAJ393205 RKF393205 RUB393205 SDX393205 SNT393205 SXP393205 THL393205 TRH393205 UBD393205 UKZ393205 UUV393205 VER393205 VON393205 VYJ393205 WIF393205 WSB393205 FP458741 PL458741 ZH458741 AJD458741 ASZ458741 BCV458741 BMR458741 BWN458741 CGJ458741 CQF458741 DAB458741 DJX458741 DTT458741 EDP458741 ENL458741 EXH458741 FHD458741 FQZ458741 GAV458741 GKR458741 GUN458741 HEJ458741 HOF458741 HYB458741 IHX458741 IRT458741 JBP458741 JLL458741 JVH458741 KFD458741 KOZ458741 KYV458741 LIR458741 LSN458741 MCJ458741 MMF458741 MWB458741 NFX458741 NPT458741 NZP458741 OJL458741 OTH458741 PDD458741 PMZ458741 PWV458741 QGR458741 QQN458741 RAJ458741 RKF458741 RUB458741 SDX458741 SNT458741 SXP458741 THL458741 TRH458741 UBD458741 UKZ458741 UUV458741 VER458741 VON458741 VYJ458741 WIF458741 WSB458741 FP524277 PL524277 ZH524277 AJD524277 ASZ524277 BCV524277 BMR524277 BWN524277 CGJ524277 CQF524277 DAB524277 DJX524277 DTT524277 EDP524277 ENL524277 EXH524277 FHD524277 FQZ524277 GAV524277 GKR524277 GUN524277 HEJ524277 HOF524277 HYB524277 IHX524277 IRT524277 JBP524277 JLL524277 JVH524277 KFD524277 KOZ524277 KYV524277 LIR524277 LSN524277 MCJ524277 MMF524277 MWB524277 NFX524277 NPT524277 NZP524277 OJL524277 OTH524277 PDD524277 PMZ524277 PWV524277 QGR524277 QQN524277 RAJ524277 RKF524277 RUB524277 SDX524277 SNT524277 SXP524277 THL524277 TRH524277 UBD524277 UKZ524277 UUV524277 VER524277 VON524277 VYJ524277 WIF524277 WSB524277 FP589813 PL589813 ZH589813 AJD589813 ASZ589813 BCV589813 BMR589813 BWN589813 CGJ589813 CQF589813 DAB589813 DJX589813 DTT589813 EDP589813 ENL589813 EXH589813 FHD589813 FQZ589813 GAV589813 GKR589813 GUN589813 HEJ589813 HOF589813 HYB589813 IHX589813 IRT589813 JBP589813 JLL589813 JVH589813 KFD589813 KOZ589813 KYV589813 LIR589813 LSN589813 MCJ589813 MMF589813 MWB589813 NFX589813 NPT589813 NZP589813 OJL589813 OTH589813 PDD589813 PMZ589813 PWV589813 QGR589813 QQN589813 RAJ589813 RKF589813 RUB589813 SDX589813 SNT589813 SXP589813 THL589813 TRH589813 UBD589813 UKZ589813 UUV589813 VER589813 VON589813 VYJ589813 WIF589813 WSB589813 FP655349 PL655349 ZH655349 AJD655349 ASZ655349 BCV655349 BMR655349 BWN655349 CGJ655349 CQF655349 DAB655349 DJX655349 DTT655349 EDP655349 ENL655349 EXH655349 FHD655349 FQZ655349 GAV655349 GKR655349 GUN655349 HEJ655349 HOF655349 HYB655349 IHX655349 IRT655349 JBP655349 JLL655349 JVH655349 KFD655349 KOZ655349 KYV655349 LIR655349 LSN655349 MCJ655349 MMF655349 MWB655349 NFX655349 NPT655349 NZP655349 OJL655349 OTH655349 PDD655349 PMZ655349 PWV655349 QGR655349 QQN655349 RAJ655349 RKF655349 RUB655349 SDX655349 SNT655349 SXP655349 THL655349 TRH655349 UBD655349 UKZ655349 UUV655349 VER655349 VON655349 VYJ655349 WIF655349 WSB655349 FP720885 PL720885 ZH720885 AJD720885 ASZ720885 BCV720885 BMR720885 BWN720885 CGJ720885 CQF720885 DAB720885 DJX720885 DTT720885 EDP720885 ENL720885 EXH720885 FHD720885 FQZ720885 GAV720885 GKR720885 GUN720885 HEJ720885 HOF720885 HYB720885 IHX720885 IRT720885 JBP720885 JLL720885 JVH720885 KFD720885 KOZ720885 KYV720885 LIR720885 LSN720885 MCJ720885 MMF720885 MWB720885 NFX720885 NPT720885 NZP720885 OJL720885 OTH720885 PDD720885 PMZ720885 PWV720885 QGR720885 QQN720885 RAJ720885 RKF720885 RUB720885 SDX720885 SNT720885 SXP720885 THL720885 TRH720885 UBD720885 UKZ720885 UUV720885 VER720885 VON720885 VYJ720885 WIF720885 WSB720885 FP786421 PL786421 ZH786421 AJD786421 ASZ786421 BCV786421 BMR786421 BWN786421 CGJ786421 CQF786421 DAB786421 DJX786421 DTT786421 EDP786421 ENL786421 EXH786421 FHD786421 FQZ786421 GAV786421 GKR786421 GUN786421 HEJ786421 HOF786421 HYB786421 IHX786421 IRT786421 JBP786421 JLL786421 JVH786421 KFD786421 KOZ786421 KYV786421 LIR786421 LSN786421 MCJ786421 MMF786421 MWB786421 NFX786421 NPT786421 NZP786421 OJL786421 OTH786421 PDD786421 PMZ786421 PWV786421 QGR786421 QQN786421 RAJ786421 RKF786421 RUB786421 SDX786421 SNT786421 SXP786421 THL786421 TRH786421 UBD786421 UKZ786421 UUV786421 VER786421 VON786421 VYJ786421 WIF786421 WSB786421 FP851957 PL851957 ZH851957 AJD851957 ASZ851957 BCV851957 BMR851957 BWN851957 CGJ851957 CQF851957 DAB851957 DJX851957 DTT851957 EDP851957 ENL851957 EXH851957 FHD851957 FQZ851957 GAV851957 GKR851957 GUN851957 HEJ851957 HOF851957 HYB851957 IHX851957 IRT851957 JBP851957 JLL851957 JVH851957 KFD851957 KOZ851957 KYV851957 LIR851957 LSN851957 MCJ851957 MMF851957 MWB851957 NFX851957 NPT851957 NZP851957 OJL851957 OTH851957 PDD851957 PMZ851957 PWV851957 QGR851957 QQN851957 RAJ851957 RKF851957 RUB851957 SDX851957 SNT851957 SXP851957 THL851957 TRH851957 UBD851957 UKZ851957 UUV851957 VER851957 VON851957 VYJ851957 WIF851957 WSB851957 FP917493 PL917493 ZH917493 AJD917493 ASZ917493 BCV917493 BMR917493 BWN917493 CGJ917493 CQF917493 DAB917493 DJX917493 DTT917493 EDP917493 ENL917493 EXH917493 FHD917493 FQZ917493 GAV917493 GKR917493 GUN917493 HEJ917493 HOF917493 HYB917493 IHX917493 IRT917493 JBP917493 JLL917493 JVH917493 KFD917493 KOZ917493 KYV917493 LIR917493 LSN917493 MCJ917493 MMF917493 MWB917493 NFX917493 NPT917493 NZP917493 OJL917493 OTH917493 PDD917493 PMZ917493 PWV917493 QGR917493 QQN917493 RAJ917493 RKF917493 RUB917493 SDX917493 SNT917493 SXP917493 THL917493 TRH917493 UBD917493 UKZ917493 UUV917493 VER917493 VON917493 VYJ917493 WIF917493 WSB917493 FP983029 PL983029 ZH983029 AJD983029 ASZ983029 BCV983029 BMR983029 BWN983029 CGJ983029 CQF983029 DAB983029 DJX983029 DTT983029 EDP983029 ENL983029 EXH983029 FHD983029 FQZ983029 GAV983029 GKR983029 GUN983029 HEJ983029 HOF983029 HYB983029 IHX983029 IRT983029 JBP983029 JLL983029 JVH983029 KFD983029 KOZ983029 KYV983029 LIR983029 LSN983029 MCJ983029 MMF983029 MWB983029 NFX983029 NPT983029 NZP983029 OJL983029 OTH983029 PDD983029 PMZ983029 PWV983029 QGR983029 QQN983029 RAJ983029 RKF983029 RUB983029 SDX983029 SNT983029 SXP983029 THL983029 TRH983029 UBD983029 UKZ983029 UUV983029 VER983029 VON983029 VYJ983029 WIF983029 WSB983029 FP65429:FP65434 PL65429:PL65434 ZH65429:ZH65434 AJD65429:AJD65434 ASZ65429:ASZ65434 BCV65429:BCV65434 BMR65429:BMR65434 BWN65429:BWN65434 CGJ65429:CGJ65434 CQF65429:CQF65434 DAB65429:DAB65434 DJX65429:DJX65434 DTT65429:DTT65434 EDP65429:EDP65434 ENL65429:ENL65434 EXH65429:EXH65434 FHD65429:FHD65434 FQZ65429:FQZ65434 GAV65429:GAV65434 GKR65429:GKR65434 GUN65429:GUN65434 HEJ65429:HEJ65434 HOF65429:HOF65434 HYB65429:HYB65434 IHX65429:IHX65434 IRT65429:IRT65434 JBP65429:JBP65434 JLL65429:JLL65434 JVH65429:JVH65434 KFD65429:KFD65434 KOZ65429:KOZ65434 KYV65429:KYV65434 LIR65429:LIR65434 LSN65429:LSN65434 MCJ65429:MCJ65434 MMF65429:MMF65434 MWB65429:MWB65434 NFX65429:NFX65434 NPT65429:NPT65434 NZP65429:NZP65434 OJL65429:OJL65434 OTH65429:OTH65434 PDD65429:PDD65434 PMZ65429:PMZ65434 PWV65429:PWV65434 QGR65429:QGR65434 QQN65429:QQN65434 RAJ65429:RAJ65434 RKF65429:RKF65434 RUB65429:RUB65434 SDX65429:SDX65434 SNT65429:SNT65434 SXP65429:SXP65434 THL65429:THL65434 TRH65429:TRH65434 UBD65429:UBD65434 UKZ65429:UKZ65434 UUV65429:UUV65434 VER65429:VER65434 VON65429:VON65434 VYJ65429:VYJ65434 WIF65429:WIF65434 WSB65429:WSB65434 FP130965:FP130970 PL130965:PL130970 ZH130965:ZH130970 AJD130965:AJD130970 ASZ130965:ASZ130970 BCV130965:BCV130970 BMR130965:BMR130970 BWN130965:BWN130970 CGJ130965:CGJ130970 CQF130965:CQF130970 DAB130965:DAB130970 DJX130965:DJX130970 DTT130965:DTT130970 EDP130965:EDP130970 ENL130965:ENL130970 EXH130965:EXH130970 FHD130965:FHD130970 FQZ130965:FQZ130970 GAV130965:GAV130970 GKR130965:GKR130970 GUN130965:GUN130970 HEJ130965:HEJ130970 HOF130965:HOF130970 HYB130965:HYB130970 IHX130965:IHX130970 IRT130965:IRT130970 JBP130965:JBP130970 JLL130965:JLL130970 JVH130965:JVH130970 KFD130965:KFD130970 KOZ130965:KOZ130970 KYV130965:KYV130970 LIR130965:LIR130970 LSN130965:LSN130970 MCJ130965:MCJ130970 MMF130965:MMF130970 MWB130965:MWB130970 NFX130965:NFX130970 NPT130965:NPT130970 NZP130965:NZP130970 OJL130965:OJL130970 OTH130965:OTH130970 PDD130965:PDD130970 PMZ130965:PMZ130970 PWV130965:PWV130970 QGR130965:QGR130970 QQN130965:QQN130970 RAJ130965:RAJ130970 RKF130965:RKF130970 RUB130965:RUB130970 SDX130965:SDX130970 SNT130965:SNT130970 SXP130965:SXP130970 THL130965:THL130970 TRH130965:TRH130970 UBD130965:UBD130970 UKZ130965:UKZ130970 UUV130965:UUV130970 VER130965:VER130970 VON130965:VON130970 VYJ130965:VYJ130970 WIF130965:WIF130970 WSB130965:WSB130970 FP196501:FP196506 PL196501:PL196506 ZH196501:ZH196506 AJD196501:AJD196506 ASZ196501:ASZ196506 BCV196501:BCV196506 BMR196501:BMR196506 BWN196501:BWN196506 CGJ196501:CGJ196506 CQF196501:CQF196506 DAB196501:DAB196506 DJX196501:DJX196506 DTT196501:DTT196506 EDP196501:EDP196506 ENL196501:ENL196506 EXH196501:EXH196506 FHD196501:FHD196506 FQZ196501:FQZ196506 GAV196501:GAV196506 GKR196501:GKR196506 GUN196501:GUN196506 HEJ196501:HEJ196506 HOF196501:HOF196506 HYB196501:HYB196506 IHX196501:IHX196506 IRT196501:IRT196506 JBP196501:JBP196506 JLL196501:JLL196506 JVH196501:JVH196506 KFD196501:KFD196506 KOZ196501:KOZ196506 KYV196501:KYV196506 LIR196501:LIR196506 LSN196501:LSN196506 MCJ196501:MCJ196506 MMF196501:MMF196506 MWB196501:MWB196506 NFX196501:NFX196506 NPT196501:NPT196506 NZP196501:NZP196506 OJL196501:OJL196506 OTH196501:OTH196506 PDD196501:PDD196506 PMZ196501:PMZ196506 PWV196501:PWV196506 QGR196501:QGR196506 QQN196501:QQN196506 RAJ196501:RAJ196506 RKF196501:RKF196506 RUB196501:RUB196506 SDX196501:SDX196506 SNT196501:SNT196506 SXP196501:SXP196506 THL196501:THL196506 TRH196501:TRH196506 UBD196501:UBD196506 UKZ196501:UKZ196506 UUV196501:UUV196506 VER196501:VER196506 VON196501:VON196506 VYJ196501:VYJ196506 WIF196501:WIF196506 WSB196501:WSB196506 FP262037:FP262042 PL262037:PL262042 ZH262037:ZH262042 AJD262037:AJD262042 ASZ262037:ASZ262042 BCV262037:BCV262042 BMR262037:BMR262042 BWN262037:BWN262042 CGJ262037:CGJ262042 CQF262037:CQF262042 DAB262037:DAB262042 DJX262037:DJX262042 DTT262037:DTT262042 EDP262037:EDP262042 ENL262037:ENL262042 EXH262037:EXH262042 FHD262037:FHD262042 FQZ262037:FQZ262042 GAV262037:GAV262042 GKR262037:GKR262042 GUN262037:GUN262042 HEJ262037:HEJ262042 HOF262037:HOF262042 HYB262037:HYB262042 IHX262037:IHX262042 IRT262037:IRT262042 JBP262037:JBP262042 JLL262037:JLL262042 JVH262037:JVH262042 KFD262037:KFD262042 KOZ262037:KOZ262042 KYV262037:KYV262042 LIR262037:LIR262042 LSN262037:LSN262042 MCJ262037:MCJ262042 MMF262037:MMF262042 MWB262037:MWB262042 NFX262037:NFX262042 NPT262037:NPT262042 NZP262037:NZP262042 OJL262037:OJL262042 OTH262037:OTH262042 PDD262037:PDD262042 PMZ262037:PMZ262042 PWV262037:PWV262042 QGR262037:QGR262042 QQN262037:QQN262042 RAJ262037:RAJ262042 RKF262037:RKF262042 RUB262037:RUB262042 SDX262037:SDX262042 SNT262037:SNT262042 SXP262037:SXP262042 THL262037:THL262042 TRH262037:TRH262042 UBD262037:UBD262042 UKZ262037:UKZ262042 UUV262037:UUV262042 VER262037:VER262042 VON262037:VON262042 VYJ262037:VYJ262042 WIF262037:WIF262042 WSB262037:WSB262042 FP327573:FP327578 PL327573:PL327578 ZH327573:ZH327578 AJD327573:AJD327578 ASZ327573:ASZ327578 BCV327573:BCV327578 BMR327573:BMR327578 BWN327573:BWN327578 CGJ327573:CGJ327578 CQF327573:CQF327578 DAB327573:DAB327578 DJX327573:DJX327578 DTT327573:DTT327578 EDP327573:EDP327578 ENL327573:ENL327578 EXH327573:EXH327578 FHD327573:FHD327578 FQZ327573:FQZ327578 GAV327573:GAV327578 GKR327573:GKR327578 GUN327573:GUN327578 HEJ327573:HEJ327578 HOF327573:HOF327578 HYB327573:HYB327578 IHX327573:IHX327578 IRT327573:IRT327578 JBP327573:JBP327578 JLL327573:JLL327578 JVH327573:JVH327578 KFD327573:KFD327578 KOZ327573:KOZ327578 KYV327573:KYV327578 LIR327573:LIR327578 LSN327573:LSN327578 MCJ327573:MCJ327578 MMF327573:MMF327578 MWB327573:MWB327578 NFX327573:NFX327578 NPT327573:NPT327578 NZP327573:NZP327578 OJL327573:OJL327578 OTH327573:OTH327578 PDD327573:PDD327578 PMZ327573:PMZ327578 PWV327573:PWV327578 QGR327573:QGR327578 QQN327573:QQN327578 RAJ327573:RAJ327578 RKF327573:RKF327578 RUB327573:RUB327578 SDX327573:SDX327578 SNT327573:SNT327578 SXP327573:SXP327578 THL327573:THL327578 TRH327573:TRH327578 UBD327573:UBD327578 UKZ327573:UKZ327578 UUV327573:UUV327578 VER327573:VER327578 VON327573:VON327578 VYJ327573:VYJ327578 WIF327573:WIF327578 WSB327573:WSB327578 FP393109:FP393114 PL393109:PL393114 ZH393109:ZH393114 AJD393109:AJD393114 ASZ393109:ASZ393114 BCV393109:BCV393114 BMR393109:BMR393114 BWN393109:BWN393114 CGJ393109:CGJ393114 CQF393109:CQF393114 DAB393109:DAB393114 DJX393109:DJX393114 DTT393109:DTT393114 EDP393109:EDP393114 ENL393109:ENL393114 EXH393109:EXH393114 FHD393109:FHD393114 FQZ393109:FQZ393114 GAV393109:GAV393114 GKR393109:GKR393114 GUN393109:GUN393114 HEJ393109:HEJ393114 HOF393109:HOF393114 HYB393109:HYB393114 IHX393109:IHX393114 IRT393109:IRT393114 JBP393109:JBP393114 JLL393109:JLL393114 JVH393109:JVH393114 KFD393109:KFD393114 KOZ393109:KOZ393114 KYV393109:KYV393114 LIR393109:LIR393114 LSN393109:LSN393114 MCJ393109:MCJ393114 MMF393109:MMF393114 MWB393109:MWB393114 NFX393109:NFX393114 NPT393109:NPT393114 NZP393109:NZP393114 OJL393109:OJL393114 OTH393109:OTH393114 PDD393109:PDD393114 PMZ393109:PMZ393114 PWV393109:PWV393114 QGR393109:QGR393114 QQN393109:QQN393114 RAJ393109:RAJ393114 RKF393109:RKF393114 RUB393109:RUB393114 SDX393109:SDX393114 SNT393109:SNT393114 SXP393109:SXP393114 THL393109:THL393114 TRH393109:TRH393114 UBD393109:UBD393114 UKZ393109:UKZ393114 UUV393109:UUV393114 VER393109:VER393114 VON393109:VON393114 VYJ393109:VYJ393114 WIF393109:WIF393114 WSB393109:WSB393114 FP458645:FP458650 PL458645:PL458650 ZH458645:ZH458650 AJD458645:AJD458650 ASZ458645:ASZ458650 BCV458645:BCV458650 BMR458645:BMR458650 BWN458645:BWN458650 CGJ458645:CGJ458650 CQF458645:CQF458650 DAB458645:DAB458650 DJX458645:DJX458650 DTT458645:DTT458650 EDP458645:EDP458650 ENL458645:ENL458650 EXH458645:EXH458650 FHD458645:FHD458650 FQZ458645:FQZ458650 GAV458645:GAV458650 GKR458645:GKR458650 GUN458645:GUN458650 HEJ458645:HEJ458650 HOF458645:HOF458650 HYB458645:HYB458650 IHX458645:IHX458650 IRT458645:IRT458650 JBP458645:JBP458650 JLL458645:JLL458650 JVH458645:JVH458650 KFD458645:KFD458650 KOZ458645:KOZ458650 KYV458645:KYV458650 LIR458645:LIR458650 LSN458645:LSN458650 MCJ458645:MCJ458650 MMF458645:MMF458650 MWB458645:MWB458650 NFX458645:NFX458650 NPT458645:NPT458650 NZP458645:NZP458650 OJL458645:OJL458650 OTH458645:OTH458650 PDD458645:PDD458650 PMZ458645:PMZ458650 PWV458645:PWV458650 QGR458645:QGR458650 QQN458645:QQN458650 RAJ458645:RAJ458650 RKF458645:RKF458650 RUB458645:RUB458650 SDX458645:SDX458650 SNT458645:SNT458650 SXP458645:SXP458650 THL458645:THL458650 TRH458645:TRH458650 UBD458645:UBD458650 UKZ458645:UKZ458650 UUV458645:UUV458650 VER458645:VER458650 VON458645:VON458650 VYJ458645:VYJ458650 WIF458645:WIF458650 WSB458645:WSB458650 FP524181:FP524186 PL524181:PL524186 ZH524181:ZH524186 AJD524181:AJD524186 ASZ524181:ASZ524186 BCV524181:BCV524186 BMR524181:BMR524186 BWN524181:BWN524186 CGJ524181:CGJ524186 CQF524181:CQF524186 DAB524181:DAB524186 DJX524181:DJX524186 DTT524181:DTT524186 EDP524181:EDP524186 ENL524181:ENL524186 EXH524181:EXH524186 FHD524181:FHD524186 FQZ524181:FQZ524186 GAV524181:GAV524186 GKR524181:GKR524186 GUN524181:GUN524186 HEJ524181:HEJ524186 HOF524181:HOF524186 HYB524181:HYB524186 IHX524181:IHX524186 IRT524181:IRT524186 JBP524181:JBP524186 JLL524181:JLL524186 JVH524181:JVH524186 KFD524181:KFD524186 KOZ524181:KOZ524186 KYV524181:KYV524186 LIR524181:LIR524186 LSN524181:LSN524186 MCJ524181:MCJ524186 MMF524181:MMF524186 MWB524181:MWB524186 NFX524181:NFX524186 NPT524181:NPT524186 NZP524181:NZP524186 OJL524181:OJL524186 OTH524181:OTH524186 PDD524181:PDD524186 PMZ524181:PMZ524186 PWV524181:PWV524186 QGR524181:QGR524186 QQN524181:QQN524186 RAJ524181:RAJ524186 RKF524181:RKF524186 RUB524181:RUB524186 SDX524181:SDX524186 SNT524181:SNT524186 SXP524181:SXP524186 THL524181:THL524186 TRH524181:TRH524186 UBD524181:UBD524186 UKZ524181:UKZ524186 UUV524181:UUV524186 VER524181:VER524186 VON524181:VON524186 VYJ524181:VYJ524186 WIF524181:WIF524186 WSB524181:WSB524186 FP589717:FP589722 PL589717:PL589722 ZH589717:ZH589722 AJD589717:AJD589722 ASZ589717:ASZ589722 BCV589717:BCV589722 BMR589717:BMR589722 BWN589717:BWN589722 CGJ589717:CGJ589722 CQF589717:CQF589722 DAB589717:DAB589722 DJX589717:DJX589722 DTT589717:DTT589722 EDP589717:EDP589722 ENL589717:ENL589722 EXH589717:EXH589722 FHD589717:FHD589722 FQZ589717:FQZ589722 GAV589717:GAV589722 GKR589717:GKR589722 GUN589717:GUN589722 HEJ589717:HEJ589722 HOF589717:HOF589722 HYB589717:HYB589722 IHX589717:IHX589722 IRT589717:IRT589722 JBP589717:JBP589722 JLL589717:JLL589722 JVH589717:JVH589722 KFD589717:KFD589722 KOZ589717:KOZ589722 KYV589717:KYV589722 LIR589717:LIR589722 LSN589717:LSN589722 MCJ589717:MCJ589722 MMF589717:MMF589722 MWB589717:MWB589722 NFX589717:NFX589722 NPT589717:NPT589722 NZP589717:NZP589722 OJL589717:OJL589722 OTH589717:OTH589722 PDD589717:PDD589722 PMZ589717:PMZ589722 PWV589717:PWV589722 QGR589717:QGR589722 QQN589717:QQN589722 RAJ589717:RAJ589722 RKF589717:RKF589722 RUB589717:RUB589722 SDX589717:SDX589722 SNT589717:SNT589722 SXP589717:SXP589722 THL589717:THL589722 TRH589717:TRH589722 UBD589717:UBD589722 UKZ589717:UKZ589722 UUV589717:UUV589722 VER589717:VER589722 VON589717:VON589722 VYJ589717:VYJ589722 WIF589717:WIF589722 WSB589717:WSB589722 FP655253:FP655258 PL655253:PL655258 ZH655253:ZH655258 AJD655253:AJD655258 ASZ655253:ASZ655258 BCV655253:BCV655258 BMR655253:BMR655258 BWN655253:BWN655258 CGJ655253:CGJ655258 CQF655253:CQF655258 DAB655253:DAB655258 DJX655253:DJX655258 DTT655253:DTT655258 EDP655253:EDP655258 ENL655253:ENL655258 EXH655253:EXH655258 FHD655253:FHD655258 FQZ655253:FQZ655258 GAV655253:GAV655258 GKR655253:GKR655258 GUN655253:GUN655258 HEJ655253:HEJ655258 HOF655253:HOF655258 HYB655253:HYB655258 IHX655253:IHX655258 IRT655253:IRT655258 JBP655253:JBP655258 JLL655253:JLL655258 JVH655253:JVH655258 KFD655253:KFD655258 KOZ655253:KOZ655258 KYV655253:KYV655258 LIR655253:LIR655258 LSN655253:LSN655258 MCJ655253:MCJ655258 MMF655253:MMF655258 MWB655253:MWB655258 NFX655253:NFX655258 NPT655253:NPT655258 NZP655253:NZP655258 OJL655253:OJL655258 OTH655253:OTH655258 PDD655253:PDD655258 PMZ655253:PMZ655258 PWV655253:PWV655258 QGR655253:QGR655258 QQN655253:QQN655258 RAJ655253:RAJ655258 RKF655253:RKF655258 RUB655253:RUB655258 SDX655253:SDX655258 SNT655253:SNT655258 SXP655253:SXP655258 THL655253:THL655258 TRH655253:TRH655258 UBD655253:UBD655258 UKZ655253:UKZ655258 UUV655253:UUV655258 VER655253:VER655258 VON655253:VON655258 VYJ655253:VYJ655258 WIF655253:WIF655258 WSB655253:WSB655258 FP720789:FP720794 PL720789:PL720794 ZH720789:ZH720794 AJD720789:AJD720794 ASZ720789:ASZ720794 BCV720789:BCV720794 BMR720789:BMR720794 BWN720789:BWN720794 CGJ720789:CGJ720794 CQF720789:CQF720794 DAB720789:DAB720794 DJX720789:DJX720794 DTT720789:DTT720794 EDP720789:EDP720794 ENL720789:ENL720794 EXH720789:EXH720794 FHD720789:FHD720794 FQZ720789:FQZ720794 GAV720789:GAV720794 GKR720789:GKR720794 GUN720789:GUN720794 HEJ720789:HEJ720794 HOF720789:HOF720794 HYB720789:HYB720794 IHX720789:IHX720794 IRT720789:IRT720794 JBP720789:JBP720794 JLL720789:JLL720794 JVH720789:JVH720794 KFD720789:KFD720794 KOZ720789:KOZ720794 KYV720789:KYV720794 LIR720789:LIR720794 LSN720789:LSN720794 MCJ720789:MCJ720794 MMF720789:MMF720794 MWB720789:MWB720794 NFX720789:NFX720794 NPT720789:NPT720794 NZP720789:NZP720794 OJL720789:OJL720794 OTH720789:OTH720794 PDD720789:PDD720794 PMZ720789:PMZ720794 PWV720789:PWV720794 QGR720789:QGR720794 QQN720789:QQN720794 RAJ720789:RAJ720794 RKF720789:RKF720794 RUB720789:RUB720794 SDX720789:SDX720794 SNT720789:SNT720794 SXP720789:SXP720794 THL720789:THL720794 TRH720789:TRH720794 UBD720789:UBD720794 UKZ720789:UKZ720794 UUV720789:UUV720794 VER720789:VER720794 VON720789:VON720794 VYJ720789:VYJ720794 WIF720789:WIF720794 WSB720789:WSB720794 FP786325:FP786330 PL786325:PL786330 ZH786325:ZH786330 AJD786325:AJD786330 ASZ786325:ASZ786330 BCV786325:BCV786330 BMR786325:BMR786330 BWN786325:BWN786330 CGJ786325:CGJ786330 CQF786325:CQF786330 DAB786325:DAB786330 DJX786325:DJX786330 DTT786325:DTT786330 EDP786325:EDP786330 ENL786325:ENL786330 EXH786325:EXH786330 FHD786325:FHD786330 FQZ786325:FQZ786330 GAV786325:GAV786330 GKR786325:GKR786330 GUN786325:GUN786330 HEJ786325:HEJ786330 HOF786325:HOF786330 HYB786325:HYB786330 IHX786325:IHX786330 IRT786325:IRT786330 JBP786325:JBP786330 JLL786325:JLL786330 JVH786325:JVH786330 KFD786325:KFD786330 KOZ786325:KOZ786330 KYV786325:KYV786330 LIR786325:LIR786330 LSN786325:LSN786330 MCJ786325:MCJ786330 MMF786325:MMF786330 MWB786325:MWB786330 NFX786325:NFX786330 NPT786325:NPT786330 NZP786325:NZP786330 OJL786325:OJL786330 OTH786325:OTH786330 PDD786325:PDD786330 PMZ786325:PMZ786330 PWV786325:PWV786330 QGR786325:QGR786330 QQN786325:QQN786330 RAJ786325:RAJ786330 RKF786325:RKF786330 RUB786325:RUB786330 SDX786325:SDX786330 SNT786325:SNT786330 SXP786325:SXP786330 THL786325:THL786330 TRH786325:TRH786330 UBD786325:UBD786330 UKZ786325:UKZ786330 UUV786325:UUV786330 VER786325:VER786330 VON786325:VON786330 VYJ786325:VYJ786330 WIF786325:WIF786330 WSB786325:WSB786330 FP851861:FP851866 PL851861:PL851866 ZH851861:ZH851866 AJD851861:AJD851866 ASZ851861:ASZ851866 BCV851861:BCV851866 BMR851861:BMR851866 BWN851861:BWN851866 CGJ851861:CGJ851866 CQF851861:CQF851866 DAB851861:DAB851866 DJX851861:DJX851866 DTT851861:DTT851866 EDP851861:EDP851866 ENL851861:ENL851866 EXH851861:EXH851866 FHD851861:FHD851866 FQZ851861:FQZ851866 GAV851861:GAV851866 GKR851861:GKR851866 GUN851861:GUN851866 HEJ851861:HEJ851866 HOF851861:HOF851866 HYB851861:HYB851866 IHX851861:IHX851866 IRT851861:IRT851866 JBP851861:JBP851866 JLL851861:JLL851866 JVH851861:JVH851866 KFD851861:KFD851866 KOZ851861:KOZ851866 KYV851861:KYV851866 LIR851861:LIR851866 LSN851861:LSN851866 MCJ851861:MCJ851866 MMF851861:MMF851866 MWB851861:MWB851866 NFX851861:NFX851866 NPT851861:NPT851866 NZP851861:NZP851866 OJL851861:OJL851866 OTH851861:OTH851866 PDD851861:PDD851866 PMZ851861:PMZ851866 PWV851861:PWV851866 QGR851861:QGR851866 QQN851861:QQN851866 RAJ851861:RAJ851866 RKF851861:RKF851866 RUB851861:RUB851866 SDX851861:SDX851866 SNT851861:SNT851866 SXP851861:SXP851866 THL851861:THL851866 TRH851861:TRH851866 UBD851861:UBD851866 UKZ851861:UKZ851866 UUV851861:UUV851866 VER851861:VER851866 VON851861:VON851866 VYJ851861:VYJ851866 WIF851861:WIF851866 WSB851861:WSB851866 FP917397:FP917402 PL917397:PL917402 ZH917397:ZH917402 AJD917397:AJD917402 ASZ917397:ASZ917402 BCV917397:BCV917402 BMR917397:BMR917402 BWN917397:BWN917402 CGJ917397:CGJ917402 CQF917397:CQF917402 DAB917397:DAB917402 DJX917397:DJX917402 DTT917397:DTT917402 EDP917397:EDP917402 ENL917397:ENL917402 EXH917397:EXH917402 FHD917397:FHD917402 FQZ917397:FQZ917402 GAV917397:GAV917402 GKR917397:GKR917402 GUN917397:GUN917402 HEJ917397:HEJ917402 HOF917397:HOF917402 HYB917397:HYB917402 IHX917397:IHX917402 IRT917397:IRT917402 JBP917397:JBP917402 JLL917397:JLL917402 JVH917397:JVH917402 KFD917397:KFD917402 KOZ917397:KOZ917402 KYV917397:KYV917402 LIR917397:LIR917402 LSN917397:LSN917402 MCJ917397:MCJ917402 MMF917397:MMF917402 MWB917397:MWB917402 NFX917397:NFX917402 NPT917397:NPT917402 NZP917397:NZP917402 OJL917397:OJL917402 OTH917397:OTH917402 PDD917397:PDD917402 PMZ917397:PMZ917402 PWV917397:PWV917402 QGR917397:QGR917402 QQN917397:QQN917402 RAJ917397:RAJ917402 RKF917397:RKF917402 RUB917397:RUB917402 SDX917397:SDX917402 SNT917397:SNT917402 SXP917397:SXP917402 THL917397:THL917402 TRH917397:TRH917402 UBD917397:UBD917402 UKZ917397:UKZ917402 UUV917397:UUV917402 VER917397:VER917402 VON917397:VON917402 VYJ917397:VYJ917402 WIF917397:WIF917402 WSB917397:WSB917402 FP982933:FP982938 PL982933:PL982938 ZH982933:ZH982938 AJD982933:AJD982938 ASZ982933:ASZ982938 BCV982933:BCV982938 BMR982933:BMR982938 BWN982933:BWN982938 CGJ982933:CGJ982938 CQF982933:CQF982938 DAB982933:DAB982938 DJX982933:DJX982938 DTT982933:DTT982938 EDP982933:EDP982938 ENL982933:ENL982938 EXH982933:EXH982938 FHD982933:FHD982938 FQZ982933:FQZ982938 GAV982933:GAV982938 GKR982933:GKR982938 GUN982933:GUN982938 HEJ982933:HEJ982938 HOF982933:HOF982938 HYB982933:HYB982938 IHX982933:IHX982938 IRT982933:IRT982938 JBP982933:JBP982938 JLL982933:JLL982938 JVH982933:JVH982938 KFD982933:KFD982938 KOZ982933:KOZ982938 KYV982933:KYV982938 LIR982933:LIR982938 LSN982933:LSN982938 MCJ982933:MCJ982938 MMF982933:MMF982938 MWB982933:MWB982938 NFX982933:NFX982938 NPT982933:NPT982938 NZP982933:NZP982938 OJL982933:OJL982938 OTH982933:OTH982938 PDD982933:PDD982938 PMZ982933:PMZ982938 PWV982933:PWV982938 QGR982933:QGR982938 QQN982933:QQN982938 RAJ982933:RAJ982938 RKF982933:RKF982938 RUB982933:RUB982938 SDX982933:SDX982938 SNT982933:SNT982938 SXP982933:SXP982938 THL982933:THL982938 TRH982933:TRH982938 UBD982933:UBD982938 UKZ982933:UKZ982938 UUV982933:UUV982938 VER982933:VER982938 VON982933:VON982938 VYJ982933:VYJ982938 WIF982933:WIF982938 WSB982933:WSB982938 FR65429:FR65434 PN65429:PN65434 ZJ65429:ZJ65434 AJF65429:AJF65434 ATB65429:ATB65434 BCX65429:BCX65434 BMT65429:BMT65434 BWP65429:BWP65434 CGL65429:CGL65434 CQH65429:CQH65434 DAD65429:DAD65434 DJZ65429:DJZ65434 DTV65429:DTV65434 EDR65429:EDR65434 ENN65429:ENN65434 EXJ65429:EXJ65434 FHF65429:FHF65434 FRB65429:FRB65434 GAX65429:GAX65434 GKT65429:GKT65434 GUP65429:GUP65434 HEL65429:HEL65434 HOH65429:HOH65434 HYD65429:HYD65434 IHZ65429:IHZ65434 IRV65429:IRV65434 JBR65429:JBR65434 JLN65429:JLN65434 JVJ65429:JVJ65434 KFF65429:KFF65434 KPB65429:KPB65434 KYX65429:KYX65434 LIT65429:LIT65434 LSP65429:LSP65434 MCL65429:MCL65434 MMH65429:MMH65434 MWD65429:MWD65434 NFZ65429:NFZ65434 NPV65429:NPV65434 NZR65429:NZR65434 OJN65429:OJN65434 OTJ65429:OTJ65434 PDF65429:PDF65434 PNB65429:PNB65434 PWX65429:PWX65434 QGT65429:QGT65434 QQP65429:QQP65434 RAL65429:RAL65434 RKH65429:RKH65434 RUD65429:RUD65434 SDZ65429:SDZ65434 SNV65429:SNV65434 SXR65429:SXR65434 THN65429:THN65434 TRJ65429:TRJ65434 UBF65429:UBF65434 ULB65429:ULB65434 UUX65429:UUX65434 VET65429:VET65434 VOP65429:VOP65434 VYL65429:VYL65434 WIH65429:WIH65434 WSD65429:WSD65434 FR130965:FR130970 PN130965:PN130970 ZJ130965:ZJ130970 AJF130965:AJF130970 ATB130965:ATB130970 BCX130965:BCX130970 BMT130965:BMT130970 BWP130965:BWP130970 CGL130965:CGL130970 CQH130965:CQH130970 DAD130965:DAD130970 DJZ130965:DJZ130970 DTV130965:DTV130970 EDR130965:EDR130970 ENN130965:ENN130970 EXJ130965:EXJ130970 FHF130965:FHF130970 FRB130965:FRB130970 GAX130965:GAX130970 GKT130965:GKT130970 GUP130965:GUP130970 HEL130965:HEL130970 HOH130965:HOH130970 HYD130965:HYD130970 IHZ130965:IHZ130970 IRV130965:IRV130970 JBR130965:JBR130970 JLN130965:JLN130970 JVJ130965:JVJ130970 KFF130965:KFF130970 KPB130965:KPB130970 KYX130965:KYX130970 LIT130965:LIT130970 LSP130965:LSP130970 MCL130965:MCL130970 MMH130965:MMH130970 MWD130965:MWD130970 NFZ130965:NFZ130970 NPV130965:NPV130970 NZR130965:NZR130970 OJN130965:OJN130970 OTJ130965:OTJ130970 PDF130965:PDF130970 PNB130965:PNB130970 PWX130965:PWX130970 QGT130965:QGT130970 QQP130965:QQP130970 RAL130965:RAL130970 RKH130965:RKH130970 RUD130965:RUD130970 SDZ130965:SDZ130970 SNV130965:SNV130970 SXR130965:SXR130970 THN130965:THN130970 TRJ130965:TRJ130970 UBF130965:UBF130970 ULB130965:ULB130970 UUX130965:UUX130970 VET130965:VET130970 VOP130965:VOP130970 VYL130965:VYL130970 WIH130965:WIH130970 WSD130965:WSD130970 FR196501:FR196506 PN196501:PN196506 ZJ196501:ZJ196506 AJF196501:AJF196506 ATB196501:ATB196506 BCX196501:BCX196506 BMT196501:BMT196506 BWP196501:BWP196506 CGL196501:CGL196506 CQH196501:CQH196506 DAD196501:DAD196506 DJZ196501:DJZ196506 DTV196501:DTV196506 EDR196501:EDR196506 ENN196501:ENN196506 EXJ196501:EXJ196506 FHF196501:FHF196506 FRB196501:FRB196506 GAX196501:GAX196506 GKT196501:GKT196506 GUP196501:GUP196506 HEL196501:HEL196506 HOH196501:HOH196506 HYD196501:HYD196506 IHZ196501:IHZ196506 IRV196501:IRV196506 JBR196501:JBR196506 JLN196501:JLN196506 JVJ196501:JVJ196506 KFF196501:KFF196506 KPB196501:KPB196506 KYX196501:KYX196506 LIT196501:LIT196506 LSP196501:LSP196506 MCL196501:MCL196506 MMH196501:MMH196506 MWD196501:MWD196506 NFZ196501:NFZ196506 NPV196501:NPV196506 NZR196501:NZR196506 OJN196501:OJN196506 OTJ196501:OTJ196506 PDF196501:PDF196506 PNB196501:PNB196506 PWX196501:PWX196506 QGT196501:QGT196506 QQP196501:QQP196506 RAL196501:RAL196506 RKH196501:RKH196506 RUD196501:RUD196506 SDZ196501:SDZ196506 SNV196501:SNV196506 SXR196501:SXR196506 THN196501:THN196506 TRJ196501:TRJ196506 UBF196501:UBF196506 ULB196501:ULB196506 UUX196501:UUX196506 VET196501:VET196506 VOP196501:VOP196506 VYL196501:VYL196506 WIH196501:WIH196506 WSD196501:WSD196506 FR262037:FR262042 PN262037:PN262042 ZJ262037:ZJ262042 AJF262037:AJF262042 ATB262037:ATB262042 BCX262037:BCX262042 BMT262037:BMT262042 BWP262037:BWP262042 CGL262037:CGL262042 CQH262037:CQH262042 DAD262037:DAD262042 DJZ262037:DJZ262042 DTV262037:DTV262042 EDR262037:EDR262042 ENN262037:ENN262042 EXJ262037:EXJ262042 FHF262037:FHF262042 FRB262037:FRB262042 GAX262037:GAX262042 GKT262037:GKT262042 GUP262037:GUP262042 HEL262037:HEL262042 HOH262037:HOH262042 HYD262037:HYD262042 IHZ262037:IHZ262042 IRV262037:IRV262042 JBR262037:JBR262042 JLN262037:JLN262042 JVJ262037:JVJ262042 KFF262037:KFF262042 KPB262037:KPB262042 KYX262037:KYX262042 LIT262037:LIT262042 LSP262037:LSP262042 MCL262037:MCL262042 MMH262037:MMH262042 MWD262037:MWD262042 NFZ262037:NFZ262042 NPV262037:NPV262042 NZR262037:NZR262042 OJN262037:OJN262042 OTJ262037:OTJ262042 PDF262037:PDF262042 PNB262037:PNB262042 PWX262037:PWX262042 QGT262037:QGT262042 QQP262037:QQP262042 RAL262037:RAL262042 RKH262037:RKH262042 RUD262037:RUD262042 SDZ262037:SDZ262042 SNV262037:SNV262042 SXR262037:SXR262042 THN262037:THN262042 TRJ262037:TRJ262042 UBF262037:UBF262042 ULB262037:ULB262042 UUX262037:UUX262042 VET262037:VET262042 VOP262037:VOP262042 VYL262037:VYL262042 WIH262037:WIH262042 WSD262037:WSD262042 FR327573:FR327578 PN327573:PN327578 ZJ327573:ZJ327578 AJF327573:AJF327578 ATB327573:ATB327578 BCX327573:BCX327578 BMT327573:BMT327578 BWP327573:BWP327578 CGL327573:CGL327578 CQH327573:CQH327578 DAD327573:DAD327578 DJZ327573:DJZ327578 DTV327573:DTV327578 EDR327573:EDR327578 ENN327573:ENN327578 EXJ327573:EXJ327578 FHF327573:FHF327578 FRB327573:FRB327578 GAX327573:GAX327578 GKT327573:GKT327578 GUP327573:GUP327578 HEL327573:HEL327578 HOH327573:HOH327578 HYD327573:HYD327578 IHZ327573:IHZ327578 IRV327573:IRV327578 JBR327573:JBR327578 JLN327573:JLN327578 JVJ327573:JVJ327578 KFF327573:KFF327578 KPB327573:KPB327578 KYX327573:KYX327578 LIT327573:LIT327578 LSP327573:LSP327578 MCL327573:MCL327578 MMH327573:MMH327578 MWD327573:MWD327578 NFZ327573:NFZ327578 NPV327573:NPV327578 NZR327573:NZR327578 OJN327573:OJN327578 OTJ327573:OTJ327578 PDF327573:PDF327578 PNB327573:PNB327578 PWX327573:PWX327578 QGT327573:QGT327578 QQP327573:QQP327578 RAL327573:RAL327578 RKH327573:RKH327578 RUD327573:RUD327578 SDZ327573:SDZ327578 SNV327573:SNV327578 SXR327573:SXR327578 THN327573:THN327578 TRJ327573:TRJ327578 UBF327573:UBF327578 ULB327573:ULB327578 UUX327573:UUX327578 VET327573:VET327578 VOP327573:VOP327578 VYL327573:VYL327578 WIH327573:WIH327578 WSD327573:WSD327578 FR393109:FR393114 PN393109:PN393114 ZJ393109:ZJ393114 AJF393109:AJF393114 ATB393109:ATB393114 BCX393109:BCX393114 BMT393109:BMT393114 BWP393109:BWP393114 CGL393109:CGL393114 CQH393109:CQH393114 DAD393109:DAD393114 DJZ393109:DJZ393114 DTV393109:DTV393114 EDR393109:EDR393114 ENN393109:ENN393114 EXJ393109:EXJ393114 FHF393109:FHF393114 FRB393109:FRB393114 GAX393109:GAX393114 GKT393109:GKT393114 GUP393109:GUP393114 HEL393109:HEL393114 HOH393109:HOH393114 HYD393109:HYD393114 IHZ393109:IHZ393114 IRV393109:IRV393114 JBR393109:JBR393114 JLN393109:JLN393114 JVJ393109:JVJ393114 KFF393109:KFF393114 KPB393109:KPB393114 KYX393109:KYX393114 LIT393109:LIT393114 LSP393109:LSP393114 MCL393109:MCL393114 MMH393109:MMH393114 MWD393109:MWD393114 NFZ393109:NFZ393114 NPV393109:NPV393114 NZR393109:NZR393114 OJN393109:OJN393114 OTJ393109:OTJ393114 PDF393109:PDF393114 PNB393109:PNB393114 PWX393109:PWX393114 QGT393109:QGT393114 QQP393109:QQP393114 RAL393109:RAL393114 RKH393109:RKH393114 RUD393109:RUD393114 SDZ393109:SDZ393114 SNV393109:SNV393114 SXR393109:SXR393114 THN393109:THN393114 TRJ393109:TRJ393114 UBF393109:UBF393114 ULB393109:ULB393114 UUX393109:UUX393114 VET393109:VET393114 VOP393109:VOP393114 VYL393109:VYL393114 WIH393109:WIH393114 WSD393109:WSD393114 FR458645:FR458650 PN458645:PN458650 ZJ458645:ZJ458650 AJF458645:AJF458650 ATB458645:ATB458650 BCX458645:BCX458650 BMT458645:BMT458650 BWP458645:BWP458650 CGL458645:CGL458650 CQH458645:CQH458650 DAD458645:DAD458650 DJZ458645:DJZ458650 DTV458645:DTV458650 EDR458645:EDR458650 ENN458645:ENN458650 EXJ458645:EXJ458650 FHF458645:FHF458650 FRB458645:FRB458650 GAX458645:GAX458650 GKT458645:GKT458650 GUP458645:GUP458650 HEL458645:HEL458650 HOH458645:HOH458650 HYD458645:HYD458650 IHZ458645:IHZ458650 IRV458645:IRV458650 JBR458645:JBR458650 JLN458645:JLN458650 JVJ458645:JVJ458650 KFF458645:KFF458650 KPB458645:KPB458650 KYX458645:KYX458650 LIT458645:LIT458650 LSP458645:LSP458650 MCL458645:MCL458650 MMH458645:MMH458650 MWD458645:MWD458650 NFZ458645:NFZ458650 NPV458645:NPV458650 NZR458645:NZR458650 OJN458645:OJN458650 OTJ458645:OTJ458650 PDF458645:PDF458650 PNB458645:PNB458650 PWX458645:PWX458650 QGT458645:QGT458650 QQP458645:QQP458650 RAL458645:RAL458650 RKH458645:RKH458650 RUD458645:RUD458650 SDZ458645:SDZ458650 SNV458645:SNV458650 SXR458645:SXR458650 THN458645:THN458650 TRJ458645:TRJ458650 UBF458645:UBF458650 ULB458645:ULB458650 UUX458645:UUX458650 VET458645:VET458650 VOP458645:VOP458650 VYL458645:VYL458650 WIH458645:WIH458650 WSD458645:WSD458650 FR524181:FR524186 PN524181:PN524186 ZJ524181:ZJ524186 AJF524181:AJF524186 ATB524181:ATB524186 BCX524181:BCX524186 BMT524181:BMT524186 BWP524181:BWP524186 CGL524181:CGL524186 CQH524181:CQH524186 DAD524181:DAD524186 DJZ524181:DJZ524186 DTV524181:DTV524186 EDR524181:EDR524186 ENN524181:ENN524186 EXJ524181:EXJ524186 FHF524181:FHF524186 FRB524181:FRB524186 GAX524181:GAX524186 GKT524181:GKT524186 GUP524181:GUP524186 HEL524181:HEL524186 HOH524181:HOH524186 HYD524181:HYD524186 IHZ524181:IHZ524186 IRV524181:IRV524186 JBR524181:JBR524186 JLN524181:JLN524186 JVJ524181:JVJ524186 KFF524181:KFF524186 KPB524181:KPB524186 KYX524181:KYX524186 LIT524181:LIT524186 LSP524181:LSP524186 MCL524181:MCL524186 MMH524181:MMH524186 MWD524181:MWD524186 NFZ524181:NFZ524186 NPV524181:NPV524186 NZR524181:NZR524186 OJN524181:OJN524186 OTJ524181:OTJ524186 PDF524181:PDF524186 PNB524181:PNB524186 PWX524181:PWX524186 QGT524181:QGT524186 QQP524181:QQP524186 RAL524181:RAL524186 RKH524181:RKH524186 RUD524181:RUD524186 SDZ524181:SDZ524186 SNV524181:SNV524186 SXR524181:SXR524186 THN524181:THN524186 TRJ524181:TRJ524186 UBF524181:UBF524186 ULB524181:ULB524186 UUX524181:UUX524186 VET524181:VET524186 VOP524181:VOP524186 VYL524181:VYL524186 WIH524181:WIH524186 WSD524181:WSD524186 FR589717:FR589722 PN589717:PN589722 ZJ589717:ZJ589722 AJF589717:AJF589722 ATB589717:ATB589722 BCX589717:BCX589722 BMT589717:BMT589722 BWP589717:BWP589722 CGL589717:CGL589722 CQH589717:CQH589722 DAD589717:DAD589722 DJZ589717:DJZ589722 DTV589717:DTV589722 EDR589717:EDR589722 ENN589717:ENN589722 EXJ589717:EXJ589722 FHF589717:FHF589722 FRB589717:FRB589722 GAX589717:GAX589722 GKT589717:GKT589722 GUP589717:GUP589722 HEL589717:HEL589722 HOH589717:HOH589722 HYD589717:HYD589722 IHZ589717:IHZ589722 IRV589717:IRV589722 JBR589717:JBR589722 JLN589717:JLN589722 JVJ589717:JVJ589722 KFF589717:KFF589722 KPB589717:KPB589722 KYX589717:KYX589722 LIT589717:LIT589722 LSP589717:LSP589722 MCL589717:MCL589722 MMH589717:MMH589722 MWD589717:MWD589722 NFZ589717:NFZ589722 NPV589717:NPV589722 NZR589717:NZR589722 OJN589717:OJN589722 OTJ589717:OTJ589722 PDF589717:PDF589722 PNB589717:PNB589722 PWX589717:PWX589722 QGT589717:QGT589722 QQP589717:QQP589722 RAL589717:RAL589722 RKH589717:RKH589722 RUD589717:RUD589722 SDZ589717:SDZ589722 SNV589717:SNV589722 SXR589717:SXR589722 THN589717:THN589722 TRJ589717:TRJ589722 UBF589717:UBF589722 ULB589717:ULB589722 UUX589717:UUX589722 VET589717:VET589722 VOP589717:VOP589722 VYL589717:VYL589722 WIH589717:WIH589722 WSD589717:WSD589722 FR655253:FR655258 PN655253:PN655258 ZJ655253:ZJ655258 AJF655253:AJF655258 ATB655253:ATB655258 BCX655253:BCX655258 BMT655253:BMT655258 BWP655253:BWP655258 CGL655253:CGL655258 CQH655253:CQH655258 DAD655253:DAD655258 DJZ655253:DJZ655258 DTV655253:DTV655258 EDR655253:EDR655258 ENN655253:ENN655258 EXJ655253:EXJ655258 FHF655253:FHF655258 FRB655253:FRB655258 GAX655253:GAX655258 GKT655253:GKT655258 GUP655253:GUP655258 HEL655253:HEL655258 HOH655253:HOH655258 HYD655253:HYD655258 IHZ655253:IHZ655258 IRV655253:IRV655258 JBR655253:JBR655258 JLN655253:JLN655258 JVJ655253:JVJ655258 KFF655253:KFF655258 KPB655253:KPB655258 KYX655253:KYX655258 LIT655253:LIT655258 LSP655253:LSP655258 MCL655253:MCL655258 MMH655253:MMH655258 MWD655253:MWD655258 NFZ655253:NFZ655258 NPV655253:NPV655258 NZR655253:NZR655258 OJN655253:OJN655258 OTJ655253:OTJ655258 PDF655253:PDF655258 PNB655253:PNB655258 PWX655253:PWX655258 QGT655253:QGT655258 QQP655253:QQP655258 RAL655253:RAL655258 RKH655253:RKH655258 RUD655253:RUD655258 SDZ655253:SDZ655258 SNV655253:SNV655258 SXR655253:SXR655258 THN655253:THN655258 TRJ655253:TRJ655258 UBF655253:UBF655258 ULB655253:ULB655258 UUX655253:UUX655258 VET655253:VET655258 VOP655253:VOP655258 VYL655253:VYL655258 WIH655253:WIH655258 WSD655253:WSD655258 FR720789:FR720794 PN720789:PN720794 ZJ720789:ZJ720794 AJF720789:AJF720794 ATB720789:ATB720794 BCX720789:BCX720794 BMT720789:BMT720794 BWP720789:BWP720794 CGL720789:CGL720794 CQH720789:CQH720794 DAD720789:DAD720794 DJZ720789:DJZ720794 DTV720789:DTV720794 EDR720789:EDR720794 ENN720789:ENN720794 EXJ720789:EXJ720794 FHF720789:FHF720794 FRB720789:FRB720794 GAX720789:GAX720794 GKT720789:GKT720794 GUP720789:GUP720794 HEL720789:HEL720794 HOH720789:HOH720794 HYD720789:HYD720794 IHZ720789:IHZ720794 IRV720789:IRV720794 JBR720789:JBR720794 JLN720789:JLN720794 JVJ720789:JVJ720794 KFF720789:KFF720794 KPB720789:KPB720794 KYX720789:KYX720794 LIT720789:LIT720794 LSP720789:LSP720794 MCL720789:MCL720794 MMH720789:MMH720794 MWD720789:MWD720794 NFZ720789:NFZ720794 NPV720789:NPV720794 NZR720789:NZR720794 OJN720789:OJN720794 OTJ720789:OTJ720794 PDF720789:PDF720794 PNB720789:PNB720794 PWX720789:PWX720794 QGT720789:QGT720794 QQP720789:QQP720794 RAL720789:RAL720794 RKH720789:RKH720794 RUD720789:RUD720794 SDZ720789:SDZ720794 SNV720789:SNV720794 SXR720789:SXR720794 THN720789:THN720794 TRJ720789:TRJ720794 UBF720789:UBF720794 ULB720789:ULB720794 UUX720789:UUX720794 VET720789:VET720794 VOP720789:VOP720794 VYL720789:VYL720794 WIH720789:WIH720794 WSD720789:WSD720794 FR786325:FR786330 PN786325:PN786330 ZJ786325:ZJ786330 AJF786325:AJF786330 ATB786325:ATB786330 BCX786325:BCX786330 BMT786325:BMT786330 BWP786325:BWP786330 CGL786325:CGL786330 CQH786325:CQH786330 DAD786325:DAD786330 DJZ786325:DJZ786330 DTV786325:DTV786330 EDR786325:EDR786330 ENN786325:ENN786330 EXJ786325:EXJ786330 FHF786325:FHF786330 FRB786325:FRB786330 GAX786325:GAX786330 GKT786325:GKT786330 GUP786325:GUP786330 HEL786325:HEL786330 HOH786325:HOH786330 HYD786325:HYD786330 IHZ786325:IHZ786330 IRV786325:IRV786330 JBR786325:JBR786330 JLN786325:JLN786330 JVJ786325:JVJ786330 KFF786325:KFF786330 KPB786325:KPB786330 KYX786325:KYX786330 LIT786325:LIT786330 LSP786325:LSP786330 MCL786325:MCL786330 MMH786325:MMH786330 MWD786325:MWD786330 NFZ786325:NFZ786330 NPV786325:NPV786330 NZR786325:NZR786330 OJN786325:OJN786330 OTJ786325:OTJ786330 PDF786325:PDF786330 PNB786325:PNB786330 PWX786325:PWX786330 QGT786325:QGT786330 QQP786325:QQP786330 RAL786325:RAL786330 RKH786325:RKH786330 RUD786325:RUD786330 SDZ786325:SDZ786330 SNV786325:SNV786330 SXR786325:SXR786330 THN786325:THN786330 TRJ786325:TRJ786330 UBF786325:UBF786330 ULB786325:ULB786330 UUX786325:UUX786330 VET786325:VET786330 VOP786325:VOP786330 VYL786325:VYL786330 WIH786325:WIH786330 WSD786325:WSD786330 FR851861:FR851866 PN851861:PN851866 ZJ851861:ZJ851866 AJF851861:AJF851866 ATB851861:ATB851866 BCX851861:BCX851866 BMT851861:BMT851866 BWP851861:BWP851866 CGL851861:CGL851866 CQH851861:CQH851866 DAD851861:DAD851866 DJZ851861:DJZ851866 DTV851861:DTV851866 EDR851861:EDR851866 ENN851861:ENN851866 EXJ851861:EXJ851866 FHF851861:FHF851866 FRB851861:FRB851866 GAX851861:GAX851866 GKT851861:GKT851866 GUP851861:GUP851866 HEL851861:HEL851866 HOH851861:HOH851866 HYD851861:HYD851866 IHZ851861:IHZ851866 IRV851861:IRV851866 JBR851861:JBR851866 JLN851861:JLN851866 JVJ851861:JVJ851866 KFF851861:KFF851866 KPB851861:KPB851866 KYX851861:KYX851866 LIT851861:LIT851866 LSP851861:LSP851866 MCL851861:MCL851866 MMH851861:MMH851866 MWD851861:MWD851866 NFZ851861:NFZ851866 NPV851861:NPV851866 NZR851861:NZR851866 OJN851861:OJN851866 OTJ851861:OTJ851866 PDF851861:PDF851866 PNB851861:PNB851866 PWX851861:PWX851866 QGT851861:QGT851866 QQP851861:QQP851866 RAL851861:RAL851866 RKH851861:RKH851866 RUD851861:RUD851866 SDZ851861:SDZ851866 SNV851861:SNV851866 SXR851861:SXR851866 THN851861:THN851866 TRJ851861:TRJ851866 UBF851861:UBF851866 ULB851861:ULB851866 UUX851861:UUX851866 VET851861:VET851866 VOP851861:VOP851866 VYL851861:VYL851866 WIH851861:WIH851866 WSD851861:WSD851866 FR917397:FR917402 PN917397:PN917402 ZJ917397:ZJ917402 AJF917397:AJF917402 ATB917397:ATB917402 BCX917397:BCX917402 BMT917397:BMT917402 BWP917397:BWP917402 CGL917397:CGL917402 CQH917397:CQH917402 DAD917397:DAD917402 DJZ917397:DJZ917402 DTV917397:DTV917402 EDR917397:EDR917402 ENN917397:ENN917402 EXJ917397:EXJ917402 FHF917397:FHF917402 FRB917397:FRB917402 GAX917397:GAX917402 GKT917397:GKT917402 GUP917397:GUP917402 HEL917397:HEL917402 HOH917397:HOH917402 HYD917397:HYD917402 IHZ917397:IHZ917402 IRV917397:IRV917402 JBR917397:JBR917402 JLN917397:JLN917402 JVJ917397:JVJ917402 KFF917397:KFF917402 KPB917397:KPB917402 KYX917397:KYX917402 LIT917397:LIT917402 LSP917397:LSP917402 MCL917397:MCL917402 MMH917397:MMH917402 MWD917397:MWD917402 NFZ917397:NFZ917402 NPV917397:NPV917402 NZR917397:NZR917402 OJN917397:OJN917402 OTJ917397:OTJ917402 PDF917397:PDF917402 PNB917397:PNB917402 PWX917397:PWX917402 QGT917397:QGT917402 QQP917397:QQP917402 RAL917397:RAL917402 RKH917397:RKH917402 RUD917397:RUD917402 SDZ917397:SDZ917402 SNV917397:SNV917402 SXR917397:SXR917402 THN917397:THN917402 TRJ917397:TRJ917402 UBF917397:UBF917402 ULB917397:ULB917402 UUX917397:UUX917402 VET917397:VET917402 VOP917397:VOP917402 VYL917397:VYL917402 WIH917397:WIH917402 WSD917397:WSD917402 FR982933:FR982938 PN982933:PN982938 ZJ982933:ZJ982938 AJF982933:AJF982938 ATB982933:ATB982938 BCX982933:BCX982938 BMT982933:BMT982938 BWP982933:BWP982938 CGL982933:CGL982938 CQH982933:CQH982938 DAD982933:DAD982938 DJZ982933:DJZ982938 DTV982933:DTV982938 EDR982933:EDR982938 ENN982933:ENN982938 EXJ982933:EXJ982938 FHF982933:FHF982938 FRB982933:FRB982938 GAX982933:GAX982938 GKT982933:GKT982938 GUP982933:GUP982938 HEL982933:HEL982938 HOH982933:HOH982938 HYD982933:HYD982938 IHZ982933:IHZ982938 IRV982933:IRV982938 JBR982933:JBR982938 JLN982933:JLN982938 JVJ982933:JVJ982938 KFF982933:KFF982938 KPB982933:KPB982938 KYX982933:KYX982938 LIT982933:LIT982938 LSP982933:LSP982938 MCL982933:MCL982938 MMH982933:MMH982938 MWD982933:MWD982938 NFZ982933:NFZ982938 NPV982933:NPV982938 NZR982933:NZR982938 OJN982933:OJN982938 OTJ982933:OTJ982938 PDF982933:PDF982938 PNB982933:PNB982938 PWX982933:PWX982938 QGT982933:QGT982938 QQP982933:QQP982938 RAL982933:RAL982938 RKH982933:RKH982938 RUD982933:RUD982938 SDZ982933:SDZ982938 SNV982933:SNV982938 SXR982933:SXR982938 THN982933:THN982938 TRJ982933:TRJ982938 UBF982933:UBF982938 ULB982933:ULB982938 UUX982933:UUX982938 VET982933:VET982938 VOP982933:VOP982938 VYL982933:VYL982938 WIH982933:WIH982938 WSD982933:WSD982938 FP65479:FP65488 PL65479:PL65488 ZH65479:ZH65488 AJD65479:AJD65488 ASZ65479:ASZ65488 BCV65479:BCV65488 BMR65479:BMR65488 BWN65479:BWN65488 CGJ65479:CGJ65488 CQF65479:CQF65488 DAB65479:DAB65488 DJX65479:DJX65488 DTT65479:DTT65488 EDP65479:EDP65488 ENL65479:ENL65488 EXH65479:EXH65488 FHD65479:FHD65488 FQZ65479:FQZ65488 GAV65479:GAV65488 GKR65479:GKR65488 GUN65479:GUN65488 HEJ65479:HEJ65488 HOF65479:HOF65488 HYB65479:HYB65488 IHX65479:IHX65488 IRT65479:IRT65488 JBP65479:JBP65488 JLL65479:JLL65488 JVH65479:JVH65488 KFD65479:KFD65488 KOZ65479:KOZ65488 KYV65479:KYV65488 LIR65479:LIR65488 LSN65479:LSN65488 MCJ65479:MCJ65488 MMF65479:MMF65488 MWB65479:MWB65488 NFX65479:NFX65488 NPT65479:NPT65488 NZP65479:NZP65488 OJL65479:OJL65488 OTH65479:OTH65488 PDD65479:PDD65488 PMZ65479:PMZ65488 PWV65479:PWV65488 QGR65479:QGR65488 QQN65479:QQN65488 RAJ65479:RAJ65488 RKF65479:RKF65488 RUB65479:RUB65488 SDX65479:SDX65488 SNT65479:SNT65488 SXP65479:SXP65488 THL65479:THL65488 TRH65479:TRH65488 UBD65479:UBD65488 UKZ65479:UKZ65488 UUV65479:UUV65488 VER65479:VER65488 VON65479:VON65488 VYJ65479:VYJ65488 WIF65479:WIF65488 WSB65479:WSB65488 FP131015:FP131024 PL131015:PL131024 ZH131015:ZH131024 AJD131015:AJD131024 ASZ131015:ASZ131024 BCV131015:BCV131024 BMR131015:BMR131024 BWN131015:BWN131024 CGJ131015:CGJ131024 CQF131015:CQF131024 DAB131015:DAB131024 DJX131015:DJX131024 DTT131015:DTT131024 EDP131015:EDP131024 ENL131015:ENL131024 EXH131015:EXH131024 FHD131015:FHD131024 FQZ131015:FQZ131024 GAV131015:GAV131024 GKR131015:GKR131024 GUN131015:GUN131024 HEJ131015:HEJ131024 HOF131015:HOF131024 HYB131015:HYB131024 IHX131015:IHX131024 IRT131015:IRT131024 JBP131015:JBP131024 JLL131015:JLL131024 JVH131015:JVH131024 KFD131015:KFD131024 KOZ131015:KOZ131024 KYV131015:KYV131024 LIR131015:LIR131024 LSN131015:LSN131024 MCJ131015:MCJ131024 MMF131015:MMF131024 MWB131015:MWB131024 NFX131015:NFX131024 NPT131015:NPT131024 NZP131015:NZP131024 OJL131015:OJL131024 OTH131015:OTH131024 PDD131015:PDD131024 PMZ131015:PMZ131024 PWV131015:PWV131024 QGR131015:QGR131024 QQN131015:QQN131024 RAJ131015:RAJ131024 RKF131015:RKF131024 RUB131015:RUB131024 SDX131015:SDX131024 SNT131015:SNT131024 SXP131015:SXP131024 THL131015:THL131024 TRH131015:TRH131024 UBD131015:UBD131024 UKZ131015:UKZ131024 UUV131015:UUV131024 VER131015:VER131024 VON131015:VON131024 VYJ131015:VYJ131024 WIF131015:WIF131024 WSB131015:WSB131024 FP196551:FP196560 PL196551:PL196560 ZH196551:ZH196560 AJD196551:AJD196560 ASZ196551:ASZ196560 BCV196551:BCV196560 BMR196551:BMR196560 BWN196551:BWN196560 CGJ196551:CGJ196560 CQF196551:CQF196560 DAB196551:DAB196560 DJX196551:DJX196560 DTT196551:DTT196560 EDP196551:EDP196560 ENL196551:ENL196560 EXH196551:EXH196560 FHD196551:FHD196560 FQZ196551:FQZ196560 GAV196551:GAV196560 GKR196551:GKR196560 GUN196551:GUN196560 HEJ196551:HEJ196560 HOF196551:HOF196560 HYB196551:HYB196560 IHX196551:IHX196560 IRT196551:IRT196560 JBP196551:JBP196560 JLL196551:JLL196560 JVH196551:JVH196560 KFD196551:KFD196560 KOZ196551:KOZ196560 KYV196551:KYV196560 LIR196551:LIR196560 LSN196551:LSN196560 MCJ196551:MCJ196560 MMF196551:MMF196560 MWB196551:MWB196560 NFX196551:NFX196560 NPT196551:NPT196560 NZP196551:NZP196560 OJL196551:OJL196560 OTH196551:OTH196560 PDD196551:PDD196560 PMZ196551:PMZ196560 PWV196551:PWV196560 QGR196551:QGR196560 QQN196551:QQN196560 RAJ196551:RAJ196560 RKF196551:RKF196560 RUB196551:RUB196560 SDX196551:SDX196560 SNT196551:SNT196560 SXP196551:SXP196560 THL196551:THL196560 TRH196551:TRH196560 UBD196551:UBD196560 UKZ196551:UKZ196560 UUV196551:UUV196560 VER196551:VER196560 VON196551:VON196560 VYJ196551:VYJ196560 WIF196551:WIF196560 WSB196551:WSB196560 FP262087:FP262096 PL262087:PL262096 ZH262087:ZH262096 AJD262087:AJD262096 ASZ262087:ASZ262096 BCV262087:BCV262096 BMR262087:BMR262096 BWN262087:BWN262096 CGJ262087:CGJ262096 CQF262087:CQF262096 DAB262087:DAB262096 DJX262087:DJX262096 DTT262087:DTT262096 EDP262087:EDP262096 ENL262087:ENL262096 EXH262087:EXH262096 FHD262087:FHD262096 FQZ262087:FQZ262096 GAV262087:GAV262096 GKR262087:GKR262096 GUN262087:GUN262096 HEJ262087:HEJ262096 HOF262087:HOF262096 HYB262087:HYB262096 IHX262087:IHX262096 IRT262087:IRT262096 JBP262087:JBP262096 JLL262087:JLL262096 JVH262087:JVH262096 KFD262087:KFD262096 KOZ262087:KOZ262096 KYV262087:KYV262096 LIR262087:LIR262096 LSN262087:LSN262096 MCJ262087:MCJ262096 MMF262087:MMF262096 MWB262087:MWB262096 NFX262087:NFX262096 NPT262087:NPT262096 NZP262087:NZP262096 OJL262087:OJL262096 OTH262087:OTH262096 PDD262087:PDD262096 PMZ262087:PMZ262096 PWV262087:PWV262096 QGR262087:QGR262096 QQN262087:QQN262096 RAJ262087:RAJ262096 RKF262087:RKF262096 RUB262087:RUB262096 SDX262087:SDX262096 SNT262087:SNT262096 SXP262087:SXP262096 THL262087:THL262096 TRH262087:TRH262096 UBD262087:UBD262096 UKZ262087:UKZ262096 UUV262087:UUV262096 VER262087:VER262096 VON262087:VON262096 VYJ262087:VYJ262096 WIF262087:WIF262096 WSB262087:WSB262096 FP327623:FP327632 PL327623:PL327632 ZH327623:ZH327632 AJD327623:AJD327632 ASZ327623:ASZ327632 BCV327623:BCV327632 BMR327623:BMR327632 BWN327623:BWN327632 CGJ327623:CGJ327632 CQF327623:CQF327632 DAB327623:DAB327632 DJX327623:DJX327632 DTT327623:DTT327632 EDP327623:EDP327632 ENL327623:ENL327632 EXH327623:EXH327632 FHD327623:FHD327632 FQZ327623:FQZ327632 GAV327623:GAV327632 GKR327623:GKR327632 GUN327623:GUN327632 HEJ327623:HEJ327632 HOF327623:HOF327632 HYB327623:HYB327632 IHX327623:IHX327632 IRT327623:IRT327632 JBP327623:JBP327632 JLL327623:JLL327632 JVH327623:JVH327632 KFD327623:KFD327632 KOZ327623:KOZ327632 KYV327623:KYV327632 LIR327623:LIR327632 LSN327623:LSN327632 MCJ327623:MCJ327632 MMF327623:MMF327632 MWB327623:MWB327632 NFX327623:NFX327632 NPT327623:NPT327632 NZP327623:NZP327632 OJL327623:OJL327632 OTH327623:OTH327632 PDD327623:PDD327632 PMZ327623:PMZ327632 PWV327623:PWV327632 QGR327623:QGR327632 QQN327623:QQN327632 RAJ327623:RAJ327632 RKF327623:RKF327632 RUB327623:RUB327632 SDX327623:SDX327632 SNT327623:SNT327632 SXP327623:SXP327632 THL327623:THL327632 TRH327623:TRH327632 UBD327623:UBD327632 UKZ327623:UKZ327632 UUV327623:UUV327632 VER327623:VER327632 VON327623:VON327632 VYJ327623:VYJ327632 WIF327623:WIF327632 WSB327623:WSB327632 FP393159:FP393168 PL393159:PL393168 ZH393159:ZH393168 AJD393159:AJD393168 ASZ393159:ASZ393168 BCV393159:BCV393168 BMR393159:BMR393168 BWN393159:BWN393168 CGJ393159:CGJ393168 CQF393159:CQF393168 DAB393159:DAB393168 DJX393159:DJX393168 DTT393159:DTT393168 EDP393159:EDP393168 ENL393159:ENL393168 EXH393159:EXH393168 FHD393159:FHD393168 FQZ393159:FQZ393168 GAV393159:GAV393168 GKR393159:GKR393168 GUN393159:GUN393168 HEJ393159:HEJ393168 HOF393159:HOF393168 HYB393159:HYB393168 IHX393159:IHX393168 IRT393159:IRT393168 JBP393159:JBP393168 JLL393159:JLL393168 JVH393159:JVH393168 KFD393159:KFD393168 KOZ393159:KOZ393168 KYV393159:KYV393168 LIR393159:LIR393168 LSN393159:LSN393168 MCJ393159:MCJ393168 MMF393159:MMF393168 MWB393159:MWB393168 NFX393159:NFX393168 NPT393159:NPT393168 NZP393159:NZP393168 OJL393159:OJL393168 OTH393159:OTH393168 PDD393159:PDD393168 PMZ393159:PMZ393168 PWV393159:PWV393168 QGR393159:QGR393168 QQN393159:QQN393168 RAJ393159:RAJ393168 RKF393159:RKF393168 RUB393159:RUB393168 SDX393159:SDX393168 SNT393159:SNT393168 SXP393159:SXP393168 THL393159:THL393168 TRH393159:TRH393168 UBD393159:UBD393168 UKZ393159:UKZ393168 UUV393159:UUV393168 VER393159:VER393168 VON393159:VON393168 VYJ393159:VYJ393168 WIF393159:WIF393168 WSB393159:WSB393168 FP458695:FP458704 PL458695:PL458704 ZH458695:ZH458704 AJD458695:AJD458704 ASZ458695:ASZ458704 BCV458695:BCV458704 BMR458695:BMR458704 BWN458695:BWN458704 CGJ458695:CGJ458704 CQF458695:CQF458704 DAB458695:DAB458704 DJX458695:DJX458704 DTT458695:DTT458704 EDP458695:EDP458704 ENL458695:ENL458704 EXH458695:EXH458704 FHD458695:FHD458704 FQZ458695:FQZ458704 GAV458695:GAV458704 GKR458695:GKR458704 GUN458695:GUN458704 HEJ458695:HEJ458704 HOF458695:HOF458704 HYB458695:HYB458704 IHX458695:IHX458704 IRT458695:IRT458704 JBP458695:JBP458704 JLL458695:JLL458704 JVH458695:JVH458704 KFD458695:KFD458704 KOZ458695:KOZ458704 KYV458695:KYV458704 LIR458695:LIR458704 LSN458695:LSN458704 MCJ458695:MCJ458704 MMF458695:MMF458704 MWB458695:MWB458704 NFX458695:NFX458704 NPT458695:NPT458704 NZP458695:NZP458704 OJL458695:OJL458704 OTH458695:OTH458704 PDD458695:PDD458704 PMZ458695:PMZ458704 PWV458695:PWV458704 QGR458695:QGR458704 QQN458695:QQN458704 RAJ458695:RAJ458704 RKF458695:RKF458704 RUB458695:RUB458704 SDX458695:SDX458704 SNT458695:SNT458704 SXP458695:SXP458704 THL458695:THL458704 TRH458695:TRH458704 UBD458695:UBD458704 UKZ458695:UKZ458704 UUV458695:UUV458704 VER458695:VER458704 VON458695:VON458704 VYJ458695:VYJ458704 WIF458695:WIF458704 WSB458695:WSB458704 FP524231:FP524240 PL524231:PL524240 ZH524231:ZH524240 AJD524231:AJD524240 ASZ524231:ASZ524240 BCV524231:BCV524240 BMR524231:BMR524240 BWN524231:BWN524240 CGJ524231:CGJ524240 CQF524231:CQF524240 DAB524231:DAB524240 DJX524231:DJX524240 DTT524231:DTT524240 EDP524231:EDP524240 ENL524231:ENL524240 EXH524231:EXH524240 FHD524231:FHD524240 FQZ524231:FQZ524240 GAV524231:GAV524240 GKR524231:GKR524240 GUN524231:GUN524240 HEJ524231:HEJ524240 HOF524231:HOF524240 HYB524231:HYB524240 IHX524231:IHX524240 IRT524231:IRT524240 JBP524231:JBP524240 JLL524231:JLL524240 JVH524231:JVH524240 KFD524231:KFD524240 KOZ524231:KOZ524240 KYV524231:KYV524240 LIR524231:LIR524240 LSN524231:LSN524240 MCJ524231:MCJ524240 MMF524231:MMF524240 MWB524231:MWB524240 NFX524231:NFX524240 NPT524231:NPT524240 NZP524231:NZP524240 OJL524231:OJL524240 OTH524231:OTH524240 PDD524231:PDD524240 PMZ524231:PMZ524240 PWV524231:PWV524240 QGR524231:QGR524240 QQN524231:QQN524240 RAJ524231:RAJ524240 RKF524231:RKF524240 RUB524231:RUB524240 SDX524231:SDX524240 SNT524231:SNT524240 SXP524231:SXP524240 THL524231:THL524240 TRH524231:TRH524240 UBD524231:UBD524240 UKZ524231:UKZ524240 UUV524231:UUV524240 VER524231:VER524240 VON524231:VON524240 VYJ524231:VYJ524240 WIF524231:WIF524240 WSB524231:WSB524240 FP589767:FP589776 PL589767:PL589776 ZH589767:ZH589776 AJD589767:AJD589776 ASZ589767:ASZ589776 BCV589767:BCV589776 BMR589767:BMR589776 BWN589767:BWN589776 CGJ589767:CGJ589776 CQF589767:CQF589776 DAB589767:DAB589776 DJX589767:DJX589776 DTT589767:DTT589776 EDP589767:EDP589776 ENL589767:ENL589776 EXH589767:EXH589776 FHD589767:FHD589776 FQZ589767:FQZ589776 GAV589767:GAV589776 GKR589767:GKR589776 GUN589767:GUN589776 HEJ589767:HEJ589776 HOF589767:HOF589776 HYB589767:HYB589776 IHX589767:IHX589776 IRT589767:IRT589776 JBP589767:JBP589776 JLL589767:JLL589776 JVH589767:JVH589776 KFD589767:KFD589776 KOZ589767:KOZ589776 KYV589767:KYV589776 LIR589767:LIR589776 LSN589767:LSN589776 MCJ589767:MCJ589776 MMF589767:MMF589776 MWB589767:MWB589776 NFX589767:NFX589776 NPT589767:NPT589776 NZP589767:NZP589776 OJL589767:OJL589776 OTH589767:OTH589776 PDD589767:PDD589776 PMZ589767:PMZ589776 PWV589767:PWV589776 QGR589767:QGR589776 QQN589767:QQN589776 RAJ589767:RAJ589776 RKF589767:RKF589776 RUB589767:RUB589776 SDX589767:SDX589776 SNT589767:SNT589776 SXP589767:SXP589776 THL589767:THL589776 TRH589767:TRH589776 UBD589767:UBD589776 UKZ589767:UKZ589776 UUV589767:UUV589776 VER589767:VER589776 VON589767:VON589776 VYJ589767:VYJ589776 WIF589767:WIF589776 WSB589767:WSB589776 FP655303:FP655312 PL655303:PL655312 ZH655303:ZH655312 AJD655303:AJD655312 ASZ655303:ASZ655312 BCV655303:BCV655312 BMR655303:BMR655312 BWN655303:BWN655312 CGJ655303:CGJ655312 CQF655303:CQF655312 DAB655303:DAB655312 DJX655303:DJX655312 DTT655303:DTT655312 EDP655303:EDP655312 ENL655303:ENL655312 EXH655303:EXH655312 FHD655303:FHD655312 FQZ655303:FQZ655312 GAV655303:GAV655312 GKR655303:GKR655312 GUN655303:GUN655312 HEJ655303:HEJ655312 HOF655303:HOF655312 HYB655303:HYB655312 IHX655303:IHX655312 IRT655303:IRT655312 JBP655303:JBP655312 JLL655303:JLL655312 JVH655303:JVH655312 KFD655303:KFD655312 KOZ655303:KOZ655312 KYV655303:KYV655312 LIR655303:LIR655312 LSN655303:LSN655312 MCJ655303:MCJ655312 MMF655303:MMF655312 MWB655303:MWB655312 NFX655303:NFX655312 NPT655303:NPT655312 NZP655303:NZP655312 OJL655303:OJL655312 OTH655303:OTH655312 PDD655303:PDD655312 PMZ655303:PMZ655312 PWV655303:PWV655312 QGR655303:QGR655312 QQN655303:QQN655312 RAJ655303:RAJ655312 RKF655303:RKF655312 RUB655303:RUB655312 SDX655303:SDX655312 SNT655303:SNT655312 SXP655303:SXP655312 THL655303:THL655312 TRH655303:TRH655312 UBD655303:UBD655312 UKZ655303:UKZ655312 UUV655303:UUV655312 VER655303:VER655312 VON655303:VON655312 VYJ655303:VYJ655312 WIF655303:WIF655312 WSB655303:WSB655312 FP720839:FP720848 PL720839:PL720848 ZH720839:ZH720848 AJD720839:AJD720848 ASZ720839:ASZ720848 BCV720839:BCV720848 BMR720839:BMR720848 BWN720839:BWN720848 CGJ720839:CGJ720848 CQF720839:CQF720848 DAB720839:DAB720848 DJX720839:DJX720848 DTT720839:DTT720848 EDP720839:EDP720848 ENL720839:ENL720848 EXH720839:EXH720848 FHD720839:FHD720848 FQZ720839:FQZ720848 GAV720839:GAV720848 GKR720839:GKR720848 GUN720839:GUN720848 HEJ720839:HEJ720848 HOF720839:HOF720848 HYB720839:HYB720848 IHX720839:IHX720848 IRT720839:IRT720848 JBP720839:JBP720848 JLL720839:JLL720848 JVH720839:JVH720848 KFD720839:KFD720848 KOZ720839:KOZ720848 KYV720839:KYV720848 LIR720839:LIR720848 LSN720839:LSN720848 MCJ720839:MCJ720848 MMF720839:MMF720848 MWB720839:MWB720848 NFX720839:NFX720848 NPT720839:NPT720848 NZP720839:NZP720848 OJL720839:OJL720848 OTH720839:OTH720848 PDD720839:PDD720848 PMZ720839:PMZ720848 PWV720839:PWV720848 QGR720839:QGR720848 QQN720839:QQN720848 RAJ720839:RAJ720848 RKF720839:RKF720848 RUB720839:RUB720848 SDX720839:SDX720848 SNT720839:SNT720848 SXP720839:SXP720848 THL720839:THL720848 TRH720839:TRH720848 UBD720839:UBD720848 UKZ720839:UKZ720848 UUV720839:UUV720848 VER720839:VER720848 VON720839:VON720848 VYJ720839:VYJ720848 WIF720839:WIF720848 WSB720839:WSB720848 FP786375:FP786384 PL786375:PL786384 ZH786375:ZH786384 AJD786375:AJD786384 ASZ786375:ASZ786384 BCV786375:BCV786384 BMR786375:BMR786384 BWN786375:BWN786384 CGJ786375:CGJ786384 CQF786375:CQF786384 DAB786375:DAB786384 DJX786375:DJX786384 DTT786375:DTT786384 EDP786375:EDP786384 ENL786375:ENL786384 EXH786375:EXH786384 FHD786375:FHD786384 FQZ786375:FQZ786384 GAV786375:GAV786384 GKR786375:GKR786384 GUN786375:GUN786384 HEJ786375:HEJ786384 HOF786375:HOF786384 HYB786375:HYB786384 IHX786375:IHX786384 IRT786375:IRT786384 JBP786375:JBP786384 JLL786375:JLL786384 JVH786375:JVH786384 KFD786375:KFD786384 KOZ786375:KOZ786384 KYV786375:KYV786384 LIR786375:LIR786384 LSN786375:LSN786384 MCJ786375:MCJ786384 MMF786375:MMF786384 MWB786375:MWB786384 NFX786375:NFX786384 NPT786375:NPT786384 NZP786375:NZP786384 OJL786375:OJL786384 OTH786375:OTH786384 PDD786375:PDD786384 PMZ786375:PMZ786384 PWV786375:PWV786384 QGR786375:QGR786384 QQN786375:QQN786384 RAJ786375:RAJ786384 RKF786375:RKF786384 RUB786375:RUB786384 SDX786375:SDX786384 SNT786375:SNT786384 SXP786375:SXP786384 THL786375:THL786384 TRH786375:TRH786384 UBD786375:UBD786384 UKZ786375:UKZ786384 UUV786375:UUV786384 VER786375:VER786384 VON786375:VON786384 VYJ786375:VYJ786384 WIF786375:WIF786384 WSB786375:WSB786384 FP851911:FP851920 PL851911:PL851920 ZH851911:ZH851920 AJD851911:AJD851920 ASZ851911:ASZ851920 BCV851911:BCV851920 BMR851911:BMR851920 BWN851911:BWN851920 CGJ851911:CGJ851920 CQF851911:CQF851920 DAB851911:DAB851920 DJX851911:DJX851920 DTT851911:DTT851920 EDP851911:EDP851920 ENL851911:ENL851920 EXH851911:EXH851920 FHD851911:FHD851920 FQZ851911:FQZ851920 GAV851911:GAV851920 GKR851911:GKR851920 GUN851911:GUN851920 HEJ851911:HEJ851920 HOF851911:HOF851920 HYB851911:HYB851920 IHX851911:IHX851920 IRT851911:IRT851920 JBP851911:JBP851920 JLL851911:JLL851920 JVH851911:JVH851920 KFD851911:KFD851920 KOZ851911:KOZ851920 KYV851911:KYV851920 LIR851911:LIR851920 LSN851911:LSN851920 MCJ851911:MCJ851920 MMF851911:MMF851920 MWB851911:MWB851920 NFX851911:NFX851920 NPT851911:NPT851920 NZP851911:NZP851920 OJL851911:OJL851920 OTH851911:OTH851920 PDD851911:PDD851920 PMZ851911:PMZ851920 PWV851911:PWV851920 QGR851911:QGR851920 QQN851911:QQN851920 RAJ851911:RAJ851920 RKF851911:RKF851920 RUB851911:RUB851920 SDX851911:SDX851920 SNT851911:SNT851920 SXP851911:SXP851920 THL851911:THL851920 TRH851911:TRH851920 UBD851911:UBD851920 UKZ851911:UKZ851920 UUV851911:UUV851920 VER851911:VER851920 VON851911:VON851920 VYJ851911:VYJ851920 WIF851911:WIF851920 WSB851911:WSB851920 FP917447:FP917456 PL917447:PL917456 ZH917447:ZH917456 AJD917447:AJD917456 ASZ917447:ASZ917456 BCV917447:BCV917456 BMR917447:BMR917456 BWN917447:BWN917456 CGJ917447:CGJ917456 CQF917447:CQF917456 DAB917447:DAB917456 DJX917447:DJX917456 DTT917447:DTT917456 EDP917447:EDP917456 ENL917447:ENL917456 EXH917447:EXH917456 FHD917447:FHD917456 FQZ917447:FQZ917456 GAV917447:GAV917456 GKR917447:GKR917456 GUN917447:GUN917456 HEJ917447:HEJ917456 HOF917447:HOF917456 HYB917447:HYB917456 IHX917447:IHX917456 IRT917447:IRT917456 JBP917447:JBP917456 JLL917447:JLL917456 JVH917447:JVH917456 KFD917447:KFD917456 KOZ917447:KOZ917456 KYV917447:KYV917456 LIR917447:LIR917456 LSN917447:LSN917456 MCJ917447:MCJ917456 MMF917447:MMF917456 MWB917447:MWB917456 NFX917447:NFX917456 NPT917447:NPT917456 NZP917447:NZP917456 OJL917447:OJL917456 OTH917447:OTH917456 PDD917447:PDD917456 PMZ917447:PMZ917456 PWV917447:PWV917456 QGR917447:QGR917456 QQN917447:QQN917456 RAJ917447:RAJ917456 RKF917447:RKF917456 RUB917447:RUB917456 SDX917447:SDX917456 SNT917447:SNT917456 SXP917447:SXP917456 THL917447:THL917456 TRH917447:TRH917456 UBD917447:UBD917456 UKZ917447:UKZ917456 UUV917447:UUV917456 VER917447:VER917456 VON917447:VON917456 VYJ917447:VYJ917456 WIF917447:WIF917456 WSB917447:WSB917456 FP982983:FP982992 PL982983:PL982992 ZH982983:ZH982992 AJD982983:AJD982992 ASZ982983:ASZ982992 BCV982983:BCV982992 BMR982983:BMR982992 BWN982983:BWN982992 CGJ982983:CGJ982992 CQF982983:CQF982992 DAB982983:DAB982992 DJX982983:DJX982992 DTT982983:DTT982992 EDP982983:EDP982992 ENL982983:ENL982992 EXH982983:EXH982992 FHD982983:FHD982992 FQZ982983:FQZ982992 GAV982983:GAV982992 GKR982983:GKR982992 GUN982983:GUN982992 HEJ982983:HEJ982992 HOF982983:HOF982992 HYB982983:HYB982992 IHX982983:IHX982992 IRT982983:IRT982992 JBP982983:JBP982992 JLL982983:JLL982992 JVH982983:JVH982992 KFD982983:KFD982992 KOZ982983:KOZ982992 KYV982983:KYV982992 LIR982983:LIR982992 LSN982983:LSN982992 MCJ982983:MCJ982992 MMF982983:MMF982992 MWB982983:MWB982992 NFX982983:NFX982992 NPT982983:NPT982992 NZP982983:NZP982992 OJL982983:OJL982992 OTH982983:OTH982992 PDD982983:PDD982992 PMZ982983:PMZ982992 PWV982983:PWV982992 QGR982983:QGR982992 QQN982983:QQN982992 RAJ982983:RAJ982992 RKF982983:RKF982992 RUB982983:RUB982992 SDX982983:SDX982992 SNT982983:SNT982992 SXP982983:SXP982992 THL982983:THL982992 TRH982983:TRH982992 UBD982983:UBD982992 UKZ982983:UKZ982992 UUV982983:UUV982992 VER982983:VER982992 VON982983:VON982992 VYJ982983:VYJ982992 WIF982983:WIF982992 WSB982983:WSB982992 FR65479:FR65488 PN65479:PN65488 ZJ65479:ZJ65488 AJF65479:AJF65488 ATB65479:ATB65488 BCX65479:BCX65488 BMT65479:BMT65488 BWP65479:BWP65488 CGL65479:CGL65488 CQH65479:CQH65488 DAD65479:DAD65488 DJZ65479:DJZ65488 DTV65479:DTV65488 EDR65479:EDR65488 ENN65479:ENN65488 EXJ65479:EXJ65488 FHF65479:FHF65488 FRB65479:FRB65488 GAX65479:GAX65488 GKT65479:GKT65488 GUP65479:GUP65488 HEL65479:HEL65488 HOH65479:HOH65488 HYD65479:HYD65488 IHZ65479:IHZ65488 IRV65479:IRV65488 JBR65479:JBR65488 JLN65479:JLN65488 JVJ65479:JVJ65488 KFF65479:KFF65488 KPB65479:KPB65488 KYX65479:KYX65488 LIT65479:LIT65488 LSP65479:LSP65488 MCL65479:MCL65488 MMH65479:MMH65488 MWD65479:MWD65488 NFZ65479:NFZ65488 NPV65479:NPV65488 NZR65479:NZR65488 OJN65479:OJN65488 OTJ65479:OTJ65488 PDF65479:PDF65488 PNB65479:PNB65488 PWX65479:PWX65488 QGT65479:QGT65488 QQP65479:QQP65488 RAL65479:RAL65488 RKH65479:RKH65488 RUD65479:RUD65488 SDZ65479:SDZ65488 SNV65479:SNV65488 SXR65479:SXR65488 THN65479:THN65488 TRJ65479:TRJ65488 UBF65479:UBF65488 ULB65479:ULB65488 UUX65479:UUX65488 VET65479:VET65488 VOP65479:VOP65488 VYL65479:VYL65488 WIH65479:WIH65488 WSD65479:WSD65488 FR131015:FR131024 PN131015:PN131024 ZJ131015:ZJ131024 AJF131015:AJF131024 ATB131015:ATB131024 BCX131015:BCX131024 BMT131015:BMT131024 BWP131015:BWP131024 CGL131015:CGL131024 CQH131015:CQH131024 DAD131015:DAD131024 DJZ131015:DJZ131024 DTV131015:DTV131024 EDR131015:EDR131024 ENN131015:ENN131024 EXJ131015:EXJ131024 FHF131015:FHF131024 FRB131015:FRB131024 GAX131015:GAX131024 GKT131015:GKT131024 GUP131015:GUP131024 HEL131015:HEL131024 HOH131015:HOH131024 HYD131015:HYD131024 IHZ131015:IHZ131024 IRV131015:IRV131024 JBR131015:JBR131024 JLN131015:JLN131024 JVJ131015:JVJ131024 KFF131015:KFF131024 KPB131015:KPB131024 KYX131015:KYX131024 LIT131015:LIT131024 LSP131015:LSP131024 MCL131015:MCL131024 MMH131015:MMH131024 MWD131015:MWD131024 NFZ131015:NFZ131024 NPV131015:NPV131024 NZR131015:NZR131024 OJN131015:OJN131024 OTJ131015:OTJ131024 PDF131015:PDF131024 PNB131015:PNB131024 PWX131015:PWX131024 QGT131015:QGT131024 QQP131015:QQP131024 RAL131015:RAL131024 RKH131015:RKH131024 RUD131015:RUD131024 SDZ131015:SDZ131024 SNV131015:SNV131024 SXR131015:SXR131024 THN131015:THN131024 TRJ131015:TRJ131024 UBF131015:UBF131024 ULB131015:ULB131024 UUX131015:UUX131024 VET131015:VET131024 VOP131015:VOP131024 VYL131015:VYL131024 WIH131015:WIH131024 WSD131015:WSD131024 FR196551:FR196560 PN196551:PN196560 ZJ196551:ZJ196560 AJF196551:AJF196560 ATB196551:ATB196560 BCX196551:BCX196560 BMT196551:BMT196560 BWP196551:BWP196560 CGL196551:CGL196560 CQH196551:CQH196560 DAD196551:DAD196560 DJZ196551:DJZ196560 DTV196551:DTV196560 EDR196551:EDR196560 ENN196551:ENN196560 EXJ196551:EXJ196560 FHF196551:FHF196560 FRB196551:FRB196560 GAX196551:GAX196560 GKT196551:GKT196560 GUP196551:GUP196560 HEL196551:HEL196560 HOH196551:HOH196560 HYD196551:HYD196560 IHZ196551:IHZ196560 IRV196551:IRV196560 JBR196551:JBR196560 JLN196551:JLN196560 JVJ196551:JVJ196560 KFF196551:KFF196560 KPB196551:KPB196560 KYX196551:KYX196560 LIT196551:LIT196560 LSP196551:LSP196560 MCL196551:MCL196560 MMH196551:MMH196560 MWD196551:MWD196560 NFZ196551:NFZ196560 NPV196551:NPV196560 NZR196551:NZR196560 OJN196551:OJN196560 OTJ196551:OTJ196560 PDF196551:PDF196560 PNB196551:PNB196560 PWX196551:PWX196560 QGT196551:QGT196560 QQP196551:QQP196560 RAL196551:RAL196560 RKH196551:RKH196560 RUD196551:RUD196560 SDZ196551:SDZ196560 SNV196551:SNV196560 SXR196551:SXR196560 THN196551:THN196560 TRJ196551:TRJ196560 UBF196551:UBF196560 ULB196551:ULB196560 UUX196551:UUX196560 VET196551:VET196560 VOP196551:VOP196560 VYL196551:VYL196560 WIH196551:WIH196560 WSD196551:WSD196560 FR262087:FR262096 PN262087:PN262096 ZJ262087:ZJ262096 AJF262087:AJF262096 ATB262087:ATB262096 BCX262087:BCX262096 BMT262087:BMT262096 BWP262087:BWP262096 CGL262087:CGL262096 CQH262087:CQH262096 DAD262087:DAD262096 DJZ262087:DJZ262096 DTV262087:DTV262096 EDR262087:EDR262096 ENN262087:ENN262096 EXJ262087:EXJ262096 FHF262087:FHF262096 FRB262087:FRB262096 GAX262087:GAX262096 GKT262087:GKT262096 GUP262087:GUP262096 HEL262087:HEL262096 HOH262087:HOH262096 HYD262087:HYD262096 IHZ262087:IHZ262096 IRV262087:IRV262096 JBR262087:JBR262096 JLN262087:JLN262096 JVJ262087:JVJ262096 KFF262087:KFF262096 KPB262087:KPB262096 KYX262087:KYX262096 LIT262087:LIT262096 LSP262087:LSP262096 MCL262087:MCL262096 MMH262087:MMH262096 MWD262087:MWD262096 NFZ262087:NFZ262096 NPV262087:NPV262096 NZR262087:NZR262096 OJN262087:OJN262096 OTJ262087:OTJ262096 PDF262087:PDF262096 PNB262087:PNB262096 PWX262087:PWX262096 QGT262087:QGT262096 QQP262087:QQP262096 RAL262087:RAL262096 RKH262087:RKH262096 RUD262087:RUD262096 SDZ262087:SDZ262096 SNV262087:SNV262096 SXR262087:SXR262096 THN262087:THN262096 TRJ262087:TRJ262096 UBF262087:UBF262096 ULB262087:ULB262096 UUX262087:UUX262096 VET262087:VET262096 VOP262087:VOP262096 VYL262087:VYL262096 WIH262087:WIH262096 WSD262087:WSD262096 FR327623:FR327632 PN327623:PN327632 ZJ327623:ZJ327632 AJF327623:AJF327632 ATB327623:ATB327632 BCX327623:BCX327632 BMT327623:BMT327632 BWP327623:BWP327632 CGL327623:CGL327632 CQH327623:CQH327632 DAD327623:DAD327632 DJZ327623:DJZ327632 DTV327623:DTV327632 EDR327623:EDR327632 ENN327623:ENN327632 EXJ327623:EXJ327632 FHF327623:FHF327632 FRB327623:FRB327632 GAX327623:GAX327632 GKT327623:GKT327632 GUP327623:GUP327632 HEL327623:HEL327632 HOH327623:HOH327632 HYD327623:HYD327632 IHZ327623:IHZ327632 IRV327623:IRV327632 JBR327623:JBR327632 JLN327623:JLN327632 JVJ327623:JVJ327632 KFF327623:KFF327632 KPB327623:KPB327632 KYX327623:KYX327632 LIT327623:LIT327632 LSP327623:LSP327632 MCL327623:MCL327632 MMH327623:MMH327632 MWD327623:MWD327632 NFZ327623:NFZ327632 NPV327623:NPV327632 NZR327623:NZR327632 OJN327623:OJN327632 OTJ327623:OTJ327632 PDF327623:PDF327632 PNB327623:PNB327632 PWX327623:PWX327632 QGT327623:QGT327632 QQP327623:QQP327632 RAL327623:RAL327632 RKH327623:RKH327632 RUD327623:RUD327632 SDZ327623:SDZ327632 SNV327623:SNV327632 SXR327623:SXR327632 THN327623:THN327632 TRJ327623:TRJ327632 UBF327623:UBF327632 ULB327623:ULB327632 UUX327623:UUX327632 VET327623:VET327632 VOP327623:VOP327632 VYL327623:VYL327632 WIH327623:WIH327632 WSD327623:WSD327632 FR393159:FR393168 PN393159:PN393168 ZJ393159:ZJ393168 AJF393159:AJF393168 ATB393159:ATB393168 BCX393159:BCX393168 BMT393159:BMT393168 BWP393159:BWP393168 CGL393159:CGL393168 CQH393159:CQH393168 DAD393159:DAD393168 DJZ393159:DJZ393168 DTV393159:DTV393168 EDR393159:EDR393168 ENN393159:ENN393168 EXJ393159:EXJ393168 FHF393159:FHF393168 FRB393159:FRB393168 GAX393159:GAX393168 GKT393159:GKT393168 GUP393159:GUP393168 HEL393159:HEL393168 HOH393159:HOH393168 HYD393159:HYD393168 IHZ393159:IHZ393168 IRV393159:IRV393168 JBR393159:JBR393168 JLN393159:JLN393168 JVJ393159:JVJ393168 KFF393159:KFF393168 KPB393159:KPB393168 KYX393159:KYX393168 LIT393159:LIT393168 LSP393159:LSP393168 MCL393159:MCL393168 MMH393159:MMH393168 MWD393159:MWD393168 NFZ393159:NFZ393168 NPV393159:NPV393168 NZR393159:NZR393168 OJN393159:OJN393168 OTJ393159:OTJ393168 PDF393159:PDF393168 PNB393159:PNB393168 PWX393159:PWX393168 QGT393159:QGT393168 QQP393159:QQP393168 RAL393159:RAL393168 RKH393159:RKH393168 RUD393159:RUD393168 SDZ393159:SDZ393168 SNV393159:SNV393168 SXR393159:SXR393168 THN393159:THN393168 TRJ393159:TRJ393168 UBF393159:UBF393168 ULB393159:ULB393168 UUX393159:UUX393168 VET393159:VET393168 VOP393159:VOP393168 VYL393159:VYL393168 WIH393159:WIH393168 WSD393159:WSD393168 FR458695:FR458704 PN458695:PN458704 ZJ458695:ZJ458704 AJF458695:AJF458704 ATB458695:ATB458704 BCX458695:BCX458704 BMT458695:BMT458704 BWP458695:BWP458704 CGL458695:CGL458704 CQH458695:CQH458704 DAD458695:DAD458704 DJZ458695:DJZ458704 DTV458695:DTV458704 EDR458695:EDR458704 ENN458695:ENN458704 EXJ458695:EXJ458704 FHF458695:FHF458704 FRB458695:FRB458704 GAX458695:GAX458704 GKT458695:GKT458704 GUP458695:GUP458704 HEL458695:HEL458704 HOH458695:HOH458704 HYD458695:HYD458704 IHZ458695:IHZ458704 IRV458695:IRV458704 JBR458695:JBR458704 JLN458695:JLN458704 JVJ458695:JVJ458704 KFF458695:KFF458704 KPB458695:KPB458704 KYX458695:KYX458704 LIT458695:LIT458704 LSP458695:LSP458704 MCL458695:MCL458704 MMH458695:MMH458704 MWD458695:MWD458704 NFZ458695:NFZ458704 NPV458695:NPV458704 NZR458695:NZR458704 OJN458695:OJN458704 OTJ458695:OTJ458704 PDF458695:PDF458704 PNB458695:PNB458704 PWX458695:PWX458704 QGT458695:QGT458704 QQP458695:QQP458704 RAL458695:RAL458704 RKH458695:RKH458704 RUD458695:RUD458704 SDZ458695:SDZ458704 SNV458695:SNV458704 SXR458695:SXR458704 THN458695:THN458704 TRJ458695:TRJ458704 UBF458695:UBF458704 ULB458695:ULB458704 UUX458695:UUX458704 VET458695:VET458704 VOP458695:VOP458704 VYL458695:VYL458704 WIH458695:WIH458704 WSD458695:WSD458704 FR524231:FR524240 PN524231:PN524240 ZJ524231:ZJ524240 AJF524231:AJF524240 ATB524231:ATB524240 BCX524231:BCX524240 BMT524231:BMT524240 BWP524231:BWP524240 CGL524231:CGL524240 CQH524231:CQH524240 DAD524231:DAD524240 DJZ524231:DJZ524240 DTV524231:DTV524240 EDR524231:EDR524240 ENN524231:ENN524240 EXJ524231:EXJ524240 FHF524231:FHF524240 FRB524231:FRB524240 GAX524231:GAX524240 GKT524231:GKT524240 GUP524231:GUP524240 HEL524231:HEL524240 HOH524231:HOH524240 HYD524231:HYD524240 IHZ524231:IHZ524240 IRV524231:IRV524240 JBR524231:JBR524240 JLN524231:JLN524240 JVJ524231:JVJ524240 KFF524231:KFF524240 KPB524231:KPB524240 KYX524231:KYX524240 LIT524231:LIT524240 LSP524231:LSP524240 MCL524231:MCL524240 MMH524231:MMH524240 MWD524231:MWD524240 NFZ524231:NFZ524240 NPV524231:NPV524240 NZR524231:NZR524240 OJN524231:OJN524240 OTJ524231:OTJ524240 PDF524231:PDF524240 PNB524231:PNB524240 PWX524231:PWX524240 QGT524231:QGT524240 QQP524231:QQP524240 RAL524231:RAL524240 RKH524231:RKH524240 RUD524231:RUD524240 SDZ524231:SDZ524240 SNV524231:SNV524240 SXR524231:SXR524240 THN524231:THN524240 TRJ524231:TRJ524240 UBF524231:UBF524240 ULB524231:ULB524240 UUX524231:UUX524240 VET524231:VET524240 VOP524231:VOP524240 VYL524231:VYL524240 WIH524231:WIH524240 WSD524231:WSD524240 FR589767:FR589776 PN589767:PN589776 ZJ589767:ZJ589776 AJF589767:AJF589776 ATB589767:ATB589776 BCX589767:BCX589776 BMT589767:BMT589776 BWP589767:BWP589776 CGL589767:CGL589776 CQH589767:CQH589776 DAD589767:DAD589776 DJZ589767:DJZ589776 DTV589767:DTV589776 EDR589767:EDR589776 ENN589767:ENN589776 EXJ589767:EXJ589776 FHF589767:FHF589776 FRB589767:FRB589776 GAX589767:GAX589776 GKT589767:GKT589776 GUP589767:GUP589776 HEL589767:HEL589776 HOH589767:HOH589776 HYD589767:HYD589776 IHZ589767:IHZ589776 IRV589767:IRV589776 JBR589767:JBR589776 JLN589767:JLN589776 JVJ589767:JVJ589776 KFF589767:KFF589776 KPB589767:KPB589776 KYX589767:KYX589776 LIT589767:LIT589776 LSP589767:LSP589776 MCL589767:MCL589776 MMH589767:MMH589776 MWD589767:MWD589776 NFZ589767:NFZ589776 NPV589767:NPV589776 NZR589767:NZR589776 OJN589767:OJN589776 OTJ589767:OTJ589776 PDF589767:PDF589776 PNB589767:PNB589776 PWX589767:PWX589776 QGT589767:QGT589776 QQP589767:QQP589776 RAL589767:RAL589776 RKH589767:RKH589776 RUD589767:RUD589776 SDZ589767:SDZ589776 SNV589767:SNV589776 SXR589767:SXR589776 THN589767:THN589776 TRJ589767:TRJ589776 UBF589767:UBF589776 ULB589767:ULB589776 UUX589767:UUX589776 VET589767:VET589776 VOP589767:VOP589776 VYL589767:VYL589776 WIH589767:WIH589776 WSD589767:WSD589776 FR655303:FR655312 PN655303:PN655312 ZJ655303:ZJ655312 AJF655303:AJF655312 ATB655303:ATB655312 BCX655303:BCX655312 BMT655303:BMT655312 BWP655303:BWP655312 CGL655303:CGL655312 CQH655303:CQH655312 DAD655303:DAD655312 DJZ655303:DJZ655312 DTV655303:DTV655312 EDR655303:EDR655312 ENN655303:ENN655312 EXJ655303:EXJ655312 FHF655303:FHF655312 FRB655303:FRB655312 GAX655303:GAX655312 GKT655303:GKT655312 GUP655303:GUP655312 HEL655303:HEL655312 HOH655303:HOH655312 HYD655303:HYD655312 IHZ655303:IHZ655312 IRV655303:IRV655312 JBR655303:JBR655312 JLN655303:JLN655312 JVJ655303:JVJ655312 KFF655303:KFF655312 KPB655303:KPB655312 KYX655303:KYX655312 LIT655303:LIT655312 LSP655303:LSP655312 MCL655303:MCL655312 MMH655303:MMH655312 MWD655303:MWD655312 NFZ655303:NFZ655312 NPV655303:NPV655312 NZR655303:NZR655312 OJN655303:OJN655312 OTJ655303:OTJ655312 PDF655303:PDF655312 PNB655303:PNB655312 PWX655303:PWX655312 QGT655303:QGT655312 QQP655303:QQP655312 RAL655303:RAL655312 RKH655303:RKH655312 RUD655303:RUD655312 SDZ655303:SDZ655312 SNV655303:SNV655312 SXR655303:SXR655312 THN655303:THN655312 TRJ655303:TRJ655312 UBF655303:UBF655312 ULB655303:ULB655312 UUX655303:UUX655312 VET655303:VET655312 VOP655303:VOP655312 VYL655303:VYL655312 WIH655303:WIH655312 WSD655303:WSD655312 FR720839:FR720848 PN720839:PN720848 ZJ720839:ZJ720848 AJF720839:AJF720848 ATB720839:ATB720848 BCX720839:BCX720848 BMT720839:BMT720848 BWP720839:BWP720848 CGL720839:CGL720848 CQH720839:CQH720848 DAD720839:DAD720848 DJZ720839:DJZ720848 DTV720839:DTV720848 EDR720839:EDR720848 ENN720839:ENN720848 EXJ720839:EXJ720848 FHF720839:FHF720848 FRB720839:FRB720848 GAX720839:GAX720848 GKT720839:GKT720848 GUP720839:GUP720848 HEL720839:HEL720848 HOH720839:HOH720848 HYD720839:HYD720848 IHZ720839:IHZ720848 IRV720839:IRV720848 JBR720839:JBR720848 JLN720839:JLN720848 JVJ720839:JVJ720848 KFF720839:KFF720848 KPB720839:KPB720848 KYX720839:KYX720848 LIT720839:LIT720848 LSP720839:LSP720848 MCL720839:MCL720848 MMH720839:MMH720848 MWD720839:MWD720848 NFZ720839:NFZ720848 NPV720839:NPV720848 NZR720839:NZR720848 OJN720839:OJN720848 OTJ720839:OTJ720848 PDF720839:PDF720848 PNB720839:PNB720848 PWX720839:PWX720848 QGT720839:QGT720848 QQP720839:QQP720848 RAL720839:RAL720848 RKH720839:RKH720848 RUD720839:RUD720848 SDZ720839:SDZ720848 SNV720839:SNV720848 SXR720839:SXR720848 THN720839:THN720848 TRJ720839:TRJ720848 UBF720839:UBF720848 ULB720839:ULB720848 UUX720839:UUX720848 VET720839:VET720848 VOP720839:VOP720848 VYL720839:VYL720848 WIH720839:WIH720848 WSD720839:WSD720848 FR786375:FR786384 PN786375:PN786384 ZJ786375:ZJ786384 AJF786375:AJF786384 ATB786375:ATB786384 BCX786375:BCX786384 BMT786375:BMT786384 BWP786375:BWP786384 CGL786375:CGL786384 CQH786375:CQH786384 DAD786375:DAD786384 DJZ786375:DJZ786384 DTV786375:DTV786384 EDR786375:EDR786384 ENN786375:ENN786384 EXJ786375:EXJ786384 FHF786375:FHF786384 FRB786375:FRB786384 GAX786375:GAX786384 GKT786375:GKT786384 GUP786375:GUP786384 HEL786375:HEL786384 HOH786375:HOH786384 HYD786375:HYD786384 IHZ786375:IHZ786384 IRV786375:IRV786384 JBR786375:JBR786384 JLN786375:JLN786384 JVJ786375:JVJ786384 KFF786375:KFF786384 KPB786375:KPB786384 KYX786375:KYX786384 LIT786375:LIT786384 LSP786375:LSP786384 MCL786375:MCL786384 MMH786375:MMH786384 MWD786375:MWD786384 NFZ786375:NFZ786384 NPV786375:NPV786384 NZR786375:NZR786384 OJN786375:OJN786384 OTJ786375:OTJ786384 PDF786375:PDF786384 PNB786375:PNB786384 PWX786375:PWX786384 QGT786375:QGT786384 QQP786375:QQP786384 RAL786375:RAL786384 RKH786375:RKH786384 RUD786375:RUD786384 SDZ786375:SDZ786384 SNV786375:SNV786384 SXR786375:SXR786384 THN786375:THN786384 TRJ786375:TRJ786384 UBF786375:UBF786384 ULB786375:ULB786384 UUX786375:UUX786384 VET786375:VET786384 VOP786375:VOP786384 VYL786375:VYL786384 WIH786375:WIH786384 WSD786375:WSD786384 FR851911:FR851920 PN851911:PN851920 ZJ851911:ZJ851920 AJF851911:AJF851920 ATB851911:ATB851920 BCX851911:BCX851920 BMT851911:BMT851920 BWP851911:BWP851920 CGL851911:CGL851920 CQH851911:CQH851920 DAD851911:DAD851920 DJZ851911:DJZ851920 DTV851911:DTV851920 EDR851911:EDR851920 ENN851911:ENN851920 EXJ851911:EXJ851920 FHF851911:FHF851920 FRB851911:FRB851920 GAX851911:GAX851920 GKT851911:GKT851920 GUP851911:GUP851920 HEL851911:HEL851920 HOH851911:HOH851920 HYD851911:HYD851920 IHZ851911:IHZ851920 IRV851911:IRV851920 JBR851911:JBR851920 JLN851911:JLN851920 JVJ851911:JVJ851920 KFF851911:KFF851920 KPB851911:KPB851920 KYX851911:KYX851920 LIT851911:LIT851920 LSP851911:LSP851920 MCL851911:MCL851920 MMH851911:MMH851920 MWD851911:MWD851920 NFZ851911:NFZ851920 NPV851911:NPV851920 NZR851911:NZR851920 OJN851911:OJN851920 OTJ851911:OTJ851920 PDF851911:PDF851920 PNB851911:PNB851920 PWX851911:PWX851920 QGT851911:QGT851920 QQP851911:QQP851920 RAL851911:RAL851920 RKH851911:RKH851920 RUD851911:RUD851920 SDZ851911:SDZ851920 SNV851911:SNV851920 SXR851911:SXR851920 THN851911:THN851920 TRJ851911:TRJ851920 UBF851911:UBF851920 ULB851911:ULB851920 UUX851911:UUX851920 VET851911:VET851920 VOP851911:VOP851920 VYL851911:VYL851920 WIH851911:WIH851920 WSD851911:WSD851920 FR917447:FR917456 PN917447:PN917456 ZJ917447:ZJ917456 AJF917447:AJF917456 ATB917447:ATB917456 BCX917447:BCX917456 BMT917447:BMT917456 BWP917447:BWP917456 CGL917447:CGL917456 CQH917447:CQH917456 DAD917447:DAD917456 DJZ917447:DJZ917456 DTV917447:DTV917456 EDR917447:EDR917456 ENN917447:ENN917456 EXJ917447:EXJ917456 FHF917447:FHF917456 FRB917447:FRB917456 GAX917447:GAX917456 GKT917447:GKT917456 GUP917447:GUP917456 HEL917447:HEL917456 HOH917447:HOH917456 HYD917447:HYD917456 IHZ917447:IHZ917456 IRV917447:IRV917456 JBR917447:JBR917456 JLN917447:JLN917456 JVJ917447:JVJ917456 KFF917447:KFF917456 KPB917447:KPB917456 KYX917447:KYX917456 LIT917447:LIT917456 LSP917447:LSP917456 MCL917447:MCL917456 MMH917447:MMH917456 MWD917447:MWD917456 NFZ917447:NFZ917456 NPV917447:NPV917456 NZR917447:NZR917456 OJN917447:OJN917456 OTJ917447:OTJ917456 PDF917447:PDF917456 PNB917447:PNB917456 PWX917447:PWX917456 QGT917447:QGT917456 QQP917447:QQP917456 RAL917447:RAL917456 RKH917447:RKH917456 RUD917447:RUD917456 SDZ917447:SDZ917456 SNV917447:SNV917456 SXR917447:SXR917456 THN917447:THN917456 TRJ917447:TRJ917456 UBF917447:UBF917456 ULB917447:ULB917456 UUX917447:UUX917456 VET917447:VET917456 VOP917447:VOP917456 VYL917447:VYL917456 WIH917447:WIH917456 WSD917447:WSD917456 FR982983:FR982992 PN982983:PN982992 ZJ982983:ZJ982992 AJF982983:AJF982992 ATB982983:ATB982992 BCX982983:BCX982992 BMT982983:BMT982992 BWP982983:BWP982992 CGL982983:CGL982992 CQH982983:CQH982992 DAD982983:DAD982992 DJZ982983:DJZ982992 DTV982983:DTV982992 EDR982983:EDR982992 ENN982983:ENN982992 EXJ982983:EXJ982992 FHF982983:FHF982992 FRB982983:FRB982992 GAX982983:GAX982992 GKT982983:GKT982992 GUP982983:GUP982992 HEL982983:HEL982992 HOH982983:HOH982992 HYD982983:HYD982992 IHZ982983:IHZ982992 IRV982983:IRV982992 JBR982983:JBR982992 JLN982983:JLN982992 JVJ982983:JVJ982992 KFF982983:KFF982992 KPB982983:KPB982992 KYX982983:KYX982992 LIT982983:LIT982992 LSP982983:LSP982992 MCL982983:MCL982992 MMH982983:MMH982992 MWD982983:MWD982992 NFZ982983:NFZ982992 NPV982983:NPV982992 NZR982983:NZR982992 OJN982983:OJN982992 OTJ982983:OTJ982992 PDF982983:PDF982992 PNB982983:PNB982992 PWX982983:PWX982992 QGT982983:QGT982992 QQP982983:QQP982992 RAL982983:RAL982992 RKH982983:RKH982992 RUD982983:RUD982992 SDZ982983:SDZ982992 SNV982983:SNV982992 SXR982983:SXR982992 THN982983:THN982992 TRJ982983:TRJ982992 UBF982983:UBF982992 ULB982983:ULB982992 UUX982983:UUX982992 VET982983:VET982992 VOP982983:VOP982992 VYL982983:VYL982992 WIH982983:WIH982992 WSD982983:WSD982992 FP65496:FP65504 PL65496:PL65504 ZH65496:ZH65504 AJD65496:AJD65504 ASZ65496:ASZ65504 BCV65496:BCV65504 BMR65496:BMR65504 BWN65496:BWN65504 CGJ65496:CGJ65504 CQF65496:CQF65504 DAB65496:DAB65504 DJX65496:DJX65504 DTT65496:DTT65504 EDP65496:EDP65504 ENL65496:ENL65504 EXH65496:EXH65504 FHD65496:FHD65504 FQZ65496:FQZ65504 GAV65496:GAV65504 GKR65496:GKR65504 GUN65496:GUN65504 HEJ65496:HEJ65504 HOF65496:HOF65504 HYB65496:HYB65504 IHX65496:IHX65504 IRT65496:IRT65504 JBP65496:JBP65504 JLL65496:JLL65504 JVH65496:JVH65504 KFD65496:KFD65504 KOZ65496:KOZ65504 KYV65496:KYV65504 LIR65496:LIR65504 LSN65496:LSN65504 MCJ65496:MCJ65504 MMF65496:MMF65504 MWB65496:MWB65504 NFX65496:NFX65504 NPT65496:NPT65504 NZP65496:NZP65504 OJL65496:OJL65504 OTH65496:OTH65504 PDD65496:PDD65504 PMZ65496:PMZ65504 PWV65496:PWV65504 QGR65496:QGR65504 QQN65496:QQN65504 RAJ65496:RAJ65504 RKF65496:RKF65504 RUB65496:RUB65504 SDX65496:SDX65504 SNT65496:SNT65504 SXP65496:SXP65504 THL65496:THL65504 TRH65496:TRH65504 UBD65496:UBD65504 UKZ65496:UKZ65504 UUV65496:UUV65504 VER65496:VER65504 VON65496:VON65504 VYJ65496:VYJ65504 WIF65496:WIF65504 WSB65496:WSB65504 FP131032:FP131040 PL131032:PL131040 ZH131032:ZH131040 AJD131032:AJD131040 ASZ131032:ASZ131040 BCV131032:BCV131040 BMR131032:BMR131040 BWN131032:BWN131040 CGJ131032:CGJ131040 CQF131032:CQF131040 DAB131032:DAB131040 DJX131032:DJX131040 DTT131032:DTT131040 EDP131032:EDP131040 ENL131032:ENL131040 EXH131032:EXH131040 FHD131032:FHD131040 FQZ131032:FQZ131040 GAV131032:GAV131040 GKR131032:GKR131040 GUN131032:GUN131040 HEJ131032:HEJ131040 HOF131032:HOF131040 HYB131032:HYB131040 IHX131032:IHX131040 IRT131032:IRT131040 JBP131032:JBP131040 JLL131032:JLL131040 JVH131032:JVH131040 KFD131032:KFD131040 KOZ131032:KOZ131040 KYV131032:KYV131040 LIR131032:LIR131040 LSN131032:LSN131040 MCJ131032:MCJ131040 MMF131032:MMF131040 MWB131032:MWB131040 NFX131032:NFX131040 NPT131032:NPT131040 NZP131032:NZP131040 OJL131032:OJL131040 OTH131032:OTH131040 PDD131032:PDD131040 PMZ131032:PMZ131040 PWV131032:PWV131040 QGR131032:QGR131040 QQN131032:QQN131040 RAJ131032:RAJ131040 RKF131032:RKF131040 RUB131032:RUB131040 SDX131032:SDX131040 SNT131032:SNT131040 SXP131032:SXP131040 THL131032:THL131040 TRH131032:TRH131040 UBD131032:UBD131040 UKZ131032:UKZ131040 UUV131032:UUV131040 VER131032:VER131040 VON131032:VON131040 VYJ131032:VYJ131040 WIF131032:WIF131040 WSB131032:WSB131040 FP196568:FP196576 PL196568:PL196576 ZH196568:ZH196576 AJD196568:AJD196576 ASZ196568:ASZ196576 BCV196568:BCV196576 BMR196568:BMR196576 BWN196568:BWN196576 CGJ196568:CGJ196576 CQF196568:CQF196576 DAB196568:DAB196576 DJX196568:DJX196576 DTT196568:DTT196576 EDP196568:EDP196576 ENL196568:ENL196576 EXH196568:EXH196576 FHD196568:FHD196576 FQZ196568:FQZ196576 GAV196568:GAV196576 GKR196568:GKR196576 GUN196568:GUN196576 HEJ196568:HEJ196576 HOF196568:HOF196576 HYB196568:HYB196576 IHX196568:IHX196576 IRT196568:IRT196576 JBP196568:JBP196576 JLL196568:JLL196576 JVH196568:JVH196576 KFD196568:KFD196576 KOZ196568:KOZ196576 KYV196568:KYV196576 LIR196568:LIR196576 LSN196568:LSN196576 MCJ196568:MCJ196576 MMF196568:MMF196576 MWB196568:MWB196576 NFX196568:NFX196576 NPT196568:NPT196576 NZP196568:NZP196576 OJL196568:OJL196576 OTH196568:OTH196576 PDD196568:PDD196576 PMZ196568:PMZ196576 PWV196568:PWV196576 QGR196568:QGR196576 QQN196568:QQN196576 RAJ196568:RAJ196576 RKF196568:RKF196576 RUB196568:RUB196576 SDX196568:SDX196576 SNT196568:SNT196576 SXP196568:SXP196576 THL196568:THL196576 TRH196568:TRH196576 UBD196568:UBD196576 UKZ196568:UKZ196576 UUV196568:UUV196576 VER196568:VER196576 VON196568:VON196576 VYJ196568:VYJ196576 WIF196568:WIF196576 WSB196568:WSB196576 FP262104:FP262112 PL262104:PL262112 ZH262104:ZH262112 AJD262104:AJD262112 ASZ262104:ASZ262112 BCV262104:BCV262112 BMR262104:BMR262112 BWN262104:BWN262112 CGJ262104:CGJ262112 CQF262104:CQF262112 DAB262104:DAB262112 DJX262104:DJX262112 DTT262104:DTT262112 EDP262104:EDP262112 ENL262104:ENL262112 EXH262104:EXH262112 FHD262104:FHD262112 FQZ262104:FQZ262112 GAV262104:GAV262112 GKR262104:GKR262112 GUN262104:GUN262112 HEJ262104:HEJ262112 HOF262104:HOF262112 HYB262104:HYB262112 IHX262104:IHX262112 IRT262104:IRT262112 JBP262104:JBP262112 JLL262104:JLL262112 JVH262104:JVH262112 KFD262104:KFD262112 KOZ262104:KOZ262112 KYV262104:KYV262112 LIR262104:LIR262112 LSN262104:LSN262112 MCJ262104:MCJ262112 MMF262104:MMF262112 MWB262104:MWB262112 NFX262104:NFX262112 NPT262104:NPT262112 NZP262104:NZP262112 OJL262104:OJL262112 OTH262104:OTH262112 PDD262104:PDD262112 PMZ262104:PMZ262112 PWV262104:PWV262112 QGR262104:QGR262112 QQN262104:QQN262112 RAJ262104:RAJ262112 RKF262104:RKF262112 RUB262104:RUB262112 SDX262104:SDX262112 SNT262104:SNT262112 SXP262104:SXP262112 THL262104:THL262112 TRH262104:TRH262112 UBD262104:UBD262112 UKZ262104:UKZ262112 UUV262104:UUV262112 VER262104:VER262112 VON262104:VON262112 VYJ262104:VYJ262112 WIF262104:WIF262112 WSB262104:WSB262112 FP327640:FP327648 PL327640:PL327648 ZH327640:ZH327648 AJD327640:AJD327648 ASZ327640:ASZ327648 BCV327640:BCV327648 BMR327640:BMR327648 BWN327640:BWN327648 CGJ327640:CGJ327648 CQF327640:CQF327648 DAB327640:DAB327648 DJX327640:DJX327648 DTT327640:DTT327648 EDP327640:EDP327648 ENL327640:ENL327648 EXH327640:EXH327648 FHD327640:FHD327648 FQZ327640:FQZ327648 GAV327640:GAV327648 GKR327640:GKR327648 GUN327640:GUN327648 HEJ327640:HEJ327648 HOF327640:HOF327648 HYB327640:HYB327648 IHX327640:IHX327648 IRT327640:IRT327648 JBP327640:JBP327648 JLL327640:JLL327648 JVH327640:JVH327648 KFD327640:KFD327648 KOZ327640:KOZ327648 KYV327640:KYV327648 LIR327640:LIR327648 LSN327640:LSN327648 MCJ327640:MCJ327648 MMF327640:MMF327648 MWB327640:MWB327648 NFX327640:NFX327648 NPT327640:NPT327648 NZP327640:NZP327648 OJL327640:OJL327648 OTH327640:OTH327648 PDD327640:PDD327648 PMZ327640:PMZ327648 PWV327640:PWV327648 QGR327640:QGR327648 QQN327640:QQN327648 RAJ327640:RAJ327648 RKF327640:RKF327648 RUB327640:RUB327648 SDX327640:SDX327648 SNT327640:SNT327648 SXP327640:SXP327648 THL327640:THL327648 TRH327640:TRH327648 UBD327640:UBD327648 UKZ327640:UKZ327648 UUV327640:UUV327648 VER327640:VER327648 VON327640:VON327648 VYJ327640:VYJ327648 WIF327640:WIF327648 WSB327640:WSB327648 FP393176:FP393184 PL393176:PL393184 ZH393176:ZH393184 AJD393176:AJD393184 ASZ393176:ASZ393184 BCV393176:BCV393184 BMR393176:BMR393184 BWN393176:BWN393184 CGJ393176:CGJ393184 CQF393176:CQF393184 DAB393176:DAB393184 DJX393176:DJX393184 DTT393176:DTT393184 EDP393176:EDP393184 ENL393176:ENL393184 EXH393176:EXH393184 FHD393176:FHD393184 FQZ393176:FQZ393184 GAV393176:GAV393184 GKR393176:GKR393184 GUN393176:GUN393184 HEJ393176:HEJ393184 HOF393176:HOF393184 HYB393176:HYB393184 IHX393176:IHX393184 IRT393176:IRT393184 JBP393176:JBP393184 JLL393176:JLL393184 JVH393176:JVH393184 KFD393176:KFD393184 KOZ393176:KOZ393184 KYV393176:KYV393184 LIR393176:LIR393184 LSN393176:LSN393184 MCJ393176:MCJ393184 MMF393176:MMF393184 MWB393176:MWB393184 NFX393176:NFX393184 NPT393176:NPT393184 NZP393176:NZP393184 OJL393176:OJL393184 OTH393176:OTH393184 PDD393176:PDD393184 PMZ393176:PMZ393184 PWV393176:PWV393184 QGR393176:QGR393184 QQN393176:QQN393184 RAJ393176:RAJ393184 RKF393176:RKF393184 RUB393176:RUB393184 SDX393176:SDX393184 SNT393176:SNT393184 SXP393176:SXP393184 THL393176:THL393184 TRH393176:TRH393184 UBD393176:UBD393184 UKZ393176:UKZ393184 UUV393176:UUV393184 VER393176:VER393184 VON393176:VON393184 VYJ393176:VYJ393184 WIF393176:WIF393184 WSB393176:WSB393184 FP458712:FP458720 PL458712:PL458720 ZH458712:ZH458720 AJD458712:AJD458720 ASZ458712:ASZ458720 BCV458712:BCV458720 BMR458712:BMR458720 BWN458712:BWN458720 CGJ458712:CGJ458720 CQF458712:CQF458720 DAB458712:DAB458720 DJX458712:DJX458720 DTT458712:DTT458720 EDP458712:EDP458720 ENL458712:ENL458720 EXH458712:EXH458720 FHD458712:FHD458720 FQZ458712:FQZ458720 GAV458712:GAV458720 GKR458712:GKR458720 GUN458712:GUN458720 HEJ458712:HEJ458720 HOF458712:HOF458720 HYB458712:HYB458720 IHX458712:IHX458720 IRT458712:IRT458720 JBP458712:JBP458720 JLL458712:JLL458720 JVH458712:JVH458720 KFD458712:KFD458720 KOZ458712:KOZ458720 KYV458712:KYV458720 LIR458712:LIR458720 LSN458712:LSN458720 MCJ458712:MCJ458720 MMF458712:MMF458720 MWB458712:MWB458720 NFX458712:NFX458720 NPT458712:NPT458720 NZP458712:NZP458720 OJL458712:OJL458720 OTH458712:OTH458720 PDD458712:PDD458720 PMZ458712:PMZ458720 PWV458712:PWV458720 QGR458712:QGR458720 QQN458712:QQN458720 RAJ458712:RAJ458720 RKF458712:RKF458720 RUB458712:RUB458720 SDX458712:SDX458720 SNT458712:SNT458720 SXP458712:SXP458720 THL458712:THL458720 TRH458712:TRH458720 UBD458712:UBD458720 UKZ458712:UKZ458720 UUV458712:UUV458720 VER458712:VER458720 VON458712:VON458720 VYJ458712:VYJ458720 WIF458712:WIF458720 WSB458712:WSB458720 FP524248:FP524256 PL524248:PL524256 ZH524248:ZH524256 AJD524248:AJD524256 ASZ524248:ASZ524256 BCV524248:BCV524256 BMR524248:BMR524256 BWN524248:BWN524256 CGJ524248:CGJ524256 CQF524248:CQF524256 DAB524248:DAB524256 DJX524248:DJX524256 DTT524248:DTT524256 EDP524248:EDP524256 ENL524248:ENL524256 EXH524248:EXH524256 FHD524248:FHD524256 FQZ524248:FQZ524256 GAV524248:GAV524256 GKR524248:GKR524256 GUN524248:GUN524256 HEJ524248:HEJ524256 HOF524248:HOF524256 HYB524248:HYB524256 IHX524248:IHX524256 IRT524248:IRT524256 JBP524248:JBP524256 JLL524248:JLL524256 JVH524248:JVH524256 KFD524248:KFD524256 KOZ524248:KOZ524256 KYV524248:KYV524256 LIR524248:LIR524256 LSN524248:LSN524256 MCJ524248:MCJ524256 MMF524248:MMF524256 MWB524248:MWB524256 NFX524248:NFX524256 NPT524248:NPT524256 NZP524248:NZP524256 OJL524248:OJL524256 OTH524248:OTH524256 PDD524248:PDD524256 PMZ524248:PMZ524256 PWV524248:PWV524256 QGR524248:QGR524256 QQN524248:QQN524256 RAJ524248:RAJ524256 RKF524248:RKF524256 RUB524248:RUB524256 SDX524248:SDX524256 SNT524248:SNT524256 SXP524248:SXP524256 THL524248:THL524256 TRH524248:TRH524256 UBD524248:UBD524256 UKZ524248:UKZ524256 UUV524248:UUV524256 VER524248:VER524256 VON524248:VON524256 VYJ524248:VYJ524256 WIF524248:WIF524256 WSB524248:WSB524256 FP589784:FP589792 PL589784:PL589792 ZH589784:ZH589792 AJD589784:AJD589792 ASZ589784:ASZ589792 BCV589784:BCV589792 BMR589784:BMR589792 BWN589784:BWN589792 CGJ589784:CGJ589792 CQF589784:CQF589792 DAB589784:DAB589792 DJX589784:DJX589792 DTT589784:DTT589792 EDP589784:EDP589792 ENL589784:ENL589792 EXH589784:EXH589792 FHD589784:FHD589792 FQZ589784:FQZ589792 GAV589784:GAV589792 GKR589784:GKR589792 GUN589784:GUN589792 HEJ589784:HEJ589792 HOF589784:HOF589792 HYB589784:HYB589792 IHX589784:IHX589792 IRT589784:IRT589792 JBP589784:JBP589792 JLL589784:JLL589792 JVH589784:JVH589792 KFD589784:KFD589792 KOZ589784:KOZ589792 KYV589784:KYV589792 LIR589784:LIR589792 LSN589784:LSN589792 MCJ589784:MCJ589792 MMF589784:MMF589792 MWB589784:MWB589792 NFX589784:NFX589792 NPT589784:NPT589792 NZP589784:NZP589792 OJL589784:OJL589792 OTH589784:OTH589792 PDD589784:PDD589792 PMZ589784:PMZ589792 PWV589784:PWV589792 QGR589784:QGR589792 QQN589784:QQN589792 RAJ589784:RAJ589792 RKF589784:RKF589792 RUB589784:RUB589792 SDX589784:SDX589792 SNT589784:SNT589792 SXP589784:SXP589792 THL589784:THL589792 TRH589784:TRH589792 UBD589784:UBD589792 UKZ589784:UKZ589792 UUV589784:UUV589792 VER589784:VER589792 VON589784:VON589792 VYJ589784:VYJ589792 WIF589784:WIF589792 WSB589784:WSB589792 FP655320:FP655328 PL655320:PL655328 ZH655320:ZH655328 AJD655320:AJD655328 ASZ655320:ASZ655328 BCV655320:BCV655328 BMR655320:BMR655328 BWN655320:BWN655328 CGJ655320:CGJ655328 CQF655320:CQF655328 DAB655320:DAB655328 DJX655320:DJX655328 DTT655320:DTT655328 EDP655320:EDP655328 ENL655320:ENL655328 EXH655320:EXH655328 FHD655320:FHD655328 FQZ655320:FQZ655328 GAV655320:GAV655328 GKR655320:GKR655328 GUN655320:GUN655328 HEJ655320:HEJ655328 HOF655320:HOF655328 HYB655320:HYB655328 IHX655320:IHX655328 IRT655320:IRT655328 JBP655320:JBP655328 JLL655320:JLL655328 JVH655320:JVH655328 KFD655320:KFD655328 KOZ655320:KOZ655328 KYV655320:KYV655328 LIR655320:LIR655328 LSN655320:LSN655328 MCJ655320:MCJ655328 MMF655320:MMF655328 MWB655320:MWB655328 NFX655320:NFX655328 NPT655320:NPT655328 NZP655320:NZP655328 OJL655320:OJL655328 OTH655320:OTH655328 PDD655320:PDD655328 PMZ655320:PMZ655328 PWV655320:PWV655328 QGR655320:QGR655328 QQN655320:QQN655328 RAJ655320:RAJ655328 RKF655320:RKF655328 RUB655320:RUB655328 SDX655320:SDX655328 SNT655320:SNT655328 SXP655320:SXP655328 THL655320:THL655328 TRH655320:TRH655328 UBD655320:UBD655328 UKZ655320:UKZ655328 UUV655320:UUV655328 VER655320:VER655328 VON655320:VON655328 VYJ655320:VYJ655328 WIF655320:WIF655328 WSB655320:WSB655328 FP720856:FP720864 PL720856:PL720864 ZH720856:ZH720864 AJD720856:AJD720864 ASZ720856:ASZ720864 BCV720856:BCV720864 BMR720856:BMR720864 BWN720856:BWN720864 CGJ720856:CGJ720864 CQF720856:CQF720864 DAB720856:DAB720864 DJX720856:DJX720864 DTT720856:DTT720864 EDP720856:EDP720864 ENL720856:ENL720864 EXH720856:EXH720864 FHD720856:FHD720864 FQZ720856:FQZ720864 GAV720856:GAV720864 GKR720856:GKR720864 GUN720856:GUN720864 HEJ720856:HEJ720864 HOF720856:HOF720864 HYB720856:HYB720864 IHX720856:IHX720864 IRT720856:IRT720864 JBP720856:JBP720864 JLL720856:JLL720864 JVH720856:JVH720864 KFD720856:KFD720864 KOZ720856:KOZ720864 KYV720856:KYV720864 LIR720856:LIR720864 LSN720856:LSN720864 MCJ720856:MCJ720864 MMF720856:MMF720864 MWB720856:MWB720864 NFX720856:NFX720864 NPT720856:NPT720864 NZP720856:NZP720864 OJL720856:OJL720864 OTH720856:OTH720864 PDD720856:PDD720864 PMZ720856:PMZ720864 PWV720856:PWV720864 QGR720856:QGR720864 QQN720856:QQN720864 RAJ720856:RAJ720864 RKF720856:RKF720864 RUB720856:RUB720864 SDX720856:SDX720864 SNT720856:SNT720864 SXP720856:SXP720864 THL720856:THL720864 TRH720856:TRH720864 UBD720856:UBD720864 UKZ720856:UKZ720864 UUV720856:UUV720864 VER720856:VER720864 VON720856:VON720864 VYJ720856:VYJ720864 WIF720856:WIF720864 WSB720856:WSB720864 FP786392:FP786400 PL786392:PL786400 ZH786392:ZH786400 AJD786392:AJD786400 ASZ786392:ASZ786400 BCV786392:BCV786400 BMR786392:BMR786400 BWN786392:BWN786400 CGJ786392:CGJ786400 CQF786392:CQF786400 DAB786392:DAB786400 DJX786392:DJX786400 DTT786392:DTT786400 EDP786392:EDP786400 ENL786392:ENL786400 EXH786392:EXH786400 FHD786392:FHD786400 FQZ786392:FQZ786400 GAV786392:GAV786400 GKR786392:GKR786400 GUN786392:GUN786400 HEJ786392:HEJ786400 HOF786392:HOF786400 HYB786392:HYB786400 IHX786392:IHX786400 IRT786392:IRT786400 JBP786392:JBP786400 JLL786392:JLL786400 JVH786392:JVH786400 KFD786392:KFD786400 KOZ786392:KOZ786400 KYV786392:KYV786400 LIR786392:LIR786400 LSN786392:LSN786400 MCJ786392:MCJ786400 MMF786392:MMF786400 MWB786392:MWB786400 NFX786392:NFX786400 NPT786392:NPT786400 NZP786392:NZP786400 OJL786392:OJL786400 OTH786392:OTH786400 PDD786392:PDD786400 PMZ786392:PMZ786400 PWV786392:PWV786400 QGR786392:QGR786400 QQN786392:QQN786400 RAJ786392:RAJ786400 RKF786392:RKF786400 RUB786392:RUB786400 SDX786392:SDX786400 SNT786392:SNT786400 SXP786392:SXP786400 THL786392:THL786400 TRH786392:TRH786400 UBD786392:UBD786400 UKZ786392:UKZ786400 UUV786392:UUV786400 VER786392:VER786400 VON786392:VON786400 VYJ786392:VYJ786400 WIF786392:WIF786400 WSB786392:WSB786400 FP851928:FP851936 PL851928:PL851936 ZH851928:ZH851936 AJD851928:AJD851936 ASZ851928:ASZ851936 BCV851928:BCV851936 BMR851928:BMR851936 BWN851928:BWN851936 CGJ851928:CGJ851936 CQF851928:CQF851936 DAB851928:DAB851936 DJX851928:DJX851936 DTT851928:DTT851936 EDP851928:EDP851936 ENL851928:ENL851936 EXH851928:EXH851936 FHD851928:FHD851936 FQZ851928:FQZ851936 GAV851928:GAV851936 GKR851928:GKR851936 GUN851928:GUN851936 HEJ851928:HEJ851936 HOF851928:HOF851936 HYB851928:HYB851936 IHX851928:IHX851936 IRT851928:IRT851936 JBP851928:JBP851936 JLL851928:JLL851936 JVH851928:JVH851936 KFD851928:KFD851936 KOZ851928:KOZ851936 KYV851928:KYV851936 LIR851928:LIR851936 LSN851928:LSN851936 MCJ851928:MCJ851936 MMF851928:MMF851936 MWB851928:MWB851936 NFX851928:NFX851936 NPT851928:NPT851936 NZP851928:NZP851936 OJL851928:OJL851936 OTH851928:OTH851936 PDD851928:PDD851936 PMZ851928:PMZ851936 PWV851928:PWV851936 QGR851928:QGR851936 QQN851928:QQN851936 RAJ851928:RAJ851936 RKF851928:RKF851936 RUB851928:RUB851936 SDX851928:SDX851936 SNT851928:SNT851936 SXP851928:SXP851936 THL851928:THL851936 TRH851928:TRH851936 UBD851928:UBD851936 UKZ851928:UKZ851936 UUV851928:UUV851936 VER851928:VER851936 VON851928:VON851936 VYJ851928:VYJ851936 WIF851928:WIF851936 WSB851928:WSB851936 FP917464:FP917472 PL917464:PL917472 ZH917464:ZH917472 AJD917464:AJD917472 ASZ917464:ASZ917472 BCV917464:BCV917472 BMR917464:BMR917472 BWN917464:BWN917472 CGJ917464:CGJ917472 CQF917464:CQF917472 DAB917464:DAB917472 DJX917464:DJX917472 DTT917464:DTT917472 EDP917464:EDP917472 ENL917464:ENL917472 EXH917464:EXH917472 FHD917464:FHD917472 FQZ917464:FQZ917472 GAV917464:GAV917472 GKR917464:GKR917472 GUN917464:GUN917472 HEJ917464:HEJ917472 HOF917464:HOF917472 HYB917464:HYB917472 IHX917464:IHX917472 IRT917464:IRT917472 JBP917464:JBP917472 JLL917464:JLL917472 JVH917464:JVH917472 KFD917464:KFD917472 KOZ917464:KOZ917472 KYV917464:KYV917472 LIR917464:LIR917472 LSN917464:LSN917472 MCJ917464:MCJ917472 MMF917464:MMF917472 MWB917464:MWB917472 NFX917464:NFX917472 NPT917464:NPT917472 NZP917464:NZP917472 OJL917464:OJL917472 OTH917464:OTH917472 PDD917464:PDD917472 PMZ917464:PMZ917472 PWV917464:PWV917472 QGR917464:QGR917472 QQN917464:QQN917472 RAJ917464:RAJ917472 RKF917464:RKF917472 RUB917464:RUB917472 SDX917464:SDX917472 SNT917464:SNT917472 SXP917464:SXP917472 THL917464:THL917472 TRH917464:TRH917472 UBD917464:UBD917472 UKZ917464:UKZ917472 UUV917464:UUV917472 VER917464:VER917472 VON917464:VON917472 VYJ917464:VYJ917472 WIF917464:WIF917472 WSB917464:WSB917472 FP983000:FP983008 PL983000:PL983008 ZH983000:ZH983008 AJD983000:AJD983008 ASZ983000:ASZ983008 BCV983000:BCV983008 BMR983000:BMR983008 BWN983000:BWN983008 CGJ983000:CGJ983008 CQF983000:CQF983008 DAB983000:DAB983008 DJX983000:DJX983008 DTT983000:DTT983008 EDP983000:EDP983008 ENL983000:ENL983008 EXH983000:EXH983008 FHD983000:FHD983008 FQZ983000:FQZ983008 GAV983000:GAV983008 GKR983000:GKR983008 GUN983000:GUN983008 HEJ983000:HEJ983008 HOF983000:HOF983008 HYB983000:HYB983008 IHX983000:IHX983008 IRT983000:IRT983008 JBP983000:JBP983008 JLL983000:JLL983008 JVH983000:JVH983008 KFD983000:KFD983008 KOZ983000:KOZ983008 KYV983000:KYV983008 LIR983000:LIR983008 LSN983000:LSN983008 MCJ983000:MCJ983008 MMF983000:MMF983008 MWB983000:MWB983008 NFX983000:NFX983008 NPT983000:NPT983008 NZP983000:NZP983008 OJL983000:OJL983008 OTH983000:OTH983008 PDD983000:PDD983008 PMZ983000:PMZ983008 PWV983000:PWV983008 QGR983000:QGR983008 QQN983000:QQN983008 RAJ983000:RAJ983008 RKF983000:RKF983008 RUB983000:RUB983008 SDX983000:SDX983008 SNT983000:SNT983008 SXP983000:SXP983008 THL983000:THL983008 TRH983000:TRH983008 UBD983000:UBD983008 UKZ983000:UKZ983008 UUV983000:UUV983008 VER983000:VER983008 VON983000:VON983008 VYJ983000:VYJ983008 WIF983000:WIF983008 WSB983000:WSB983008 FR65496:FR65504 PN65496:PN65504 ZJ65496:ZJ65504 AJF65496:AJF65504 ATB65496:ATB65504 BCX65496:BCX65504 BMT65496:BMT65504 BWP65496:BWP65504 CGL65496:CGL65504 CQH65496:CQH65504 DAD65496:DAD65504 DJZ65496:DJZ65504 DTV65496:DTV65504 EDR65496:EDR65504 ENN65496:ENN65504 EXJ65496:EXJ65504 FHF65496:FHF65504 FRB65496:FRB65504 GAX65496:GAX65504 GKT65496:GKT65504 GUP65496:GUP65504 HEL65496:HEL65504 HOH65496:HOH65504 HYD65496:HYD65504 IHZ65496:IHZ65504 IRV65496:IRV65504 JBR65496:JBR65504 JLN65496:JLN65504 JVJ65496:JVJ65504 KFF65496:KFF65504 KPB65496:KPB65504 KYX65496:KYX65504 LIT65496:LIT65504 LSP65496:LSP65504 MCL65496:MCL65504 MMH65496:MMH65504 MWD65496:MWD65504 NFZ65496:NFZ65504 NPV65496:NPV65504 NZR65496:NZR65504 OJN65496:OJN65504 OTJ65496:OTJ65504 PDF65496:PDF65504 PNB65496:PNB65504 PWX65496:PWX65504 QGT65496:QGT65504 QQP65496:QQP65504 RAL65496:RAL65504 RKH65496:RKH65504 RUD65496:RUD65504 SDZ65496:SDZ65504 SNV65496:SNV65504 SXR65496:SXR65504 THN65496:THN65504 TRJ65496:TRJ65504 UBF65496:UBF65504 ULB65496:ULB65504 UUX65496:UUX65504 VET65496:VET65504 VOP65496:VOP65504 VYL65496:VYL65504 WIH65496:WIH65504 WSD65496:WSD65504 FR131032:FR131040 PN131032:PN131040 ZJ131032:ZJ131040 AJF131032:AJF131040 ATB131032:ATB131040 BCX131032:BCX131040 BMT131032:BMT131040 BWP131032:BWP131040 CGL131032:CGL131040 CQH131032:CQH131040 DAD131032:DAD131040 DJZ131032:DJZ131040 DTV131032:DTV131040 EDR131032:EDR131040 ENN131032:ENN131040 EXJ131032:EXJ131040 FHF131032:FHF131040 FRB131032:FRB131040 GAX131032:GAX131040 GKT131032:GKT131040 GUP131032:GUP131040 HEL131032:HEL131040 HOH131032:HOH131040 HYD131032:HYD131040 IHZ131032:IHZ131040 IRV131032:IRV131040 JBR131032:JBR131040 JLN131032:JLN131040 JVJ131032:JVJ131040 KFF131032:KFF131040 KPB131032:KPB131040 KYX131032:KYX131040 LIT131032:LIT131040 LSP131032:LSP131040 MCL131032:MCL131040 MMH131032:MMH131040 MWD131032:MWD131040 NFZ131032:NFZ131040 NPV131032:NPV131040 NZR131032:NZR131040 OJN131032:OJN131040 OTJ131032:OTJ131040 PDF131032:PDF131040 PNB131032:PNB131040 PWX131032:PWX131040 QGT131032:QGT131040 QQP131032:QQP131040 RAL131032:RAL131040 RKH131032:RKH131040 RUD131032:RUD131040 SDZ131032:SDZ131040 SNV131032:SNV131040 SXR131032:SXR131040 THN131032:THN131040 TRJ131032:TRJ131040 UBF131032:UBF131040 ULB131032:ULB131040 UUX131032:UUX131040 VET131032:VET131040 VOP131032:VOP131040 VYL131032:VYL131040 WIH131032:WIH131040 WSD131032:WSD131040 FR196568:FR196576 PN196568:PN196576 ZJ196568:ZJ196576 AJF196568:AJF196576 ATB196568:ATB196576 BCX196568:BCX196576 BMT196568:BMT196576 BWP196568:BWP196576 CGL196568:CGL196576 CQH196568:CQH196576 DAD196568:DAD196576 DJZ196568:DJZ196576 DTV196568:DTV196576 EDR196568:EDR196576 ENN196568:ENN196576 EXJ196568:EXJ196576 FHF196568:FHF196576 FRB196568:FRB196576 GAX196568:GAX196576 GKT196568:GKT196576 GUP196568:GUP196576 HEL196568:HEL196576 HOH196568:HOH196576 HYD196568:HYD196576 IHZ196568:IHZ196576 IRV196568:IRV196576 JBR196568:JBR196576 JLN196568:JLN196576 JVJ196568:JVJ196576 KFF196568:KFF196576 KPB196568:KPB196576 KYX196568:KYX196576 LIT196568:LIT196576 LSP196568:LSP196576 MCL196568:MCL196576 MMH196568:MMH196576 MWD196568:MWD196576 NFZ196568:NFZ196576 NPV196568:NPV196576 NZR196568:NZR196576 OJN196568:OJN196576 OTJ196568:OTJ196576 PDF196568:PDF196576 PNB196568:PNB196576 PWX196568:PWX196576 QGT196568:QGT196576 QQP196568:QQP196576 RAL196568:RAL196576 RKH196568:RKH196576 RUD196568:RUD196576 SDZ196568:SDZ196576 SNV196568:SNV196576 SXR196568:SXR196576 THN196568:THN196576 TRJ196568:TRJ196576 UBF196568:UBF196576 ULB196568:ULB196576 UUX196568:UUX196576 VET196568:VET196576 VOP196568:VOP196576 VYL196568:VYL196576 WIH196568:WIH196576 WSD196568:WSD196576 FR262104:FR262112 PN262104:PN262112 ZJ262104:ZJ262112 AJF262104:AJF262112 ATB262104:ATB262112 BCX262104:BCX262112 BMT262104:BMT262112 BWP262104:BWP262112 CGL262104:CGL262112 CQH262104:CQH262112 DAD262104:DAD262112 DJZ262104:DJZ262112 DTV262104:DTV262112 EDR262104:EDR262112 ENN262104:ENN262112 EXJ262104:EXJ262112 FHF262104:FHF262112 FRB262104:FRB262112 GAX262104:GAX262112 GKT262104:GKT262112 GUP262104:GUP262112 HEL262104:HEL262112 HOH262104:HOH262112 HYD262104:HYD262112 IHZ262104:IHZ262112 IRV262104:IRV262112 JBR262104:JBR262112 JLN262104:JLN262112 JVJ262104:JVJ262112 KFF262104:KFF262112 KPB262104:KPB262112 KYX262104:KYX262112 LIT262104:LIT262112 LSP262104:LSP262112 MCL262104:MCL262112 MMH262104:MMH262112 MWD262104:MWD262112 NFZ262104:NFZ262112 NPV262104:NPV262112 NZR262104:NZR262112 OJN262104:OJN262112 OTJ262104:OTJ262112 PDF262104:PDF262112 PNB262104:PNB262112 PWX262104:PWX262112 QGT262104:QGT262112 QQP262104:QQP262112 RAL262104:RAL262112 RKH262104:RKH262112 RUD262104:RUD262112 SDZ262104:SDZ262112 SNV262104:SNV262112 SXR262104:SXR262112 THN262104:THN262112 TRJ262104:TRJ262112 UBF262104:UBF262112 ULB262104:ULB262112 UUX262104:UUX262112 VET262104:VET262112 VOP262104:VOP262112 VYL262104:VYL262112 WIH262104:WIH262112 WSD262104:WSD262112 FR327640:FR327648 PN327640:PN327648 ZJ327640:ZJ327648 AJF327640:AJF327648 ATB327640:ATB327648 BCX327640:BCX327648 BMT327640:BMT327648 BWP327640:BWP327648 CGL327640:CGL327648 CQH327640:CQH327648 DAD327640:DAD327648 DJZ327640:DJZ327648 DTV327640:DTV327648 EDR327640:EDR327648 ENN327640:ENN327648 EXJ327640:EXJ327648 FHF327640:FHF327648 FRB327640:FRB327648 GAX327640:GAX327648 GKT327640:GKT327648 GUP327640:GUP327648 HEL327640:HEL327648 HOH327640:HOH327648 HYD327640:HYD327648 IHZ327640:IHZ327648 IRV327640:IRV327648 JBR327640:JBR327648 JLN327640:JLN327648 JVJ327640:JVJ327648 KFF327640:KFF327648 KPB327640:KPB327648 KYX327640:KYX327648 LIT327640:LIT327648 LSP327640:LSP327648 MCL327640:MCL327648 MMH327640:MMH327648 MWD327640:MWD327648 NFZ327640:NFZ327648 NPV327640:NPV327648 NZR327640:NZR327648 OJN327640:OJN327648 OTJ327640:OTJ327648 PDF327640:PDF327648 PNB327640:PNB327648 PWX327640:PWX327648 QGT327640:QGT327648 QQP327640:QQP327648 RAL327640:RAL327648 RKH327640:RKH327648 RUD327640:RUD327648 SDZ327640:SDZ327648 SNV327640:SNV327648 SXR327640:SXR327648 THN327640:THN327648 TRJ327640:TRJ327648 UBF327640:UBF327648 ULB327640:ULB327648 UUX327640:UUX327648 VET327640:VET327648 VOP327640:VOP327648 VYL327640:VYL327648 WIH327640:WIH327648 WSD327640:WSD327648 FR393176:FR393184 PN393176:PN393184 ZJ393176:ZJ393184 AJF393176:AJF393184 ATB393176:ATB393184 BCX393176:BCX393184 BMT393176:BMT393184 BWP393176:BWP393184 CGL393176:CGL393184 CQH393176:CQH393184 DAD393176:DAD393184 DJZ393176:DJZ393184 DTV393176:DTV393184 EDR393176:EDR393184 ENN393176:ENN393184 EXJ393176:EXJ393184 FHF393176:FHF393184 FRB393176:FRB393184 GAX393176:GAX393184 GKT393176:GKT393184 GUP393176:GUP393184 HEL393176:HEL393184 HOH393176:HOH393184 HYD393176:HYD393184 IHZ393176:IHZ393184 IRV393176:IRV393184 JBR393176:JBR393184 JLN393176:JLN393184 JVJ393176:JVJ393184 KFF393176:KFF393184 KPB393176:KPB393184 KYX393176:KYX393184 LIT393176:LIT393184 LSP393176:LSP393184 MCL393176:MCL393184 MMH393176:MMH393184 MWD393176:MWD393184 NFZ393176:NFZ393184 NPV393176:NPV393184 NZR393176:NZR393184 OJN393176:OJN393184 OTJ393176:OTJ393184 PDF393176:PDF393184 PNB393176:PNB393184 PWX393176:PWX393184 QGT393176:QGT393184 QQP393176:QQP393184 RAL393176:RAL393184 RKH393176:RKH393184 RUD393176:RUD393184 SDZ393176:SDZ393184 SNV393176:SNV393184 SXR393176:SXR393184 THN393176:THN393184 TRJ393176:TRJ393184 UBF393176:UBF393184 ULB393176:ULB393184 UUX393176:UUX393184 VET393176:VET393184 VOP393176:VOP393184 VYL393176:VYL393184 WIH393176:WIH393184 WSD393176:WSD393184 FR458712:FR458720 PN458712:PN458720 ZJ458712:ZJ458720 AJF458712:AJF458720 ATB458712:ATB458720 BCX458712:BCX458720 BMT458712:BMT458720 BWP458712:BWP458720 CGL458712:CGL458720 CQH458712:CQH458720 DAD458712:DAD458720 DJZ458712:DJZ458720 DTV458712:DTV458720 EDR458712:EDR458720 ENN458712:ENN458720 EXJ458712:EXJ458720 FHF458712:FHF458720 FRB458712:FRB458720 GAX458712:GAX458720 GKT458712:GKT458720 GUP458712:GUP458720 HEL458712:HEL458720 HOH458712:HOH458720 HYD458712:HYD458720 IHZ458712:IHZ458720 IRV458712:IRV458720 JBR458712:JBR458720 JLN458712:JLN458720 JVJ458712:JVJ458720 KFF458712:KFF458720 KPB458712:KPB458720 KYX458712:KYX458720 LIT458712:LIT458720 LSP458712:LSP458720 MCL458712:MCL458720 MMH458712:MMH458720 MWD458712:MWD458720 NFZ458712:NFZ458720 NPV458712:NPV458720 NZR458712:NZR458720 OJN458712:OJN458720 OTJ458712:OTJ458720 PDF458712:PDF458720 PNB458712:PNB458720 PWX458712:PWX458720 QGT458712:QGT458720 QQP458712:QQP458720 RAL458712:RAL458720 RKH458712:RKH458720 RUD458712:RUD458720 SDZ458712:SDZ458720 SNV458712:SNV458720 SXR458712:SXR458720 THN458712:THN458720 TRJ458712:TRJ458720 UBF458712:UBF458720 ULB458712:ULB458720 UUX458712:UUX458720 VET458712:VET458720 VOP458712:VOP458720 VYL458712:VYL458720 WIH458712:WIH458720 WSD458712:WSD458720 FR524248:FR524256 PN524248:PN524256 ZJ524248:ZJ524256 AJF524248:AJF524256 ATB524248:ATB524256 BCX524248:BCX524256 BMT524248:BMT524256 BWP524248:BWP524256 CGL524248:CGL524256 CQH524248:CQH524256 DAD524248:DAD524256 DJZ524248:DJZ524256 DTV524248:DTV524256 EDR524248:EDR524256 ENN524248:ENN524256 EXJ524248:EXJ524256 FHF524248:FHF524256 FRB524248:FRB524256 GAX524248:GAX524256 GKT524248:GKT524256 GUP524248:GUP524256 HEL524248:HEL524256 HOH524248:HOH524256 HYD524248:HYD524256 IHZ524248:IHZ524256 IRV524248:IRV524256 JBR524248:JBR524256 JLN524248:JLN524256 JVJ524248:JVJ524256 KFF524248:KFF524256 KPB524248:KPB524256 KYX524248:KYX524256 LIT524248:LIT524256 LSP524248:LSP524256 MCL524248:MCL524256 MMH524248:MMH524256 MWD524248:MWD524256 NFZ524248:NFZ524256 NPV524248:NPV524256 NZR524248:NZR524256 OJN524248:OJN524256 OTJ524248:OTJ524256 PDF524248:PDF524256 PNB524248:PNB524256 PWX524248:PWX524256 QGT524248:QGT524256 QQP524248:QQP524256 RAL524248:RAL524256 RKH524248:RKH524256 RUD524248:RUD524256 SDZ524248:SDZ524256 SNV524248:SNV524256 SXR524248:SXR524256 THN524248:THN524256 TRJ524248:TRJ524256 UBF524248:UBF524256 ULB524248:ULB524256 UUX524248:UUX524256 VET524248:VET524256 VOP524248:VOP524256 VYL524248:VYL524256 WIH524248:WIH524256 WSD524248:WSD524256 FR589784:FR589792 PN589784:PN589792 ZJ589784:ZJ589792 AJF589784:AJF589792 ATB589784:ATB589792 BCX589784:BCX589792 BMT589784:BMT589792 BWP589784:BWP589792 CGL589784:CGL589792 CQH589784:CQH589792 DAD589784:DAD589792 DJZ589784:DJZ589792 DTV589784:DTV589792 EDR589784:EDR589792 ENN589784:ENN589792 EXJ589784:EXJ589792 FHF589784:FHF589792 FRB589784:FRB589792 GAX589784:GAX589792 GKT589784:GKT589792 GUP589784:GUP589792 HEL589784:HEL589792 HOH589784:HOH589792 HYD589784:HYD589792 IHZ589784:IHZ589792 IRV589784:IRV589792 JBR589784:JBR589792 JLN589784:JLN589792 JVJ589784:JVJ589792 KFF589784:KFF589792 KPB589784:KPB589792 KYX589784:KYX589792 LIT589784:LIT589792 LSP589784:LSP589792 MCL589784:MCL589792 MMH589784:MMH589792 MWD589784:MWD589792 NFZ589784:NFZ589792 NPV589784:NPV589792 NZR589784:NZR589792 OJN589784:OJN589792 OTJ589784:OTJ589792 PDF589784:PDF589792 PNB589784:PNB589792 PWX589784:PWX589792 QGT589784:QGT589792 QQP589784:QQP589792 RAL589784:RAL589792 RKH589784:RKH589792 RUD589784:RUD589792 SDZ589784:SDZ589792 SNV589784:SNV589792 SXR589784:SXR589792 THN589784:THN589792 TRJ589784:TRJ589792 UBF589784:UBF589792 ULB589784:ULB589792 UUX589784:UUX589792 VET589784:VET589792 VOP589784:VOP589792 VYL589784:VYL589792 WIH589784:WIH589792 WSD589784:WSD589792 FR655320:FR655328 PN655320:PN655328 ZJ655320:ZJ655328 AJF655320:AJF655328 ATB655320:ATB655328 BCX655320:BCX655328 BMT655320:BMT655328 BWP655320:BWP655328 CGL655320:CGL655328 CQH655320:CQH655328 DAD655320:DAD655328 DJZ655320:DJZ655328 DTV655320:DTV655328 EDR655320:EDR655328 ENN655320:ENN655328 EXJ655320:EXJ655328 FHF655320:FHF655328 FRB655320:FRB655328 GAX655320:GAX655328 GKT655320:GKT655328 GUP655320:GUP655328 HEL655320:HEL655328 HOH655320:HOH655328 HYD655320:HYD655328 IHZ655320:IHZ655328 IRV655320:IRV655328 JBR655320:JBR655328 JLN655320:JLN655328 JVJ655320:JVJ655328 KFF655320:KFF655328 KPB655320:KPB655328 KYX655320:KYX655328 LIT655320:LIT655328 LSP655320:LSP655328 MCL655320:MCL655328 MMH655320:MMH655328 MWD655320:MWD655328 NFZ655320:NFZ655328 NPV655320:NPV655328 NZR655320:NZR655328 OJN655320:OJN655328 OTJ655320:OTJ655328 PDF655320:PDF655328 PNB655320:PNB655328 PWX655320:PWX655328 QGT655320:QGT655328 QQP655320:QQP655328 RAL655320:RAL655328 RKH655320:RKH655328 RUD655320:RUD655328 SDZ655320:SDZ655328 SNV655320:SNV655328 SXR655320:SXR655328 THN655320:THN655328 TRJ655320:TRJ655328 UBF655320:UBF655328 ULB655320:ULB655328 UUX655320:UUX655328 VET655320:VET655328 VOP655320:VOP655328 VYL655320:VYL655328 WIH655320:WIH655328 WSD655320:WSD655328 FR720856:FR720864 PN720856:PN720864 ZJ720856:ZJ720864 AJF720856:AJF720864 ATB720856:ATB720864 BCX720856:BCX720864 BMT720856:BMT720864 BWP720856:BWP720864 CGL720856:CGL720864 CQH720856:CQH720864 DAD720856:DAD720864 DJZ720856:DJZ720864 DTV720856:DTV720864 EDR720856:EDR720864 ENN720856:ENN720864 EXJ720856:EXJ720864 FHF720856:FHF720864 FRB720856:FRB720864 GAX720856:GAX720864 GKT720856:GKT720864 GUP720856:GUP720864 HEL720856:HEL720864 HOH720856:HOH720864 HYD720856:HYD720864 IHZ720856:IHZ720864 IRV720856:IRV720864 JBR720856:JBR720864 JLN720856:JLN720864 JVJ720856:JVJ720864 KFF720856:KFF720864 KPB720856:KPB720864 KYX720856:KYX720864 LIT720856:LIT720864 LSP720856:LSP720864 MCL720856:MCL720864 MMH720856:MMH720864 MWD720856:MWD720864 NFZ720856:NFZ720864 NPV720856:NPV720864 NZR720856:NZR720864 OJN720856:OJN720864 OTJ720856:OTJ720864 PDF720856:PDF720864 PNB720856:PNB720864 PWX720856:PWX720864 QGT720856:QGT720864 QQP720856:QQP720864 RAL720856:RAL720864 RKH720856:RKH720864 RUD720856:RUD720864 SDZ720856:SDZ720864 SNV720856:SNV720864 SXR720856:SXR720864 THN720856:THN720864 TRJ720856:TRJ720864 UBF720856:UBF720864 ULB720856:ULB720864 UUX720856:UUX720864 VET720856:VET720864 VOP720856:VOP720864 VYL720856:VYL720864 WIH720856:WIH720864 WSD720856:WSD720864 FR786392:FR786400 PN786392:PN786400 ZJ786392:ZJ786400 AJF786392:AJF786400 ATB786392:ATB786400 BCX786392:BCX786400 BMT786392:BMT786400 BWP786392:BWP786400 CGL786392:CGL786400 CQH786392:CQH786400 DAD786392:DAD786400 DJZ786392:DJZ786400 DTV786392:DTV786400 EDR786392:EDR786400 ENN786392:ENN786400 EXJ786392:EXJ786400 FHF786392:FHF786400 FRB786392:FRB786400 GAX786392:GAX786400 GKT786392:GKT786400 GUP786392:GUP786400 HEL786392:HEL786400 HOH786392:HOH786400 HYD786392:HYD786400 IHZ786392:IHZ786400 IRV786392:IRV786400 JBR786392:JBR786400 JLN786392:JLN786400 JVJ786392:JVJ786400 KFF786392:KFF786400 KPB786392:KPB786400 KYX786392:KYX786400 LIT786392:LIT786400 LSP786392:LSP786400 MCL786392:MCL786400 MMH786392:MMH786400 MWD786392:MWD786400 NFZ786392:NFZ786400 NPV786392:NPV786400 NZR786392:NZR786400 OJN786392:OJN786400 OTJ786392:OTJ786400 PDF786392:PDF786400 PNB786392:PNB786400 PWX786392:PWX786400 QGT786392:QGT786400 QQP786392:QQP786400 RAL786392:RAL786400 RKH786392:RKH786400 RUD786392:RUD786400 SDZ786392:SDZ786400 SNV786392:SNV786400 SXR786392:SXR786400 THN786392:THN786400 TRJ786392:TRJ786400 UBF786392:UBF786400 ULB786392:ULB786400 UUX786392:UUX786400 VET786392:VET786400 VOP786392:VOP786400 VYL786392:VYL786400 WIH786392:WIH786400 WSD786392:WSD786400 FR851928:FR851936 PN851928:PN851936 ZJ851928:ZJ851936 AJF851928:AJF851936 ATB851928:ATB851936 BCX851928:BCX851936 BMT851928:BMT851936 BWP851928:BWP851936 CGL851928:CGL851936 CQH851928:CQH851936 DAD851928:DAD851936 DJZ851928:DJZ851936 DTV851928:DTV851936 EDR851928:EDR851936 ENN851928:ENN851936 EXJ851928:EXJ851936 FHF851928:FHF851936 FRB851928:FRB851936 GAX851928:GAX851936 GKT851928:GKT851936 GUP851928:GUP851936 HEL851928:HEL851936 HOH851928:HOH851936 HYD851928:HYD851936 IHZ851928:IHZ851936 IRV851928:IRV851936 JBR851928:JBR851936 JLN851928:JLN851936 JVJ851928:JVJ851936 KFF851928:KFF851936 KPB851928:KPB851936 KYX851928:KYX851936 LIT851928:LIT851936 LSP851928:LSP851936 MCL851928:MCL851936 MMH851928:MMH851936 MWD851928:MWD851936 NFZ851928:NFZ851936 NPV851928:NPV851936 NZR851928:NZR851936 OJN851928:OJN851936 OTJ851928:OTJ851936 PDF851928:PDF851936 PNB851928:PNB851936 PWX851928:PWX851936 QGT851928:QGT851936 QQP851928:QQP851936 RAL851928:RAL851936 RKH851928:RKH851936 RUD851928:RUD851936 SDZ851928:SDZ851936 SNV851928:SNV851936 SXR851928:SXR851936 THN851928:THN851936 TRJ851928:TRJ851936 UBF851928:UBF851936 ULB851928:ULB851936 UUX851928:UUX851936 VET851928:VET851936 VOP851928:VOP851936 VYL851928:VYL851936 WIH851928:WIH851936 WSD851928:WSD851936 FR917464:FR917472 PN917464:PN917472 ZJ917464:ZJ917472 AJF917464:AJF917472 ATB917464:ATB917472 BCX917464:BCX917472 BMT917464:BMT917472 BWP917464:BWP917472 CGL917464:CGL917472 CQH917464:CQH917472 DAD917464:DAD917472 DJZ917464:DJZ917472 DTV917464:DTV917472 EDR917464:EDR917472 ENN917464:ENN917472 EXJ917464:EXJ917472 FHF917464:FHF917472 FRB917464:FRB917472 GAX917464:GAX917472 GKT917464:GKT917472 GUP917464:GUP917472 HEL917464:HEL917472 HOH917464:HOH917472 HYD917464:HYD917472 IHZ917464:IHZ917472 IRV917464:IRV917472 JBR917464:JBR917472 JLN917464:JLN917472 JVJ917464:JVJ917472 KFF917464:KFF917472 KPB917464:KPB917472 KYX917464:KYX917472 LIT917464:LIT917472 LSP917464:LSP917472 MCL917464:MCL917472 MMH917464:MMH917472 MWD917464:MWD917472 NFZ917464:NFZ917472 NPV917464:NPV917472 NZR917464:NZR917472 OJN917464:OJN917472 OTJ917464:OTJ917472 PDF917464:PDF917472 PNB917464:PNB917472 PWX917464:PWX917472 QGT917464:QGT917472 QQP917464:QQP917472 RAL917464:RAL917472 RKH917464:RKH917472 RUD917464:RUD917472 SDZ917464:SDZ917472 SNV917464:SNV917472 SXR917464:SXR917472 THN917464:THN917472 TRJ917464:TRJ917472 UBF917464:UBF917472 ULB917464:ULB917472 UUX917464:UUX917472 VET917464:VET917472 VOP917464:VOP917472 VYL917464:VYL917472 WIH917464:WIH917472 WSD917464:WSD917472 FR983000:FR983008 PN983000:PN983008 ZJ983000:ZJ983008 AJF983000:AJF983008 ATB983000:ATB983008 BCX983000:BCX983008 BMT983000:BMT983008 BWP983000:BWP983008 CGL983000:CGL983008 CQH983000:CQH983008 DAD983000:DAD983008 DJZ983000:DJZ983008 DTV983000:DTV983008 EDR983000:EDR983008 ENN983000:ENN983008 EXJ983000:EXJ983008 FHF983000:FHF983008 FRB983000:FRB983008 GAX983000:GAX983008 GKT983000:GKT983008 GUP983000:GUP983008 HEL983000:HEL983008 HOH983000:HOH983008 HYD983000:HYD983008 IHZ983000:IHZ983008 IRV983000:IRV983008 JBR983000:JBR983008 JLN983000:JLN983008 JVJ983000:JVJ983008 KFF983000:KFF983008 KPB983000:KPB983008 KYX983000:KYX983008 LIT983000:LIT983008 LSP983000:LSP983008 MCL983000:MCL983008 MMH983000:MMH983008 MWD983000:MWD983008 NFZ983000:NFZ983008 NPV983000:NPV983008 NZR983000:NZR983008 OJN983000:OJN983008 OTJ983000:OTJ983008 PDF983000:PDF983008 PNB983000:PNB983008 PWX983000:PWX983008 QGT983000:QGT983008 QQP983000:QQP983008 RAL983000:RAL983008 RKH983000:RKH983008 RUD983000:RUD983008 SDZ983000:SDZ983008 SNV983000:SNV983008 SXR983000:SXR983008 THN983000:THN983008 TRJ983000:TRJ983008 UBF983000:UBF983008 ULB983000:ULB983008 UUX983000:UUX983008 VET983000:VET983008 VOP983000:VOP983008 VYL983000:VYL983008 WIH983000:WIH983008 FI55 PE55 ZA55 AIW55 ASS55 BCO55 BMK55 BWG55 CGC55 CPY55 CZU55 DJQ55 DTM55 EDI55 ENE55 EXA55 FGW55 FQS55 GAO55 GKK55 GUG55 HEC55 HNY55 HXU55 IHQ55 IRM55 JBI55 JLE55 JVA55 KEW55 KOS55 KYO55 LIK55 LSG55 MCC55 MLY55 MVU55 NFQ55 NPM55 NZI55 OJE55 OTA55 PCW55 PMS55 PWO55 QGK55 QQG55 RAC55 RJY55 RTU55 SDQ55 SNM55 SXI55 THE55 TRA55 UAW55 UKS55 UUO55 VEK55 VOG55 VYC55 WHY55 WRU55 FG55 PC55 YY55 AIU55 ASQ55 BCM55 BMI55 BWE55 CGA55 CPW55 CZS55 DJO55 DTK55 EDG55 ENC55 EWY55 FGU55 FQQ55 GAM55 GKI55 GUE55 HEA55 HNW55 HXS55 IHO55 IRK55 JBG55 JLC55 JUY55 KEU55 KOQ55 KYM55 LII55 LSE55 MCA55 MLW55 MVS55 NFO55 NPK55 NZG55 OJC55 OSY55 PCU55 PMQ55 PWM55 QGI55 QQE55 RAA55 RJW55 RTS55 SDO55 SNK55 SXG55 THC55 TQY55 UAU55 UKQ55 UUM55 VEI55 VOE55 VYA55 WHW55 WRS55 FP55 PL55 ZH55 AJD55 ASZ55 BCV55 BMR55 BWN55 CGJ55 CQF55 DAB55 DJX55 DTT55 EDP55 ENL55 EXH55 FHD55 FQZ55 GAV55 GKR55 GUN55 HEJ55 HOF55 HYB55 IHX55 IRT55 JBP55 JLL55 JVH55 KFD55 KOZ55 KYV55 LIR55 LSN55 MCJ55 MMF55 MWB55 NFX55 NPT55 NZP55 OJL55 OTH55 PDD55 PMZ55 PWV55 QGR55 QQN55 RAJ55 RKF55 RUB55 SDX55 SNT55 SXP55 THL55 TRH55 UBD55 UKZ55 UUV55 VER55 VON55 VYJ55 WIF55 WSB55 FR55 PN55 ZJ55 AJF55 ATB55 BCX55 BMT55 BWP55 CGL55 CQH55 DAD55 DJZ55 DTV55 EDR55 ENN55 EXJ55 FHF55 FRB55 GAX55 GKT55 GUP55 HEL55 HOH55 HYD55 IHZ55 IRV55 JBR55 JLN55 JVJ55 KFF55 KPB55 KYX55 LIT55 LSP55 MCL55 MMH55 MWD55 NFZ55 NPV55 NZR55 OJN55 OTJ55 PDF55 PNB55 PWX55 QGT55 QQP55 RAL55 RKH55 RUD55 SDZ55 SNV55 SXR55 THN55 TRJ55 UBF55 ULB55 UUX55 VET55 VOP55 VYL55 WIH55 WSD55 FI51 PE51 ZA51 AIW51 ASS51 BCO51 BMK51 BWG51 CGC51 CPY51 CZU51 DJQ51 DTM51 EDI51 ENE51 EXA51 FGW51 FQS51 GAO51 GKK51 GUG51 HEC51 HNY51 HXU51 IHQ51 IRM51 JBI51 JLE51 JVA51 KEW51 KOS51 KYO51 LIK51 LSG51 MCC51 MLY51 MVU51 NFQ51 NPM51 NZI51 OJE51 OTA51 PCW51 PMS51 PWO51 QGK51 QQG51 RAC51 RJY51 RTU51 SDQ51 SNM51 SXI51 THE51 TRA51 UAW51 UKS51 UUO51 VEK51 VOG51 VYC51 WHY51 WRU51 FG51 PC51 YY51 AIU51 ASQ51 BCM51 BMI51 BWE51 CGA51 CPW51 CZS51 DJO51 DTK51 EDG51 ENC51 EWY51 FGU51 FQQ51 GAM51 GKI51 GUE51 HEA51 HNW51 HXS51 IHO51 IRK51 JBG51 JLC51 JUY51 KEU51 KOQ51 KYM51 LII51 LSE51 MCA51 MLW51 MVS51 NFO51 NPK51 NZG51 OJC51 OSY51 PCU51 PMQ51 PWM51 QGI51 QQE51 RAA51 RJW51 RTS51 SDO51 SNK51 SXG51 THC51 TQY51 UAU51 UKQ51 UUM51 VEI51 VOE51 VYA51 WHW51 WRS51 FP51 PL51 ZH51 AJD51 ASZ51 BCV51 BMR51 BWN51 CGJ51 CQF51 DAB51 DJX51 DTT51 EDP51 ENL51 EXH51 FHD51 FQZ51 GAV51 GKR51 GUN51 HEJ51 HOF51 HYB51 IHX51 IRT51 JBP51 JLL51 JVH51 KFD51 KOZ51 KYV51 LIR51 LSN51 MCJ51 MMF51 MWB51 NFX51 NPT51 NZP51 OJL51 OTH51 PDD51 PMZ51 PWV51 QGR51 QQN51 RAJ51 RKF51 RUB51 SDX51 SNT51 SXP51 THL51 TRH51 UBD51 UKZ51 UUV51 VER51 VON51 VYJ51 WIF51 WSB51 FR51 PN51 ZJ51 AJF51 ATB51 BCX51 BMT51 BWP51 CGL51 CQH51 DAD51 DJZ51 DTV51 EDR51 ENN51 EXJ51 FHF51 FRB51 GAX51 GKT51 GUP51 HEL51 HOH51 HYD51 IHZ51 IRV51 JBR51 JLN51 JVJ51 KFF51 KPB51 KYX51 LIT51 LSP51 MCL51 MMH51 MWD51 NFZ51 NPV51 NZR51 OJN51 OTJ51 PDF51 PNB51 PWX51 QGT51 QQP51 RAL51 RKH51 RUD51 SDZ51 SNV51 SXR51 THN51 TRJ51 UBF51 ULB51 UUX51 VET51 VOP51 VYL51 WIH51 WSD51 FI71 PE71 ZA71 AIW71 ASS71 BCO71 BMK71 BWG71 CGC71 CPY71 CZU71 DJQ71 DTM71 EDI71 ENE71 EXA71 FGW71 FQS71 GAO71 GKK71 GUG71 HEC71 HNY71 HXU71 IHQ71 IRM71 JBI71 JLE71 JVA71 KEW71 KOS71 KYO71 LIK71 LSG71 MCC71 MLY71 MVU71 NFQ71 NPM71 NZI71 OJE71 OTA71 PCW71 PMS71 PWO71 QGK71 QQG71 RAC71 RJY71 RTU71 SDQ71 SNM71 SXI71 THE71 TRA71 UAW71 UKS71 UUO71 VEK71 VOG71 VYC71 WHY71 WRU71 FG71 PC71 YY71 AIU71 ASQ71 BCM71 BMI71 BWE71 CGA71 CPW71 CZS71 DJO71 DTK71 EDG71 ENC71 EWY71 FGU71 FQQ71 GAM71 GKI71 GUE71 HEA71 HNW71 HXS71 IHO71 IRK71 JBG71 JLC71 JUY71 KEU71 KOQ71 KYM71 LII71 LSE71 MCA71 MLW71 MVS71 NFO71 NPK71 NZG71 OJC71 OSY71 PCU71 PMQ71 PWM71 QGI71 QQE71 RAA71 RJW71 RTS71 SDO71 SNK71 SXG71 THC71 TQY71 UAU71 UKQ71 UUM71 VEI71 VOE71 VYA71 WHW71 WRS71 FP71 PL71 ZH71 AJD71 ASZ71 BCV71 BMR71 BWN71 CGJ71 CQF71 DAB71 DJX71 DTT71 EDP71 ENL71 EXH71 FHD71 FQZ71 GAV71 GKR71 GUN71 HEJ71 HOF71 HYB71 IHX71 IRT71 JBP71 JLL71 JVH71 KFD71 KOZ71 KYV71 LIR71 LSN71 MCJ71 MMF71 MWB71 NFX71 NPT71 NZP71 OJL71 OTH71 PDD71 PMZ71 PWV71 QGR71 QQN71 RAJ71 RKF71 RUB71 SDX71 SNT71 SXP71 THL71 TRH71 UBD71 UKZ71 UUV71 VER71 VON71 VYJ71 WIF71 WSB71 FR71 PN71 ZJ71 AJF71 ATB71 BCX71 BMT71 BWP71 CGL71 CQH71 DAD71 DJZ71 DTV71 EDR71 ENN71 EXJ71 FHF71 FRB71 GAX71 GKT71 GUP71 HEL71 HOH71 HYD71 IHZ71 IRV71 JBR71 JLN71 JVJ71 KFF71 KPB71 KYX71 LIT71 LSP71 MCL71 MMH71 MWD71 NFZ71 NPV71 NZR71 OJN71 OTJ71 PDF71 PNB71 PWX71 QGT71 QQP71 RAL71 RKH71 RUD71 SDZ71 SNV71 SXR71 THN71 TRJ71 UBF71 ULB71 UUX71 VET71 VOP71 VYL71 WIH71 WSD71 FR14 PN14 ZJ14 AJF14 ATB14 BCX14 BMT14 BWP14 CGL14 CQH14 DAD14 DJZ14 DTV14 EDR14 ENN14 EXJ14 FHF14 FRB14 GAX14 GKT14 GUP14 HEL14 HOH14 HYD14 IHZ14 IRV14 JBR14 JLN14 JVJ14 KFF14 KPB14 KYX14 LIT14 LSP14 MCL14 MMH14 MWD14 NFZ14 NPV14 NZR14 OJN14 OTJ14 PDF14 PNB14 PWX14 QGT14 QQP14 RAL14 RKH14 RUD14 SDZ14 SNV14 SXR14 THN14 TRJ14 UBF14 ULB14 UUX14 VET14 VOP14 VYL14 WIH14 WSD14 FP14 PL14 ZH14 AJD14 ASZ14 BCV14 BMR14 BWN14 CGJ14 CQF14 DAB14 DJX14 DTT14 EDP14 ENL14 EXH14 FHD14 FQZ14 GAV14 GKR14 GUN14 HEJ14 HOF14 HYB14 IHX14 IRT14 JBP14 JLL14 JVH14 KFD14 KOZ14 KYV14 LIR14 LSN14 MCJ14 MMF14 MWB14 NFX14 NPT14 NZP14 OJL14 OTH14 PDD14 PMZ14 PWV14 QGR14 QQN14 RAJ14 RKF14 RUB14 SDX14 SNT14 SXP14 THL14 TRH14 UBD14 UKZ14 UUV14 VER14 VON14 VYJ14 WIF14 WSB14 FY14 PU14 ZQ14 AJM14 ATI14 BDE14 BNA14 BWW14 CGS14 CQO14 DAK14 DKG14 DUC14 EDY14 ENU14 EXQ14 FHM14 FRI14 GBE14 GLA14 GUW14 HES14 HOO14 HYK14 IIG14 ISC14 JBY14 JLU14 JVQ14 KFM14 KPI14 KZE14 LJA14 LSW14 MCS14 MMO14 MWK14 NGG14 NQC14 NZY14 OJU14 OTQ14 PDM14 PNI14 PXE14 QHA14 QQW14 RAS14 RKO14 RUK14 SEG14 SOC14 SXY14 THU14 TRQ14 UBM14 ULI14 UVE14 VFA14 VOW14 VYS14 WIO14 WSK14 GA14 PW14 ZS14 AJO14 ATK14 BDG14 BNC14 BWY14 CGU14 CQQ14 DAM14 DKI14 DUE14 EEA14 ENW14 EXS14 FHO14 FRK14 GBG14 GLC14 GUY14 HEU14 HOQ14 HYM14 III14 ISE14 JCA14 JLW14 JVS14 KFO14 KPK14 KZG14 LJC14 LSY14 MCU14 MMQ14 MWM14 NGI14 NQE14 OAA14 OJW14 OTS14 PDO14 PNK14 PXG14 QHC14 QQY14 RAU14 RKQ14 RUM14 SEI14 SOE14 SYA14 THW14 TRS14 UBO14 ULK14 UVG14 VFC14 VOY14 VYU14 WIQ14 WSM14 GA61 PW61 ZS61 AJO61 ATK61 BDG61 BNC61 BWY61 CGU61 CQQ61 DAM61 DKI61 DUE61 EEA61 ENW61 EXS61 FHO61 FRK61 GBG61 GLC61 GUY61 HEU61 HOQ61 HYM61 III61 ISE61 JCA61 JLW61 JVS61 KFO61 KPK61 KZG61 LJC61 LSY61 MCU61 MMQ61 MWM61 NGI61 NQE61 OAA61 OJW61 OTS61 PDO61 PNK61 PXG61 QHC61 QQY61 RAU61 RKQ61 RUM61 SEI61 SOE61 SYA61 THW61 TRS61 UBO61 ULK61 UVG61 VFC61 VOY61 VYU61 WIQ61 WSM61 FY61 PU61 ZQ61 AJM61 ATI61 BDE61 BNA61 BWW61 CGS61 CQO61 DAK61 DKG61 DUC61 EDY61 ENU61 EXQ61 FHM61 FRI61 GBE61 GLA61 GUW61 HES61 HOO61 HYK61 IIG61 ISC61 JBY61 JLU61 JVQ61 KFM61 KPI61 KZE61 LJA61 LSW61 MCS61 MMO61 MWK61 NGG61 NQC61 NZY61 OJU61 OTQ61 PDM61 PNI61 PXE61 QHA61 QQW61 RAS61 RKO61 RUK61 SEG61 SOC61 SXY61 THU61 TRQ61 UBM61 ULI61 UVE61 VFA61 VOW61 VYS61 WIO61 WSK61 GH61 QD61 ZZ61 AJV61 ATR61 BDN61 BNJ61 BXF61 CHB61 CQX61 DAT61 DKP61 DUL61 EEH61 EOD61 EXZ61 FHV61 FRR61 GBN61 GLJ61 GVF61 HFB61 HOX61 HYT61 IIP61 ISL61 JCH61 JMD61 JVZ61 KFV61 KPR61 KZN61 LJJ61 LTF61 MDB61 MMX61 MWT61 NGP61 NQL61 OAH61 OKD61 OTZ61 PDV61 PNR61 PXN61 QHJ61 QRF61 RBB61 RKX61 RUT61 SEP61 SOL61 SYH61 TID61 TRZ61 UBV61 ULR61 UVN61 VFJ61 VPF61 VZB61 WIX61 WST61 GJ61 QF61 AAB61 AJX61 ATT61 BDP61 BNL61 BXH61 CHD61 CQZ61 DAV61 DKR61 DUN61 EEJ61 EOF61 EYB61 FHX61 FRT61 GBP61 GLL61 GVH61 HFD61 HOZ61 HYV61 IIR61 ISN61 JCJ61 JMF61 JWB61 KFX61 KPT61 KZP61 LJL61 LTH61 MDD61 MMZ61 MWV61 NGR61 NQN61 OAJ61 OKF61 OUB61 PDX61 PNT61 PXP61 QHL61 QRH61 RBD61 RKZ61 RUV61 SER61 SON61 SYJ61 TIF61 TSB61 UBX61 ULT61 UVP61 VFL61 VPH61 VZD61 WIZ61 WSV61 GA34 PW34 ZS34 AJO34 ATK34 BDG34 BNC34 BWY34 CGU34 CQQ34 DAM34 DKI34 DUE34 EEA34 ENW34 EXS34 FHO34 FRK34 GBG34 GLC34 GUY34 HEU34 HOQ34 HYM34 III34 ISE34 JCA34 JLW34 JVS34 KFO34 KPK34 KZG34 LJC34 LSY34 MCU34 MMQ34 MWM34 NGI34 NQE34 OAA34 OJW34 OTS34 PDO34 PNK34 PXG34 QHC34 QQY34 RAU34 RKQ34 RUM34 SEI34 SOE34 SYA34 THW34 TRS34 UBO34 ULK34 UVG34 VFC34 VOY34 VYU34 WIQ34 WSM34 FY34 PU34 ZQ34 AJM34 ATI34 BDE34 BNA34 BWW34 CGS34 CQO34 DAK34 DKG34 DUC34 EDY34 ENU34 EXQ34 FHM34 FRI34 GBE34 GLA34 GUW34 HES34 HOO34 HYK34 IIG34 ISC34 JBY34 JLU34 JVQ34 KFM34 KPI34 KZE34 LJA34 LSW34 MCS34 MMO34 MWK34 NGG34 NQC34 NZY34 OJU34 OTQ34 PDM34 PNI34 PXE34 QHA34 QQW34 RAS34 RKO34 RUK34 SEG34 SOC34 SXY34 THU34 TRQ34 UBM34 ULI34 UVE34 VFA34 VOW34 VYS34 WIO34 WSK34 GH34 QD34 ZZ34 AJV34 ATR34 BDN34 BNJ34 BXF34 CHB34 CQX34 DAT34 DKP34 DUL34 EEH34 EOD34 EXZ34 FHV34 FRR34 GBN34 GLJ34 GVF34 HFB34 HOX34 HYT34 IIP34 ISL34 JCH34 JMD34 JVZ34 KFV34 KPR34 KZN34 LJJ34 LTF34 MDB34 MMX34 MWT34 NGP34 NQL34 OAH34 OKD34 OTZ34 PDV34 PNR34 PXN34 QHJ34 QRF34 RBB34 RKX34 RUT34 SEP34 SOL34 SYH34 TID34 TRZ34 UBV34 ULR34 UVN34 VFJ34 VPF34 VZB34 WIX34 WST34 GJ34 QF34 AAB34 AJX34 ATT34 BDP34 BNL34 BXH34 CHD34 CQZ34 DAV34 DKR34 DUN34 EEJ34 EOF34 EYB34 FHX34 FRT34 GBP34 GLL34 GVH34 HFD34 HOZ34 HYV34 IIR34 ISN34 JCJ34 JMF34 JWB34 KFX34 KPT34 KZP34 LJL34 LTH34 MDD34 MMZ34 MWV34 NGR34 NQN34 OAJ34 OKF34 OUB34 PDX34 PNT34 PXP34 QHL34 QRH34 RBD34 RKZ34 RUV34 SER34 SON34 SYJ34 TIF34 TSB34 UBX34 ULT34 UVP34 VFL34 VPH34 VZD34 WIZ34 WSV34 F51 F55 AC55 AE51 AE55 AC51 F71 AE71 AC71 F47 F9 AC9 AE9 F14 AC14 AE14 F19 AC19 AE19 F24 AC24 AE24 F76 AC76 AE76 F39 AC39 AE39 F42 AC42 AE42 F61 AC61 AE61 AE66 AC66 F66 F34 AC34 AE34 F29 AC29 AE29 F81 AC81 AE81</xm:sqref>
        </x14:dataValidation>
        <x14:dataValidation type="list" allowBlank="1" showInputMessage="1" showErrorMessage="1">
          <x14:formula1>
            <xm:f>[27]Listas!#REF!</xm:f>
          </x14:formula1>
          <xm:sqref>E81:E83 A81 AH81 AB81 V81:Y83 L81:L83</xm:sqref>
        </x14:dataValidation>
        <x14:dataValidation type="list" allowBlank="1" showInputMessage="1" showErrorMessage="1">
          <x14:formula1>
            <xm:f>[28]Listas!#REF!</xm:f>
          </x14:formula1>
          <xm:sqref>A29 AH29 AB29 V29:Y30 L29:L30 E29:E33</xm:sqref>
        </x14:dataValidation>
        <x14:dataValidation type="list" allowBlank="1" showInputMessage="1" showErrorMessage="1">
          <x14:formula1>
            <xm:f>[24]Listas!#REF!</xm:f>
          </x14:formula1>
          <xm:sqref>E61:E65 A61 AH61 AB61 V61 W61:Y65 L61:L65</xm:sqref>
        </x14:dataValidation>
        <x14:dataValidation type="list" allowBlank="1" showErrorMessage="1">
          <x14:formula1>
            <xm:f>[29]Listas!#REF!</xm:f>
          </x14:formula1>
          <xm:sqref>L59:L60 AB59 E59 AH59 V59:Y60 A59</xm:sqref>
        </x14:dataValidation>
        <x14:dataValidation type="list" allowBlank="1" showInputMessage="1" showErrorMessage="1">
          <x14:formula1>
            <xm:f>[23]Listas!#REF!</xm:f>
          </x14:formula1>
          <xm:sqref>E42:E46 A42 AH42 AB42 V42:Y46 L42:L46</xm:sqref>
        </x14:dataValidation>
        <x14:dataValidation type="list" allowBlank="1" showInputMessage="1" showErrorMessage="1">
          <x14:formula1>
            <xm:f>[12]Listas!#REF!</xm:f>
          </x14:formula1>
          <xm:sqref>V39:Y41 E39:E41 A39 AH39 AB39 L39:L41 A76 AH76 AB76 L76 E76:E80 V76:Y76</xm:sqref>
        </x14:dataValidation>
        <x14:dataValidation type="list" allowBlank="1" showInputMessage="1" showErrorMessage="1">
          <x14:formula1>
            <xm:f>[11]Listas!#REF!</xm:f>
          </x14:formula1>
          <xm:sqref>W37:Y38 L37:L38 E37:E38</xm:sqref>
        </x14:dataValidation>
        <x14:dataValidation type="list" allowBlank="1" showInputMessage="1" showErrorMessage="1">
          <x14:formula1>
            <xm:f>[16]Listas!#REF!</xm:f>
          </x14:formula1>
          <xm:sqref>AH19 A19 E19:E23 L19:L23 V19:Y23 AB19</xm:sqref>
        </x14:dataValidation>
        <x14:dataValidation type="list" allowBlank="1" showInputMessage="1" showErrorMessage="1">
          <x14:formula1>
            <xm:f>'[21]Listas Corrupción'!#REF!</xm:f>
          </x14:formula1>
          <xm:sqref>E14:E18 V14 W14:Y18 L14:L18 AH14 AB14</xm:sqref>
        </x14:dataValidation>
        <x14:dataValidation type="list" allowBlank="1" showInputMessage="1" showErrorMessage="1">
          <x14:formula1>
            <xm:f>[21]Contexto!#REF!</xm:f>
          </x14:formula1>
          <xm:sqref>A14:A18</xm:sqref>
        </x14:dataValidation>
        <x14:dataValidation type="list" allowBlank="1" showInputMessage="1" showErrorMessage="1">
          <x14:formula1>
            <xm:f>[1]Listas!#REF!</xm:f>
          </x14:formula1>
          <xm:sqref>E47:E55 E71:E75</xm:sqref>
        </x14:dataValidation>
        <x14:dataValidation type="list" allowBlank="1" showInputMessage="1" showErrorMessage="1">
          <x14:formula1>
            <xm:f>[1]Listas!#REF!</xm:f>
          </x14:formula1>
          <xm:sqref>L55 L51 L47:L48 L71</xm:sqref>
        </x14:dataValidation>
        <x14:dataValidation type="list" allowBlank="1" showInputMessage="1" showErrorMessage="1">
          <x14:formula1>
            <xm:f>[1]Listas!#REF!</xm:f>
          </x14:formula1>
          <xm:sqref>Y55 Y51 Y47:Y48 Y71</xm:sqref>
        </x14:dataValidation>
        <x14:dataValidation type="list" allowBlank="1" showInputMessage="1" showErrorMessage="1">
          <x14:formula1>
            <xm:f>[1]Listas!#REF!</xm:f>
          </x14:formula1>
          <xm:sqref>X55 X51 X47:X48 X71</xm:sqref>
        </x14:dataValidation>
        <x14:dataValidation type="list" allowBlank="1" showInputMessage="1" showErrorMessage="1">
          <x14:formula1>
            <xm:f>[1]Listas!#REF!</xm:f>
          </x14:formula1>
          <xm:sqref>W55 W51 W47:W48 W71</xm:sqref>
        </x14:dataValidation>
        <x14:dataValidation type="list" allowBlank="1" showInputMessage="1" showErrorMessage="1">
          <x14:formula1>
            <xm:f>[1]Listas!#REF!</xm:f>
          </x14:formula1>
          <xm:sqref>V55 V51 V47:V48 V71</xm:sqref>
        </x14:dataValidation>
        <x14:dataValidation type="list" allowBlank="1" showInputMessage="1" showErrorMessage="1">
          <x14:formula1>
            <xm:f>[1]Listas!#REF!</xm:f>
          </x14:formula1>
          <xm:sqref>AB55 AB51 AB71</xm:sqref>
        </x14:dataValidation>
        <x14:dataValidation type="list" allowBlank="1" showInputMessage="1" showErrorMessage="1">
          <x14:formula1>
            <xm:f>[1]Listas!#REF!</xm:f>
          </x14:formula1>
          <xm:sqref>AH71 AH51 AH55</xm:sqref>
        </x14:dataValidation>
        <x14:dataValidation type="list" allowBlank="1" showInputMessage="1" showErrorMessage="1">
          <x14:formula1>
            <xm:f>[1]Listas!#REF!</xm:f>
          </x14:formula1>
          <xm:sqref>A55 A51 A47 A71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E36"/>
  <sheetViews>
    <sheetView zoomScale="70" zoomScaleNormal="70" workbookViewId="0">
      <selection activeCell="A6" sqref="A6:D6"/>
    </sheetView>
  </sheetViews>
  <sheetFormatPr baseColWidth="10" defaultRowHeight="15" x14ac:dyDescent="0.25"/>
  <cols>
    <col min="1" max="1" width="33" customWidth="1"/>
    <col min="2" max="2" width="109.7109375" customWidth="1"/>
    <col min="3" max="3" width="8.42578125" customWidth="1"/>
    <col min="4" max="4" width="10.42578125" customWidth="1"/>
    <col min="5" max="5" width="60.140625" customWidth="1"/>
  </cols>
  <sheetData>
    <row r="1" spans="1:4" s="122" customFormat="1" ht="28.5" customHeight="1" x14ac:dyDescent="0.2">
      <c r="A1" s="784"/>
      <c r="B1" s="376" t="s">
        <v>303</v>
      </c>
      <c r="C1" s="376"/>
      <c r="D1" s="376"/>
    </row>
    <row r="2" spans="1:4" s="122" customFormat="1" ht="27.75" customHeight="1" x14ac:dyDescent="0.2">
      <c r="A2" s="785"/>
      <c r="B2" s="377" t="s">
        <v>437</v>
      </c>
      <c r="C2" s="377"/>
      <c r="D2" s="377"/>
    </row>
    <row r="3" spans="1:4" s="122" customFormat="1" ht="24" customHeight="1" x14ac:dyDescent="0.2">
      <c r="A3" s="786"/>
      <c r="B3" s="185" t="s">
        <v>355</v>
      </c>
      <c r="C3" s="377" t="s">
        <v>436</v>
      </c>
      <c r="D3" s="377"/>
    </row>
    <row r="4" spans="1:4" ht="15.75" thickBot="1" x14ac:dyDescent="0.3"/>
    <row r="5" spans="1:4" ht="24.75" customHeight="1" thickBot="1" x14ac:dyDescent="0.3">
      <c r="A5" s="775" t="s">
        <v>207</v>
      </c>
      <c r="B5" s="776"/>
      <c r="C5" s="776"/>
      <c r="D5" s="776"/>
    </row>
    <row r="6" spans="1:4" ht="23.25" customHeight="1" thickBot="1" x14ac:dyDescent="0.3">
      <c r="A6" s="777" t="s">
        <v>206</v>
      </c>
      <c r="B6" s="778"/>
      <c r="C6" s="778"/>
      <c r="D6" s="779"/>
    </row>
    <row r="7" spans="1:4" ht="17.25" thickBot="1" x14ac:dyDescent="0.3">
      <c r="A7" s="143" t="s">
        <v>202</v>
      </c>
      <c r="B7" s="144" t="s">
        <v>205</v>
      </c>
      <c r="C7" s="780" t="s">
        <v>204</v>
      </c>
      <c r="D7" s="781"/>
    </row>
    <row r="8" spans="1:4" ht="33.75" customHeight="1" thickBot="1" x14ac:dyDescent="0.3">
      <c r="A8" s="773" t="s">
        <v>203</v>
      </c>
      <c r="B8" s="774"/>
      <c r="C8" s="782" t="s">
        <v>356</v>
      </c>
      <c r="D8" s="783"/>
    </row>
    <row r="9" spans="1:4" ht="17.25" thickBot="1" x14ac:dyDescent="0.3">
      <c r="A9" s="102">
        <v>1</v>
      </c>
      <c r="B9" s="101" t="s">
        <v>201</v>
      </c>
      <c r="C9" s="773" t="s">
        <v>357</v>
      </c>
      <c r="D9" s="774"/>
    </row>
    <row r="10" spans="1:4" ht="17.25" thickBot="1" x14ac:dyDescent="0.3">
      <c r="A10" s="102">
        <v>2</v>
      </c>
      <c r="B10" s="101" t="s">
        <v>200</v>
      </c>
      <c r="C10" s="773" t="s">
        <v>357</v>
      </c>
      <c r="D10" s="774"/>
    </row>
    <row r="11" spans="1:4" ht="17.25" thickBot="1" x14ac:dyDescent="0.3">
      <c r="A11" s="102">
        <v>3</v>
      </c>
      <c r="B11" s="101" t="s">
        <v>199</v>
      </c>
      <c r="C11" s="773" t="s">
        <v>357</v>
      </c>
      <c r="D11" s="774"/>
    </row>
    <row r="12" spans="1:4" ht="17.25" thickBot="1" x14ac:dyDescent="0.3">
      <c r="A12" s="102">
        <v>4</v>
      </c>
      <c r="B12" s="101" t="s">
        <v>198</v>
      </c>
      <c r="C12" s="773" t="s">
        <v>358</v>
      </c>
      <c r="D12" s="774"/>
    </row>
    <row r="13" spans="1:4" ht="17.25" thickBot="1" x14ac:dyDescent="0.3">
      <c r="A13" s="102">
        <v>5</v>
      </c>
      <c r="B13" s="101" t="s">
        <v>197</v>
      </c>
      <c r="C13" s="773" t="s">
        <v>357</v>
      </c>
      <c r="D13" s="774"/>
    </row>
    <row r="14" spans="1:4" ht="17.25" thickBot="1" x14ac:dyDescent="0.3">
      <c r="A14" s="102">
        <v>6</v>
      </c>
      <c r="B14" s="101" t="s">
        <v>196</v>
      </c>
      <c r="C14" s="773" t="s">
        <v>358</v>
      </c>
      <c r="D14" s="774"/>
    </row>
    <row r="15" spans="1:4" ht="17.25" thickBot="1" x14ac:dyDescent="0.3">
      <c r="A15" s="102">
        <v>7</v>
      </c>
      <c r="B15" s="101" t="s">
        <v>195</v>
      </c>
      <c r="C15" s="773" t="s">
        <v>358</v>
      </c>
      <c r="D15" s="774"/>
    </row>
    <row r="16" spans="1:4" ht="17.25" thickBot="1" x14ac:dyDescent="0.3">
      <c r="A16" s="102">
        <v>8</v>
      </c>
      <c r="B16" s="101" t="s">
        <v>194</v>
      </c>
      <c r="C16" s="773" t="s">
        <v>358</v>
      </c>
      <c r="D16" s="774"/>
    </row>
    <row r="17" spans="1:4" ht="17.25" thickBot="1" x14ac:dyDescent="0.3">
      <c r="A17" s="102">
        <v>9</v>
      </c>
      <c r="B17" s="101" t="s">
        <v>193</v>
      </c>
      <c r="C17" s="773" t="s">
        <v>358</v>
      </c>
      <c r="D17" s="774"/>
    </row>
    <row r="18" spans="1:4" ht="17.25" thickBot="1" x14ac:dyDescent="0.3">
      <c r="A18" s="102">
        <v>10</v>
      </c>
      <c r="B18" s="101" t="s">
        <v>192</v>
      </c>
      <c r="C18" s="773" t="s">
        <v>357</v>
      </c>
      <c r="D18" s="774"/>
    </row>
    <row r="19" spans="1:4" ht="17.25" thickBot="1" x14ac:dyDescent="0.3">
      <c r="A19" s="102">
        <v>11</v>
      </c>
      <c r="B19" s="101" t="s">
        <v>191</v>
      </c>
      <c r="C19" s="773" t="s">
        <v>357</v>
      </c>
      <c r="D19" s="774"/>
    </row>
    <row r="20" spans="1:4" ht="17.25" thickBot="1" x14ac:dyDescent="0.3">
      <c r="A20" s="102">
        <v>12</v>
      </c>
      <c r="B20" s="101" t="s">
        <v>190</v>
      </c>
      <c r="C20" s="773" t="s">
        <v>357</v>
      </c>
      <c r="D20" s="774"/>
    </row>
    <row r="21" spans="1:4" ht="17.25" thickBot="1" x14ac:dyDescent="0.3">
      <c r="A21" s="102">
        <v>13</v>
      </c>
      <c r="B21" s="101" t="s">
        <v>189</v>
      </c>
      <c r="C21" s="773" t="s">
        <v>358</v>
      </c>
      <c r="D21" s="774"/>
    </row>
    <row r="22" spans="1:4" ht="17.25" thickBot="1" x14ac:dyDescent="0.3">
      <c r="A22" s="102">
        <v>14</v>
      </c>
      <c r="B22" s="101" t="s">
        <v>188</v>
      </c>
      <c r="C22" s="773" t="s">
        <v>357</v>
      </c>
      <c r="D22" s="774"/>
    </row>
    <row r="23" spans="1:4" ht="17.25" thickBot="1" x14ac:dyDescent="0.3">
      <c r="A23" s="102">
        <v>15</v>
      </c>
      <c r="B23" s="101" t="s">
        <v>187</v>
      </c>
      <c r="C23" s="773" t="s">
        <v>357</v>
      </c>
      <c r="D23" s="774"/>
    </row>
    <row r="24" spans="1:4" ht="17.25" thickBot="1" x14ac:dyDescent="0.3">
      <c r="A24" s="102">
        <v>16</v>
      </c>
      <c r="B24" s="101" t="s">
        <v>186</v>
      </c>
      <c r="C24" s="773" t="s">
        <v>358</v>
      </c>
      <c r="D24" s="774"/>
    </row>
    <row r="25" spans="1:4" ht="17.25" thickBot="1" x14ac:dyDescent="0.3">
      <c r="A25" s="102">
        <v>17</v>
      </c>
      <c r="B25" s="101" t="s">
        <v>185</v>
      </c>
      <c r="C25" s="773" t="s">
        <v>358</v>
      </c>
      <c r="D25" s="774"/>
    </row>
    <row r="26" spans="1:4" ht="17.25" thickBot="1" x14ac:dyDescent="0.3">
      <c r="A26" s="102">
        <v>18</v>
      </c>
      <c r="B26" s="101" t="s">
        <v>184</v>
      </c>
      <c r="C26" s="773" t="s">
        <v>357</v>
      </c>
      <c r="D26" s="774"/>
    </row>
    <row r="27" spans="1:4" ht="17.25" thickBot="1" x14ac:dyDescent="0.3">
      <c r="A27" s="102">
        <v>19</v>
      </c>
      <c r="B27" s="101" t="s">
        <v>183</v>
      </c>
      <c r="C27" s="773" t="s">
        <v>358</v>
      </c>
      <c r="D27" s="774"/>
    </row>
    <row r="28" spans="1:4" ht="15.75" customHeight="1" thickBot="1" x14ac:dyDescent="0.3"/>
    <row r="29" spans="1:4" ht="17.25" thickBot="1" x14ac:dyDescent="0.3">
      <c r="A29" s="780" t="s">
        <v>180</v>
      </c>
      <c r="B29" s="781"/>
      <c r="C29" s="787">
        <f>COUNTIF(C9:C27,A35)</f>
        <v>10</v>
      </c>
      <c r="D29" s="788"/>
    </row>
    <row r="30" spans="1:4" ht="16.5" x14ac:dyDescent="0.25">
      <c r="A30" s="145" t="s">
        <v>182</v>
      </c>
      <c r="B30" s="145" t="s">
        <v>181</v>
      </c>
    </row>
    <row r="31" spans="1:4" ht="16.5" x14ac:dyDescent="0.25">
      <c r="A31" s="100">
        <v>3</v>
      </c>
      <c r="B31" s="99" t="s">
        <v>179</v>
      </c>
    </row>
    <row r="32" spans="1:4" ht="16.5" x14ac:dyDescent="0.25">
      <c r="A32" s="100">
        <v>4</v>
      </c>
      <c r="B32" s="99" t="s">
        <v>178</v>
      </c>
    </row>
    <row r="33" spans="1:5" ht="16.5" x14ac:dyDescent="0.25">
      <c r="A33" s="100">
        <v>5</v>
      </c>
      <c r="B33" s="99" t="s">
        <v>177</v>
      </c>
    </row>
    <row r="34" spans="1:5" ht="16.5" x14ac:dyDescent="0.25">
      <c r="B34" s="2"/>
      <c r="E34" s="146"/>
    </row>
    <row r="35" spans="1:5" ht="16.5" x14ac:dyDescent="0.25">
      <c r="A35" s="16" t="s">
        <v>357</v>
      </c>
      <c r="B35" s="2"/>
      <c r="E35" s="146"/>
    </row>
    <row r="36" spans="1:5" ht="16.5" x14ac:dyDescent="0.25">
      <c r="A36" s="16" t="s">
        <v>358</v>
      </c>
      <c r="B36" s="2"/>
      <c r="E36" s="146"/>
    </row>
  </sheetData>
  <mergeCells count="30">
    <mergeCell ref="B1:D1"/>
    <mergeCell ref="B2:D2"/>
    <mergeCell ref="C3:D3"/>
    <mergeCell ref="A1:A3"/>
    <mergeCell ref="A29:B29"/>
    <mergeCell ref="C29:D29"/>
    <mergeCell ref="C22:D22"/>
    <mergeCell ref="C23:D23"/>
    <mergeCell ref="C24:D24"/>
    <mergeCell ref="C25:D25"/>
    <mergeCell ref="C26:D26"/>
    <mergeCell ref="C27:D27"/>
    <mergeCell ref="C21:D21"/>
    <mergeCell ref="C10:D10"/>
    <mergeCell ref="C11:D11"/>
    <mergeCell ref="C12:D12"/>
    <mergeCell ref="C18:D18"/>
    <mergeCell ref="C19:D19"/>
    <mergeCell ref="C20:D20"/>
    <mergeCell ref="C9:D9"/>
    <mergeCell ref="A5:D5"/>
    <mergeCell ref="A6:D6"/>
    <mergeCell ref="C7:D7"/>
    <mergeCell ref="A8:B8"/>
    <mergeCell ref="C8:D8"/>
    <mergeCell ref="C13:D13"/>
    <mergeCell ref="C14:D14"/>
    <mergeCell ref="C15:D15"/>
    <mergeCell ref="C16:D16"/>
    <mergeCell ref="C17:D17"/>
  </mergeCells>
  <dataValidations count="1">
    <dataValidation type="list" allowBlank="1" showInputMessage="1" showErrorMessage="1" sqref="C9:C27">
      <formula1>$A$34:$A$36</formula1>
    </dataValidation>
  </dataValidations>
  <pageMargins left="0.7" right="0.7" top="0.75" bottom="0.75" header="0.3" footer="0.3"/>
  <pageSetup scale="43" orientation="portrait" horizontalDpi="300" verticalDpi="300" r:id="rId1"/>
  <colBreaks count="1" manualBreakCount="1">
    <brk id="1" min="4" max="30" man="1"/>
  </colBreaks>
  <customProperties>
    <customPr name="EpmWorksheetKeyString_GUID" r:id="rId2"/>
  </customPropertie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30" zoomScaleNormal="30" workbookViewId="0">
      <selection activeCell="AX20" sqref="AX20"/>
    </sheetView>
  </sheetViews>
  <sheetFormatPr baseColWidth="10" defaultRowHeight="15" x14ac:dyDescent="0.25"/>
  <cols>
    <col min="2" max="39" width="5.7109375" customWidth="1"/>
    <col min="41" max="46" width="5.7109375" customWidth="1"/>
  </cols>
  <sheetData>
    <row r="1" spans="1:99"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row>
    <row r="2" spans="1:99" ht="18" customHeight="1" x14ac:dyDescent="0.25">
      <c r="A2" s="72"/>
      <c r="B2" s="789" t="s">
        <v>137</v>
      </c>
      <c r="C2" s="789"/>
      <c r="D2" s="789"/>
      <c r="E2" s="789"/>
      <c r="F2" s="789"/>
      <c r="G2" s="789"/>
      <c r="H2" s="789"/>
      <c r="I2" s="789"/>
      <c r="J2" s="827" t="s">
        <v>1</v>
      </c>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row>
    <row r="3" spans="1:99" ht="18.75" customHeight="1" x14ac:dyDescent="0.25">
      <c r="A3" s="72"/>
      <c r="B3" s="789"/>
      <c r="C3" s="789"/>
      <c r="D3" s="789"/>
      <c r="E3" s="789"/>
      <c r="F3" s="789"/>
      <c r="G3" s="789"/>
      <c r="H3" s="789"/>
      <c r="I3" s="789"/>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c r="AJ3" s="827"/>
      <c r="AK3" s="827"/>
      <c r="AL3" s="827"/>
      <c r="AM3" s="827"/>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row>
    <row r="4" spans="1:99" ht="15" customHeight="1" x14ac:dyDescent="0.25">
      <c r="A4" s="72"/>
      <c r="B4" s="789"/>
      <c r="C4" s="789"/>
      <c r="D4" s="789"/>
      <c r="E4" s="789"/>
      <c r="F4" s="789"/>
      <c r="G4" s="789"/>
      <c r="H4" s="789"/>
      <c r="I4" s="789"/>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row>
    <row r="5" spans="1:99" ht="15.75" thickBot="1" x14ac:dyDescent="0.3">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row>
    <row r="6" spans="1:99" ht="15" customHeight="1" x14ac:dyDescent="0.25">
      <c r="A6" s="72"/>
      <c r="B6" s="839" t="s">
        <v>3</v>
      </c>
      <c r="C6" s="839"/>
      <c r="D6" s="840"/>
      <c r="E6" s="828" t="s">
        <v>101</v>
      </c>
      <c r="F6" s="829"/>
      <c r="G6" s="829"/>
      <c r="H6" s="829"/>
      <c r="I6" s="830"/>
      <c r="J6" s="824" t="str">
        <f>IF(AND('R. Gestión '!$I$18="Muy Alta",'R. Gestión '!$M$18="Leve"),CONCATENATE("R",'R. Gestión '!$A$18),"")</f>
        <v/>
      </c>
      <c r="K6" s="825"/>
      <c r="L6" s="825" t="e">
        <f>IF(AND('R. Gestión '!#REF!="Muy Alta",'R. Gestión '!#REF!="Leve"),CONCATENATE("R",'R. Gestión '!#REF!),"")</f>
        <v>#REF!</v>
      </c>
      <c r="M6" s="825"/>
      <c r="N6" s="825" t="str">
        <f>IF(AND('R. Gestión '!$I$84="Muy Alta",'R. Gestión '!$M$84="Leve"),CONCATENATE("R",'R. Gestión '!$A$84),"")</f>
        <v/>
      </c>
      <c r="O6" s="826"/>
      <c r="P6" s="824" t="str">
        <f>IF(AND('R. Gestión '!$I$18="Muy Alta",'R. Gestión '!$M$18="Menor"),CONCATENATE("R",'R. Gestión '!$A$18),"")</f>
        <v/>
      </c>
      <c r="Q6" s="825"/>
      <c r="R6" s="825" t="e">
        <f>IF(AND('R. Gestión '!#REF!="Muy Alta",'R. Gestión '!#REF!="Menor"),CONCATENATE("R",'R. Gestión '!#REF!),"")</f>
        <v>#REF!</v>
      </c>
      <c r="S6" s="825"/>
      <c r="T6" s="825" t="str">
        <f>IF(AND('R. Gestión '!$I$84="Muy Alta",'R. Gestión '!$M$84="Menor"),CONCATENATE("R",'R. Gestión '!$A$84),"")</f>
        <v/>
      </c>
      <c r="U6" s="826"/>
      <c r="V6" s="824" t="str">
        <f>IF(AND('R. Gestión '!$I$18="Muy Alta",'R. Gestión '!$M$18="Moderado"),CONCATENATE("R",'R. Gestión '!$A$18),"")</f>
        <v/>
      </c>
      <c r="W6" s="825"/>
      <c r="X6" s="825" t="e">
        <f>IF(AND('R. Gestión '!#REF!="Muy Alta",'R. Gestión '!#REF!="Moderado"),CONCATENATE("R",'R. Gestión '!#REF!),"")</f>
        <v>#REF!</v>
      </c>
      <c r="Y6" s="825"/>
      <c r="Z6" s="825" t="str">
        <f>IF(AND('R. Gestión '!$I$84="Muy Alta",'R. Gestión '!$M$84="Moderado"),CONCATENATE("R",'R. Gestión '!$A$84),"")</f>
        <v/>
      </c>
      <c r="AA6" s="826"/>
      <c r="AB6" s="824" t="str">
        <f>IF(AND('R. Gestión '!$I$18="Muy Alta",'R. Gestión '!$M$18="Mayor"),CONCATENATE("R",'R. Gestión '!$A$18),"")</f>
        <v/>
      </c>
      <c r="AC6" s="825"/>
      <c r="AD6" s="825" t="e">
        <f>IF(AND('R. Gestión '!#REF!="Muy Alta",'R. Gestión '!#REF!="Mayor"),CONCATENATE("R",'R. Gestión '!#REF!),"")</f>
        <v>#REF!</v>
      </c>
      <c r="AE6" s="825"/>
      <c r="AF6" s="825" t="str">
        <f>IF(AND('R. Gestión '!$I$84="Muy Alta",'R. Gestión '!$M$84="Mayor"),CONCATENATE("R",'R. Gestión '!$A$84),"")</f>
        <v/>
      </c>
      <c r="AG6" s="826"/>
      <c r="AH6" s="814" t="str">
        <f>IF(AND('R. Gestión '!$I$18="Muy Alta",'R. Gestión '!$M$18="Catastrófico"),CONCATENATE("R",'R. Gestión '!$A$18),"")</f>
        <v/>
      </c>
      <c r="AI6" s="815"/>
      <c r="AJ6" s="815" t="e">
        <f>IF(AND('R. Gestión '!#REF!="Muy Alta",'R. Gestión '!#REF!="Catastrófico"),CONCATENATE("R",'R. Gestión '!#REF!),"")</f>
        <v>#REF!</v>
      </c>
      <c r="AK6" s="815"/>
      <c r="AL6" s="815" t="str">
        <f>IF(AND('R. Gestión '!$I$84="Muy Alta",'R. Gestión '!$M$84="Catastrófico"),CONCATENATE("R",'R. Gestión '!$A$84),"")</f>
        <v/>
      </c>
      <c r="AM6" s="816"/>
      <c r="AO6" s="841" t="s">
        <v>66</v>
      </c>
      <c r="AP6" s="842"/>
      <c r="AQ6" s="842"/>
      <c r="AR6" s="842"/>
      <c r="AS6" s="842"/>
      <c r="AT6" s="843"/>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row>
    <row r="7" spans="1:99" ht="15" customHeight="1" x14ac:dyDescent="0.25">
      <c r="A7" s="72"/>
      <c r="B7" s="839"/>
      <c r="C7" s="839"/>
      <c r="D7" s="840"/>
      <c r="E7" s="831"/>
      <c r="F7" s="832"/>
      <c r="G7" s="832"/>
      <c r="H7" s="832"/>
      <c r="I7" s="833"/>
      <c r="J7" s="817"/>
      <c r="K7" s="818"/>
      <c r="L7" s="818"/>
      <c r="M7" s="818"/>
      <c r="N7" s="818"/>
      <c r="O7" s="820"/>
      <c r="P7" s="817"/>
      <c r="Q7" s="818"/>
      <c r="R7" s="818"/>
      <c r="S7" s="818"/>
      <c r="T7" s="818"/>
      <c r="U7" s="820"/>
      <c r="V7" s="817"/>
      <c r="W7" s="818"/>
      <c r="X7" s="818"/>
      <c r="Y7" s="818"/>
      <c r="Z7" s="818"/>
      <c r="AA7" s="820"/>
      <c r="AB7" s="817"/>
      <c r="AC7" s="818"/>
      <c r="AD7" s="818"/>
      <c r="AE7" s="818"/>
      <c r="AF7" s="818"/>
      <c r="AG7" s="820"/>
      <c r="AH7" s="808"/>
      <c r="AI7" s="809"/>
      <c r="AJ7" s="809"/>
      <c r="AK7" s="809"/>
      <c r="AL7" s="809"/>
      <c r="AM7" s="810"/>
      <c r="AN7" s="72"/>
      <c r="AO7" s="844"/>
      <c r="AP7" s="845"/>
      <c r="AQ7" s="845"/>
      <c r="AR7" s="845"/>
      <c r="AS7" s="845"/>
      <c r="AT7" s="846"/>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row>
    <row r="8" spans="1:99" ht="15" customHeight="1" x14ac:dyDescent="0.25">
      <c r="A8" s="72"/>
      <c r="B8" s="839"/>
      <c r="C8" s="839"/>
      <c r="D8" s="840"/>
      <c r="E8" s="831"/>
      <c r="F8" s="832"/>
      <c r="G8" s="832"/>
      <c r="H8" s="832"/>
      <c r="I8" s="833"/>
      <c r="J8" s="817" t="str">
        <f>IF(AND('R. Gestión '!$I$65="Muy Alta",'R. Gestión '!$M$65="Leve"),CONCATENATE("R",'R. Gestión '!$A$65),"")</f>
        <v/>
      </c>
      <c r="K8" s="818"/>
      <c r="L8" s="819" t="str">
        <f>IF(AND('R. Gestión '!$I$71="Muy Alta",'R. Gestión '!$M$71="Leve"),CONCATENATE("R",'R. Gestión '!$A$71),"")</f>
        <v/>
      </c>
      <c r="M8" s="819"/>
      <c r="N8" s="819" t="str">
        <f>IF(AND('R. Gestión '!$I$77="Muy Alta",'R. Gestión '!$M$77="Leve"),CONCATENATE("R",'R. Gestión '!$A$77),"")</f>
        <v/>
      </c>
      <c r="O8" s="820"/>
      <c r="P8" s="817" t="str">
        <f>IF(AND('R. Gestión '!$I$65="Muy Alta",'R. Gestión '!$M$65="Menor"),CONCATENATE("R",'R. Gestión '!$A$65),"")</f>
        <v/>
      </c>
      <c r="Q8" s="818"/>
      <c r="R8" s="819" t="str">
        <f>IF(AND('R. Gestión '!$I$71="Muy Alta",'R. Gestión '!$M$71="Menor"),CONCATENATE("R",'R. Gestión '!$A$71),"")</f>
        <v/>
      </c>
      <c r="S8" s="819"/>
      <c r="T8" s="819" t="str">
        <f>IF(AND('R. Gestión '!$I$77="Muy Alta",'R. Gestión '!$M$77="Menor"),CONCATENATE("R",'R. Gestión '!$A$77),"")</f>
        <v/>
      </c>
      <c r="U8" s="820"/>
      <c r="V8" s="817" t="str">
        <f>IF(AND('R. Gestión '!$I$65="Muy Alta",'R. Gestión '!$M$65="Moderado"),CONCATENATE("R",'R. Gestión '!$A$65),"")</f>
        <v/>
      </c>
      <c r="W8" s="818"/>
      <c r="X8" s="819" t="str">
        <f>IF(AND('R. Gestión '!$I$71="Muy Alta",'R. Gestión '!$M$71="Moderado"),CONCATENATE("R",'R. Gestión '!$A$71),"")</f>
        <v/>
      </c>
      <c r="Y8" s="819"/>
      <c r="Z8" s="819" t="str">
        <f>IF(AND('R. Gestión '!$I$77="Muy Alta",'R. Gestión '!$M$77="Moderado"),CONCATENATE("R",'R. Gestión '!$A$77),"")</f>
        <v/>
      </c>
      <c r="AA8" s="820"/>
      <c r="AB8" s="817" t="str">
        <f>IF(AND('R. Gestión '!$I$65="Muy Alta",'R. Gestión '!$M$65="Mayor"),CONCATENATE("R",'R. Gestión '!$A$65),"")</f>
        <v/>
      </c>
      <c r="AC8" s="818"/>
      <c r="AD8" s="819" t="str">
        <f>IF(AND('R. Gestión '!$I$71="Muy Alta",'R. Gestión '!$M$71="Mayor"),CONCATENATE("R",'R. Gestión '!$A$71),"")</f>
        <v/>
      </c>
      <c r="AE8" s="819"/>
      <c r="AF8" s="819" t="str">
        <f>IF(AND('R. Gestión '!$I$77="Muy Alta",'R. Gestión '!$M$77="Mayor"),CONCATENATE("R",'R. Gestión '!$A$77),"")</f>
        <v/>
      </c>
      <c r="AG8" s="820"/>
      <c r="AH8" s="808" t="str">
        <f>IF(AND('R. Gestión '!$I$65="Muy Alta",'R. Gestión '!$M$65="Catastrófico"),CONCATENATE("R",'R. Gestión '!$A$65),"")</f>
        <v/>
      </c>
      <c r="AI8" s="809"/>
      <c r="AJ8" s="809" t="str">
        <f>IF(AND('R. Gestión '!$I$71="Muy Alta",'R. Gestión '!$M$71="Catastrófico"),CONCATENATE("R",'R. Gestión '!$A$71),"")</f>
        <v/>
      </c>
      <c r="AK8" s="809"/>
      <c r="AL8" s="809" t="str">
        <f>IF(AND('R. Gestión '!$I$77="Muy Alta",'R. Gestión '!$M$77="Catastrófico"),CONCATENATE("R",'R. Gestión '!$A$77),"")</f>
        <v/>
      </c>
      <c r="AM8" s="810"/>
      <c r="AN8" s="72"/>
      <c r="AO8" s="844"/>
      <c r="AP8" s="845"/>
      <c r="AQ8" s="845"/>
      <c r="AR8" s="845"/>
      <c r="AS8" s="845"/>
      <c r="AT8" s="846"/>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row>
    <row r="9" spans="1:99" ht="15" customHeight="1" x14ac:dyDescent="0.25">
      <c r="A9" s="72"/>
      <c r="B9" s="839"/>
      <c r="C9" s="839"/>
      <c r="D9" s="840"/>
      <c r="E9" s="831"/>
      <c r="F9" s="832"/>
      <c r="G9" s="832"/>
      <c r="H9" s="832"/>
      <c r="I9" s="833"/>
      <c r="J9" s="817"/>
      <c r="K9" s="818"/>
      <c r="L9" s="819"/>
      <c r="M9" s="819"/>
      <c r="N9" s="819"/>
      <c r="O9" s="820"/>
      <c r="P9" s="817"/>
      <c r="Q9" s="818"/>
      <c r="R9" s="819"/>
      <c r="S9" s="819"/>
      <c r="T9" s="819"/>
      <c r="U9" s="820"/>
      <c r="V9" s="817"/>
      <c r="W9" s="818"/>
      <c r="X9" s="819"/>
      <c r="Y9" s="819"/>
      <c r="Z9" s="819"/>
      <c r="AA9" s="820"/>
      <c r="AB9" s="817"/>
      <c r="AC9" s="818"/>
      <c r="AD9" s="819"/>
      <c r="AE9" s="819"/>
      <c r="AF9" s="819"/>
      <c r="AG9" s="820"/>
      <c r="AH9" s="808"/>
      <c r="AI9" s="809"/>
      <c r="AJ9" s="809"/>
      <c r="AK9" s="809"/>
      <c r="AL9" s="809"/>
      <c r="AM9" s="810"/>
      <c r="AN9" s="72"/>
      <c r="AO9" s="844"/>
      <c r="AP9" s="845"/>
      <c r="AQ9" s="845"/>
      <c r="AR9" s="845"/>
      <c r="AS9" s="845"/>
      <c r="AT9" s="846"/>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row>
    <row r="10" spans="1:99" ht="15" customHeight="1" x14ac:dyDescent="0.25">
      <c r="A10" s="72"/>
      <c r="B10" s="839"/>
      <c r="C10" s="839"/>
      <c r="D10" s="840"/>
      <c r="E10" s="831"/>
      <c r="F10" s="832"/>
      <c r="G10" s="832"/>
      <c r="H10" s="832"/>
      <c r="I10" s="833"/>
      <c r="J10" s="817" t="str">
        <f>IF(AND('R. Gestión '!$I$59="Muy Alta",'R. Gestión '!$M$59="Leve"),CONCATENATE("R",'R. Gestión '!$A$59),"")</f>
        <v/>
      </c>
      <c r="K10" s="818"/>
      <c r="L10" s="819" t="str">
        <f>IF(AND('R. Gestión '!$I$146="Muy Alta",'R. Gestión '!$M$146="Leve"),CONCATENATE("R",'R. Gestión '!$A$146),"")</f>
        <v/>
      </c>
      <c r="M10" s="819"/>
      <c r="N10" s="819" t="str">
        <f>IF(AND('R. Gestión '!$I$152="Muy Alta",'R. Gestión '!$M$152="Leve"),CONCATENATE("R",'R. Gestión '!$A$152),"")</f>
        <v/>
      </c>
      <c r="O10" s="820"/>
      <c r="P10" s="817" t="str">
        <f>IF(AND('R. Gestión '!$I$59="Muy Alta",'R. Gestión '!$M$59="Menor"),CONCATENATE("R",'R. Gestión '!$A$59),"")</f>
        <v/>
      </c>
      <c r="Q10" s="818"/>
      <c r="R10" s="819" t="str">
        <f>IF(AND('R. Gestión '!$I$146="Muy Alta",'R. Gestión '!$M$146="Menor"),CONCATENATE("R",'R. Gestión '!$A$146),"")</f>
        <v/>
      </c>
      <c r="S10" s="819"/>
      <c r="T10" s="819" t="str">
        <f>IF(AND('R. Gestión '!$I$152="Muy Alta",'R. Gestión '!$M$152="Menor"),CONCATENATE("R",'R. Gestión '!$A$152),"")</f>
        <v/>
      </c>
      <c r="U10" s="820"/>
      <c r="V10" s="817" t="str">
        <f>IF(AND('R. Gestión '!$I$59="Muy Alta",'R. Gestión '!$M$59="Moderado"),CONCATENATE("R",'R. Gestión '!$A$59),"")</f>
        <v/>
      </c>
      <c r="W10" s="818"/>
      <c r="X10" s="819" t="str">
        <f>IF(AND('R. Gestión '!$I$146="Muy Alta",'R. Gestión '!$M$146="Moderado"),CONCATENATE("R",'R. Gestión '!$A$146),"")</f>
        <v/>
      </c>
      <c r="Y10" s="819"/>
      <c r="Z10" s="819" t="str">
        <f>IF(AND('R. Gestión '!$I$152="Muy Alta",'R. Gestión '!$M$152="Moderado"),CONCATENATE("R",'R. Gestión '!$A$152),"")</f>
        <v/>
      </c>
      <c r="AA10" s="820"/>
      <c r="AB10" s="817" t="str">
        <f>IF(AND('R. Gestión '!$I$59="Muy Alta",'R. Gestión '!$M$59="Mayor"),CONCATENATE("R",'R. Gestión '!$A$59),"")</f>
        <v/>
      </c>
      <c r="AC10" s="818"/>
      <c r="AD10" s="819" t="str">
        <f>IF(AND('R. Gestión '!$I$146="Muy Alta",'R. Gestión '!$M$146="Mayor"),CONCATENATE("R",'R. Gestión '!$A$146),"")</f>
        <v/>
      </c>
      <c r="AE10" s="819"/>
      <c r="AF10" s="819" t="str">
        <f>IF(AND('R. Gestión '!$I$152="Muy Alta",'R. Gestión '!$M$152="Mayor"),CONCATENATE("R",'R. Gestión '!$A$152),"")</f>
        <v/>
      </c>
      <c r="AG10" s="820"/>
      <c r="AH10" s="808" t="str">
        <f>IF(AND('R. Gestión '!$I$59="Muy Alta",'R. Gestión '!$M$59="Catastrófico"),CONCATENATE("R",'R. Gestión '!$A$59),"")</f>
        <v/>
      </c>
      <c r="AI10" s="809"/>
      <c r="AJ10" s="809" t="str">
        <f>IF(AND('R. Gestión '!$I$146="Muy Alta",'R. Gestión '!$M$146="Catastrófico"),CONCATENATE("R",'R. Gestión '!$A$146),"")</f>
        <v/>
      </c>
      <c r="AK10" s="809"/>
      <c r="AL10" s="809" t="str">
        <f>IF(AND('R. Gestión '!$I$152="Muy Alta",'R. Gestión '!$M$152="Catastrófico"),CONCATENATE("R",'R. Gestión '!$A$152),"")</f>
        <v/>
      </c>
      <c r="AM10" s="810"/>
      <c r="AN10" s="72"/>
      <c r="AO10" s="844"/>
      <c r="AP10" s="845"/>
      <c r="AQ10" s="845"/>
      <c r="AR10" s="845"/>
      <c r="AS10" s="845"/>
      <c r="AT10" s="846"/>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row>
    <row r="11" spans="1:99" ht="15" customHeight="1" x14ac:dyDescent="0.25">
      <c r="A11" s="72"/>
      <c r="B11" s="839"/>
      <c r="C11" s="839"/>
      <c r="D11" s="840"/>
      <c r="E11" s="831"/>
      <c r="F11" s="832"/>
      <c r="G11" s="832"/>
      <c r="H11" s="832"/>
      <c r="I11" s="833"/>
      <c r="J11" s="817"/>
      <c r="K11" s="818"/>
      <c r="L11" s="819"/>
      <c r="M11" s="819"/>
      <c r="N11" s="819"/>
      <c r="O11" s="820"/>
      <c r="P11" s="817"/>
      <c r="Q11" s="818"/>
      <c r="R11" s="819"/>
      <c r="S11" s="819"/>
      <c r="T11" s="819"/>
      <c r="U11" s="820"/>
      <c r="V11" s="817"/>
      <c r="W11" s="818"/>
      <c r="X11" s="819"/>
      <c r="Y11" s="819"/>
      <c r="Z11" s="819"/>
      <c r="AA11" s="820"/>
      <c r="AB11" s="817"/>
      <c r="AC11" s="818"/>
      <c r="AD11" s="819"/>
      <c r="AE11" s="819"/>
      <c r="AF11" s="819"/>
      <c r="AG11" s="820"/>
      <c r="AH11" s="808"/>
      <c r="AI11" s="809"/>
      <c r="AJ11" s="809"/>
      <c r="AK11" s="809"/>
      <c r="AL11" s="809"/>
      <c r="AM11" s="810"/>
      <c r="AN11" s="72"/>
      <c r="AO11" s="844"/>
      <c r="AP11" s="845"/>
      <c r="AQ11" s="845"/>
      <c r="AR11" s="845"/>
      <c r="AS11" s="845"/>
      <c r="AT11" s="846"/>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row>
    <row r="12" spans="1:99" ht="15" customHeight="1" x14ac:dyDescent="0.25">
      <c r="A12" s="72"/>
      <c r="B12" s="839"/>
      <c r="C12" s="839"/>
      <c r="D12" s="840"/>
      <c r="E12" s="831"/>
      <c r="F12" s="832"/>
      <c r="G12" s="832"/>
      <c r="H12" s="832"/>
      <c r="I12" s="833"/>
      <c r="J12" s="817" t="str">
        <f>IF(AND('R. Gestión '!$I$158="Muy Alta",'R. Gestión '!$M$158="Leve"),CONCATENATE("R",'R. Gestión '!$A$158),"")</f>
        <v/>
      </c>
      <c r="K12" s="818"/>
      <c r="L12" s="819" t="e">
        <f>IF(AND('R. Gestión '!#REF!="Muy Alta",'R. Gestión '!#REF!="Leve"),CONCATENATE("R",'R. Gestión '!#REF!),"")</f>
        <v>#REF!</v>
      </c>
      <c r="M12" s="819"/>
      <c r="N12" s="819" t="str">
        <f>IF(AND('R. Gestión '!$I$168="Muy Alta",'R. Gestión '!$M$168="Leve"),CONCATENATE("R",'R. Gestión '!$A$168),"")</f>
        <v/>
      </c>
      <c r="O12" s="820"/>
      <c r="P12" s="817" t="str">
        <f>IF(AND('R. Gestión '!$I$158="Muy Alta",'R. Gestión '!$M$158="Menor"),CONCATENATE("R",'R. Gestión '!$A$158),"")</f>
        <v/>
      </c>
      <c r="Q12" s="818"/>
      <c r="R12" s="819" t="e">
        <f>IF(AND('R. Gestión '!#REF!="Muy Alta",'R. Gestión '!#REF!="Menor"),CONCATENATE("R",'R. Gestión '!#REF!),"")</f>
        <v>#REF!</v>
      </c>
      <c r="S12" s="819"/>
      <c r="T12" s="819" t="str">
        <f>IF(AND('R. Gestión '!$I$168="Muy Alta",'R. Gestión '!$M$168="Menor"),CONCATENATE("R",'R. Gestión '!$A$168),"")</f>
        <v/>
      </c>
      <c r="U12" s="820"/>
      <c r="V12" s="817" t="str">
        <f>IF(AND('R. Gestión '!$I$158="Muy Alta",'R. Gestión '!$M$158="Moderado"),CONCATENATE("R",'R. Gestión '!$A$158),"")</f>
        <v/>
      </c>
      <c r="W12" s="818"/>
      <c r="X12" s="819" t="e">
        <f>IF(AND('R. Gestión '!#REF!="Muy Alta",'R. Gestión '!#REF!="Moderado"),CONCATENATE("R",'R. Gestión '!#REF!),"")</f>
        <v>#REF!</v>
      </c>
      <c r="Y12" s="819"/>
      <c r="Z12" s="819" t="str">
        <f>IF(AND('R. Gestión '!$I$168="Muy Alta",'R. Gestión '!$M$168="Moderado"),CONCATENATE("R",'R. Gestión '!$A$168),"")</f>
        <v/>
      </c>
      <c r="AA12" s="820"/>
      <c r="AB12" s="817" t="str">
        <f>IF(AND('R. Gestión '!$I$158="Muy Alta",'R. Gestión '!$M$158="Mayor"),CONCATENATE("R",'R. Gestión '!$A$158),"")</f>
        <v/>
      </c>
      <c r="AC12" s="818"/>
      <c r="AD12" s="819" t="e">
        <f>IF(AND('R. Gestión '!#REF!="Muy Alta",'R. Gestión '!#REF!="Mayor"),CONCATENATE("R",'R. Gestión '!#REF!),"")</f>
        <v>#REF!</v>
      </c>
      <c r="AE12" s="819"/>
      <c r="AF12" s="819" t="str">
        <f>IF(AND('R. Gestión '!$I$168="Muy Alta",'R. Gestión '!$M$168="Mayor"),CONCATENATE("R",'R. Gestión '!$A$168),"")</f>
        <v/>
      </c>
      <c r="AG12" s="820"/>
      <c r="AH12" s="808" t="str">
        <f>IF(AND('R. Gestión '!$I$158="Muy Alta",'R. Gestión '!$M$158="Catastrófico"),CONCATENATE("R",'R. Gestión '!$A$158),"")</f>
        <v/>
      </c>
      <c r="AI12" s="809"/>
      <c r="AJ12" s="809" t="e">
        <f>IF(AND('R. Gestión '!#REF!="Muy Alta",'R. Gestión '!#REF!="Catastrófico"),CONCATENATE("R",'R. Gestión '!#REF!),"")</f>
        <v>#REF!</v>
      </c>
      <c r="AK12" s="809"/>
      <c r="AL12" s="809" t="str">
        <f>IF(AND('R. Gestión '!$I$168="Muy Alta",'R. Gestión '!$M$168="Catastrófico"),CONCATENATE("R",'R. Gestión '!$A$168),"")</f>
        <v/>
      </c>
      <c r="AM12" s="810"/>
      <c r="AN12" s="72"/>
      <c r="AO12" s="844"/>
      <c r="AP12" s="845"/>
      <c r="AQ12" s="845"/>
      <c r="AR12" s="845"/>
      <c r="AS12" s="845"/>
      <c r="AT12" s="846"/>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row>
    <row r="13" spans="1:99" ht="15.75" customHeight="1" thickBot="1" x14ac:dyDescent="0.3">
      <c r="A13" s="72"/>
      <c r="B13" s="839"/>
      <c r="C13" s="839"/>
      <c r="D13" s="840"/>
      <c r="E13" s="834"/>
      <c r="F13" s="835"/>
      <c r="G13" s="835"/>
      <c r="H13" s="835"/>
      <c r="I13" s="836"/>
      <c r="J13" s="817"/>
      <c r="K13" s="818"/>
      <c r="L13" s="818"/>
      <c r="M13" s="818"/>
      <c r="N13" s="818"/>
      <c r="O13" s="820"/>
      <c r="P13" s="817"/>
      <c r="Q13" s="818"/>
      <c r="R13" s="818"/>
      <c r="S13" s="818"/>
      <c r="T13" s="818"/>
      <c r="U13" s="820"/>
      <c r="V13" s="817"/>
      <c r="W13" s="818"/>
      <c r="X13" s="818"/>
      <c r="Y13" s="818"/>
      <c r="Z13" s="818"/>
      <c r="AA13" s="820"/>
      <c r="AB13" s="817"/>
      <c r="AC13" s="818"/>
      <c r="AD13" s="818"/>
      <c r="AE13" s="818"/>
      <c r="AF13" s="818"/>
      <c r="AG13" s="820"/>
      <c r="AH13" s="811"/>
      <c r="AI13" s="812"/>
      <c r="AJ13" s="812"/>
      <c r="AK13" s="812"/>
      <c r="AL13" s="812"/>
      <c r="AM13" s="813"/>
      <c r="AN13" s="72"/>
      <c r="AO13" s="847"/>
      <c r="AP13" s="848"/>
      <c r="AQ13" s="848"/>
      <c r="AR13" s="848"/>
      <c r="AS13" s="848"/>
      <c r="AT13" s="849"/>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row>
    <row r="14" spans="1:99" ht="15" customHeight="1" x14ac:dyDescent="0.25">
      <c r="A14" s="72"/>
      <c r="B14" s="839"/>
      <c r="C14" s="839"/>
      <c r="D14" s="840"/>
      <c r="E14" s="828" t="s">
        <v>100</v>
      </c>
      <c r="F14" s="829"/>
      <c r="G14" s="829"/>
      <c r="H14" s="829"/>
      <c r="I14" s="829"/>
      <c r="J14" s="805" t="str">
        <f>IF(AND('R. Gestión '!$I$18="Alta",'R. Gestión '!$M$18="Leve"),CONCATENATE("R",'R. Gestión '!$A$18),"")</f>
        <v/>
      </c>
      <c r="K14" s="806"/>
      <c r="L14" s="806" t="e">
        <f>IF(AND('R. Gestión '!#REF!="Alta",'R. Gestión '!#REF!="Leve"),CONCATENATE("R",'R. Gestión '!#REF!),"")</f>
        <v>#REF!</v>
      </c>
      <c r="M14" s="806"/>
      <c r="N14" s="806" t="str">
        <f>IF(AND('R. Gestión '!$I$84="Alta",'R. Gestión '!$M$84="Leve"),CONCATENATE("R",'R. Gestión '!$A$84),"")</f>
        <v/>
      </c>
      <c r="O14" s="807"/>
      <c r="P14" s="805" t="str">
        <f>IF(AND('R. Gestión '!$I$18="Alta",'R. Gestión '!$M$18="Menor"),CONCATENATE("R",'R. Gestión '!$A$18),"")</f>
        <v/>
      </c>
      <c r="Q14" s="806"/>
      <c r="R14" s="806" t="e">
        <f>IF(AND('R. Gestión '!#REF!="Alta",'R. Gestión '!#REF!="Menor"),CONCATENATE("R",'R. Gestión '!#REF!),"")</f>
        <v>#REF!</v>
      </c>
      <c r="S14" s="806"/>
      <c r="T14" s="806" t="str">
        <f>IF(AND('R. Gestión '!$I$84="Alta",'R. Gestión '!$M$84="Menor"),CONCATENATE("R",'R. Gestión '!$A$84),"")</f>
        <v/>
      </c>
      <c r="U14" s="807"/>
      <c r="V14" s="824" t="str">
        <f>IF(AND('R. Gestión '!$I$18="Alta",'R. Gestión '!$M$18="Moderado"),CONCATENATE("R",'R. Gestión '!$A$18),"")</f>
        <v/>
      </c>
      <c r="W14" s="825"/>
      <c r="X14" s="825" t="e">
        <f>IF(AND('R. Gestión '!#REF!="Alta",'R. Gestión '!#REF!="Moderado"),CONCATENATE("R",'R. Gestión '!#REF!),"")</f>
        <v>#REF!</v>
      </c>
      <c r="Y14" s="825"/>
      <c r="Z14" s="825" t="str">
        <f>IF(AND('R. Gestión '!$I$84="Alta",'R. Gestión '!$M$84="Moderado"),CONCATENATE("R",'R. Gestión '!$A$84),"")</f>
        <v>R16</v>
      </c>
      <c r="AA14" s="826"/>
      <c r="AB14" s="824" t="str">
        <f>IF(AND('R. Gestión '!$I$18="Alta",'R. Gestión '!$M$18="Mayor"),CONCATENATE("R",'R. Gestión '!$A$18),"")</f>
        <v>R3</v>
      </c>
      <c r="AC14" s="825"/>
      <c r="AD14" s="825" t="e">
        <f>IF(AND('R. Gestión '!#REF!="Alta",'R. Gestión '!#REF!="Mayor"),CONCATENATE("R",'R. Gestión '!#REF!),"")</f>
        <v>#REF!</v>
      </c>
      <c r="AE14" s="825"/>
      <c r="AF14" s="825" t="str">
        <f>IF(AND('R. Gestión '!$I$84="Alta",'R. Gestión '!$M$84="Mayor"),CONCATENATE("R",'R. Gestión '!$A$84),"")</f>
        <v/>
      </c>
      <c r="AG14" s="826"/>
      <c r="AH14" s="814" t="str">
        <f>IF(AND('R. Gestión '!$I$18="Alta",'R. Gestión '!$M$18="Catastrófico"),CONCATENATE("R",'R. Gestión '!$A$18),"")</f>
        <v/>
      </c>
      <c r="AI14" s="815"/>
      <c r="AJ14" s="815" t="e">
        <f>IF(AND('R. Gestión '!#REF!="Alta",'R. Gestión '!#REF!="Catastrófico"),CONCATENATE("R",'R. Gestión '!#REF!),"")</f>
        <v>#REF!</v>
      </c>
      <c r="AK14" s="815"/>
      <c r="AL14" s="815" t="str">
        <f>IF(AND('R. Gestión '!$I$84="Alta",'R. Gestión '!$M$84="Catastrófico"),CONCATENATE("R",'R. Gestión '!$A$84),"")</f>
        <v/>
      </c>
      <c r="AM14" s="816"/>
      <c r="AN14" s="72"/>
      <c r="AO14" s="850" t="s">
        <v>67</v>
      </c>
      <c r="AP14" s="851"/>
      <c r="AQ14" s="851"/>
      <c r="AR14" s="851"/>
      <c r="AS14" s="851"/>
      <c r="AT14" s="85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row>
    <row r="15" spans="1:99" ht="15" customHeight="1" x14ac:dyDescent="0.25">
      <c r="A15" s="72"/>
      <c r="B15" s="839"/>
      <c r="C15" s="839"/>
      <c r="D15" s="840"/>
      <c r="E15" s="831"/>
      <c r="F15" s="832"/>
      <c r="G15" s="832"/>
      <c r="H15" s="832"/>
      <c r="I15" s="837"/>
      <c r="J15" s="799"/>
      <c r="K15" s="800"/>
      <c r="L15" s="800"/>
      <c r="M15" s="800"/>
      <c r="N15" s="800"/>
      <c r="O15" s="801"/>
      <c r="P15" s="799"/>
      <c r="Q15" s="800"/>
      <c r="R15" s="800"/>
      <c r="S15" s="800"/>
      <c r="T15" s="800"/>
      <c r="U15" s="801"/>
      <c r="V15" s="817"/>
      <c r="W15" s="818"/>
      <c r="X15" s="818"/>
      <c r="Y15" s="818"/>
      <c r="Z15" s="818"/>
      <c r="AA15" s="820"/>
      <c r="AB15" s="817"/>
      <c r="AC15" s="818"/>
      <c r="AD15" s="818"/>
      <c r="AE15" s="818"/>
      <c r="AF15" s="818"/>
      <c r="AG15" s="820"/>
      <c r="AH15" s="808"/>
      <c r="AI15" s="809"/>
      <c r="AJ15" s="809"/>
      <c r="AK15" s="809"/>
      <c r="AL15" s="809"/>
      <c r="AM15" s="810"/>
      <c r="AN15" s="72"/>
      <c r="AO15" s="853"/>
      <c r="AP15" s="854"/>
      <c r="AQ15" s="854"/>
      <c r="AR15" s="854"/>
      <c r="AS15" s="854"/>
      <c r="AT15" s="855"/>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row>
    <row r="16" spans="1:99" ht="15" customHeight="1" x14ac:dyDescent="0.25">
      <c r="A16" s="72"/>
      <c r="B16" s="839"/>
      <c r="C16" s="839"/>
      <c r="D16" s="840"/>
      <c r="E16" s="831"/>
      <c r="F16" s="832"/>
      <c r="G16" s="832"/>
      <c r="H16" s="832"/>
      <c r="I16" s="837"/>
      <c r="J16" s="799" t="str">
        <f>IF(AND('R. Gestión '!$I$65="Alta",'R. Gestión '!$M$65="Leve"),CONCATENATE("R",'R. Gestión '!$A$65),"")</f>
        <v/>
      </c>
      <c r="K16" s="800"/>
      <c r="L16" s="800" t="str">
        <f>IF(AND('R. Gestión '!$I$71="Alta",'R. Gestión '!$M$71="Leve"),CONCATENATE("R",'R. Gestión '!$A$71),"")</f>
        <v/>
      </c>
      <c r="M16" s="800"/>
      <c r="N16" s="800" t="str">
        <f>IF(AND('R. Gestión '!$I$77="Alta",'R. Gestión '!$M$77="Leve"),CONCATENATE("R",'R. Gestión '!$A$77),"")</f>
        <v/>
      </c>
      <c r="O16" s="801"/>
      <c r="P16" s="799" t="str">
        <f>IF(AND('R. Gestión '!$I$65="Alta",'R. Gestión '!$M$65="Menor"),CONCATENATE("R",'R. Gestión '!$A$65),"")</f>
        <v/>
      </c>
      <c r="Q16" s="800"/>
      <c r="R16" s="800" t="str">
        <f>IF(AND('R. Gestión '!$I$71="Alta",'R. Gestión '!$M$71="Menor"),CONCATENATE("R",'R. Gestión '!$A$71),"")</f>
        <v/>
      </c>
      <c r="S16" s="800"/>
      <c r="T16" s="800" t="str">
        <f>IF(AND('R. Gestión '!$I$77="Alta",'R. Gestión '!$M$77="Menor"),CONCATENATE("R",'R. Gestión '!$A$77),"")</f>
        <v/>
      </c>
      <c r="U16" s="801"/>
      <c r="V16" s="817" t="str">
        <f>IF(AND('R. Gestión '!$I$65="Alta",'R. Gestión '!$M$65="Moderado"),CONCATENATE("R",'R. Gestión '!$A$65),"")</f>
        <v/>
      </c>
      <c r="W16" s="818"/>
      <c r="X16" s="819" t="str">
        <f>IF(AND('R. Gestión '!$I$71="Alta",'R. Gestión '!$M$71="Moderado"),CONCATENATE("R",'R. Gestión '!$A$71),"")</f>
        <v/>
      </c>
      <c r="Y16" s="819"/>
      <c r="Z16" s="819" t="str">
        <f>IF(AND('R. Gestión '!$I$77="Alta",'R. Gestión '!$M$77="Moderado"),CONCATENATE("R",'R. Gestión '!$A$77),"")</f>
        <v/>
      </c>
      <c r="AA16" s="820"/>
      <c r="AB16" s="817" t="str">
        <f>IF(AND('R. Gestión '!$I$65="Alta",'R. Gestión '!$M$65="Mayor"),CONCATENATE("R",'R. Gestión '!$A$65),"")</f>
        <v/>
      </c>
      <c r="AC16" s="818"/>
      <c r="AD16" s="819" t="str">
        <f>IF(AND('R. Gestión '!$I$71="Alta",'R. Gestión '!$M$71="Mayor"),CONCATENATE("R",'R. Gestión '!$A$71),"")</f>
        <v/>
      </c>
      <c r="AE16" s="819"/>
      <c r="AF16" s="819" t="str">
        <f>IF(AND('R. Gestión '!$I$77="Alta",'R. Gestión '!$M$77="Mayor"),CONCATENATE("R",'R. Gestión '!$A$77),"")</f>
        <v/>
      </c>
      <c r="AG16" s="820"/>
      <c r="AH16" s="808" t="str">
        <f>IF(AND('R. Gestión '!$I$65="Alta",'R. Gestión '!$M$65="Catastrófico"),CONCATENATE("R",'R. Gestión '!$A$65),"")</f>
        <v/>
      </c>
      <c r="AI16" s="809"/>
      <c r="AJ16" s="809" t="str">
        <f>IF(AND('R. Gestión '!$I$71="Alta",'R. Gestión '!$M$71="Catastrófico"),CONCATENATE("R",'R. Gestión '!$A$71),"")</f>
        <v/>
      </c>
      <c r="AK16" s="809"/>
      <c r="AL16" s="809" t="str">
        <f>IF(AND('R. Gestión '!$I$77="Alta",'R. Gestión '!$M$77="Catastrófico"),CONCATENATE("R",'R. Gestión '!$A$77),"")</f>
        <v/>
      </c>
      <c r="AM16" s="810"/>
      <c r="AN16" s="72"/>
      <c r="AO16" s="853"/>
      <c r="AP16" s="854"/>
      <c r="AQ16" s="854"/>
      <c r="AR16" s="854"/>
      <c r="AS16" s="854"/>
      <c r="AT16" s="855"/>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row>
    <row r="17" spans="1:80" ht="15" customHeight="1" x14ac:dyDescent="0.25">
      <c r="A17" s="72"/>
      <c r="B17" s="839"/>
      <c r="C17" s="839"/>
      <c r="D17" s="840"/>
      <c r="E17" s="831"/>
      <c r="F17" s="832"/>
      <c r="G17" s="832"/>
      <c r="H17" s="832"/>
      <c r="I17" s="837"/>
      <c r="J17" s="799"/>
      <c r="K17" s="800"/>
      <c r="L17" s="800"/>
      <c r="M17" s="800"/>
      <c r="N17" s="800"/>
      <c r="O17" s="801"/>
      <c r="P17" s="799"/>
      <c r="Q17" s="800"/>
      <c r="R17" s="800"/>
      <c r="S17" s="800"/>
      <c r="T17" s="800"/>
      <c r="U17" s="801"/>
      <c r="V17" s="817"/>
      <c r="W17" s="818"/>
      <c r="X17" s="819"/>
      <c r="Y17" s="819"/>
      <c r="Z17" s="819"/>
      <c r="AA17" s="820"/>
      <c r="AB17" s="817"/>
      <c r="AC17" s="818"/>
      <c r="AD17" s="819"/>
      <c r="AE17" s="819"/>
      <c r="AF17" s="819"/>
      <c r="AG17" s="820"/>
      <c r="AH17" s="808"/>
      <c r="AI17" s="809"/>
      <c r="AJ17" s="809"/>
      <c r="AK17" s="809"/>
      <c r="AL17" s="809"/>
      <c r="AM17" s="810"/>
      <c r="AN17" s="72"/>
      <c r="AO17" s="853"/>
      <c r="AP17" s="854"/>
      <c r="AQ17" s="854"/>
      <c r="AR17" s="854"/>
      <c r="AS17" s="854"/>
      <c r="AT17" s="855"/>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row>
    <row r="18" spans="1:80" ht="15" customHeight="1" x14ac:dyDescent="0.25">
      <c r="A18" s="72"/>
      <c r="B18" s="839"/>
      <c r="C18" s="839"/>
      <c r="D18" s="840"/>
      <c r="E18" s="831"/>
      <c r="F18" s="832"/>
      <c r="G18" s="832"/>
      <c r="H18" s="832"/>
      <c r="I18" s="837"/>
      <c r="J18" s="799" t="str">
        <f>IF(AND('R. Gestión '!$I$59="Alta",'R. Gestión '!$M$59="Leve"),CONCATENATE("R",'R. Gestión '!$A$59),"")</f>
        <v/>
      </c>
      <c r="K18" s="800"/>
      <c r="L18" s="800" t="str">
        <f>IF(AND('R. Gestión '!$I$146="Alta",'R. Gestión '!$M$146="Leve"),CONCATENATE("R",'R. Gestión '!$A$146),"")</f>
        <v/>
      </c>
      <c r="M18" s="800"/>
      <c r="N18" s="800" t="str">
        <f>IF(AND('R. Gestión '!$I$152="Alta",'R. Gestión '!$M$152="Leve"),CONCATENATE("R",'R. Gestión '!$A$152),"")</f>
        <v/>
      </c>
      <c r="O18" s="801"/>
      <c r="P18" s="799" t="str">
        <f>IF(AND('R. Gestión '!$I$59="Alta",'R. Gestión '!$M$59="Menor"),CONCATENATE("R",'R. Gestión '!$A$59),"")</f>
        <v/>
      </c>
      <c r="Q18" s="800"/>
      <c r="R18" s="800" t="str">
        <f>IF(AND('R. Gestión '!$I$146="Alta",'R. Gestión '!$M$146="Menor"),CONCATENATE("R",'R. Gestión '!$A$146),"")</f>
        <v/>
      </c>
      <c r="S18" s="800"/>
      <c r="T18" s="800" t="str">
        <f>IF(AND('R. Gestión '!$I$152="Alta",'R. Gestión '!$M$152="Menor"),CONCATENATE("R",'R. Gestión '!$A$152),"")</f>
        <v/>
      </c>
      <c r="U18" s="801"/>
      <c r="V18" s="817" t="str">
        <f>IF(AND('R. Gestión '!$I$59="Alta",'R. Gestión '!$M$59="Moderado"),CONCATENATE("R",'R. Gestión '!$A$59),"")</f>
        <v/>
      </c>
      <c r="W18" s="818"/>
      <c r="X18" s="819" t="str">
        <f>IF(AND('R. Gestión '!$I$146="Alta",'R. Gestión '!$M$146="Moderado"),CONCATENATE("R",'R. Gestión '!$A$146),"")</f>
        <v/>
      </c>
      <c r="Y18" s="819"/>
      <c r="Z18" s="819" t="str">
        <f>IF(AND('R. Gestión '!$I$152="Alta",'R. Gestión '!$M$152="Moderado"),CONCATENATE("R",'R. Gestión '!$A$152),"")</f>
        <v/>
      </c>
      <c r="AA18" s="820"/>
      <c r="AB18" s="817" t="str">
        <f>IF(AND('R. Gestión '!$I$59="Alta",'R. Gestión '!$M$59="Mayor"),CONCATENATE("R",'R. Gestión '!$A$59),"")</f>
        <v/>
      </c>
      <c r="AC18" s="818"/>
      <c r="AD18" s="819" t="str">
        <f>IF(AND('R. Gestión '!$I$146="Alta",'R. Gestión '!$M$146="Mayor"),CONCATENATE("R",'R. Gestión '!$A$146),"")</f>
        <v/>
      </c>
      <c r="AE18" s="819"/>
      <c r="AF18" s="819" t="str">
        <f>IF(AND('R. Gestión '!$I$152="Alta",'R. Gestión '!$M$152="Mayor"),CONCATENATE("R",'R. Gestión '!$A$152),"")</f>
        <v/>
      </c>
      <c r="AG18" s="820"/>
      <c r="AH18" s="808" t="str">
        <f>IF(AND('R. Gestión '!$I$59="Alta",'R. Gestión '!$M$59="Catastrófico"),CONCATENATE("R",'R. Gestión '!$A$59),"")</f>
        <v/>
      </c>
      <c r="AI18" s="809"/>
      <c r="AJ18" s="809" t="str">
        <f>IF(AND('R. Gestión '!$I$146="Alta",'R. Gestión '!$M$146="Catastrófico"),CONCATENATE("R",'R. Gestión '!$A$146),"")</f>
        <v/>
      </c>
      <c r="AK18" s="809"/>
      <c r="AL18" s="809" t="str">
        <f>IF(AND('R. Gestión '!$I$152="Alta",'R. Gestión '!$M$152="Catastrófico"),CONCATENATE("R",'R. Gestión '!$A$152),"")</f>
        <v/>
      </c>
      <c r="AM18" s="810"/>
      <c r="AN18" s="72"/>
      <c r="AO18" s="853"/>
      <c r="AP18" s="854"/>
      <c r="AQ18" s="854"/>
      <c r="AR18" s="854"/>
      <c r="AS18" s="854"/>
      <c r="AT18" s="855"/>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row>
    <row r="19" spans="1:80" ht="15" customHeight="1" x14ac:dyDescent="0.25">
      <c r="A19" s="72"/>
      <c r="B19" s="839"/>
      <c r="C19" s="839"/>
      <c r="D19" s="840"/>
      <c r="E19" s="831"/>
      <c r="F19" s="832"/>
      <c r="G19" s="832"/>
      <c r="H19" s="832"/>
      <c r="I19" s="837"/>
      <c r="J19" s="799"/>
      <c r="K19" s="800"/>
      <c r="L19" s="800"/>
      <c r="M19" s="800"/>
      <c r="N19" s="800"/>
      <c r="O19" s="801"/>
      <c r="P19" s="799"/>
      <c r="Q19" s="800"/>
      <c r="R19" s="800"/>
      <c r="S19" s="800"/>
      <c r="T19" s="800"/>
      <c r="U19" s="801"/>
      <c r="V19" s="817"/>
      <c r="W19" s="818"/>
      <c r="X19" s="819"/>
      <c r="Y19" s="819"/>
      <c r="Z19" s="819"/>
      <c r="AA19" s="820"/>
      <c r="AB19" s="817"/>
      <c r="AC19" s="818"/>
      <c r="AD19" s="819"/>
      <c r="AE19" s="819"/>
      <c r="AF19" s="819"/>
      <c r="AG19" s="820"/>
      <c r="AH19" s="808"/>
      <c r="AI19" s="809"/>
      <c r="AJ19" s="809"/>
      <c r="AK19" s="809"/>
      <c r="AL19" s="809"/>
      <c r="AM19" s="810"/>
      <c r="AN19" s="72"/>
      <c r="AO19" s="853"/>
      <c r="AP19" s="854"/>
      <c r="AQ19" s="854"/>
      <c r="AR19" s="854"/>
      <c r="AS19" s="854"/>
      <c r="AT19" s="855"/>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row>
    <row r="20" spans="1:80" ht="15" customHeight="1" x14ac:dyDescent="0.25">
      <c r="A20" s="72"/>
      <c r="B20" s="839"/>
      <c r="C20" s="839"/>
      <c r="D20" s="840"/>
      <c r="E20" s="831"/>
      <c r="F20" s="832"/>
      <c r="G20" s="832"/>
      <c r="H20" s="832"/>
      <c r="I20" s="837"/>
      <c r="J20" s="799" t="str">
        <f>IF(AND('R. Gestión '!$I$158="Alta",'R. Gestión '!$M$158="Leve"),CONCATENATE("R",'R. Gestión '!$A$158),"")</f>
        <v/>
      </c>
      <c r="K20" s="800"/>
      <c r="L20" s="800" t="e">
        <f>IF(AND('R. Gestión '!#REF!="Alta",'R. Gestión '!#REF!="Leve"),CONCATENATE("R",'R. Gestión '!#REF!),"")</f>
        <v>#REF!</v>
      </c>
      <c r="M20" s="800"/>
      <c r="N20" s="800" t="str">
        <f>IF(AND('R. Gestión '!$I$168="Alta",'R. Gestión '!$M$168="Leve"),CONCATENATE("R",'R. Gestión '!$A$168),"")</f>
        <v/>
      </c>
      <c r="O20" s="801"/>
      <c r="P20" s="799" t="str">
        <f>IF(AND('R. Gestión '!$I$158="Alta",'R. Gestión '!$M$158="Menor"),CONCATENATE("R",'R. Gestión '!$A$158),"")</f>
        <v/>
      </c>
      <c r="Q20" s="800"/>
      <c r="R20" s="800" t="e">
        <f>IF(AND('R. Gestión '!#REF!="Alta",'R. Gestión '!#REF!="Menor"),CONCATENATE("R",'R. Gestión '!#REF!),"")</f>
        <v>#REF!</v>
      </c>
      <c r="S20" s="800"/>
      <c r="T20" s="800" t="str">
        <f>IF(AND('R. Gestión '!$I$168="Alta",'R. Gestión '!$M$168="Menor"),CONCATENATE("R",'R. Gestión '!$A$168),"")</f>
        <v/>
      </c>
      <c r="U20" s="801"/>
      <c r="V20" s="817" t="str">
        <f>IF(AND('R. Gestión '!$I$158="Alta",'R. Gestión '!$M$158="Moderado"),CONCATENATE("R",'R. Gestión '!$A$158),"")</f>
        <v/>
      </c>
      <c r="W20" s="818"/>
      <c r="X20" s="819" t="e">
        <f>IF(AND('R. Gestión '!#REF!="Alta",'R. Gestión '!#REF!="Moderado"),CONCATENATE("R",'R. Gestión '!#REF!),"")</f>
        <v>#REF!</v>
      </c>
      <c r="Y20" s="819"/>
      <c r="Z20" s="819" t="str">
        <f>IF(AND('R. Gestión '!$I$168="Alta",'R. Gestión '!$M$168="Moderado"),CONCATENATE("R",'R. Gestión '!$A$168),"")</f>
        <v/>
      </c>
      <c r="AA20" s="820"/>
      <c r="AB20" s="817" t="str">
        <f>IF(AND('R. Gestión '!$I$158="Alta",'R. Gestión '!$M$158="Mayor"),CONCATENATE("R",'R. Gestión '!$A$158),"")</f>
        <v/>
      </c>
      <c r="AC20" s="818"/>
      <c r="AD20" s="819" t="e">
        <f>IF(AND('R. Gestión '!#REF!="Alta",'R. Gestión '!#REF!="Mayor"),CONCATENATE("R",'R. Gestión '!#REF!),"")</f>
        <v>#REF!</v>
      </c>
      <c r="AE20" s="819"/>
      <c r="AF20" s="819" t="str">
        <f>IF(AND('R. Gestión '!$I$168="Alta",'R. Gestión '!$M$168="Mayor"),CONCATENATE("R",'R. Gestión '!$A$168),"")</f>
        <v/>
      </c>
      <c r="AG20" s="820"/>
      <c r="AH20" s="808" t="str">
        <f>IF(AND('R. Gestión '!$I$158="Alta",'R. Gestión '!$M$158="Catastrófico"),CONCATENATE("R",'R. Gestión '!$A$158),"")</f>
        <v/>
      </c>
      <c r="AI20" s="809"/>
      <c r="AJ20" s="809" t="e">
        <f>IF(AND('R. Gestión '!#REF!="Alta",'R. Gestión '!#REF!="Catastrófico"),CONCATENATE("R",'R. Gestión '!#REF!),"")</f>
        <v>#REF!</v>
      </c>
      <c r="AK20" s="809"/>
      <c r="AL20" s="809" t="str">
        <f>IF(AND('R. Gestión '!$I$168="Alta",'R. Gestión '!$M$168="Catastrófico"),CONCATENATE("R",'R. Gestión '!$A$168),"")</f>
        <v/>
      </c>
      <c r="AM20" s="810"/>
      <c r="AN20" s="72"/>
      <c r="AO20" s="853"/>
      <c r="AP20" s="854"/>
      <c r="AQ20" s="854"/>
      <c r="AR20" s="854"/>
      <c r="AS20" s="854"/>
      <c r="AT20" s="855"/>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row>
    <row r="21" spans="1:80" ht="15.75" customHeight="1" thickBot="1" x14ac:dyDescent="0.3">
      <c r="A21" s="72"/>
      <c r="B21" s="839"/>
      <c r="C21" s="839"/>
      <c r="D21" s="840"/>
      <c r="E21" s="834"/>
      <c r="F21" s="835"/>
      <c r="G21" s="835"/>
      <c r="H21" s="835"/>
      <c r="I21" s="835"/>
      <c r="J21" s="802"/>
      <c r="K21" s="803"/>
      <c r="L21" s="803"/>
      <c r="M21" s="803"/>
      <c r="N21" s="803"/>
      <c r="O21" s="804"/>
      <c r="P21" s="802"/>
      <c r="Q21" s="803"/>
      <c r="R21" s="803"/>
      <c r="S21" s="803"/>
      <c r="T21" s="803"/>
      <c r="U21" s="804"/>
      <c r="V21" s="821"/>
      <c r="W21" s="822"/>
      <c r="X21" s="822"/>
      <c r="Y21" s="822"/>
      <c r="Z21" s="822"/>
      <c r="AA21" s="823"/>
      <c r="AB21" s="821"/>
      <c r="AC21" s="822"/>
      <c r="AD21" s="822"/>
      <c r="AE21" s="822"/>
      <c r="AF21" s="822"/>
      <c r="AG21" s="823"/>
      <c r="AH21" s="811"/>
      <c r="AI21" s="812"/>
      <c r="AJ21" s="812"/>
      <c r="AK21" s="812"/>
      <c r="AL21" s="812"/>
      <c r="AM21" s="813"/>
      <c r="AN21" s="72"/>
      <c r="AO21" s="856"/>
      <c r="AP21" s="857"/>
      <c r="AQ21" s="857"/>
      <c r="AR21" s="857"/>
      <c r="AS21" s="857"/>
      <c r="AT21" s="858"/>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row>
    <row r="22" spans="1:80" x14ac:dyDescent="0.25">
      <c r="A22" s="72"/>
      <c r="B22" s="839"/>
      <c r="C22" s="839"/>
      <c r="D22" s="840"/>
      <c r="E22" s="828" t="s">
        <v>102</v>
      </c>
      <c r="F22" s="829"/>
      <c r="G22" s="829"/>
      <c r="H22" s="829"/>
      <c r="I22" s="830"/>
      <c r="J22" s="805" t="str">
        <f>IF(AND('R. Gestión '!$I$18="Media",'R. Gestión '!$M$18="Leve"),CONCATENATE("R",'R. Gestión '!$A$18),"")</f>
        <v/>
      </c>
      <c r="K22" s="806"/>
      <c r="L22" s="806" t="e">
        <f>IF(AND('R. Gestión '!#REF!="Media",'R. Gestión '!#REF!="Leve"),CONCATENATE("R",'R. Gestión '!#REF!),"")</f>
        <v>#REF!</v>
      </c>
      <c r="M22" s="806"/>
      <c r="N22" s="806" t="str">
        <f>IF(AND('R. Gestión '!$I$84="Media",'R. Gestión '!$M$84="Leve"),CONCATENATE("R",'R. Gestión '!$A$84),"")</f>
        <v/>
      </c>
      <c r="O22" s="807"/>
      <c r="P22" s="805" t="str">
        <f>IF(AND('R. Gestión '!$I$18="Media",'R. Gestión '!$M$18="Menor"),CONCATENATE("R",'R. Gestión '!$A$18),"")</f>
        <v/>
      </c>
      <c r="Q22" s="806"/>
      <c r="R22" s="806" t="e">
        <f>IF(AND('R. Gestión '!#REF!="Media",'R. Gestión '!#REF!="Menor"),CONCATENATE("R",'R. Gestión '!#REF!),"")</f>
        <v>#REF!</v>
      </c>
      <c r="S22" s="806"/>
      <c r="T22" s="806" t="str">
        <f>IF(AND('R. Gestión '!$I$84="Media",'R. Gestión '!$M$84="Menor"),CONCATENATE("R",'R. Gestión '!$A$84),"")</f>
        <v/>
      </c>
      <c r="U22" s="807"/>
      <c r="V22" s="805" t="str">
        <f>IF(AND('R. Gestión '!$I$18="Media",'R. Gestión '!$M$18="Moderado"),CONCATENATE("R",'R. Gestión '!$A$18),"")</f>
        <v/>
      </c>
      <c r="W22" s="806"/>
      <c r="X22" s="806" t="e">
        <f>IF(AND('R. Gestión '!#REF!="Media",'R. Gestión '!#REF!="Moderado"),CONCATENATE("R",'R. Gestión '!#REF!),"")</f>
        <v>#REF!</v>
      </c>
      <c r="Y22" s="806"/>
      <c r="Z22" s="806" t="str">
        <f>IF(AND('R. Gestión '!$I$84="Media",'R. Gestión '!$M$84="Moderado"),CONCATENATE("R",'R. Gestión '!$A$84),"")</f>
        <v/>
      </c>
      <c r="AA22" s="807"/>
      <c r="AB22" s="824" t="str">
        <f>IF(AND('R. Gestión '!$I$18="Media",'R. Gestión '!$M$18="Mayor"),CONCATENATE("R",'R. Gestión '!$A$18),"")</f>
        <v/>
      </c>
      <c r="AC22" s="825"/>
      <c r="AD22" s="825" t="e">
        <f>IF(AND('R. Gestión '!#REF!="Media",'R. Gestión '!#REF!="Mayor"),CONCATENATE("R",'R. Gestión '!#REF!),"")</f>
        <v>#REF!</v>
      </c>
      <c r="AE22" s="825"/>
      <c r="AF22" s="825" t="str">
        <f>IF(AND('R. Gestión '!$I$84="Media",'R. Gestión '!$M$84="Mayor"),CONCATENATE("R",'R. Gestión '!$A$84),"")</f>
        <v/>
      </c>
      <c r="AG22" s="826"/>
      <c r="AH22" s="814" t="str">
        <f>IF(AND('R. Gestión '!$I$18="Media",'R. Gestión '!$M$18="Catastrófico"),CONCATENATE("R",'R. Gestión '!$A$18),"")</f>
        <v/>
      </c>
      <c r="AI22" s="815"/>
      <c r="AJ22" s="815" t="e">
        <f>IF(AND('R. Gestión '!#REF!="Media",'R. Gestión '!#REF!="Catastrófico"),CONCATENATE("R",'R. Gestión '!#REF!),"")</f>
        <v>#REF!</v>
      </c>
      <c r="AK22" s="815"/>
      <c r="AL22" s="815" t="str">
        <f>IF(AND('R. Gestión '!$I$84="Media",'R. Gestión '!$M$84="Catastrófico"),CONCATENATE("R",'R. Gestión '!$A$84),"")</f>
        <v/>
      </c>
      <c r="AM22" s="816"/>
      <c r="AN22" s="72"/>
      <c r="AO22" s="859" t="s">
        <v>68</v>
      </c>
      <c r="AP22" s="860"/>
      <c r="AQ22" s="860"/>
      <c r="AR22" s="860"/>
      <c r="AS22" s="860"/>
      <c r="AT22" s="861"/>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row>
    <row r="23" spans="1:80" x14ac:dyDescent="0.25">
      <c r="A23" s="72"/>
      <c r="B23" s="839"/>
      <c r="C23" s="839"/>
      <c r="D23" s="840"/>
      <c r="E23" s="831"/>
      <c r="F23" s="832"/>
      <c r="G23" s="832"/>
      <c r="H23" s="832"/>
      <c r="I23" s="833"/>
      <c r="J23" s="799"/>
      <c r="K23" s="800"/>
      <c r="L23" s="800"/>
      <c r="M23" s="800"/>
      <c r="N23" s="800"/>
      <c r="O23" s="801"/>
      <c r="P23" s="799"/>
      <c r="Q23" s="800"/>
      <c r="R23" s="800"/>
      <c r="S23" s="800"/>
      <c r="T23" s="800"/>
      <c r="U23" s="801"/>
      <c r="V23" s="799"/>
      <c r="W23" s="800"/>
      <c r="X23" s="800"/>
      <c r="Y23" s="800"/>
      <c r="Z23" s="800"/>
      <c r="AA23" s="801"/>
      <c r="AB23" s="817"/>
      <c r="AC23" s="818"/>
      <c r="AD23" s="818"/>
      <c r="AE23" s="818"/>
      <c r="AF23" s="818"/>
      <c r="AG23" s="820"/>
      <c r="AH23" s="808"/>
      <c r="AI23" s="809"/>
      <c r="AJ23" s="809"/>
      <c r="AK23" s="809"/>
      <c r="AL23" s="809"/>
      <c r="AM23" s="810"/>
      <c r="AN23" s="72"/>
      <c r="AO23" s="862"/>
      <c r="AP23" s="863"/>
      <c r="AQ23" s="863"/>
      <c r="AR23" s="863"/>
      <c r="AS23" s="863"/>
      <c r="AT23" s="864"/>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row>
    <row r="24" spans="1:80" x14ac:dyDescent="0.25">
      <c r="A24" s="72"/>
      <c r="B24" s="839"/>
      <c r="C24" s="839"/>
      <c r="D24" s="840"/>
      <c r="E24" s="831"/>
      <c r="F24" s="832"/>
      <c r="G24" s="832"/>
      <c r="H24" s="832"/>
      <c r="I24" s="833"/>
      <c r="J24" s="799" t="str">
        <f>IF(AND('R. Gestión '!$I$65="Media",'R. Gestión '!$M$65="Leve"),CONCATENATE("R",'R. Gestión '!$A$65),"")</f>
        <v>R13</v>
      </c>
      <c r="K24" s="800"/>
      <c r="L24" s="800" t="str">
        <f>IF(AND('R. Gestión '!$I$71="Media",'R. Gestión '!$M$71="Leve"),CONCATENATE("R",'R. Gestión '!$A$71),"")</f>
        <v/>
      </c>
      <c r="M24" s="800"/>
      <c r="N24" s="800" t="str">
        <f>IF(AND('R. Gestión '!$I$77="Media",'R. Gestión '!$M$77="Leve"),CONCATENATE("R",'R. Gestión '!$A$77),"")</f>
        <v>R15</v>
      </c>
      <c r="O24" s="801"/>
      <c r="P24" s="799" t="str">
        <f>IF(AND('R. Gestión '!$I$65="Media",'R. Gestión '!$M$65="Menor"),CONCATENATE("R",'R. Gestión '!$A$65),"")</f>
        <v/>
      </c>
      <c r="Q24" s="800"/>
      <c r="R24" s="800" t="str">
        <f>IF(AND('R. Gestión '!$I$71="Media",'R. Gestión '!$M$71="Menor"),CONCATENATE("R",'R. Gestión '!$A$71),"")</f>
        <v/>
      </c>
      <c r="S24" s="800"/>
      <c r="T24" s="800" t="str">
        <f>IF(AND('R. Gestión '!$I$77="Media",'R. Gestión '!$M$77="Menor"),CONCATENATE("R",'R. Gestión '!$A$77),"")</f>
        <v/>
      </c>
      <c r="U24" s="801"/>
      <c r="V24" s="799" t="str">
        <f>IF(AND('R. Gestión '!$I$65="Media",'R. Gestión '!$M$65="Moderado"),CONCATENATE("R",'R. Gestión '!$A$65),"")</f>
        <v/>
      </c>
      <c r="W24" s="800"/>
      <c r="X24" s="800" t="str">
        <f>IF(AND('R. Gestión '!$I$71="Media",'R. Gestión '!$M$71="Moderado"),CONCATENATE("R",'R. Gestión '!$A$71),"")</f>
        <v/>
      </c>
      <c r="Y24" s="800"/>
      <c r="Z24" s="800" t="str">
        <f>IF(AND('R. Gestión '!$I$77="Media",'R. Gestión '!$M$77="Moderado"),CONCATENATE("R",'R. Gestión '!$A$77),"")</f>
        <v/>
      </c>
      <c r="AA24" s="801"/>
      <c r="AB24" s="817" t="str">
        <f>IF(AND('R. Gestión '!$I$65="Media",'R. Gestión '!$M$65="Mayor"),CONCATENATE("R",'R. Gestión '!$A$65),"")</f>
        <v/>
      </c>
      <c r="AC24" s="818"/>
      <c r="AD24" s="819" t="str">
        <f>IF(AND('R. Gestión '!$I$71="Media",'R. Gestión '!$M$71="Mayor"),CONCATENATE("R",'R. Gestión '!$A$71),"")</f>
        <v/>
      </c>
      <c r="AE24" s="819"/>
      <c r="AF24" s="819" t="str">
        <f>IF(AND('R. Gestión '!$I$77="Media",'R. Gestión '!$M$77="Mayor"),CONCATENATE("R",'R. Gestión '!$A$77),"")</f>
        <v/>
      </c>
      <c r="AG24" s="820"/>
      <c r="AH24" s="808" t="str">
        <f>IF(AND('R. Gestión '!$I$65="Media",'R. Gestión '!$M$65="Catastrófico"),CONCATENATE("R",'R. Gestión '!$A$65),"")</f>
        <v/>
      </c>
      <c r="AI24" s="809"/>
      <c r="AJ24" s="809" t="str">
        <f>IF(AND('R. Gestión '!$I$71="Media",'R. Gestión '!$M$71="Catastrófico"),CONCATENATE("R",'R. Gestión '!$A$71),"")</f>
        <v/>
      </c>
      <c r="AK24" s="809"/>
      <c r="AL24" s="809" t="str">
        <f>IF(AND('R. Gestión '!$I$77="Media",'R. Gestión '!$M$77="Catastrófico"),CONCATENATE("R",'R. Gestión '!$A$77),"")</f>
        <v/>
      </c>
      <c r="AM24" s="810"/>
      <c r="AN24" s="72"/>
      <c r="AO24" s="862"/>
      <c r="AP24" s="863"/>
      <c r="AQ24" s="863"/>
      <c r="AR24" s="863"/>
      <c r="AS24" s="863"/>
      <c r="AT24" s="864"/>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row>
    <row r="25" spans="1:80" x14ac:dyDescent="0.25">
      <c r="A25" s="72"/>
      <c r="B25" s="839"/>
      <c r="C25" s="839"/>
      <c r="D25" s="840"/>
      <c r="E25" s="831"/>
      <c r="F25" s="832"/>
      <c r="G25" s="832"/>
      <c r="H25" s="832"/>
      <c r="I25" s="833"/>
      <c r="J25" s="799"/>
      <c r="K25" s="800"/>
      <c r="L25" s="800"/>
      <c r="M25" s="800"/>
      <c r="N25" s="800"/>
      <c r="O25" s="801"/>
      <c r="P25" s="799"/>
      <c r="Q25" s="800"/>
      <c r="R25" s="800"/>
      <c r="S25" s="800"/>
      <c r="T25" s="800"/>
      <c r="U25" s="801"/>
      <c r="V25" s="799"/>
      <c r="W25" s="800"/>
      <c r="X25" s="800"/>
      <c r="Y25" s="800"/>
      <c r="Z25" s="800"/>
      <c r="AA25" s="801"/>
      <c r="AB25" s="817"/>
      <c r="AC25" s="818"/>
      <c r="AD25" s="819"/>
      <c r="AE25" s="819"/>
      <c r="AF25" s="819"/>
      <c r="AG25" s="820"/>
      <c r="AH25" s="808"/>
      <c r="AI25" s="809"/>
      <c r="AJ25" s="809"/>
      <c r="AK25" s="809"/>
      <c r="AL25" s="809"/>
      <c r="AM25" s="810"/>
      <c r="AN25" s="72"/>
      <c r="AO25" s="862"/>
      <c r="AP25" s="863"/>
      <c r="AQ25" s="863"/>
      <c r="AR25" s="863"/>
      <c r="AS25" s="863"/>
      <c r="AT25" s="864"/>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row>
    <row r="26" spans="1:80" x14ac:dyDescent="0.25">
      <c r="A26" s="72"/>
      <c r="B26" s="839"/>
      <c r="C26" s="839"/>
      <c r="D26" s="840"/>
      <c r="E26" s="831"/>
      <c r="F26" s="832"/>
      <c r="G26" s="832"/>
      <c r="H26" s="832"/>
      <c r="I26" s="833"/>
      <c r="J26" s="799" t="str">
        <f>IF(AND('R. Gestión '!$I$59="Media",'R. Gestión '!$M$59="Leve"),CONCATENATE("R",'R. Gestión '!$A$59),"")</f>
        <v/>
      </c>
      <c r="K26" s="800"/>
      <c r="L26" s="800" t="str">
        <f>IF(AND('R. Gestión '!$I$146="Media",'R. Gestión '!$M$146="Leve"),CONCATENATE("R",'R. Gestión '!$A$146),"")</f>
        <v/>
      </c>
      <c r="M26" s="800"/>
      <c r="N26" s="800" t="str">
        <f>IF(AND('R. Gestión '!$I$152="Media",'R. Gestión '!$M$152="Leve"),CONCATENATE("R",'R. Gestión '!$A$152),"")</f>
        <v/>
      </c>
      <c r="O26" s="801"/>
      <c r="P26" s="799" t="str">
        <f>IF(AND('R. Gestión '!$I$59="Media",'R. Gestión '!$M$59="Menor"),CONCATENATE("R",'R. Gestión '!$A$59),"")</f>
        <v/>
      </c>
      <c r="Q26" s="800"/>
      <c r="R26" s="800" t="str">
        <f>IF(AND('R. Gestión '!$I$146="Media",'R. Gestión '!$M$146="Menor"),CONCATENATE("R",'R. Gestión '!$A$146),"")</f>
        <v/>
      </c>
      <c r="S26" s="800"/>
      <c r="T26" s="800" t="str">
        <f>IF(AND('R. Gestión '!$I$152="Media",'R. Gestión '!$M$152="Menor"),CONCATENATE("R",'R. Gestión '!$A$152),"")</f>
        <v/>
      </c>
      <c r="U26" s="801"/>
      <c r="V26" s="799" t="str">
        <f>IF(AND('R. Gestión '!$I$59="Media",'R. Gestión '!$M$59="Moderado"),CONCATENATE("R",'R. Gestión '!$A$59),"")</f>
        <v/>
      </c>
      <c r="W26" s="800"/>
      <c r="X26" s="800" t="str">
        <f>IF(AND('R. Gestión '!$I$146="Media",'R. Gestión '!$M$146="Moderado"),CONCATENATE("R",'R. Gestión '!$A$146),"")</f>
        <v/>
      </c>
      <c r="Y26" s="800"/>
      <c r="Z26" s="800" t="str">
        <f>IF(AND('R. Gestión '!$I$152="Media",'R. Gestión '!$M$152="Moderado"),CONCATENATE("R",'R. Gestión '!$A$152),"")</f>
        <v/>
      </c>
      <c r="AA26" s="801"/>
      <c r="AB26" s="817" t="str">
        <f>IF(AND('R. Gestión '!$I$59="Media",'R. Gestión '!$M$59="Mayor"),CONCATENATE("R",'R. Gestión '!$A$59),"")</f>
        <v/>
      </c>
      <c r="AC26" s="818"/>
      <c r="AD26" s="819" t="str">
        <f>IF(AND('R. Gestión '!$I$146="Media",'R. Gestión '!$M$146="Mayor"),CONCATENATE("R",'R. Gestión '!$A$146),"")</f>
        <v/>
      </c>
      <c r="AE26" s="819"/>
      <c r="AF26" s="819" t="str">
        <f>IF(AND('R. Gestión '!$I$152="Media",'R. Gestión '!$M$152="Mayor"),CONCATENATE("R",'R. Gestión '!$A$152),"")</f>
        <v/>
      </c>
      <c r="AG26" s="820"/>
      <c r="AH26" s="808" t="str">
        <f>IF(AND('R. Gestión '!$I$59="Media",'R. Gestión '!$M$59="Catastrófico"),CONCATENATE("R",'R. Gestión '!$A$59),"")</f>
        <v/>
      </c>
      <c r="AI26" s="809"/>
      <c r="AJ26" s="809" t="str">
        <f>IF(AND('R. Gestión '!$I$146="Media",'R. Gestión '!$M$146="Catastrófico"),CONCATENATE("R",'R. Gestión '!$A$146),"")</f>
        <v/>
      </c>
      <c r="AK26" s="809"/>
      <c r="AL26" s="809" t="str">
        <f>IF(AND('R. Gestión '!$I$152="Media",'R. Gestión '!$M$152="Catastrófico"),CONCATENATE("R",'R. Gestión '!$A$152),"")</f>
        <v/>
      </c>
      <c r="AM26" s="810"/>
      <c r="AN26" s="72"/>
      <c r="AO26" s="862"/>
      <c r="AP26" s="863"/>
      <c r="AQ26" s="863"/>
      <c r="AR26" s="863"/>
      <c r="AS26" s="863"/>
      <c r="AT26" s="864"/>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row>
    <row r="27" spans="1:80" x14ac:dyDescent="0.25">
      <c r="A27" s="72"/>
      <c r="B27" s="839"/>
      <c r="C27" s="839"/>
      <c r="D27" s="840"/>
      <c r="E27" s="831"/>
      <c r="F27" s="832"/>
      <c r="G27" s="832"/>
      <c r="H27" s="832"/>
      <c r="I27" s="833"/>
      <c r="J27" s="799"/>
      <c r="K27" s="800"/>
      <c r="L27" s="800"/>
      <c r="M27" s="800"/>
      <c r="N27" s="800"/>
      <c r="O27" s="801"/>
      <c r="P27" s="799"/>
      <c r="Q27" s="800"/>
      <c r="R27" s="800"/>
      <c r="S27" s="800"/>
      <c r="T27" s="800"/>
      <c r="U27" s="801"/>
      <c r="V27" s="799"/>
      <c r="W27" s="800"/>
      <c r="X27" s="800"/>
      <c r="Y27" s="800"/>
      <c r="Z27" s="800"/>
      <c r="AA27" s="801"/>
      <c r="AB27" s="817"/>
      <c r="AC27" s="818"/>
      <c r="AD27" s="819"/>
      <c r="AE27" s="819"/>
      <c r="AF27" s="819"/>
      <c r="AG27" s="820"/>
      <c r="AH27" s="808"/>
      <c r="AI27" s="809"/>
      <c r="AJ27" s="809"/>
      <c r="AK27" s="809"/>
      <c r="AL27" s="809"/>
      <c r="AM27" s="810"/>
      <c r="AN27" s="72"/>
      <c r="AO27" s="862"/>
      <c r="AP27" s="863"/>
      <c r="AQ27" s="863"/>
      <c r="AR27" s="863"/>
      <c r="AS27" s="863"/>
      <c r="AT27" s="864"/>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row>
    <row r="28" spans="1:80" x14ac:dyDescent="0.25">
      <c r="A28" s="72"/>
      <c r="B28" s="839"/>
      <c r="C28" s="839"/>
      <c r="D28" s="840"/>
      <c r="E28" s="831"/>
      <c r="F28" s="832"/>
      <c r="G28" s="832"/>
      <c r="H28" s="832"/>
      <c r="I28" s="833"/>
      <c r="J28" s="799" t="str">
        <f>IF(AND('R. Gestión '!$I$158="Media",'R. Gestión '!$M$158="Leve"),CONCATENATE("R",'R. Gestión '!$A$158),"")</f>
        <v/>
      </c>
      <c r="K28" s="800"/>
      <c r="L28" s="800" t="e">
        <f>IF(AND('R. Gestión '!#REF!="Media",'R. Gestión '!#REF!="Leve"),CONCATENATE("R",'R. Gestión '!#REF!),"")</f>
        <v>#REF!</v>
      </c>
      <c r="M28" s="800"/>
      <c r="N28" s="800" t="str">
        <f>IF(AND('R. Gestión '!$I$168="Media",'R. Gestión '!$M$168="Leve"),CONCATENATE("R",'R. Gestión '!$A$168),"")</f>
        <v/>
      </c>
      <c r="O28" s="801"/>
      <c r="P28" s="799" t="str">
        <f>IF(AND('R. Gestión '!$I$158="Media",'R. Gestión '!$M$158="Menor"),CONCATENATE("R",'R. Gestión '!$A$158),"")</f>
        <v/>
      </c>
      <c r="Q28" s="800"/>
      <c r="R28" s="800" t="e">
        <f>IF(AND('R. Gestión '!#REF!="Media",'R. Gestión '!#REF!="Menor"),CONCATENATE("R",'R. Gestión '!#REF!),"")</f>
        <v>#REF!</v>
      </c>
      <c r="S28" s="800"/>
      <c r="T28" s="800" t="str">
        <f>IF(AND('R. Gestión '!$I$168="Media",'R. Gestión '!$M$168="Menor"),CONCATENATE("R",'R. Gestión '!$A$168),"")</f>
        <v/>
      </c>
      <c r="U28" s="801"/>
      <c r="V28" s="799" t="str">
        <f>IF(AND('R. Gestión '!$I$158="Media",'R. Gestión '!$M$158="Moderado"),CONCATENATE("R",'R. Gestión '!$A$158),"")</f>
        <v/>
      </c>
      <c r="W28" s="800"/>
      <c r="X28" s="800" t="e">
        <f>IF(AND('R. Gestión '!#REF!="Media",'R. Gestión '!#REF!="Moderado"),CONCATENATE("R",'R. Gestión '!#REF!),"")</f>
        <v>#REF!</v>
      </c>
      <c r="Y28" s="800"/>
      <c r="Z28" s="800" t="str">
        <f>IF(AND('R. Gestión '!$I$168="Media",'R. Gestión '!$M$168="Moderado"),CONCATENATE("R",'R. Gestión '!$A$168),"")</f>
        <v/>
      </c>
      <c r="AA28" s="801"/>
      <c r="AB28" s="817" t="str">
        <f>IF(AND('R. Gestión '!$I$158="Media",'R. Gestión '!$M$158="Mayor"),CONCATENATE("R",'R. Gestión '!$A$158),"")</f>
        <v/>
      </c>
      <c r="AC28" s="818"/>
      <c r="AD28" s="819" t="e">
        <f>IF(AND('R. Gestión '!#REF!="Media",'R. Gestión '!#REF!="Mayor"),CONCATENATE("R",'R. Gestión '!#REF!),"")</f>
        <v>#REF!</v>
      </c>
      <c r="AE28" s="819"/>
      <c r="AF28" s="819" t="str">
        <f>IF(AND('R. Gestión '!$I$168="Media",'R. Gestión '!$M$168="Mayor"),CONCATENATE("R",'R. Gestión '!$A$168),"")</f>
        <v/>
      </c>
      <c r="AG28" s="820"/>
      <c r="AH28" s="808" t="str">
        <f>IF(AND('R. Gestión '!$I$158="Media",'R. Gestión '!$M$158="Catastrófico"),CONCATENATE("R",'R. Gestión '!$A$158),"")</f>
        <v/>
      </c>
      <c r="AI28" s="809"/>
      <c r="AJ28" s="809" t="e">
        <f>IF(AND('R. Gestión '!#REF!="Media",'R. Gestión '!#REF!="Catastrófico"),CONCATENATE("R",'R. Gestión '!#REF!),"")</f>
        <v>#REF!</v>
      </c>
      <c r="AK28" s="809"/>
      <c r="AL28" s="809" t="str">
        <f>IF(AND('R. Gestión '!$I$168="Media",'R. Gestión '!$M$168="Catastrófico"),CONCATENATE("R",'R. Gestión '!$A$168),"")</f>
        <v/>
      </c>
      <c r="AM28" s="810"/>
      <c r="AN28" s="72"/>
      <c r="AO28" s="862"/>
      <c r="AP28" s="863"/>
      <c r="AQ28" s="863"/>
      <c r="AR28" s="863"/>
      <c r="AS28" s="863"/>
      <c r="AT28" s="864"/>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row>
    <row r="29" spans="1:80" ht="15.75" thickBot="1" x14ac:dyDescent="0.3">
      <c r="A29" s="72"/>
      <c r="B29" s="839"/>
      <c r="C29" s="839"/>
      <c r="D29" s="840"/>
      <c r="E29" s="834"/>
      <c r="F29" s="835"/>
      <c r="G29" s="835"/>
      <c r="H29" s="835"/>
      <c r="I29" s="836"/>
      <c r="J29" s="799"/>
      <c r="K29" s="800"/>
      <c r="L29" s="800"/>
      <c r="M29" s="800"/>
      <c r="N29" s="800"/>
      <c r="O29" s="801"/>
      <c r="P29" s="802"/>
      <c r="Q29" s="803"/>
      <c r="R29" s="803"/>
      <c r="S29" s="803"/>
      <c r="T29" s="803"/>
      <c r="U29" s="804"/>
      <c r="V29" s="802"/>
      <c r="W29" s="803"/>
      <c r="X29" s="803"/>
      <c r="Y29" s="803"/>
      <c r="Z29" s="803"/>
      <c r="AA29" s="804"/>
      <c r="AB29" s="821"/>
      <c r="AC29" s="822"/>
      <c r="AD29" s="822"/>
      <c r="AE29" s="822"/>
      <c r="AF29" s="822"/>
      <c r="AG29" s="823"/>
      <c r="AH29" s="811"/>
      <c r="AI29" s="812"/>
      <c r="AJ29" s="812"/>
      <c r="AK29" s="812"/>
      <c r="AL29" s="812"/>
      <c r="AM29" s="813"/>
      <c r="AN29" s="72"/>
      <c r="AO29" s="865"/>
      <c r="AP29" s="866"/>
      <c r="AQ29" s="866"/>
      <c r="AR29" s="866"/>
      <c r="AS29" s="866"/>
      <c r="AT29" s="867"/>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row>
    <row r="30" spans="1:80" x14ac:dyDescent="0.25">
      <c r="A30" s="72"/>
      <c r="B30" s="839"/>
      <c r="C30" s="839"/>
      <c r="D30" s="840"/>
      <c r="E30" s="828" t="s">
        <v>99</v>
      </c>
      <c r="F30" s="829"/>
      <c r="G30" s="829"/>
      <c r="H30" s="829"/>
      <c r="I30" s="829"/>
      <c r="J30" s="796" t="str">
        <f>IF(AND('R. Gestión '!$I$18="Baja",'R. Gestión '!$M$18="Leve"),CONCATENATE("R",'R. Gestión '!$A$18),"")</f>
        <v/>
      </c>
      <c r="K30" s="797"/>
      <c r="L30" s="797" t="e">
        <f>IF(AND('R. Gestión '!#REF!="Baja",'R. Gestión '!#REF!="Leve"),CONCATENATE("R",'R. Gestión '!#REF!),"")</f>
        <v>#REF!</v>
      </c>
      <c r="M30" s="797"/>
      <c r="N30" s="797" t="str">
        <f>IF(AND('R. Gestión '!$I$84="Baja",'R. Gestión '!$M$84="Leve"),CONCATENATE("R",'R. Gestión '!$A$84),"")</f>
        <v/>
      </c>
      <c r="O30" s="798"/>
      <c r="P30" s="806" t="str">
        <f>IF(AND('R. Gestión '!$I$18="Baja",'R. Gestión '!$M$18="Menor"),CONCATENATE("R",'R. Gestión '!$A$18),"")</f>
        <v/>
      </c>
      <c r="Q30" s="806"/>
      <c r="R30" s="806" t="e">
        <f>IF(AND('R. Gestión '!#REF!="Baja",'R. Gestión '!#REF!="Menor"),CONCATENATE("R",'R. Gestión '!#REF!),"")</f>
        <v>#REF!</v>
      </c>
      <c r="S30" s="806"/>
      <c r="T30" s="806" t="str">
        <f>IF(AND('R. Gestión '!$I$84="Baja",'R. Gestión '!$M$84="Menor"),CONCATENATE("R",'R. Gestión '!$A$84),"")</f>
        <v/>
      </c>
      <c r="U30" s="807"/>
      <c r="V30" s="805" t="str">
        <f>IF(AND('R. Gestión '!$I$18="Baja",'R. Gestión '!$M$18="Moderado"),CONCATENATE("R",'R. Gestión '!$A$18),"")</f>
        <v/>
      </c>
      <c r="W30" s="806"/>
      <c r="X30" s="806" t="e">
        <f>IF(AND('R. Gestión '!#REF!="Baja",'R. Gestión '!#REF!="Moderado"),CONCATENATE("R",'R. Gestión '!#REF!),"")</f>
        <v>#REF!</v>
      </c>
      <c r="Y30" s="806"/>
      <c r="Z30" s="806" t="str">
        <f>IF(AND('R. Gestión '!$I$84="Baja",'R. Gestión '!$M$84="Moderado"),CONCATENATE("R",'R. Gestión '!$A$84),"")</f>
        <v/>
      </c>
      <c r="AA30" s="807"/>
      <c r="AB30" s="824" t="str">
        <f>IF(AND('R. Gestión '!$I$18="Baja",'R. Gestión '!$M$18="Mayor"),CONCATENATE("R",'R. Gestión '!$A$18),"")</f>
        <v/>
      </c>
      <c r="AC30" s="825"/>
      <c r="AD30" s="825" t="e">
        <f>IF(AND('R. Gestión '!#REF!="Baja",'R. Gestión '!#REF!="Mayor"),CONCATENATE("R",'R. Gestión '!#REF!),"")</f>
        <v>#REF!</v>
      </c>
      <c r="AE30" s="825"/>
      <c r="AF30" s="825" t="str">
        <f>IF(AND('R. Gestión '!$I$84="Baja",'R. Gestión '!$M$84="Mayor"),CONCATENATE("R",'R. Gestión '!$A$84),"")</f>
        <v/>
      </c>
      <c r="AG30" s="826"/>
      <c r="AH30" s="814" t="str">
        <f>IF(AND('R. Gestión '!$I$18="Baja",'R. Gestión '!$M$18="Catastrófico"),CONCATENATE("R",'R. Gestión '!$A$18),"")</f>
        <v/>
      </c>
      <c r="AI30" s="815"/>
      <c r="AJ30" s="815" t="e">
        <f>IF(AND('R. Gestión '!#REF!="Baja",'R. Gestión '!#REF!="Catastrófico"),CONCATENATE("R",'R. Gestión '!#REF!),"")</f>
        <v>#REF!</v>
      </c>
      <c r="AK30" s="815"/>
      <c r="AL30" s="815" t="str">
        <f>IF(AND('R. Gestión '!$I$84="Baja",'R. Gestión '!$M$84="Catastrófico"),CONCATENATE("R",'R. Gestión '!$A$84),"")</f>
        <v/>
      </c>
      <c r="AM30" s="816"/>
      <c r="AN30" s="72"/>
      <c r="AO30" s="868" t="s">
        <v>69</v>
      </c>
      <c r="AP30" s="869"/>
      <c r="AQ30" s="869"/>
      <c r="AR30" s="869"/>
      <c r="AS30" s="869"/>
      <c r="AT30" s="870"/>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row>
    <row r="31" spans="1:80" x14ac:dyDescent="0.25">
      <c r="A31" s="72"/>
      <c r="B31" s="839"/>
      <c r="C31" s="839"/>
      <c r="D31" s="840"/>
      <c r="E31" s="831"/>
      <c r="F31" s="832"/>
      <c r="G31" s="832"/>
      <c r="H31" s="832"/>
      <c r="I31" s="837"/>
      <c r="J31" s="790"/>
      <c r="K31" s="791"/>
      <c r="L31" s="791"/>
      <c r="M31" s="791"/>
      <c r="N31" s="791"/>
      <c r="O31" s="792"/>
      <c r="P31" s="800"/>
      <c r="Q31" s="800"/>
      <c r="R31" s="800"/>
      <c r="S31" s="800"/>
      <c r="T31" s="800"/>
      <c r="U31" s="801"/>
      <c r="V31" s="799"/>
      <c r="W31" s="800"/>
      <c r="X31" s="800"/>
      <c r="Y31" s="800"/>
      <c r="Z31" s="800"/>
      <c r="AA31" s="801"/>
      <c r="AB31" s="817"/>
      <c r="AC31" s="818"/>
      <c r="AD31" s="818"/>
      <c r="AE31" s="818"/>
      <c r="AF31" s="818"/>
      <c r="AG31" s="820"/>
      <c r="AH31" s="808"/>
      <c r="AI31" s="809"/>
      <c r="AJ31" s="809"/>
      <c r="AK31" s="809"/>
      <c r="AL31" s="809"/>
      <c r="AM31" s="810"/>
      <c r="AN31" s="72"/>
      <c r="AO31" s="871"/>
      <c r="AP31" s="872"/>
      <c r="AQ31" s="872"/>
      <c r="AR31" s="872"/>
      <c r="AS31" s="872"/>
      <c r="AT31" s="873"/>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row>
    <row r="32" spans="1:80" x14ac:dyDescent="0.25">
      <c r="A32" s="72"/>
      <c r="B32" s="839"/>
      <c r="C32" s="839"/>
      <c r="D32" s="840"/>
      <c r="E32" s="831"/>
      <c r="F32" s="832"/>
      <c r="G32" s="832"/>
      <c r="H32" s="832"/>
      <c r="I32" s="837"/>
      <c r="J32" s="790" t="str">
        <f>IF(AND('R. Gestión '!$I$65="Baja",'R. Gestión '!$M$65="Leve"),CONCATENATE("R",'R. Gestión '!$A$65),"")</f>
        <v/>
      </c>
      <c r="K32" s="791"/>
      <c r="L32" s="791" t="str">
        <f>IF(AND('R. Gestión '!$I$71="Baja",'R. Gestión '!$M$71="Leve"),CONCATENATE("R",'R. Gestión '!$A$71),"")</f>
        <v>R14</v>
      </c>
      <c r="M32" s="791"/>
      <c r="N32" s="791" t="str">
        <f>IF(AND('R. Gestión '!$I$77="Baja",'R. Gestión '!$M$77="Leve"),CONCATENATE("R",'R. Gestión '!$A$77),"")</f>
        <v/>
      </c>
      <c r="O32" s="792"/>
      <c r="P32" s="800" t="str">
        <f>IF(AND('R. Gestión '!$I$65="Baja",'R. Gestión '!$M$65="Menor"),CONCATENATE("R",'R. Gestión '!$A$65),"")</f>
        <v/>
      </c>
      <c r="Q32" s="800"/>
      <c r="R32" s="800" t="str">
        <f>IF(AND('R. Gestión '!$I$71="Baja",'R. Gestión '!$M$71="Menor"),CONCATENATE("R",'R. Gestión '!$A$71),"")</f>
        <v/>
      </c>
      <c r="S32" s="800"/>
      <c r="T32" s="800" t="str">
        <f>IF(AND('R. Gestión '!$I$77="Baja",'R. Gestión '!$M$77="Menor"),CONCATENATE("R",'R. Gestión '!$A$77),"")</f>
        <v/>
      </c>
      <c r="U32" s="801"/>
      <c r="V32" s="799" t="str">
        <f>IF(AND('R. Gestión '!$I$65="Baja",'R. Gestión '!$M$65="Moderado"),CONCATENATE("R",'R. Gestión '!$A$65),"")</f>
        <v/>
      </c>
      <c r="W32" s="800"/>
      <c r="X32" s="800" t="str">
        <f>IF(AND('R. Gestión '!$I$71="Baja",'R. Gestión '!$M$71="Moderado"),CONCATENATE("R",'R. Gestión '!$A$71),"")</f>
        <v/>
      </c>
      <c r="Y32" s="800"/>
      <c r="Z32" s="800" t="str">
        <f>IF(AND('R. Gestión '!$I$77="Baja",'R. Gestión '!$M$77="Moderado"),CONCATENATE("R",'R. Gestión '!$A$77),"")</f>
        <v/>
      </c>
      <c r="AA32" s="801"/>
      <c r="AB32" s="817" t="str">
        <f>IF(AND('R. Gestión '!$I$65="Baja",'R. Gestión '!$M$65="Mayor"),CONCATENATE("R",'R. Gestión '!$A$65),"")</f>
        <v/>
      </c>
      <c r="AC32" s="818"/>
      <c r="AD32" s="819" t="str">
        <f>IF(AND('R. Gestión '!$I$71="Baja",'R. Gestión '!$M$71="Mayor"),CONCATENATE("R",'R. Gestión '!$A$71),"")</f>
        <v/>
      </c>
      <c r="AE32" s="819"/>
      <c r="AF32" s="819" t="str">
        <f>IF(AND('R. Gestión '!$I$77="Baja",'R. Gestión '!$M$77="Mayor"),CONCATENATE("R",'R. Gestión '!$A$77),"")</f>
        <v/>
      </c>
      <c r="AG32" s="820"/>
      <c r="AH32" s="808" t="str">
        <f>IF(AND('R. Gestión '!$I$65="Baja",'R. Gestión '!$M$65="Catastrófico"),CONCATENATE("R",'R. Gestión '!$A$65),"")</f>
        <v/>
      </c>
      <c r="AI32" s="809"/>
      <c r="AJ32" s="809" t="str">
        <f>IF(AND('R. Gestión '!$I$71="Baja",'R. Gestión '!$M$71="Catastrófico"),CONCATENATE("R",'R. Gestión '!$A$71),"")</f>
        <v/>
      </c>
      <c r="AK32" s="809"/>
      <c r="AL32" s="809" t="str">
        <f>IF(AND('R. Gestión '!$I$77="Baja",'R. Gestión '!$M$77="Catastrófico"),CONCATENATE("R",'R. Gestión '!$A$77),"")</f>
        <v/>
      </c>
      <c r="AM32" s="810"/>
      <c r="AN32" s="72"/>
      <c r="AO32" s="871"/>
      <c r="AP32" s="872"/>
      <c r="AQ32" s="872"/>
      <c r="AR32" s="872"/>
      <c r="AS32" s="872"/>
      <c r="AT32" s="873"/>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row>
    <row r="33" spans="1:80" x14ac:dyDescent="0.25">
      <c r="A33" s="72"/>
      <c r="B33" s="839"/>
      <c r="C33" s="839"/>
      <c r="D33" s="840"/>
      <c r="E33" s="831"/>
      <c r="F33" s="832"/>
      <c r="G33" s="832"/>
      <c r="H33" s="832"/>
      <c r="I33" s="837"/>
      <c r="J33" s="790"/>
      <c r="K33" s="791"/>
      <c r="L33" s="791"/>
      <c r="M33" s="791"/>
      <c r="N33" s="791"/>
      <c r="O33" s="792"/>
      <c r="P33" s="800"/>
      <c r="Q33" s="800"/>
      <c r="R33" s="800"/>
      <c r="S33" s="800"/>
      <c r="T33" s="800"/>
      <c r="U33" s="801"/>
      <c r="V33" s="799"/>
      <c r="W33" s="800"/>
      <c r="X33" s="800"/>
      <c r="Y33" s="800"/>
      <c r="Z33" s="800"/>
      <c r="AA33" s="801"/>
      <c r="AB33" s="817"/>
      <c r="AC33" s="818"/>
      <c r="AD33" s="819"/>
      <c r="AE33" s="819"/>
      <c r="AF33" s="819"/>
      <c r="AG33" s="820"/>
      <c r="AH33" s="808"/>
      <c r="AI33" s="809"/>
      <c r="AJ33" s="809"/>
      <c r="AK33" s="809"/>
      <c r="AL33" s="809"/>
      <c r="AM33" s="810"/>
      <c r="AN33" s="72"/>
      <c r="AO33" s="871"/>
      <c r="AP33" s="872"/>
      <c r="AQ33" s="872"/>
      <c r="AR33" s="872"/>
      <c r="AS33" s="872"/>
      <c r="AT33" s="873"/>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row>
    <row r="34" spans="1:80" x14ac:dyDescent="0.25">
      <c r="A34" s="72"/>
      <c r="B34" s="839"/>
      <c r="C34" s="839"/>
      <c r="D34" s="840"/>
      <c r="E34" s="831"/>
      <c r="F34" s="832"/>
      <c r="G34" s="832"/>
      <c r="H34" s="832"/>
      <c r="I34" s="837"/>
      <c r="J34" s="790" t="str">
        <f>IF(AND('R. Gestión '!$I$59="Baja",'R. Gestión '!$M$59="Leve"),CONCATENATE("R",'R. Gestión '!$A$59),"")</f>
        <v/>
      </c>
      <c r="K34" s="791"/>
      <c r="L34" s="791" t="str">
        <f>IF(AND('R. Gestión '!$I$146="Baja",'R. Gestión '!$M$146="Leve"),CONCATENATE("R",'R. Gestión '!$A$146),"")</f>
        <v/>
      </c>
      <c r="M34" s="791"/>
      <c r="N34" s="791" t="str">
        <f>IF(AND('R. Gestión '!$I$152="Baja",'R. Gestión '!$M$152="Leve"),CONCATENATE("R",'R. Gestión '!$A$152),"")</f>
        <v/>
      </c>
      <c r="O34" s="792"/>
      <c r="P34" s="800" t="str">
        <f>IF(AND('R. Gestión '!$I$59="Baja",'R. Gestión '!$M$59="Menor"),CONCATENATE("R",'R. Gestión '!$A$59),"")</f>
        <v/>
      </c>
      <c r="Q34" s="800"/>
      <c r="R34" s="800" t="str">
        <f>IF(AND('R. Gestión '!$I$146="Baja",'R. Gestión '!$M$146="Menor"),CONCATENATE("R",'R. Gestión '!$A$146),"")</f>
        <v/>
      </c>
      <c r="S34" s="800"/>
      <c r="T34" s="800" t="str">
        <f>IF(AND('R. Gestión '!$I$152="Baja",'R. Gestión '!$M$152="Menor"),CONCATENATE("R",'R. Gestión '!$A$152),"")</f>
        <v/>
      </c>
      <c r="U34" s="801"/>
      <c r="V34" s="799" t="str">
        <f>IF(AND('R. Gestión '!$I$59="Baja",'R. Gestión '!$M$59="Moderado"),CONCATENATE("R",'R. Gestión '!$A$59),"")</f>
        <v/>
      </c>
      <c r="W34" s="800"/>
      <c r="X34" s="800" t="str">
        <f>IF(AND('R. Gestión '!$I$146="Baja",'R. Gestión '!$M$146="Moderado"),CONCATENATE("R",'R. Gestión '!$A$146),"")</f>
        <v/>
      </c>
      <c r="Y34" s="800"/>
      <c r="Z34" s="800" t="str">
        <f>IF(AND('R. Gestión '!$I$152="Baja",'R. Gestión '!$M$152="Moderado"),CONCATENATE("R",'R. Gestión '!$A$152),"")</f>
        <v>R24</v>
      </c>
      <c r="AA34" s="801"/>
      <c r="AB34" s="817" t="str">
        <f>IF(AND('R. Gestión '!$I$59="Baja",'R. Gestión '!$M$59="Mayor"),CONCATENATE("R",'R. Gestión '!$A$59),"")</f>
        <v/>
      </c>
      <c r="AC34" s="818"/>
      <c r="AD34" s="819" t="str">
        <f>IF(AND('R. Gestión '!$I$146="Baja",'R. Gestión '!$M$146="Mayor"),CONCATENATE("R",'R. Gestión '!$A$146),"")</f>
        <v>R23</v>
      </c>
      <c r="AE34" s="819"/>
      <c r="AF34" s="819" t="str">
        <f>IF(AND('R. Gestión '!$I$152="Baja",'R. Gestión '!$M$152="Mayor"),CONCATENATE("R",'R. Gestión '!$A$152),"")</f>
        <v/>
      </c>
      <c r="AG34" s="820"/>
      <c r="AH34" s="808" t="str">
        <f>IF(AND('R. Gestión '!$I$59="Baja",'R. Gestión '!$M$59="Catastrófico"),CONCATENATE("R",'R. Gestión '!$A$59),"")</f>
        <v/>
      </c>
      <c r="AI34" s="809"/>
      <c r="AJ34" s="809" t="str">
        <f>IF(AND('R. Gestión '!$I$146="Baja",'R. Gestión '!$M$146="Catastrófico"),CONCATENATE("R",'R. Gestión '!$A$146),"")</f>
        <v/>
      </c>
      <c r="AK34" s="809"/>
      <c r="AL34" s="809" t="str">
        <f>IF(AND('R. Gestión '!$I$152="Baja",'R. Gestión '!$M$152="Catastrófico"),CONCATENATE("R",'R. Gestión '!$A$152),"")</f>
        <v/>
      </c>
      <c r="AM34" s="810"/>
      <c r="AN34" s="72"/>
      <c r="AO34" s="871"/>
      <c r="AP34" s="872"/>
      <c r="AQ34" s="872"/>
      <c r="AR34" s="872"/>
      <c r="AS34" s="872"/>
      <c r="AT34" s="873"/>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row>
    <row r="35" spans="1:80" x14ac:dyDescent="0.25">
      <c r="A35" s="72"/>
      <c r="B35" s="839"/>
      <c r="C35" s="839"/>
      <c r="D35" s="840"/>
      <c r="E35" s="831"/>
      <c r="F35" s="832"/>
      <c r="G35" s="832"/>
      <c r="H35" s="832"/>
      <c r="I35" s="837"/>
      <c r="J35" s="790"/>
      <c r="K35" s="791"/>
      <c r="L35" s="791"/>
      <c r="M35" s="791"/>
      <c r="N35" s="791"/>
      <c r="O35" s="792"/>
      <c r="P35" s="800"/>
      <c r="Q35" s="800"/>
      <c r="R35" s="800"/>
      <c r="S35" s="800"/>
      <c r="T35" s="800"/>
      <c r="U35" s="801"/>
      <c r="V35" s="799"/>
      <c r="W35" s="800"/>
      <c r="X35" s="800"/>
      <c r="Y35" s="800"/>
      <c r="Z35" s="800"/>
      <c r="AA35" s="801"/>
      <c r="AB35" s="817"/>
      <c r="AC35" s="818"/>
      <c r="AD35" s="819"/>
      <c r="AE35" s="819"/>
      <c r="AF35" s="819"/>
      <c r="AG35" s="820"/>
      <c r="AH35" s="808"/>
      <c r="AI35" s="809"/>
      <c r="AJ35" s="809"/>
      <c r="AK35" s="809"/>
      <c r="AL35" s="809"/>
      <c r="AM35" s="810"/>
      <c r="AN35" s="72"/>
      <c r="AO35" s="871"/>
      <c r="AP35" s="872"/>
      <c r="AQ35" s="872"/>
      <c r="AR35" s="872"/>
      <c r="AS35" s="872"/>
      <c r="AT35" s="873"/>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row>
    <row r="36" spans="1:80" x14ac:dyDescent="0.25">
      <c r="A36" s="72"/>
      <c r="B36" s="839"/>
      <c r="C36" s="839"/>
      <c r="D36" s="840"/>
      <c r="E36" s="831"/>
      <c r="F36" s="832"/>
      <c r="G36" s="832"/>
      <c r="H36" s="832"/>
      <c r="I36" s="837"/>
      <c r="J36" s="790" t="str">
        <f>IF(AND('R. Gestión '!$I$158="Baja",'R. Gestión '!$M$158="Leve"),CONCATENATE("R",'R. Gestión '!$A$158),"")</f>
        <v/>
      </c>
      <c r="K36" s="791"/>
      <c r="L36" s="791" t="e">
        <f>IF(AND('R. Gestión '!#REF!="Baja",'R. Gestión '!#REF!="Leve"),CONCATENATE("R",'R. Gestión '!#REF!),"")</f>
        <v>#REF!</v>
      </c>
      <c r="M36" s="791"/>
      <c r="N36" s="791" t="str">
        <f>IF(AND('R. Gestión '!$I$168="Baja",'R. Gestión '!$M$168="Leve"),CONCATENATE("R",'R. Gestión '!$A$168),"")</f>
        <v/>
      </c>
      <c r="O36" s="792"/>
      <c r="P36" s="800" t="str">
        <f>IF(AND('R. Gestión '!$I$158="Baja",'R. Gestión '!$M$158="Menor"),CONCATENATE("R",'R. Gestión '!$A$158),"")</f>
        <v/>
      </c>
      <c r="Q36" s="800"/>
      <c r="R36" s="800" t="e">
        <f>IF(AND('R. Gestión '!#REF!="Baja",'R. Gestión '!#REF!="Menor"),CONCATENATE("R",'R. Gestión '!#REF!),"")</f>
        <v>#REF!</v>
      </c>
      <c r="S36" s="800"/>
      <c r="T36" s="800" t="str">
        <f>IF(AND('R. Gestión '!$I$168="Baja",'R. Gestión '!$M$168="Menor"),CONCATENATE("R",'R. Gestión '!$A$168),"")</f>
        <v>R27</v>
      </c>
      <c r="U36" s="801"/>
      <c r="V36" s="799" t="str">
        <f>IF(AND('R. Gestión '!$I$158="Baja",'R. Gestión '!$M$158="Moderado"),CONCATENATE("R",'R. Gestión '!$A$158),"")</f>
        <v/>
      </c>
      <c r="W36" s="800"/>
      <c r="X36" s="800" t="e">
        <f>IF(AND('R. Gestión '!#REF!="Baja",'R. Gestión '!#REF!="Moderado"),CONCATENATE("R",'R. Gestión '!#REF!),"")</f>
        <v>#REF!</v>
      </c>
      <c r="Y36" s="800"/>
      <c r="Z36" s="800" t="str">
        <f>IF(AND('R. Gestión '!$I$168="Baja",'R. Gestión '!$M$168="Moderado"),CONCATENATE("R",'R. Gestión '!$A$168),"")</f>
        <v/>
      </c>
      <c r="AA36" s="801"/>
      <c r="AB36" s="817" t="str">
        <f>IF(AND('R. Gestión '!$I$158="Baja",'R. Gestión '!$M$158="Mayor"),CONCATENATE("R",'R. Gestión '!$A$158),"")</f>
        <v/>
      </c>
      <c r="AC36" s="818"/>
      <c r="AD36" s="819" t="e">
        <f>IF(AND('R. Gestión '!#REF!="Baja",'R. Gestión '!#REF!="Mayor"),CONCATENATE("R",'R. Gestión '!#REF!),"")</f>
        <v>#REF!</v>
      </c>
      <c r="AE36" s="819"/>
      <c r="AF36" s="819" t="str">
        <f>IF(AND('R. Gestión '!$I$168="Baja",'R. Gestión '!$M$168="Mayor"),CONCATENATE("R",'R. Gestión '!$A$168),"")</f>
        <v/>
      </c>
      <c r="AG36" s="820"/>
      <c r="AH36" s="808" t="str">
        <f>IF(AND('R. Gestión '!$I$158="Baja",'R. Gestión '!$M$158="Catastrófico"),CONCATENATE("R",'R. Gestión '!$A$158),"")</f>
        <v/>
      </c>
      <c r="AI36" s="809"/>
      <c r="AJ36" s="809" t="e">
        <f>IF(AND('R. Gestión '!#REF!="Baja",'R. Gestión '!#REF!="Catastrófico"),CONCATENATE("R",'R. Gestión '!#REF!),"")</f>
        <v>#REF!</v>
      </c>
      <c r="AK36" s="809"/>
      <c r="AL36" s="809" t="str">
        <f>IF(AND('R. Gestión '!$I$168="Baja",'R. Gestión '!$M$168="Catastrófico"),CONCATENATE("R",'R. Gestión '!$A$168),"")</f>
        <v/>
      </c>
      <c r="AM36" s="810"/>
      <c r="AN36" s="72"/>
      <c r="AO36" s="871"/>
      <c r="AP36" s="872"/>
      <c r="AQ36" s="872"/>
      <c r="AR36" s="872"/>
      <c r="AS36" s="872"/>
      <c r="AT36" s="873"/>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row>
    <row r="37" spans="1:80" ht="15.75" thickBot="1" x14ac:dyDescent="0.3">
      <c r="A37" s="72"/>
      <c r="B37" s="839"/>
      <c r="C37" s="839"/>
      <c r="D37" s="840"/>
      <c r="E37" s="834"/>
      <c r="F37" s="835"/>
      <c r="G37" s="835"/>
      <c r="H37" s="835"/>
      <c r="I37" s="835"/>
      <c r="J37" s="793"/>
      <c r="K37" s="794"/>
      <c r="L37" s="794"/>
      <c r="M37" s="794"/>
      <c r="N37" s="794"/>
      <c r="O37" s="795"/>
      <c r="P37" s="803"/>
      <c r="Q37" s="803"/>
      <c r="R37" s="803"/>
      <c r="S37" s="803"/>
      <c r="T37" s="803"/>
      <c r="U37" s="804"/>
      <c r="V37" s="802"/>
      <c r="W37" s="803"/>
      <c r="X37" s="803"/>
      <c r="Y37" s="803"/>
      <c r="Z37" s="803"/>
      <c r="AA37" s="804"/>
      <c r="AB37" s="821"/>
      <c r="AC37" s="822"/>
      <c r="AD37" s="822"/>
      <c r="AE37" s="822"/>
      <c r="AF37" s="822"/>
      <c r="AG37" s="823"/>
      <c r="AH37" s="811"/>
      <c r="AI37" s="812"/>
      <c r="AJ37" s="812"/>
      <c r="AK37" s="812"/>
      <c r="AL37" s="812"/>
      <c r="AM37" s="813"/>
      <c r="AN37" s="72"/>
      <c r="AO37" s="874"/>
      <c r="AP37" s="875"/>
      <c r="AQ37" s="875"/>
      <c r="AR37" s="875"/>
      <c r="AS37" s="875"/>
      <c r="AT37" s="876"/>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row>
    <row r="38" spans="1:80" x14ac:dyDescent="0.25">
      <c r="A38" s="72"/>
      <c r="B38" s="839"/>
      <c r="C38" s="839"/>
      <c r="D38" s="840"/>
      <c r="E38" s="828" t="s">
        <v>98</v>
      </c>
      <c r="F38" s="829"/>
      <c r="G38" s="829"/>
      <c r="H38" s="829"/>
      <c r="I38" s="830"/>
      <c r="J38" s="796" t="str">
        <f>IF(AND('R. Gestión '!$I$18="Muy Baja",'R. Gestión '!$M$18="Leve"),CONCATENATE("R",'R. Gestión '!$A$18),"")</f>
        <v/>
      </c>
      <c r="K38" s="797"/>
      <c r="L38" s="797" t="e">
        <f>IF(AND('R. Gestión '!#REF!="Muy Baja",'R. Gestión '!#REF!="Leve"),CONCATENATE("R",'R. Gestión '!#REF!),"")</f>
        <v>#REF!</v>
      </c>
      <c r="M38" s="797"/>
      <c r="N38" s="797" t="str">
        <f>IF(AND('R. Gestión '!$I$84="Muy Baja",'R. Gestión '!$M$84="Leve"),CONCATENATE("R",'R. Gestión '!$A$84),"")</f>
        <v/>
      </c>
      <c r="O38" s="798"/>
      <c r="P38" s="796" t="str">
        <f>IF(AND('R. Gestión '!$I$18="Muy Baja",'R. Gestión '!$M$18="Menor"),CONCATENATE("R",'R. Gestión '!$A$18),"")</f>
        <v/>
      </c>
      <c r="Q38" s="797"/>
      <c r="R38" s="797" t="e">
        <f>IF(AND('R. Gestión '!#REF!="Muy Baja",'R. Gestión '!#REF!="Menor"),CONCATENATE("R",'R. Gestión '!#REF!),"")</f>
        <v>#REF!</v>
      </c>
      <c r="S38" s="797"/>
      <c r="T38" s="797" t="str">
        <f>IF(AND('R. Gestión '!$I$84="Muy Baja",'R. Gestión '!$M$84="Menor"),CONCATENATE("R",'R. Gestión '!$A$84),"")</f>
        <v/>
      </c>
      <c r="U38" s="798"/>
      <c r="V38" s="805" t="str">
        <f>IF(AND('R. Gestión '!$I$18="Muy Baja",'R. Gestión '!$M$18="Moderado"),CONCATENATE("R",'R. Gestión '!$A$18),"")</f>
        <v/>
      </c>
      <c r="W38" s="806"/>
      <c r="X38" s="806" t="e">
        <f>IF(AND('R. Gestión '!#REF!="Muy Baja",'R. Gestión '!#REF!="Moderado"),CONCATENATE("R",'R. Gestión '!#REF!),"")</f>
        <v>#REF!</v>
      </c>
      <c r="Y38" s="806"/>
      <c r="Z38" s="806" t="str">
        <f>IF(AND('R. Gestión '!$I$84="Muy Baja",'R. Gestión '!$M$84="Moderado"),CONCATENATE("R",'R. Gestión '!$A$84),"")</f>
        <v/>
      </c>
      <c r="AA38" s="807"/>
      <c r="AB38" s="824" t="str">
        <f>IF(AND('R. Gestión '!$I$18="Muy Baja",'R. Gestión '!$M$18="Mayor"),CONCATENATE("R",'R. Gestión '!$A$18),"")</f>
        <v/>
      </c>
      <c r="AC38" s="825"/>
      <c r="AD38" s="825" t="e">
        <f>IF(AND('R. Gestión '!#REF!="Muy Baja",'R. Gestión '!#REF!="Mayor"),CONCATENATE("R",'R. Gestión '!#REF!),"")</f>
        <v>#REF!</v>
      </c>
      <c r="AE38" s="825"/>
      <c r="AF38" s="825" t="str">
        <f>IF(AND('R. Gestión '!$I$84="Muy Baja",'R. Gestión '!$M$84="Mayor"),CONCATENATE("R",'R. Gestión '!$A$84),"")</f>
        <v/>
      </c>
      <c r="AG38" s="826"/>
      <c r="AH38" s="814" t="str">
        <f>IF(AND('R. Gestión '!$I$18="Muy Baja",'R. Gestión '!$M$18="Catastrófico"),CONCATENATE("R",'R. Gestión '!$A$18),"")</f>
        <v/>
      </c>
      <c r="AI38" s="815"/>
      <c r="AJ38" s="815" t="e">
        <f>IF(AND('R. Gestión '!#REF!="Muy Baja",'R. Gestión '!#REF!="Catastrófico"),CONCATENATE("R",'R. Gestión '!#REF!),"")</f>
        <v>#REF!</v>
      </c>
      <c r="AK38" s="815"/>
      <c r="AL38" s="815" t="str">
        <f>IF(AND('R. Gestión '!$I$84="Muy Baja",'R. Gestión '!$M$84="Catastrófico"),CONCATENATE("R",'R. Gestión '!$A$84),"")</f>
        <v/>
      </c>
      <c r="AM38" s="816"/>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row>
    <row r="39" spans="1:80" x14ac:dyDescent="0.25">
      <c r="A39" s="72"/>
      <c r="B39" s="839"/>
      <c r="C39" s="839"/>
      <c r="D39" s="840"/>
      <c r="E39" s="831"/>
      <c r="F39" s="832"/>
      <c r="G39" s="832"/>
      <c r="H39" s="832"/>
      <c r="I39" s="833"/>
      <c r="J39" s="790"/>
      <c r="K39" s="791"/>
      <c r="L39" s="791"/>
      <c r="M39" s="791"/>
      <c r="N39" s="791"/>
      <c r="O39" s="792"/>
      <c r="P39" s="790"/>
      <c r="Q39" s="791"/>
      <c r="R39" s="791"/>
      <c r="S39" s="791"/>
      <c r="T39" s="791"/>
      <c r="U39" s="792"/>
      <c r="V39" s="799"/>
      <c r="W39" s="800"/>
      <c r="X39" s="800"/>
      <c r="Y39" s="800"/>
      <c r="Z39" s="800"/>
      <c r="AA39" s="801"/>
      <c r="AB39" s="817"/>
      <c r="AC39" s="818"/>
      <c r="AD39" s="818"/>
      <c r="AE39" s="818"/>
      <c r="AF39" s="818"/>
      <c r="AG39" s="820"/>
      <c r="AH39" s="808"/>
      <c r="AI39" s="809"/>
      <c r="AJ39" s="809"/>
      <c r="AK39" s="809"/>
      <c r="AL39" s="809"/>
      <c r="AM39" s="810"/>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row>
    <row r="40" spans="1:80" x14ac:dyDescent="0.25">
      <c r="A40" s="72"/>
      <c r="B40" s="839"/>
      <c r="C40" s="839"/>
      <c r="D40" s="840"/>
      <c r="E40" s="831"/>
      <c r="F40" s="832"/>
      <c r="G40" s="832"/>
      <c r="H40" s="832"/>
      <c r="I40" s="833"/>
      <c r="J40" s="790" t="str">
        <f>IF(AND('R. Gestión '!$I$65="Muy Baja",'R. Gestión '!$M$65="Leve"),CONCATENATE("R",'R. Gestión '!$A$65),"")</f>
        <v/>
      </c>
      <c r="K40" s="791"/>
      <c r="L40" s="791" t="str">
        <f>IF(AND('R. Gestión '!$I$71="Muy Baja",'R. Gestión '!$M$71="Leve"),CONCATENATE("R",'R. Gestión '!$A$71),"")</f>
        <v/>
      </c>
      <c r="M40" s="791"/>
      <c r="N40" s="791" t="str">
        <f>IF(AND('R. Gestión '!$I$77="Muy Baja",'R. Gestión '!$M$77="Leve"),CONCATENATE("R",'R. Gestión '!$A$77),"")</f>
        <v/>
      </c>
      <c r="O40" s="792"/>
      <c r="P40" s="790" t="str">
        <f>IF(AND('R. Gestión '!$I$65="Muy Baja",'R. Gestión '!$M$65="Menor"),CONCATENATE("R",'R. Gestión '!$A$65),"")</f>
        <v/>
      </c>
      <c r="Q40" s="791"/>
      <c r="R40" s="791" t="str">
        <f>IF(AND('R. Gestión '!$I$71="Muy Baja",'R. Gestión '!$M$71="Menor"),CONCATENATE("R",'R. Gestión '!$A$71),"")</f>
        <v/>
      </c>
      <c r="S40" s="791"/>
      <c r="T40" s="791" t="str">
        <f>IF(AND('R. Gestión '!$I$77="Muy Baja",'R. Gestión '!$M$77="Menor"),CONCATENATE("R",'R. Gestión '!$A$77),"")</f>
        <v/>
      </c>
      <c r="U40" s="792"/>
      <c r="V40" s="799" t="str">
        <f>IF(AND('R. Gestión '!$I$65="Muy Baja",'R. Gestión '!$M$65="Moderado"),CONCATENATE("R",'R. Gestión '!$A$65),"")</f>
        <v/>
      </c>
      <c r="W40" s="800"/>
      <c r="X40" s="800" t="str">
        <f>IF(AND('R. Gestión '!$I$71="Muy Baja",'R. Gestión '!$M$71="Moderado"),CONCATENATE("R",'R. Gestión '!$A$71),"")</f>
        <v/>
      </c>
      <c r="Y40" s="800"/>
      <c r="Z40" s="800" t="str">
        <f>IF(AND('R. Gestión '!$I$77="Muy Baja",'R. Gestión '!$M$77="Moderado"),CONCATENATE("R",'R. Gestión '!$A$77),"")</f>
        <v/>
      </c>
      <c r="AA40" s="801"/>
      <c r="AB40" s="817" t="str">
        <f>IF(AND('R. Gestión '!$I$65="Muy Baja",'R. Gestión '!$M$65="Mayor"),CONCATENATE("R",'R. Gestión '!$A$65),"")</f>
        <v/>
      </c>
      <c r="AC40" s="818"/>
      <c r="AD40" s="819" t="str">
        <f>IF(AND('R. Gestión '!$I$71="Muy Baja",'R. Gestión '!$M$71="Mayor"),CONCATENATE("R",'R. Gestión '!$A$71),"")</f>
        <v/>
      </c>
      <c r="AE40" s="819"/>
      <c r="AF40" s="819" t="str">
        <f>IF(AND('R. Gestión '!$I$77="Muy Baja",'R. Gestión '!$M$77="Mayor"),CONCATENATE("R",'R. Gestión '!$A$77),"")</f>
        <v/>
      </c>
      <c r="AG40" s="820"/>
      <c r="AH40" s="808" t="str">
        <f>IF(AND('R. Gestión '!$I$65="Muy Baja",'R. Gestión '!$M$65="Catastrófico"),CONCATENATE("R",'R. Gestión '!$A$65),"")</f>
        <v/>
      </c>
      <c r="AI40" s="809"/>
      <c r="AJ40" s="809" t="str">
        <f>IF(AND('R. Gestión '!$I$71="Muy Baja",'R. Gestión '!$M$71="Catastrófico"),CONCATENATE("R",'R. Gestión '!$A$71),"")</f>
        <v/>
      </c>
      <c r="AK40" s="809"/>
      <c r="AL40" s="809" t="str">
        <f>IF(AND('R. Gestión '!$I$77="Muy Baja",'R. Gestión '!$M$77="Catastrófico"),CONCATENATE("R",'R. Gestión '!$A$77),"")</f>
        <v/>
      </c>
      <c r="AM40" s="810"/>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row>
    <row r="41" spans="1:80" x14ac:dyDescent="0.25">
      <c r="A41" s="72"/>
      <c r="B41" s="839"/>
      <c r="C41" s="839"/>
      <c r="D41" s="840"/>
      <c r="E41" s="831"/>
      <c r="F41" s="832"/>
      <c r="G41" s="832"/>
      <c r="H41" s="832"/>
      <c r="I41" s="833"/>
      <c r="J41" s="790"/>
      <c r="K41" s="791"/>
      <c r="L41" s="791"/>
      <c r="M41" s="791"/>
      <c r="N41" s="791"/>
      <c r="O41" s="792"/>
      <c r="P41" s="790"/>
      <c r="Q41" s="791"/>
      <c r="R41" s="791"/>
      <c r="S41" s="791"/>
      <c r="T41" s="791"/>
      <c r="U41" s="792"/>
      <c r="V41" s="799"/>
      <c r="W41" s="800"/>
      <c r="X41" s="800"/>
      <c r="Y41" s="800"/>
      <c r="Z41" s="800"/>
      <c r="AA41" s="801"/>
      <c r="AB41" s="817"/>
      <c r="AC41" s="818"/>
      <c r="AD41" s="819"/>
      <c r="AE41" s="819"/>
      <c r="AF41" s="819"/>
      <c r="AG41" s="820"/>
      <c r="AH41" s="808"/>
      <c r="AI41" s="809"/>
      <c r="AJ41" s="809"/>
      <c r="AK41" s="809"/>
      <c r="AL41" s="809"/>
      <c r="AM41" s="810"/>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row>
    <row r="42" spans="1:80" x14ac:dyDescent="0.25">
      <c r="A42" s="72"/>
      <c r="B42" s="839"/>
      <c r="C42" s="839"/>
      <c r="D42" s="840"/>
      <c r="E42" s="831"/>
      <c r="F42" s="832"/>
      <c r="G42" s="832"/>
      <c r="H42" s="832"/>
      <c r="I42" s="833"/>
      <c r="J42" s="790" t="str">
        <f>IF(AND('R. Gestión '!$I$59="Muy Baja",'R. Gestión '!$M$59="Leve"),CONCATENATE("R",'R. Gestión '!$A$59),"")</f>
        <v/>
      </c>
      <c r="K42" s="791"/>
      <c r="L42" s="791" t="str">
        <f>IF(AND('R. Gestión '!$I$146="Muy Baja",'R. Gestión '!$M$146="Leve"),CONCATENATE("R",'R. Gestión '!$A$146),"")</f>
        <v/>
      </c>
      <c r="M42" s="791"/>
      <c r="N42" s="791" t="str">
        <f>IF(AND('R. Gestión '!$I$152="Muy Baja",'R. Gestión '!$M$152="Leve"),CONCATENATE("R",'R. Gestión '!$A$152),"")</f>
        <v/>
      </c>
      <c r="O42" s="792"/>
      <c r="P42" s="790" t="str">
        <f>IF(AND('R. Gestión '!$I$59="Muy Baja",'R. Gestión '!$M$59="Menor"),CONCATENATE("R",'R. Gestión '!$A$59),"")</f>
        <v/>
      </c>
      <c r="Q42" s="791"/>
      <c r="R42" s="791" t="str">
        <f>IF(AND('R. Gestión '!$I$146="Muy Baja",'R. Gestión '!$M$146="Menor"),CONCATENATE("R",'R. Gestión '!$A$146),"")</f>
        <v/>
      </c>
      <c r="S42" s="791"/>
      <c r="T42" s="791" t="str">
        <f>IF(AND('R. Gestión '!$I$152="Muy Baja",'R. Gestión '!$M$152="Menor"),CONCATENATE("R",'R. Gestión '!$A$152),"")</f>
        <v/>
      </c>
      <c r="U42" s="792"/>
      <c r="V42" s="799" t="str">
        <f>IF(AND('R. Gestión '!$I$59="Muy Baja",'R. Gestión '!$M$59="Moderado"),CONCATENATE("R",'R. Gestión '!$A$59),"")</f>
        <v>R12</v>
      </c>
      <c r="W42" s="800"/>
      <c r="X42" s="800" t="str">
        <f>IF(AND('R. Gestión '!$I$146="Muy Baja",'R. Gestión '!$M$146="Moderado"),CONCATENATE("R",'R. Gestión '!$A$146),"")</f>
        <v/>
      </c>
      <c r="Y42" s="800"/>
      <c r="Z42" s="800" t="str">
        <f>IF(AND('R. Gestión '!$I$152="Muy Baja",'R. Gestión '!$M$152="Moderado"),CONCATENATE("R",'R. Gestión '!$A$152),"")</f>
        <v/>
      </c>
      <c r="AA42" s="801"/>
      <c r="AB42" s="817" t="str">
        <f>IF(AND('R. Gestión '!$I$59="Muy Baja",'R. Gestión '!$M$59="Mayor"),CONCATENATE("R",'R. Gestión '!$A$59),"")</f>
        <v/>
      </c>
      <c r="AC42" s="818"/>
      <c r="AD42" s="819" t="str">
        <f>IF(AND('R. Gestión '!$I$146="Muy Baja",'R. Gestión '!$M$146="Mayor"),CONCATENATE("R",'R. Gestión '!$A$146),"")</f>
        <v/>
      </c>
      <c r="AE42" s="819"/>
      <c r="AF42" s="819" t="str">
        <f>IF(AND('R. Gestión '!$I$152="Muy Baja",'R. Gestión '!$M$152="Mayor"),CONCATENATE("R",'R. Gestión '!$A$152),"")</f>
        <v/>
      </c>
      <c r="AG42" s="820"/>
      <c r="AH42" s="808" t="str">
        <f>IF(AND('R. Gestión '!$I$59="Muy Baja",'R. Gestión '!$M$59="Catastrófico"),CONCATENATE("R",'R. Gestión '!$A$59),"")</f>
        <v/>
      </c>
      <c r="AI42" s="809"/>
      <c r="AJ42" s="809" t="str">
        <f>IF(AND('R. Gestión '!$I$146="Muy Baja",'R. Gestión '!$M$146="Catastrófico"),CONCATENATE("R",'R. Gestión '!$A$146),"")</f>
        <v/>
      </c>
      <c r="AK42" s="809"/>
      <c r="AL42" s="809" t="str">
        <f>IF(AND('R. Gestión '!$I$152="Muy Baja",'R. Gestión '!$M$152="Catastrófico"),CONCATENATE("R",'R. Gestión '!$A$152),"")</f>
        <v/>
      </c>
      <c r="AM42" s="810"/>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row>
    <row r="43" spans="1:80" x14ac:dyDescent="0.25">
      <c r="A43" s="72"/>
      <c r="B43" s="839"/>
      <c r="C43" s="839"/>
      <c r="D43" s="840"/>
      <c r="E43" s="831"/>
      <c r="F43" s="832"/>
      <c r="G43" s="832"/>
      <c r="H43" s="832"/>
      <c r="I43" s="833"/>
      <c r="J43" s="790"/>
      <c r="K43" s="791"/>
      <c r="L43" s="791"/>
      <c r="M43" s="791"/>
      <c r="N43" s="791"/>
      <c r="O43" s="792"/>
      <c r="P43" s="790"/>
      <c r="Q43" s="791"/>
      <c r="R43" s="791"/>
      <c r="S43" s="791"/>
      <c r="T43" s="791"/>
      <c r="U43" s="792"/>
      <c r="V43" s="799"/>
      <c r="W43" s="800"/>
      <c r="X43" s="800"/>
      <c r="Y43" s="800"/>
      <c r="Z43" s="800"/>
      <c r="AA43" s="801"/>
      <c r="AB43" s="817"/>
      <c r="AC43" s="818"/>
      <c r="AD43" s="819"/>
      <c r="AE43" s="819"/>
      <c r="AF43" s="819"/>
      <c r="AG43" s="820"/>
      <c r="AH43" s="808"/>
      <c r="AI43" s="809"/>
      <c r="AJ43" s="809"/>
      <c r="AK43" s="809"/>
      <c r="AL43" s="809"/>
      <c r="AM43" s="810"/>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row>
    <row r="44" spans="1:80" x14ac:dyDescent="0.25">
      <c r="A44" s="72"/>
      <c r="B44" s="839"/>
      <c r="C44" s="839"/>
      <c r="D44" s="840"/>
      <c r="E44" s="831"/>
      <c r="F44" s="832"/>
      <c r="G44" s="832"/>
      <c r="H44" s="832"/>
      <c r="I44" s="833"/>
      <c r="J44" s="790" t="str">
        <f>IF(AND('R. Gestión '!$I$158="Muy Baja",'R. Gestión '!$M$158="Leve"),CONCATENATE("R",'R. Gestión '!$A$158),"")</f>
        <v>R25</v>
      </c>
      <c r="K44" s="791"/>
      <c r="L44" s="791" t="e">
        <f>IF(AND('R. Gestión '!#REF!="Muy Baja",'R. Gestión '!#REF!="Leve"),CONCATENATE("R",'R. Gestión '!#REF!),"")</f>
        <v>#REF!</v>
      </c>
      <c r="M44" s="791"/>
      <c r="N44" s="791" t="str">
        <f>IF(AND('R. Gestión '!$I$168="Muy Baja",'R. Gestión '!$M$168="Leve"),CONCATENATE("R",'R. Gestión '!$A$168),"")</f>
        <v/>
      </c>
      <c r="O44" s="792"/>
      <c r="P44" s="790" t="str">
        <f>IF(AND('R. Gestión '!$I$158="Muy Baja",'R. Gestión '!$M$158="Menor"),CONCATENATE("R",'R. Gestión '!$A$158),"")</f>
        <v/>
      </c>
      <c r="Q44" s="791"/>
      <c r="R44" s="791" t="e">
        <f>IF(AND('R. Gestión '!#REF!="Muy Baja",'R. Gestión '!#REF!="Menor"),CONCATENATE("R",'R. Gestión '!#REF!),"")</f>
        <v>#REF!</v>
      </c>
      <c r="S44" s="791"/>
      <c r="T44" s="791" t="str">
        <f>IF(AND('R. Gestión '!$I$168="Muy Baja",'R. Gestión '!$M$168="Menor"),CONCATENATE("R",'R. Gestión '!$A$168),"")</f>
        <v/>
      </c>
      <c r="U44" s="792"/>
      <c r="V44" s="799" t="str">
        <f>IF(AND('R. Gestión '!$I$158="Muy Baja",'R. Gestión '!$M$158="Moderado"),CONCATENATE("R",'R. Gestión '!$A$158),"")</f>
        <v/>
      </c>
      <c r="W44" s="800"/>
      <c r="X44" s="800" t="e">
        <f>IF(AND('R. Gestión '!#REF!="Muy Baja",'R. Gestión '!#REF!="Moderado"),CONCATENATE("R",'R. Gestión '!#REF!),"")</f>
        <v>#REF!</v>
      </c>
      <c r="Y44" s="800"/>
      <c r="Z44" s="800" t="str">
        <f>IF(AND('R. Gestión '!$I$168="Muy Baja",'R. Gestión '!$M$168="Moderado"),CONCATENATE("R",'R. Gestión '!$A$168),"")</f>
        <v/>
      </c>
      <c r="AA44" s="801"/>
      <c r="AB44" s="817" t="str">
        <f>IF(AND('R. Gestión '!$I$158="Muy Baja",'R. Gestión '!$M$158="Mayor"),CONCATENATE("R",'R. Gestión '!$A$158),"")</f>
        <v/>
      </c>
      <c r="AC44" s="818"/>
      <c r="AD44" s="819" t="e">
        <f>IF(AND('R. Gestión '!#REF!="Muy Baja",'R. Gestión '!#REF!="Mayor"),CONCATENATE("R",'R. Gestión '!#REF!),"")</f>
        <v>#REF!</v>
      </c>
      <c r="AE44" s="819"/>
      <c r="AF44" s="819" t="str">
        <f>IF(AND('R. Gestión '!$I$168="Muy Baja",'R. Gestión '!$M$168="Mayor"),CONCATENATE("R",'R. Gestión '!$A$168),"")</f>
        <v/>
      </c>
      <c r="AG44" s="820"/>
      <c r="AH44" s="808" t="str">
        <f>IF(AND('R. Gestión '!$I$158="Muy Baja",'R. Gestión '!$M$158="Catastrófico"),CONCATENATE("R",'R. Gestión '!$A$158),"")</f>
        <v/>
      </c>
      <c r="AI44" s="809"/>
      <c r="AJ44" s="809" t="e">
        <f>IF(AND('R. Gestión '!#REF!="Muy Baja",'R. Gestión '!#REF!="Catastrófico"),CONCATENATE("R",'R. Gestión '!#REF!),"")</f>
        <v>#REF!</v>
      </c>
      <c r="AK44" s="809"/>
      <c r="AL44" s="809" t="str">
        <f>IF(AND('R. Gestión '!$I$168="Muy Baja",'R. Gestión '!$M$168="Catastrófico"),CONCATENATE("R",'R. Gestión '!$A$168),"")</f>
        <v/>
      </c>
      <c r="AM44" s="810"/>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row>
    <row r="45" spans="1:80" ht="15.75" thickBot="1" x14ac:dyDescent="0.3">
      <c r="A45" s="72"/>
      <c r="B45" s="839"/>
      <c r="C45" s="839"/>
      <c r="D45" s="840"/>
      <c r="E45" s="834"/>
      <c r="F45" s="835"/>
      <c r="G45" s="835"/>
      <c r="H45" s="835"/>
      <c r="I45" s="836"/>
      <c r="J45" s="793"/>
      <c r="K45" s="794"/>
      <c r="L45" s="794"/>
      <c r="M45" s="794"/>
      <c r="N45" s="794"/>
      <c r="O45" s="795"/>
      <c r="P45" s="793"/>
      <c r="Q45" s="794"/>
      <c r="R45" s="794"/>
      <c r="S45" s="794"/>
      <c r="T45" s="794"/>
      <c r="U45" s="795"/>
      <c r="V45" s="802"/>
      <c r="W45" s="803"/>
      <c r="X45" s="803"/>
      <c r="Y45" s="803"/>
      <c r="Z45" s="803"/>
      <c r="AA45" s="804"/>
      <c r="AB45" s="821"/>
      <c r="AC45" s="822"/>
      <c r="AD45" s="822"/>
      <c r="AE45" s="822"/>
      <c r="AF45" s="822"/>
      <c r="AG45" s="823"/>
      <c r="AH45" s="811"/>
      <c r="AI45" s="812"/>
      <c r="AJ45" s="812"/>
      <c r="AK45" s="812"/>
      <c r="AL45" s="812"/>
      <c r="AM45" s="813"/>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row>
    <row r="46" spans="1:80" x14ac:dyDescent="0.25">
      <c r="A46" s="72"/>
      <c r="B46" s="72"/>
      <c r="C46" s="72"/>
      <c r="D46" s="72"/>
      <c r="E46" s="72"/>
      <c r="F46" s="72"/>
      <c r="G46" s="72"/>
      <c r="H46" s="72"/>
      <c r="I46" s="72"/>
      <c r="J46" s="828" t="s">
        <v>97</v>
      </c>
      <c r="K46" s="829"/>
      <c r="L46" s="829"/>
      <c r="M46" s="829"/>
      <c r="N46" s="829"/>
      <c r="O46" s="830"/>
      <c r="P46" s="828" t="s">
        <v>96</v>
      </c>
      <c r="Q46" s="829"/>
      <c r="R46" s="829"/>
      <c r="S46" s="829"/>
      <c r="T46" s="829"/>
      <c r="U46" s="830"/>
      <c r="V46" s="828" t="s">
        <v>95</v>
      </c>
      <c r="W46" s="829"/>
      <c r="X46" s="829"/>
      <c r="Y46" s="829"/>
      <c r="Z46" s="829"/>
      <c r="AA46" s="830"/>
      <c r="AB46" s="828" t="s">
        <v>94</v>
      </c>
      <c r="AC46" s="838"/>
      <c r="AD46" s="829"/>
      <c r="AE46" s="829"/>
      <c r="AF46" s="829"/>
      <c r="AG46" s="830"/>
      <c r="AH46" s="828" t="s">
        <v>93</v>
      </c>
      <c r="AI46" s="829"/>
      <c r="AJ46" s="829"/>
      <c r="AK46" s="829"/>
      <c r="AL46" s="829"/>
      <c r="AM46" s="830"/>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row>
    <row r="47" spans="1:80" x14ac:dyDescent="0.25">
      <c r="A47" s="72"/>
      <c r="B47" s="72"/>
      <c r="C47" s="72"/>
      <c r="D47" s="72"/>
      <c r="E47" s="72"/>
      <c r="F47" s="72"/>
      <c r="G47" s="72"/>
      <c r="H47" s="72"/>
      <c r="I47" s="72"/>
      <c r="J47" s="831"/>
      <c r="K47" s="832"/>
      <c r="L47" s="832"/>
      <c r="M47" s="832"/>
      <c r="N47" s="832"/>
      <c r="O47" s="833"/>
      <c r="P47" s="831"/>
      <c r="Q47" s="832"/>
      <c r="R47" s="832"/>
      <c r="S47" s="832"/>
      <c r="T47" s="832"/>
      <c r="U47" s="833"/>
      <c r="V47" s="831"/>
      <c r="W47" s="832"/>
      <c r="X47" s="832"/>
      <c r="Y47" s="832"/>
      <c r="Z47" s="832"/>
      <c r="AA47" s="833"/>
      <c r="AB47" s="831"/>
      <c r="AC47" s="832"/>
      <c r="AD47" s="832"/>
      <c r="AE47" s="832"/>
      <c r="AF47" s="832"/>
      <c r="AG47" s="833"/>
      <c r="AH47" s="831"/>
      <c r="AI47" s="832"/>
      <c r="AJ47" s="832"/>
      <c r="AK47" s="832"/>
      <c r="AL47" s="832"/>
      <c r="AM47" s="833"/>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row>
    <row r="48" spans="1:80" x14ac:dyDescent="0.25">
      <c r="A48" s="72"/>
      <c r="B48" s="72"/>
      <c r="C48" s="72"/>
      <c r="D48" s="72"/>
      <c r="E48" s="72"/>
      <c r="F48" s="72"/>
      <c r="G48" s="72"/>
      <c r="H48" s="72"/>
      <c r="I48" s="72"/>
      <c r="J48" s="831"/>
      <c r="K48" s="832"/>
      <c r="L48" s="832"/>
      <c r="M48" s="832"/>
      <c r="N48" s="832"/>
      <c r="O48" s="833"/>
      <c r="P48" s="831"/>
      <c r="Q48" s="832"/>
      <c r="R48" s="832"/>
      <c r="S48" s="832"/>
      <c r="T48" s="832"/>
      <c r="U48" s="833"/>
      <c r="V48" s="831"/>
      <c r="W48" s="832"/>
      <c r="X48" s="832"/>
      <c r="Y48" s="832"/>
      <c r="Z48" s="832"/>
      <c r="AA48" s="833"/>
      <c r="AB48" s="831"/>
      <c r="AC48" s="832"/>
      <c r="AD48" s="832"/>
      <c r="AE48" s="832"/>
      <c r="AF48" s="832"/>
      <c r="AG48" s="833"/>
      <c r="AH48" s="831"/>
      <c r="AI48" s="832"/>
      <c r="AJ48" s="832"/>
      <c r="AK48" s="832"/>
      <c r="AL48" s="832"/>
      <c r="AM48" s="833"/>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row>
    <row r="49" spans="1:80" x14ac:dyDescent="0.25">
      <c r="A49" s="72"/>
      <c r="B49" s="72"/>
      <c r="C49" s="72"/>
      <c r="D49" s="72"/>
      <c r="E49" s="72"/>
      <c r="F49" s="72"/>
      <c r="G49" s="72"/>
      <c r="H49" s="72"/>
      <c r="I49" s="72"/>
      <c r="J49" s="831"/>
      <c r="K49" s="832"/>
      <c r="L49" s="832"/>
      <c r="M49" s="832"/>
      <c r="N49" s="832"/>
      <c r="O49" s="833"/>
      <c r="P49" s="831"/>
      <c r="Q49" s="832"/>
      <c r="R49" s="832"/>
      <c r="S49" s="832"/>
      <c r="T49" s="832"/>
      <c r="U49" s="833"/>
      <c r="V49" s="831"/>
      <c r="W49" s="832"/>
      <c r="X49" s="832"/>
      <c r="Y49" s="832"/>
      <c r="Z49" s="832"/>
      <c r="AA49" s="833"/>
      <c r="AB49" s="831"/>
      <c r="AC49" s="832"/>
      <c r="AD49" s="832"/>
      <c r="AE49" s="832"/>
      <c r="AF49" s="832"/>
      <c r="AG49" s="833"/>
      <c r="AH49" s="831"/>
      <c r="AI49" s="832"/>
      <c r="AJ49" s="832"/>
      <c r="AK49" s="832"/>
      <c r="AL49" s="832"/>
      <c r="AM49" s="833"/>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row>
    <row r="50" spans="1:80" x14ac:dyDescent="0.25">
      <c r="A50" s="72"/>
      <c r="B50" s="72"/>
      <c r="C50" s="72"/>
      <c r="D50" s="72"/>
      <c r="E50" s="72"/>
      <c r="F50" s="72"/>
      <c r="G50" s="72"/>
      <c r="H50" s="72"/>
      <c r="I50" s="72"/>
      <c r="J50" s="831"/>
      <c r="K50" s="832"/>
      <c r="L50" s="832"/>
      <c r="M50" s="832"/>
      <c r="N50" s="832"/>
      <c r="O50" s="833"/>
      <c r="P50" s="831"/>
      <c r="Q50" s="832"/>
      <c r="R50" s="832"/>
      <c r="S50" s="832"/>
      <c r="T50" s="832"/>
      <c r="U50" s="833"/>
      <c r="V50" s="831"/>
      <c r="W50" s="832"/>
      <c r="X50" s="832"/>
      <c r="Y50" s="832"/>
      <c r="Z50" s="832"/>
      <c r="AA50" s="833"/>
      <c r="AB50" s="831"/>
      <c r="AC50" s="832"/>
      <c r="AD50" s="832"/>
      <c r="AE50" s="832"/>
      <c r="AF50" s="832"/>
      <c r="AG50" s="833"/>
      <c r="AH50" s="831"/>
      <c r="AI50" s="832"/>
      <c r="AJ50" s="832"/>
      <c r="AK50" s="832"/>
      <c r="AL50" s="832"/>
      <c r="AM50" s="833"/>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row>
    <row r="51" spans="1:80" ht="15.75" thickBot="1" x14ac:dyDescent="0.3">
      <c r="A51" s="72"/>
      <c r="B51" s="72"/>
      <c r="C51" s="72"/>
      <c r="D51" s="72"/>
      <c r="E51" s="72"/>
      <c r="F51" s="72"/>
      <c r="G51" s="72"/>
      <c r="H51" s="72"/>
      <c r="I51" s="72"/>
      <c r="J51" s="834"/>
      <c r="K51" s="835"/>
      <c r="L51" s="835"/>
      <c r="M51" s="835"/>
      <c r="N51" s="835"/>
      <c r="O51" s="836"/>
      <c r="P51" s="834"/>
      <c r="Q51" s="835"/>
      <c r="R51" s="835"/>
      <c r="S51" s="835"/>
      <c r="T51" s="835"/>
      <c r="U51" s="836"/>
      <c r="V51" s="834"/>
      <c r="W51" s="835"/>
      <c r="X51" s="835"/>
      <c r="Y51" s="835"/>
      <c r="Z51" s="835"/>
      <c r="AA51" s="836"/>
      <c r="AB51" s="834"/>
      <c r="AC51" s="835"/>
      <c r="AD51" s="835"/>
      <c r="AE51" s="835"/>
      <c r="AF51" s="835"/>
      <c r="AG51" s="836"/>
      <c r="AH51" s="834"/>
      <c r="AI51" s="835"/>
      <c r="AJ51" s="835"/>
      <c r="AK51" s="835"/>
      <c r="AL51" s="835"/>
      <c r="AM51" s="836"/>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row>
    <row r="52" spans="1:80" x14ac:dyDescent="0.2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row>
    <row r="53" spans="1:80" ht="15" customHeight="1" x14ac:dyDescent="0.25">
      <c r="A53" s="72"/>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row>
    <row r="54" spans="1:80" ht="15" customHeigh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row>
    <row r="55" spans="1:80"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row>
    <row r="56" spans="1:80" x14ac:dyDescent="0.2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row>
    <row r="57" spans="1:80"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row>
    <row r="58" spans="1:80" x14ac:dyDescent="0.2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row>
    <row r="59" spans="1:80" x14ac:dyDescent="0.2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row>
    <row r="60" spans="1:80"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row>
    <row r="61" spans="1:80" x14ac:dyDescent="0.2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row>
    <row r="62" spans="1:80"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row>
    <row r="63" spans="1:80"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row>
    <row r="64" spans="1:80"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row>
    <row r="65" spans="1:80"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row>
    <row r="66" spans="1:80"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row>
    <row r="67" spans="1:80"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row>
    <row r="68" spans="1:80"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row>
    <row r="69" spans="1:80"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row>
    <row r="70" spans="1:80"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row>
    <row r="71" spans="1:80"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row>
    <row r="72" spans="1:80"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row>
    <row r="73" spans="1:80"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row>
    <row r="74" spans="1:80"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row>
    <row r="75" spans="1:80"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row>
    <row r="76" spans="1:80"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row>
    <row r="77" spans="1:80"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row>
    <row r="78" spans="1:80"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row>
    <row r="79" spans="1:80"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row>
    <row r="80" spans="1:80"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row>
    <row r="81" spans="1:63"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row>
    <row r="82" spans="1:63"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row>
    <row r="83" spans="1:63"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row>
    <row r="84" spans="1:63"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row>
    <row r="85" spans="1:63"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row>
    <row r="86" spans="1:63"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row>
    <row r="87" spans="1:63"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row>
    <row r="88" spans="1:63"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row>
    <row r="89" spans="1:63"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row>
    <row r="90" spans="1:63"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row>
    <row r="91" spans="1:63"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row>
    <row r="92" spans="1:63"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row>
    <row r="93" spans="1:63"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row>
    <row r="94" spans="1:63"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row>
    <row r="95" spans="1:63"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row>
    <row r="96" spans="1:63"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row>
    <row r="97" spans="1:63"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row>
    <row r="98" spans="1:63"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row>
    <row r="99" spans="1:63"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row>
    <row r="100" spans="1:63"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row>
    <row r="101" spans="1:63"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row>
    <row r="102" spans="1:63"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row>
    <row r="103" spans="1:63"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row>
    <row r="104" spans="1:63"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row>
    <row r="105" spans="1:63"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row>
    <row r="106" spans="1:63"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row>
    <row r="107" spans="1:63"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row>
    <row r="108" spans="1:63"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row>
    <row r="109" spans="1:63"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row>
    <row r="110" spans="1:63"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row>
    <row r="111" spans="1:63"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row>
    <row r="112" spans="1:63"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row>
    <row r="113" spans="1:63"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row>
    <row r="114" spans="1:63"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row>
    <row r="115" spans="1:63"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row>
    <row r="116" spans="1:63"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row>
    <row r="117" spans="1:63"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row>
    <row r="118" spans="1:63"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row>
    <row r="119" spans="1:63"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row>
    <row r="120" spans="1:63"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row>
    <row r="121" spans="1:63"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row>
    <row r="122" spans="1:63" x14ac:dyDescent="0.25">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row>
    <row r="123" spans="1:63" x14ac:dyDescent="0.2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row>
    <row r="124" spans="1:63" x14ac:dyDescent="0.25">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row>
    <row r="125" spans="1:63" x14ac:dyDescent="0.25">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row>
    <row r="126" spans="1:63" x14ac:dyDescent="0.25">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row>
    <row r="127" spans="1:63" x14ac:dyDescent="0.25">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row>
    <row r="128" spans="1:63" x14ac:dyDescent="0.25">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row>
    <row r="129" spans="2:63" x14ac:dyDescent="0.25">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row>
    <row r="130" spans="2:63" x14ac:dyDescent="0.25">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row>
    <row r="131" spans="2:63" x14ac:dyDescent="0.25">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row>
    <row r="132" spans="2:63" x14ac:dyDescent="0.25">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row>
    <row r="133" spans="2:63" x14ac:dyDescent="0.25">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row>
    <row r="134" spans="2:63" x14ac:dyDescent="0.25">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row>
    <row r="135" spans="2:63" x14ac:dyDescent="0.25">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row>
    <row r="136" spans="2:63" x14ac:dyDescent="0.25">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row>
    <row r="137" spans="2:63" x14ac:dyDescent="0.25">
      <c r="B137" s="72"/>
      <c r="C137" s="72"/>
      <c r="D137" s="72"/>
      <c r="E137" s="72"/>
      <c r="F137" s="72"/>
      <c r="G137" s="72"/>
      <c r="H137" s="72"/>
      <c r="I137" s="72"/>
    </row>
    <row r="138" spans="2:63" x14ac:dyDescent="0.25">
      <c r="B138" s="72"/>
      <c r="C138" s="72"/>
      <c r="D138" s="72"/>
      <c r="E138" s="72"/>
      <c r="F138" s="72"/>
      <c r="G138" s="72"/>
      <c r="H138" s="72"/>
      <c r="I138" s="72"/>
    </row>
    <row r="139" spans="2:63" x14ac:dyDescent="0.25">
      <c r="B139" s="72"/>
      <c r="C139" s="72"/>
      <c r="D139" s="72"/>
      <c r="E139" s="72"/>
      <c r="F139" s="72"/>
      <c r="G139" s="72"/>
      <c r="H139" s="72"/>
      <c r="I139" s="72"/>
    </row>
    <row r="140" spans="2:63" x14ac:dyDescent="0.25">
      <c r="B140" s="72"/>
      <c r="C140" s="72"/>
      <c r="D140" s="72"/>
      <c r="E140" s="72"/>
      <c r="F140" s="72"/>
      <c r="G140" s="72"/>
      <c r="H140" s="72"/>
      <c r="I140" s="72"/>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2" sqref="A2"/>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row>
    <row r="2" spans="1:91" ht="18" customHeight="1" x14ac:dyDescent="0.25">
      <c r="A2" s="72"/>
      <c r="B2" s="907" t="s">
        <v>136</v>
      </c>
      <c r="C2" s="908"/>
      <c r="D2" s="908"/>
      <c r="E2" s="908"/>
      <c r="F2" s="908"/>
      <c r="G2" s="908"/>
      <c r="H2" s="908"/>
      <c r="I2" s="908"/>
      <c r="J2" s="827" t="s">
        <v>1</v>
      </c>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row>
    <row r="3" spans="1:91" ht="18.75" customHeight="1" x14ac:dyDescent="0.25">
      <c r="A3" s="72"/>
      <c r="B3" s="908"/>
      <c r="C3" s="908"/>
      <c r="D3" s="908"/>
      <c r="E3" s="908"/>
      <c r="F3" s="908"/>
      <c r="G3" s="908"/>
      <c r="H3" s="908"/>
      <c r="I3" s="908"/>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c r="AJ3" s="827"/>
      <c r="AK3" s="827"/>
      <c r="AL3" s="827"/>
      <c r="AM3" s="827"/>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row>
    <row r="4" spans="1:91" ht="15" customHeight="1" x14ac:dyDescent="0.25">
      <c r="A4" s="72"/>
      <c r="B4" s="908"/>
      <c r="C4" s="908"/>
      <c r="D4" s="908"/>
      <c r="E4" s="908"/>
      <c r="F4" s="908"/>
      <c r="G4" s="908"/>
      <c r="H4" s="908"/>
      <c r="I4" s="908"/>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row>
    <row r="5" spans="1:91" ht="15.75" thickBot="1" x14ac:dyDescent="0.3">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row>
    <row r="6" spans="1:91" ht="15" customHeight="1" x14ac:dyDescent="0.25">
      <c r="A6" s="72"/>
      <c r="B6" s="839" t="s">
        <v>3</v>
      </c>
      <c r="C6" s="839"/>
      <c r="D6" s="840"/>
      <c r="E6" s="877" t="s">
        <v>101</v>
      </c>
      <c r="F6" s="878"/>
      <c r="G6" s="878"/>
      <c r="H6" s="878"/>
      <c r="I6" s="879"/>
      <c r="J6" s="34" t="str">
        <f>IF(AND('R. Gestión '!$Z$18="Muy Alta",'R. Gestión '!$AB$18="Leve"),CONCATENATE("R1C",'R. Gestión '!$P$18),"")</f>
        <v/>
      </c>
      <c r="K6" s="35" t="str">
        <f>IF(AND('R. Gestión '!$Z$19="Muy Alta",'R. Gestión '!$AB$19="Leve"),CONCATENATE("R1C",'R. Gestión '!$P$19),"")</f>
        <v/>
      </c>
      <c r="L6" s="35" t="e">
        <f>IF(AND('R. Gestión '!#REF!="Muy Alta",'R. Gestión '!#REF!="Leve"),CONCATENATE("R1C",'R. Gestión '!#REF!),"")</f>
        <v>#REF!</v>
      </c>
      <c r="M6" s="35" t="e">
        <f>IF(AND('R. Gestión '!#REF!="Muy Alta",'R. Gestión '!#REF!="Leve"),CONCATENATE("R1C",'R. Gestión '!#REF!),"")</f>
        <v>#REF!</v>
      </c>
      <c r="N6" s="35" t="e">
        <f>IF(AND('R. Gestión '!#REF!="Muy Alta",'R. Gestión '!#REF!="Leve"),CONCATENATE("R1C",'R. Gestión '!#REF!),"")</f>
        <v>#REF!</v>
      </c>
      <c r="O6" s="36" t="e">
        <f>IF(AND('R. Gestión '!#REF!="Muy Alta",'R. Gestión '!#REF!="Leve"),CONCATENATE("R1C",'R. Gestión '!#REF!),"")</f>
        <v>#REF!</v>
      </c>
      <c r="P6" s="34" t="str">
        <f>IF(AND('R. Gestión '!$Z$18="Muy Alta",'R. Gestión '!$AB$18="Menor"),CONCATENATE("R1C",'R. Gestión '!$P$18),"")</f>
        <v/>
      </c>
      <c r="Q6" s="35" t="str">
        <f>IF(AND('R. Gestión '!$Z$19="Muy Alta",'R. Gestión '!$AB$19="Menor"),CONCATENATE("R1C",'R. Gestión '!$P$19),"")</f>
        <v/>
      </c>
      <c r="R6" s="35" t="e">
        <f>IF(AND('R. Gestión '!#REF!="Muy Alta",'R. Gestión '!#REF!="Menor"),CONCATENATE("R1C",'R. Gestión '!#REF!),"")</f>
        <v>#REF!</v>
      </c>
      <c r="S6" s="35" t="e">
        <f>IF(AND('R. Gestión '!#REF!="Muy Alta",'R. Gestión '!#REF!="Menor"),CONCATENATE("R1C",'R. Gestión '!#REF!),"")</f>
        <v>#REF!</v>
      </c>
      <c r="T6" s="35" t="e">
        <f>IF(AND('R. Gestión '!#REF!="Muy Alta",'R. Gestión '!#REF!="Menor"),CONCATENATE("R1C",'R. Gestión '!#REF!),"")</f>
        <v>#REF!</v>
      </c>
      <c r="U6" s="36" t="e">
        <f>IF(AND('R. Gestión '!#REF!="Muy Alta",'R. Gestión '!#REF!="Menor"),CONCATENATE("R1C",'R. Gestión '!#REF!),"")</f>
        <v>#REF!</v>
      </c>
      <c r="V6" s="34" t="str">
        <f>IF(AND('R. Gestión '!$Z$18="Muy Alta",'R. Gestión '!$AB$18="Moderado"),CONCATENATE("R1C",'R. Gestión '!$P$18),"")</f>
        <v/>
      </c>
      <c r="W6" s="35" t="str">
        <f>IF(AND('R. Gestión '!$Z$19="Muy Alta",'R. Gestión '!$AB$19="Moderado"),CONCATENATE("R1C",'R. Gestión '!$P$19),"")</f>
        <v/>
      </c>
      <c r="X6" s="35" t="e">
        <f>IF(AND('R. Gestión '!#REF!="Muy Alta",'R. Gestión '!#REF!="Moderado"),CONCATENATE("R1C",'R. Gestión '!#REF!),"")</f>
        <v>#REF!</v>
      </c>
      <c r="Y6" s="35" t="e">
        <f>IF(AND('R. Gestión '!#REF!="Muy Alta",'R. Gestión '!#REF!="Moderado"),CONCATENATE("R1C",'R. Gestión '!#REF!),"")</f>
        <v>#REF!</v>
      </c>
      <c r="Z6" s="35" t="e">
        <f>IF(AND('R. Gestión '!#REF!="Muy Alta",'R. Gestión '!#REF!="Moderado"),CONCATENATE("R1C",'R. Gestión '!#REF!),"")</f>
        <v>#REF!</v>
      </c>
      <c r="AA6" s="36" t="e">
        <f>IF(AND('R. Gestión '!#REF!="Muy Alta",'R. Gestión '!#REF!="Moderado"),CONCATENATE("R1C",'R. Gestión '!#REF!),"")</f>
        <v>#REF!</v>
      </c>
      <c r="AB6" s="34" t="str">
        <f>IF(AND('R. Gestión '!$Z$18="Muy Alta",'R. Gestión '!$AB$18="Mayor"),CONCATENATE("R1C",'R. Gestión '!$P$18),"")</f>
        <v/>
      </c>
      <c r="AC6" s="35" t="str">
        <f>IF(AND('R. Gestión '!$Z$19="Muy Alta",'R. Gestión '!$AB$19="Mayor"),CONCATENATE("R1C",'R. Gestión '!$P$19),"")</f>
        <v/>
      </c>
      <c r="AD6" s="35" t="e">
        <f>IF(AND('R. Gestión '!#REF!="Muy Alta",'R. Gestión '!#REF!="Mayor"),CONCATENATE("R1C",'R. Gestión '!#REF!),"")</f>
        <v>#REF!</v>
      </c>
      <c r="AE6" s="35" t="e">
        <f>IF(AND('R. Gestión '!#REF!="Muy Alta",'R. Gestión '!#REF!="Mayor"),CONCATENATE("R1C",'R. Gestión '!#REF!),"")</f>
        <v>#REF!</v>
      </c>
      <c r="AF6" s="35" t="e">
        <f>IF(AND('R. Gestión '!#REF!="Muy Alta",'R. Gestión '!#REF!="Mayor"),CONCATENATE("R1C",'R. Gestión '!#REF!),"")</f>
        <v>#REF!</v>
      </c>
      <c r="AG6" s="36" t="e">
        <f>IF(AND('R. Gestión '!#REF!="Muy Alta",'R. Gestión '!#REF!="Mayor"),CONCATENATE("R1C",'R. Gestión '!#REF!),"")</f>
        <v>#REF!</v>
      </c>
      <c r="AH6" s="37" t="str">
        <f>IF(AND('R. Gestión '!$Z$18="Muy Alta",'R. Gestión '!$AB$18="Catastrófico"),CONCATENATE("R1C",'R. Gestión '!$P$18),"")</f>
        <v/>
      </c>
      <c r="AI6" s="38" t="str">
        <f>IF(AND('R. Gestión '!$Z$19="Muy Alta",'R. Gestión '!$AB$19="Catastrófico"),CONCATENATE("R1C",'R. Gestión '!$P$19),"")</f>
        <v/>
      </c>
      <c r="AJ6" s="38" t="e">
        <f>IF(AND('R. Gestión '!#REF!="Muy Alta",'R. Gestión '!#REF!="Catastrófico"),CONCATENATE("R1C",'R. Gestión '!#REF!),"")</f>
        <v>#REF!</v>
      </c>
      <c r="AK6" s="38" t="e">
        <f>IF(AND('R. Gestión '!#REF!="Muy Alta",'R. Gestión '!#REF!="Catastrófico"),CONCATENATE("R1C",'R. Gestión '!#REF!),"")</f>
        <v>#REF!</v>
      </c>
      <c r="AL6" s="38" t="e">
        <f>IF(AND('R. Gestión '!#REF!="Muy Alta",'R. Gestión '!#REF!="Catastrófico"),CONCATENATE("R1C",'R. Gestión '!#REF!),"")</f>
        <v>#REF!</v>
      </c>
      <c r="AM6" s="39" t="e">
        <f>IF(AND('R. Gestión '!#REF!="Muy Alta",'R. Gestión '!#REF!="Catastrófico"),CONCATENATE("R1C",'R. Gestión '!#REF!),"")</f>
        <v>#REF!</v>
      </c>
      <c r="AN6" s="72"/>
      <c r="AO6" s="898" t="s">
        <v>66</v>
      </c>
      <c r="AP6" s="899"/>
      <c r="AQ6" s="899"/>
      <c r="AR6" s="899"/>
      <c r="AS6" s="899"/>
      <c r="AT6" s="900"/>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row>
    <row r="7" spans="1:91" ht="15" customHeight="1" x14ac:dyDescent="0.25">
      <c r="A7" s="72"/>
      <c r="B7" s="839"/>
      <c r="C7" s="839"/>
      <c r="D7" s="840"/>
      <c r="E7" s="880"/>
      <c r="F7" s="881"/>
      <c r="G7" s="881"/>
      <c r="H7" s="881"/>
      <c r="I7" s="882"/>
      <c r="J7" s="40" t="e">
        <f>IF(AND('R. Gestión '!#REF!="Muy Alta",'R. Gestión '!#REF!="Leve"),CONCATENATE("R2C",'R. Gestión '!#REF!),"")</f>
        <v>#REF!</v>
      </c>
      <c r="K7" s="41" t="e">
        <f>IF(AND('R. Gestión '!#REF!="Muy Alta",'R. Gestión '!#REF!="Leve"),CONCATENATE("R2C",'R. Gestión '!#REF!),"")</f>
        <v>#REF!</v>
      </c>
      <c r="L7" s="41" t="e">
        <f>IF(AND('R. Gestión '!#REF!="Muy Alta",'R. Gestión '!#REF!="Leve"),CONCATENATE("R2C",'R. Gestión '!#REF!),"")</f>
        <v>#REF!</v>
      </c>
      <c r="M7" s="41" t="e">
        <f>IF(AND('R. Gestión '!#REF!="Muy Alta",'R. Gestión '!#REF!="Leve"),CONCATENATE("R2C",'R. Gestión '!#REF!),"")</f>
        <v>#REF!</v>
      </c>
      <c r="N7" s="41" t="e">
        <f>IF(AND('R. Gestión '!#REF!="Muy Alta",'R. Gestión '!#REF!="Leve"),CONCATENATE("R2C",'R. Gestión '!#REF!),"")</f>
        <v>#REF!</v>
      </c>
      <c r="O7" s="42" t="e">
        <f>IF(AND('R. Gestión '!#REF!="Muy Alta",'R. Gestión '!#REF!="Leve"),CONCATENATE("R2C",'R. Gestión '!#REF!),"")</f>
        <v>#REF!</v>
      </c>
      <c r="P7" s="40" t="e">
        <f>IF(AND('R. Gestión '!#REF!="Muy Alta",'R. Gestión '!#REF!="Menor"),CONCATENATE("R2C",'R. Gestión '!#REF!),"")</f>
        <v>#REF!</v>
      </c>
      <c r="Q7" s="41" t="e">
        <f>IF(AND('R. Gestión '!#REF!="Muy Alta",'R. Gestión '!#REF!="Menor"),CONCATENATE("R2C",'R. Gestión '!#REF!),"")</f>
        <v>#REF!</v>
      </c>
      <c r="R7" s="41" t="e">
        <f>IF(AND('R. Gestión '!#REF!="Muy Alta",'R. Gestión '!#REF!="Menor"),CONCATENATE("R2C",'R. Gestión '!#REF!),"")</f>
        <v>#REF!</v>
      </c>
      <c r="S7" s="41" t="e">
        <f>IF(AND('R. Gestión '!#REF!="Muy Alta",'R. Gestión '!#REF!="Menor"),CONCATENATE("R2C",'R. Gestión '!#REF!),"")</f>
        <v>#REF!</v>
      </c>
      <c r="T7" s="41" t="e">
        <f>IF(AND('R. Gestión '!#REF!="Muy Alta",'R. Gestión '!#REF!="Menor"),CONCATENATE("R2C",'R. Gestión '!#REF!),"")</f>
        <v>#REF!</v>
      </c>
      <c r="U7" s="42" t="e">
        <f>IF(AND('R. Gestión '!#REF!="Muy Alta",'R. Gestión '!#REF!="Menor"),CONCATENATE("R2C",'R. Gestión '!#REF!),"")</f>
        <v>#REF!</v>
      </c>
      <c r="V7" s="40" t="e">
        <f>IF(AND('R. Gestión '!#REF!="Muy Alta",'R. Gestión '!#REF!="Moderado"),CONCATENATE("R2C",'R. Gestión '!#REF!),"")</f>
        <v>#REF!</v>
      </c>
      <c r="W7" s="41" t="e">
        <f>IF(AND('R. Gestión '!#REF!="Muy Alta",'R. Gestión '!#REF!="Moderado"),CONCATENATE("R2C",'R. Gestión '!#REF!),"")</f>
        <v>#REF!</v>
      </c>
      <c r="X7" s="41" t="e">
        <f>IF(AND('R. Gestión '!#REF!="Muy Alta",'R. Gestión '!#REF!="Moderado"),CONCATENATE("R2C",'R. Gestión '!#REF!),"")</f>
        <v>#REF!</v>
      </c>
      <c r="Y7" s="41" t="e">
        <f>IF(AND('R. Gestión '!#REF!="Muy Alta",'R. Gestión '!#REF!="Moderado"),CONCATENATE("R2C",'R. Gestión '!#REF!),"")</f>
        <v>#REF!</v>
      </c>
      <c r="Z7" s="41" t="e">
        <f>IF(AND('R. Gestión '!#REF!="Muy Alta",'R. Gestión '!#REF!="Moderado"),CONCATENATE("R2C",'R. Gestión '!#REF!),"")</f>
        <v>#REF!</v>
      </c>
      <c r="AA7" s="42" t="e">
        <f>IF(AND('R. Gestión '!#REF!="Muy Alta",'R. Gestión '!#REF!="Moderado"),CONCATENATE("R2C",'R. Gestión '!#REF!),"")</f>
        <v>#REF!</v>
      </c>
      <c r="AB7" s="40" t="e">
        <f>IF(AND('R. Gestión '!#REF!="Muy Alta",'R. Gestión '!#REF!="Mayor"),CONCATENATE("R2C",'R. Gestión '!#REF!),"")</f>
        <v>#REF!</v>
      </c>
      <c r="AC7" s="41" t="e">
        <f>IF(AND('R. Gestión '!#REF!="Muy Alta",'R. Gestión '!#REF!="Mayor"),CONCATENATE("R2C",'R. Gestión '!#REF!),"")</f>
        <v>#REF!</v>
      </c>
      <c r="AD7" s="41" t="e">
        <f>IF(AND('R. Gestión '!#REF!="Muy Alta",'R. Gestión '!#REF!="Mayor"),CONCATENATE("R2C",'R. Gestión '!#REF!),"")</f>
        <v>#REF!</v>
      </c>
      <c r="AE7" s="41" t="e">
        <f>IF(AND('R. Gestión '!#REF!="Muy Alta",'R. Gestión '!#REF!="Mayor"),CONCATENATE("R2C",'R. Gestión '!#REF!),"")</f>
        <v>#REF!</v>
      </c>
      <c r="AF7" s="41" t="e">
        <f>IF(AND('R. Gestión '!#REF!="Muy Alta",'R. Gestión '!#REF!="Mayor"),CONCATENATE("R2C",'R. Gestión '!#REF!),"")</f>
        <v>#REF!</v>
      </c>
      <c r="AG7" s="42" t="e">
        <f>IF(AND('R. Gestión '!#REF!="Muy Alta",'R. Gestión '!#REF!="Mayor"),CONCATENATE("R2C",'R. Gestión '!#REF!),"")</f>
        <v>#REF!</v>
      </c>
      <c r="AH7" s="43" t="e">
        <f>IF(AND('R. Gestión '!#REF!="Muy Alta",'R. Gestión '!#REF!="Catastrófico"),CONCATENATE("R2C",'R. Gestión '!#REF!),"")</f>
        <v>#REF!</v>
      </c>
      <c r="AI7" s="44" t="e">
        <f>IF(AND('R. Gestión '!#REF!="Muy Alta",'R. Gestión '!#REF!="Catastrófico"),CONCATENATE("R2C",'R. Gestión '!#REF!),"")</f>
        <v>#REF!</v>
      </c>
      <c r="AJ7" s="44" t="e">
        <f>IF(AND('R. Gestión '!#REF!="Muy Alta",'R. Gestión '!#REF!="Catastrófico"),CONCATENATE("R2C",'R. Gestión '!#REF!),"")</f>
        <v>#REF!</v>
      </c>
      <c r="AK7" s="44" t="e">
        <f>IF(AND('R. Gestión '!#REF!="Muy Alta",'R. Gestión '!#REF!="Catastrófico"),CONCATENATE("R2C",'R. Gestión '!#REF!),"")</f>
        <v>#REF!</v>
      </c>
      <c r="AL7" s="44" t="e">
        <f>IF(AND('R. Gestión '!#REF!="Muy Alta",'R. Gestión '!#REF!="Catastrófico"),CONCATENATE("R2C",'R. Gestión '!#REF!),"")</f>
        <v>#REF!</v>
      </c>
      <c r="AM7" s="45" t="e">
        <f>IF(AND('R. Gestión '!#REF!="Muy Alta",'R. Gestión '!#REF!="Catastrófico"),CONCATENATE("R2C",'R. Gestión '!#REF!),"")</f>
        <v>#REF!</v>
      </c>
      <c r="AN7" s="72"/>
      <c r="AO7" s="901"/>
      <c r="AP7" s="902"/>
      <c r="AQ7" s="902"/>
      <c r="AR7" s="902"/>
      <c r="AS7" s="902"/>
      <c r="AT7" s="903"/>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row>
    <row r="8" spans="1:91" ht="15" customHeight="1" x14ac:dyDescent="0.25">
      <c r="A8" s="72"/>
      <c r="B8" s="839"/>
      <c r="C8" s="839"/>
      <c r="D8" s="840"/>
      <c r="E8" s="880"/>
      <c r="F8" s="881"/>
      <c r="G8" s="881"/>
      <c r="H8" s="881"/>
      <c r="I8" s="882"/>
      <c r="J8" s="40" t="str">
        <f>IF(AND('R. Gestión '!$Z$84="Muy Alta",'R. Gestión '!$AB$84="Leve"),CONCATENATE("R3C",'R. Gestión '!$P$84),"")</f>
        <v/>
      </c>
      <c r="K8" s="41" t="str">
        <f>IF(AND('R. Gestión '!$Z$85="Muy Alta",'R. Gestión '!$AB$85="Leve"),CONCATENATE("R3C",'R. Gestión '!$P$85),"")</f>
        <v/>
      </c>
      <c r="L8" s="41" t="str">
        <f>IF(AND('R. Gestión '!$Z$86="Muy Alta",'R. Gestión '!$AB$86="Leve"),CONCATENATE("R3C",'R. Gestión '!$P$86),"")</f>
        <v/>
      </c>
      <c r="M8" s="41" t="str">
        <f>IF(AND('R. Gestión '!$Z$87="Muy Alta",'R. Gestión '!$AB$87="Leve"),CONCATENATE("R3C",'R. Gestión '!$P$87),"")</f>
        <v/>
      </c>
      <c r="N8" s="41" t="str">
        <f>IF(AND('R. Gestión '!$Z$88="Muy Alta",'R. Gestión '!$AB$88="Leve"),CONCATENATE("R3C",'R. Gestión '!$P$88),"")</f>
        <v/>
      </c>
      <c r="O8" s="42" t="str">
        <f>IF(AND('R. Gestión '!$Z$89="Muy Alta",'R. Gestión '!$AB$89="Leve"),CONCATENATE("R3C",'R. Gestión '!$P$89),"")</f>
        <v/>
      </c>
      <c r="P8" s="40" t="str">
        <f>IF(AND('R. Gestión '!$Z$84="Muy Alta",'R. Gestión '!$AB$84="Menor"),CONCATENATE("R3C",'R. Gestión '!$P$84),"")</f>
        <v/>
      </c>
      <c r="Q8" s="41" t="str">
        <f>IF(AND('R. Gestión '!$Z$85="Muy Alta",'R. Gestión '!$AB$85="Menor"),CONCATENATE("R3C",'R. Gestión '!$P$85),"")</f>
        <v/>
      </c>
      <c r="R8" s="41" t="str">
        <f>IF(AND('R. Gestión '!$Z$86="Muy Alta",'R. Gestión '!$AB$86="Menor"),CONCATENATE("R3C",'R. Gestión '!$P$86),"")</f>
        <v/>
      </c>
      <c r="S8" s="41" t="str">
        <f>IF(AND('R. Gestión '!$Z$87="Muy Alta",'R. Gestión '!$AB$87="Menor"),CONCATENATE("R3C",'R. Gestión '!$P$87),"")</f>
        <v/>
      </c>
      <c r="T8" s="41" t="str">
        <f>IF(AND('R. Gestión '!$Z$88="Muy Alta",'R. Gestión '!$AB$88="Menor"),CONCATENATE("R3C",'R. Gestión '!$P$88),"")</f>
        <v/>
      </c>
      <c r="U8" s="42" t="str">
        <f>IF(AND('R. Gestión '!$Z$89="Muy Alta",'R. Gestión '!$AB$89="Menor"),CONCATENATE("R3C",'R. Gestión '!$P$89),"")</f>
        <v/>
      </c>
      <c r="V8" s="40" t="str">
        <f>IF(AND('R. Gestión '!$Z$84="Muy Alta",'R. Gestión '!$AB$84="Moderado"),CONCATENATE("R3C",'R. Gestión '!$P$84),"")</f>
        <v/>
      </c>
      <c r="W8" s="41" t="str">
        <f>IF(AND('R. Gestión '!$Z$85="Muy Alta",'R. Gestión '!$AB$85="Moderado"),CONCATENATE("R3C",'R. Gestión '!$P$85),"")</f>
        <v/>
      </c>
      <c r="X8" s="41" t="str">
        <f>IF(AND('R. Gestión '!$Z$86="Muy Alta",'R. Gestión '!$AB$86="Moderado"),CONCATENATE("R3C",'R. Gestión '!$P$86),"")</f>
        <v/>
      </c>
      <c r="Y8" s="41" t="str">
        <f>IF(AND('R. Gestión '!$Z$87="Muy Alta",'R. Gestión '!$AB$87="Moderado"),CONCATENATE("R3C",'R. Gestión '!$P$87),"")</f>
        <v/>
      </c>
      <c r="Z8" s="41" t="str">
        <f>IF(AND('R. Gestión '!$Z$88="Muy Alta",'R. Gestión '!$AB$88="Moderado"),CONCATENATE("R3C",'R. Gestión '!$P$88),"")</f>
        <v/>
      </c>
      <c r="AA8" s="42" t="str">
        <f>IF(AND('R. Gestión '!$Z$89="Muy Alta",'R. Gestión '!$AB$89="Moderado"),CONCATENATE("R3C",'R. Gestión '!$P$89),"")</f>
        <v/>
      </c>
      <c r="AB8" s="40" t="str">
        <f>IF(AND('R. Gestión '!$Z$84="Muy Alta",'R. Gestión '!$AB$84="Mayor"),CONCATENATE("R3C",'R. Gestión '!$P$84),"")</f>
        <v/>
      </c>
      <c r="AC8" s="41" t="str">
        <f>IF(AND('R. Gestión '!$Z$85="Muy Alta",'R. Gestión '!$AB$85="Mayor"),CONCATENATE("R3C",'R. Gestión '!$P$85),"")</f>
        <v/>
      </c>
      <c r="AD8" s="41" t="str">
        <f>IF(AND('R. Gestión '!$Z$86="Muy Alta",'R. Gestión '!$AB$86="Mayor"),CONCATENATE("R3C",'R. Gestión '!$P$86),"")</f>
        <v/>
      </c>
      <c r="AE8" s="41" t="str">
        <f>IF(AND('R. Gestión '!$Z$87="Muy Alta",'R. Gestión '!$AB$87="Mayor"),CONCATENATE("R3C",'R. Gestión '!$P$87),"")</f>
        <v/>
      </c>
      <c r="AF8" s="41" t="str">
        <f>IF(AND('R. Gestión '!$Z$88="Muy Alta",'R. Gestión '!$AB$88="Mayor"),CONCATENATE("R3C",'R. Gestión '!$P$88),"")</f>
        <v/>
      </c>
      <c r="AG8" s="42" t="str">
        <f>IF(AND('R. Gestión '!$Z$89="Muy Alta",'R. Gestión '!$AB$89="Mayor"),CONCATENATE("R3C",'R. Gestión '!$P$89),"")</f>
        <v/>
      </c>
      <c r="AH8" s="43" t="str">
        <f>IF(AND('R. Gestión '!$Z$84="Muy Alta",'R. Gestión '!$AB$84="Catastrófico"),CONCATENATE("R3C",'R. Gestión '!$P$84),"")</f>
        <v/>
      </c>
      <c r="AI8" s="44" t="str">
        <f>IF(AND('R. Gestión '!$Z$85="Muy Alta",'R. Gestión '!$AB$85="Catastrófico"),CONCATENATE("R3C",'R. Gestión '!$P$85),"")</f>
        <v/>
      </c>
      <c r="AJ8" s="44" t="str">
        <f>IF(AND('R. Gestión '!$Z$86="Muy Alta",'R. Gestión '!$AB$86="Catastrófico"),CONCATENATE("R3C",'R. Gestión '!$P$86),"")</f>
        <v/>
      </c>
      <c r="AK8" s="44" t="str">
        <f>IF(AND('R. Gestión '!$Z$87="Muy Alta",'R. Gestión '!$AB$87="Catastrófico"),CONCATENATE("R3C",'R. Gestión '!$P$87),"")</f>
        <v/>
      </c>
      <c r="AL8" s="44" t="str">
        <f>IF(AND('R. Gestión '!$Z$88="Muy Alta",'R. Gestión '!$AB$88="Catastrófico"),CONCATENATE("R3C",'R. Gestión '!$P$88),"")</f>
        <v/>
      </c>
      <c r="AM8" s="45" t="str">
        <f>IF(AND('R. Gestión '!$Z$89="Muy Alta",'R. Gestión '!$AB$89="Catastrófico"),CONCATENATE("R3C",'R. Gestión '!$P$89),"")</f>
        <v/>
      </c>
      <c r="AN8" s="72"/>
      <c r="AO8" s="901"/>
      <c r="AP8" s="902"/>
      <c r="AQ8" s="902"/>
      <c r="AR8" s="902"/>
      <c r="AS8" s="902"/>
      <c r="AT8" s="903"/>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row>
    <row r="9" spans="1:91" ht="15" customHeight="1" x14ac:dyDescent="0.25">
      <c r="A9" s="72"/>
      <c r="B9" s="839"/>
      <c r="C9" s="839"/>
      <c r="D9" s="840"/>
      <c r="E9" s="880"/>
      <c r="F9" s="881"/>
      <c r="G9" s="881"/>
      <c r="H9" s="881"/>
      <c r="I9" s="882"/>
      <c r="J9" s="40" t="str">
        <f>IF(AND('R. Gestión '!$Z$65="Muy Alta",'R. Gestión '!$AB$65="Leve"),CONCATENATE("R4C",'R. Gestión '!$P$65),"")</f>
        <v/>
      </c>
      <c r="K9" s="41" t="str">
        <f>IF(AND('R. Gestión '!$Z$66="Muy Alta",'R. Gestión '!$AB$66="Leve"),CONCATENATE("R4C",'R. Gestión '!$P$66),"")</f>
        <v/>
      </c>
      <c r="L9" s="46" t="str">
        <f>IF(AND('R. Gestión '!$Z$67="Muy Alta",'R. Gestión '!$AB$67="Leve"),CONCATENATE("R4C",'R. Gestión '!$P$67),"")</f>
        <v/>
      </c>
      <c r="M9" s="46" t="str">
        <f>IF(AND('R. Gestión '!$Z$68="Muy Alta",'R. Gestión '!$AB$68="Leve"),CONCATENATE("R4C",'R. Gestión '!$P$68),"")</f>
        <v/>
      </c>
      <c r="N9" s="46" t="str">
        <f>IF(AND('R. Gestión '!$Z$69="Muy Alta",'R. Gestión '!$AB$69="Leve"),CONCATENATE("R4C",'R. Gestión '!$P$69),"")</f>
        <v/>
      </c>
      <c r="O9" s="42" t="str">
        <f>IF(AND('R. Gestión '!$Z$70="Muy Alta",'R. Gestión '!$AB$70="Leve"),CONCATENATE("R4C",'R. Gestión '!$P$70),"")</f>
        <v/>
      </c>
      <c r="P9" s="40" t="str">
        <f>IF(AND('R. Gestión '!$Z$65="Muy Alta",'R. Gestión '!$AB$65="Menor"),CONCATENATE("R4C",'R. Gestión '!$P$65),"")</f>
        <v/>
      </c>
      <c r="Q9" s="41" t="str">
        <f>IF(AND('R. Gestión '!$Z$66="Muy Alta",'R. Gestión '!$AB$66="Menor"),CONCATENATE("R4C",'R. Gestión '!$P$66),"")</f>
        <v/>
      </c>
      <c r="R9" s="46" t="str">
        <f>IF(AND('R. Gestión '!$Z$67="Muy Alta",'R. Gestión '!$AB$67="Menor"),CONCATENATE("R4C",'R. Gestión '!$P$67),"")</f>
        <v/>
      </c>
      <c r="S9" s="46" t="str">
        <f>IF(AND('R. Gestión '!$Z$68="Muy Alta",'R. Gestión '!$AB$68="Menor"),CONCATENATE("R4C",'R. Gestión '!$P$68),"")</f>
        <v/>
      </c>
      <c r="T9" s="46" t="str">
        <f>IF(AND('R. Gestión '!$Z$69="Muy Alta",'R. Gestión '!$AB$69="Menor"),CONCATENATE("R4C",'R. Gestión '!$P$69),"")</f>
        <v/>
      </c>
      <c r="U9" s="42" t="str">
        <f>IF(AND('R. Gestión '!$Z$70="Muy Alta",'R. Gestión '!$AB$70="Menor"),CONCATENATE("R4C",'R. Gestión '!$P$70),"")</f>
        <v/>
      </c>
      <c r="V9" s="40" t="str">
        <f>IF(AND('R. Gestión '!$Z$65="Muy Alta",'R. Gestión '!$AB$65="Moderado"),CONCATENATE("R4C",'R. Gestión '!$P$65),"")</f>
        <v/>
      </c>
      <c r="W9" s="41" t="str">
        <f>IF(AND('R. Gestión '!$Z$66="Muy Alta",'R. Gestión '!$AB$66="Moderado"),CONCATENATE("R4C",'R. Gestión '!$P$66),"")</f>
        <v/>
      </c>
      <c r="X9" s="46" t="str">
        <f>IF(AND('R. Gestión '!$Z$67="Muy Alta",'R. Gestión '!$AB$67="Moderado"),CONCATENATE("R4C",'R. Gestión '!$P$67),"")</f>
        <v/>
      </c>
      <c r="Y9" s="46" t="str">
        <f>IF(AND('R. Gestión '!$Z$68="Muy Alta",'R. Gestión '!$AB$68="Moderado"),CONCATENATE("R4C",'R. Gestión '!$P$68),"")</f>
        <v/>
      </c>
      <c r="Z9" s="46" t="str">
        <f>IF(AND('R. Gestión '!$Z$69="Muy Alta",'R. Gestión '!$AB$69="Moderado"),CONCATENATE("R4C",'R. Gestión '!$P$69),"")</f>
        <v/>
      </c>
      <c r="AA9" s="42" t="str">
        <f>IF(AND('R. Gestión '!$Z$70="Muy Alta",'R. Gestión '!$AB$70="Moderado"),CONCATENATE("R4C",'R. Gestión '!$P$70),"")</f>
        <v/>
      </c>
      <c r="AB9" s="40" t="str">
        <f>IF(AND('R. Gestión '!$Z$65="Muy Alta",'R. Gestión '!$AB$65="Mayor"),CONCATENATE("R4C",'R. Gestión '!$P$65),"")</f>
        <v/>
      </c>
      <c r="AC9" s="41" t="str">
        <f>IF(AND('R. Gestión '!$Z$66="Muy Alta",'R. Gestión '!$AB$66="Mayor"),CONCATENATE("R4C",'R. Gestión '!$P$66),"")</f>
        <v/>
      </c>
      <c r="AD9" s="46" t="str">
        <f>IF(AND('R. Gestión '!$Z$67="Muy Alta",'R. Gestión '!$AB$67="Mayor"),CONCATENATE("R4C",'R. Gestión '!$P$67),"")</f>
        <v/>
      </c>
      <c r="AE9" s="46" t="str">
        <f>IF(AND('R. Gestión '!$Z$68="Muy Alta",'R. Gestión '!$AB$68="Mayor"),CONCATENATE("R4C",'R. Gestión '!$P$68),"")</f>
        <v/>
      </c>
      <c r="AF9" s="46" t="str">
        <f>IF(AND('R. Gestión '!$Z$69="Muy Alta",'R. Gestión '!$AB$69="Mayor"),CONCATENATE("R4C",'R. Gestión '!$P$69),"")</f>
        <v/>
      </c>
      <c r="AG9" s="42" t="str">
        <f>IF(AND('R. Gestión '!$Z$70="Muy Alta",'R. Gestión '!$AB$70="Mayor"),CONCATENATE("R4C",'R. Gestión '!$P$70),"")</f>
        <v/>
      </c>
      <c r="AH9" s="43" t="str">
        <f>IF(AND('R. Gestión '!$Z$65="Muy Alta",'R. Gestión '!$AB$65="Catastrófico"),CONCATENATE("R4C",'R. Gestión '!$P$65),"")</f>
        <v/>
      </c>
      <c r="AI9" s="44" t="str">
        <f>IF(AND('R. Gestión '!$Z$66="Muy Alta",'R. Gestión '!$AB$66="Catastrófico"),CONCATENATE("R4C",'R. Gestión '!$P$66),"")</f>
        <v/>
      </c>
      <c r="AJ9" s="44" t="str">
        <f>IF(AND('R. Gestión '!$Z$67="Muy Alta",'R. Gestión '!$AB$67="Catastrófico"),CONCATENATE("R4C",'R. Gestión '!$P$67),"")</f>
        <v/>
      </c>
      <c r="AK9" s="44" t="str">
        <f>IF(AND('R. Gestión '!$Z$68="Muy Alta",'R. Gestión '!$AB$68="Catastrófico"),CONCATENATE("R4C",'R. Gestión '!$P$68),"")</f>
        <v/>
      </c>
      <c r="AL9" s="44" t="str">
        <f>IF(AND('R. Gestión '!$Z$69="Muy Alta",'R. Gestión '!$AB$69="Catastrófico"),CONCATENATE("R4C",'R. Gestión '!$P$69),"")</f>
        <v/>
      </c>
      <c r="AM9" s="45" t="str">
        <f>IF(AND('R. Gestión '!$Z$70="Muy Alta",'R. Gestión '!$AB$70="Catastrófico"),CONCATENATE("R4C",'R. Gestión '!$P$70),"")</f>
        <v/>
      </c>
      <c r="AN9" s="72"/>
      <c r="AO9" s="901"/>
      <c r="AP9" s="902"/>
      <c r="AQ9" s="902"/>
      <c r="AR9" s="902"/>
      <c r="AS9" s="902"/>
      <c r="AT9" s="903"/>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row>
    <row r="10" spans="1:91" ht="15" customHeight="1" x14ac:dyDescent="0.25">
      <c r="A10" s="72"/>
      <c r="B10" s="839"/>
      <c r="C10" s="839"/>
      <c r="D10" s="840"/>
      <c r="E10" s="880"/>
      <c r="F10" s="881"/>
      <c r="G10" s="881"/>
      <c r="H10" s="881"/>
      <c r="I10" s="882"/>
      <c r="J10" s="40" t="str">
        <f>IF(AND('R. Gestión '!$Z$71="Muy Alta",'R. Gestión '!$AB$71="Leve"),CONCATENATE("R5C",'R. Gestión '!$P$71),"")</f>
        <v/>
      </c>
      <c r="K10" s="41" t="str">
        <f>IF(AND('R. Gestión '!$Z$72="Muy Alta",'R. Gestión '!$AB$72="Leve"),CONCATENATE("R5C",'R. Gestión '!$P$72),"")</f>
        <v/>
      </c>
      <c r="L10" s="46" t="str">
        <f>IF(AND('R. Gestión '!$Z$73="Muy Alta",'R. Gestión '!$AB$73="Leve"),CONCATENATE("R5C",'R. Gestión '!$P$73),"")</f>
        <v/>
      </c>
      <c r="M10" s="46" t="str">
        <f>IF(AND('R. Gestión '!$Z$74="Muy Alta",'R. Gestión '!$AB$74="Leve"),CONCATENATE("R5C",'R. Gestión '!$P$74),"")</f>
        <v/>
      </c>
      <c r="N10" s="46" t="str">
        <f>IF(AND('R. Gestión '!$Z$75="Muy Alta",'R. Gestión '!$AB$75="Leve"),CONCATENATE("R5C",'R. Gestión '!$P$75),"")</f>
        <v/>
      </c>
      <c r="O10" s="42" t="str">
        <f>IF(AND('R. Gestión '!$Z$76="Muy Alta",'R. Gestión '!$AB$76="Leve"),CONCATENATE("R5C",'R. Gestión '!$P$76),"")</f>
        <v/>
      </c>
      <c r="P10" s="40" t="str">
        <f>IF(AND('R. Gestión '!$Z$71="Muy Alta",'R. Gestión '!$AB$71="Menor"),CONCATENATE("R5C",'R. Gestión '!$P$71),"")</f>
        <v/>
      </c>
      <c r="Q10" s="41" t="str">
        <f>IF(AND('R. Gestión '!$Z$72="Muy Alta",'R. Gestión '!$AB$72="Menor"),CONCATENATE("R5C",'R. Gestión '!$P$72),"")</f>
        <v/>
      </c>
      <c r="R10" s="46" t="str">
        <f>IF(AND('R. Gestión '!$Z$73="Muy Alta",'R. Gestión '!$AB$73="Menor"),CONCATENATE("R5C",'R. Gestión '!$P$73),"")</f>
        <v/>
      </c>
      <c r="S10" s="46" t="str">
        <f>IF(AND('R. Gestión '!$Z$74="Muy Alta",'R. Gestión '!$AB$74="Menor"),CONCATENATE("R5C",'R. Gestión '!$P$74),"")</f>
        <v/>
      </c>
      <c r="T10" s="46" t="str">
        <f>IF(AND('R. Gestión '!$Z$75="Muy Alta",'R. Gestión '!$AB$75="Menor"),CONCATENATE("R5C",'R. Gestión '!$P$75),"")</f>
        <v/>
      </c>
      <c r="U10" s="42" t="str">
        <f>IF(AND('R. Gestión '!$Z$76="Muy Alta",'R. Gestión '!$AB$76="Menor"),CONCATENATE("R5C",'R. Gestión '!$P$76),"")</f>
        <v/>
      </c>
      <c r="V10" s="40" t="str">
        <f>IF(AND('R. Gestión '!$Z$71="Muy Alta",'R. Gestión '!$AB$71="Moderado"),CONCATENATE("R5C",'R. Gestión '!$P$71),"")</f>
        <v/>
      </c>
      <c r="W10" s="41" t="str">
        <f>IF(AND('R. Gestión '!$Z$72="Muy Alta",'R. Gestión '!$AB$72="Moderado"),CONCATENATE("R5C",'R. Gestión '!$P$72),"")</f>
        <v/>
      </c>
      <c r="X10" s="46" t="str">
        <f>IF(AND('R. Gestión '!$Z$73="Muy Alta",'R. Gestión '!$AB$73="Moderado"),CONCATENATE("R5C",'R. Gestión '!$P$73),"")</f>
        <v/>
      </c>
      <c r="Y10" s="46" t="str">
        <f>IF(AND('R. Gestión '!$Z$74="Muy Alta",'R. Gestión '!$AB$74="Moderado"),CONCATENATE("R5C",'R. Gestión '!$P$74),"")</f>
        <v/>
      </c>
      <c r="Z10" s="46" t="str">
        <f>IF(AND('R. Gestión '!$Z$75="Muy Alta",'R. Gestión '!$AB$75="Moderado"),CONCATENATE("R5C",'R. Gestión '!$P$75),"")</f>
        <v/>
      </c>
      <c r="AA10" s="42" t="str">
        <f>IF(AND('R. Gestión '!$Z$76="Muy Alta",'R. Gestión '!$AB$76="Moderado"),CONCATENATE("R5C",'R. Gestión '!$P$76),"")</f>
        <v/>
      </c>
      <c r="AB10" s="40" t="str">
        <f>IF(AND('R. Gestión '!$Z$71="Muy Alta",'R. Gestión '!$AB$71="Mayor"),CONCATENATE("R5C",'R. Gestión '!$P$71),"")</f>
        <v/>
      </c>
      <c r="AC10" s="41" t="str">
        <f>IF(AND('R. Gestión '!$Z$72="Muy Alta",'R. Gestión '!$AB$72="Mayor"),CONCATENATE("R5C",'R. Gestión '!$P$72),"")</f>
        <v/>
      </c>
      <c r="AD10" s="46" t="str">
        <f>IF(AND('R. Gestión '!$Z$73="Muy Alta",'R. Gestión '!$AB$73="Mayor"),CONCATENATE("R5C",'R. Gestión '!$P$73),"")</f>
        <v/>
      </c>
      <c r="AE10" s="46" t="str">
        <f>IF(AND('R. Gestión '!$Z$74="Muy Alta",'R. Gestión '!$AB$74="Mayor"),CONCATENATE("R5C",'R. Gestión '!$P$74),"")</f>
        <v/>
      </c>
      <c r="AF10" s="46" t="str">
        <f>IF(AND('R. Gestión '!$Z$75="Muy Alta",'R. Gestión '!$AB$75="Mayor"),CONCATENATE("R5C",'R. Gestión '!$P$75),"")</f>
        <v/>
      </c>
      <c r="AG10" s="42" t="str">
        <f>IF(AND('R. Gestión '!$Z$76="Muy Alta",'R. Gestión '!$AB$76="Mayor"),CONCATENATE("R5C",'R. Gestión '!$P$76),"")</f>
        <v/>
      </c>
      <c r="AH10" s="43" t="str">
        <f>IF(AND('R. Gestión '!$Z$71="Muy Alta",'R. Gestión '!$AB$71="Catastrófico"),CONCATENATE("R5C",'R. Gestión '!$P$71),"")</f>
        <v/>
      </c>
      <c r="AI10" s="44" t="str">
        <f>IF(AND('R. Gestión '!$Z$72="Muy Alta",'R. Gestión '!$AB$72="Catastrófico"),CONCATENATE("R5C",'R. Gestión '!$P$72),"")</f>
        <v/>
      </c>
      <c r="AJ10" s="44" t="str">
        <f>IF(AND('R. Gestión '!$Z$73="Muy Alta",'R. Gestión '!$AB$73="Catastrófico"),CONCATENATE("R5C",'R. Gestión '!$P$73),"")</f>
        <v/>
      </c>
      <c r="AK10" s="44" t="str">
        <f>IF(AND('R. Gestión '!$Z$74="Muy Alta",'R. Gestión '!$AB$74="Catastrófico"),CONCATENATE("R5C",'R. Gestión '!$P$74),"")</f>
        <v/>
      </c>
      <c r="AL10" s="44" t="str">
        <f>IF(AND('R. Gestión '!$Z$75="Muy Alta",'R. Gestión '!$AB$75="Catastrófico"),CONCATENATE("R5C",'R. Gestión '!$P$75),"")</f>
        <v/>
      </c>
      <c r="AM10" s="45" t="str">
        <f>IF(AND('R. Gestión '!$Z$76="Muy Alta",'R. Gestión '!$AB$76="Catastrófico"),CONCATENATE("R5C",'R. Gestión '!$P$76),"")</f>
        <v/>
      </c>
      <c r="AN10" s="72"/>
      <c r="AO10" s="901"/>
      <c r="AP10" s="902"/>
      <c r="AQ10" s="902"/>
      <c r="AR10" s="902"/>
      <c r="AS10" s="902"/>
      <c r="AT10" s="903"/>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row>
    <row r="11" spans="1:91" ht="15" customHeight="1" x14ac:dyDescent="0.25">
      <c r="A11" s="72"/>
      <c r="B11" s="839"/>
      <c r="C11" s="839"/>
      <c r="D11" s="840"/>
      <c r="E11" s="880"/>
      <c r="F11" s="881"/>
      <c r="G11" s="881"/>
      <c r="H11" s="881"/>
      <c r="I11" s="882"/>
      <c r="J11" s="40" t="str">
        <f>IF(AND('R. Gestión '!$Z$77="Muy Alta",'R. Gestión '!$AB$77="Leve"),CONCATENATE("R6C",'R. Gestión '!$P$77),"")</f>
        <v/>
      </c>
      <c r="K11" s="41" t="str">
        <f>IF(AND('R. Gestión '!$Z$78="Muy Alta",'R. Gestión '!$AB$78="Leve"),CONCATENATE("R6C",'R. Gestión '!$P$78),"")</f>
        <v/>
      </c>
      <c r="L11" s="46" t="str">
        <f>IF(AND('R. Gestión '!$Z$79="Muy Alta",'R. Gestión '!$AB$79="Leve"),CONCATENATE("R6C",'R. Gestión '!$P$79),"")</f>
        <v/>
      </c>
      <c r="M11" s="46" t="str">
        <f>IF(AND('R. Gestión '!$Z$80="Muy Alta",'R. Gestión '!$AB$80="Leve"),CONCATENATE("R6C",'R. Gestión '!$P$80),"")</f>
        <v/>
      </c>
      <c r="N11" s="46" t="str">
        <f>IF(AND('R. Gestión '!$Z$81="Muy Alta",'R. Gestión '!$AB$81="Leve"),CONCATENATE("R6C",'R. Gestión '!$P$81),"")</f>
        <v/>
      </c>
      <c r="O11" s="42" t="str">
        <f>IF(AND('R. Gestión '!$Z$82="Muy Alta",'R. Gestión '!$AB$82="Leve"),CONCATENATE("R6C",'R. Gestión '!$P$82),"")</f>
        <v/>
      </c>
      <c r="P11" s="40" t="str">
        <f>IF(AND('R. Gestión '!$Z$77="Muy Alta",'R. Gestión '!$AB$77="Menor"),CONCATENATE("R6C",'R. Gestión '!$P$77),"")</f>
        <v/>
      </c>
      <c r="Q11" s="41" t="str">
        <f>IF(AND('R. Gestión '!$Z$78="Muy Alta",'R. Gestión '!$AB$78="Menor"),CONCATENATE("R6C",'R. Gestión '!$P$78),"")</f>
        <v/>
      </c>
      <c r="R11" s="46" t="str">
        <f>IF(AND('R. Gestión '!$Z$79="Muy Alta",'R. Gestión '!$AB$79="Menor"),CONCATENATE("R6C",'R. Gestión '!$P$79),"")</f>
        <v/>
      </c>
      <c r="S11" s="46" t="str">
        <f>IF(AND('R. Gestión '!$Z$80="Muy Alta",'R. Gestión '!$AB$80="Menor"),CONCATENATE("R6C",'R. Gestión '!$P$80),"")</f>
        <v/>
      </c>
      <c r="T11" s="46" t="str">
        <f>IF(AND('R. Gestión '!$Z$81="Muy Alta",'R. Gestión '!$AB$81="Menor"),CONCATENATE("R6C",'R. Gestión '!$P$81),"")</f>
        <v/>
      </c>
      <c r="U11" s="42" t="str">
        <f>IF(AND('R. Gestión '!$Z$82="Muy Alta",'R. Gestión '!$AB$82="Menor"),CONCATENATE("R6C",'R. Gestión '!$P$82),"")</f>
        <v/>
      </c>
      <c r="V11" s="40" t="str">
        <f>IF(AND('R. Gestión '!$Z$77="Muy Alta",'R. Gestión '!$AB$77="Moderado"),CONCATENATE("R6C",'R. Gestión '!$P$77),"")</f>
        <v/>
      </c>
      <c r="W11" s="41" t="str">
        <f>IF(AND('R. Gestión '!$Z$78="Muy Alta",'R. Gestión '!$AB$78="Moderado"),CONCATENATE("R6C",'R. Gestión '!$P$78),"")</f>
        <v/>
      </c>
      <c r="X11" s="46" t="str">
        <f>IF(AND('R. Gestión '!$Z$79="Muy Alta",'R. Gestión '!$AB$79="Moderado"),CONCATENATE("R6C",'R. Gestión '!$P$79),"")</f>
        <v/>
      </c>
      <c r="Y11" s="46" t="str">
        <f>IF(AND('R. Gestión '!$Z$80="Muy Alta",'R. Gestión '!$AB$80="Moderado"),CONCATENATE("R6C",'R. Gestión '!$P$80),"")</f>
        <v/>
      </c>
      <c r="Z11" s="46" t="str">
        <f>IF(AND('R. Gestión '!$Z$81="Muy Alta",'R. Gestión '!$AB$81="Moderado"),CONCATENATE("R6C",'R. Gestión '!$P$81),"")</f>
        <v/>
      </c>
      <c r="AA11" s="42" t="str">
        <f>IF(AND('R. Gestión '!$Z$82="Muy Alta",'R. Gestión '!$AB$82="Moderado"),CONCATENATE("R6C",'R. Gestión '!$P$82),"")</f>
        <v/>
      </c>
      <c r="AB11" s="40" t="str">
        <f>IF(AND('R. Gestión '!$Z$77="Muy Alta",'R. Gestión '!$AB$77="Mayor"),CONCATENATE("R6C",'R. Gestión '!$P$77),"")</f>
        <v/>
      </c>
      <c r="AC11" s="41" t="str">
        <f>IF(AND('R. Gestión '!$Z$78="Muy Alta",'R. Gestión '!$AB$78="Mayor"),CONCATENATE("R6C",'R. Gestión '!$P$78),"")</f>
        <v/>
      </c>
      <c r="AD11" s="46" t="str">
        <f>IF(AND('R. Gestión '!$Z$79="Muy Alta",'R. Gestión '!$AB$79="Mayor"),CONCATENATE("R6C",'R. Gestión '!$P$79),"")</f>
        <v/>
      </c>
      <c r="AE11" s="46" t="str">
        <f>IF(AND('R. Gestión '!$Z$80="Muy Alta",'R. Gestión '!$AB$80="Mayor"),CONCATENATE("R6C",'R. Gestión '!$P$80),"")</f>
        <v/>
      </c>
      <c r="AF11" s="46" t="str">
        <f>IF(AND('R. Gestión '!$Z$81="Muy Alta",'R. Gestión '!$AB$81="Mayor"),CONCATENATE("R6C",'R. Gestión '!$P$81),"")</f>
        <v/>
      </c>
      <c r="AG11" s="42" t="str">
        <f>IF(AND('R. Gestión '!$Z$82="Muy Alta",'R. Gestión '!$AB$82="Mayor"),CONCATENATE("R6C",'R. Gestión '!$P$82),"")</f>
        <v/>
      </c>
      <c r="AH11" s="43" t="str">
        <f>IF(AND('R. Gestión '!$Z$77="Muy Alta",'R. Gestión '!$AB$77="Catastrófico"),CONCATENATE("R6C",'R. Gestión '!$P$77),"")</f>
        <v/>
      </c>
      <c r="AI11" s="44" t="str">
        <f>IF(AND('R. Gestión '!$Z$78="Muy Alta",'R. Gestión '!$AB$78="Catastrófico"),CONCATENATE("R6C",'R. Gestión '!$P$78),"")</f>
        <v/>
      </c>
      <c r="AJ11" s="44" t="str">
        <f>IF(AND('R. Gestión '!$Z$79="Muy Alta",'R. Gestión '!$AB$79="Catastrófico"),CONCATENATE("R6C",'R. Gestión '!$P$79),"")</f>
        <v/>
      </c>
      <c r="AK11" s="44" t="str">
        <f>IF(AND('R. Gestión '!$Z$80="Muy Alta",'R. Gestión '!$AB$80="Catastrófico"),CONCATENATE("R6C",'R. Gestión '!$P$80),"")</f>
        <v/>
      </c>
      <c r="AL11" s="44" t="str">
        <f>IF(AND('R. Gestión '!$Z$81="Muy Alta",'R. Gestión '!$AB$81="Catastrófico"),CONCATENATE("R6C",'R. Gestión '!$P$81),"")</f>
        <v/>
      </c>
      <c r="AM11" s="45" t="str">
        <f>IF(AND('R. Gestión '!$Z$82="Muy Alta",'R. Gestión '!$AB$82="Catastrófico"),CONCATENATE("R6C",'R. Gestión '!$P$82),"")</f>
        <v/>
      </c>
      <c r="AN11" s="72"/>
      <c r="AO11" s="901"/>
      <c r="AP11" s="902"/>
      <c r="AQ11" s="902"/>
      <c r="AR11" s="902"/>
      <c r="AS11" s="902"/>
      <c r="AT11" s="903"/>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row>
    <row r="12" spans="1:91" ht="15" customHeight="1" x14ac:dyDescent="0.25">
      <c r="A12" s="72"/>
      <c r="B12" s="839"/>
      <c r="C12" s="839"/>
      <c r="D12" s="840"/>
      <c r="E12" s="880"/>
      <c r="F12" s="881"/>
      <c r="G12" s="881"/>
      <c r="H12" s="881"/>
      <c r="I12" s="882"/>
      <c r="J12" s="40" t="str">
        <f>IF(AND('R. Gestión '!$Z$59="Muy Alta",'R. Gestión '!$AB$59="Leve"),CONCATENATE("R7C",'R. Gestión '!$P$59),"")</f>
        <v/>
      </c>
      <c r="K12" s="41" t="str">
        <f>IF(AND('R. Gestión '!$Z$60="Muy Alta",'R. Gestión '!$AB$60="Leve"),CONCATENATE("R7C",'R. Gestión '!$P$60),"")</f>
        <v/>
      </c>
      <c r="L12" s="46" t="str">
        <f>IF(AND('R. Gestión '!$Z$61="Muy Alta",'R. Gestión '!$AB$61="Leve"),CONCATENATE("R7C",'R. Gestión '!$P$61),"")</f>
        <v/>
      </c>
      <c r="M12" s="46" t="str">
        <f>IF(AND('R. Gestión '!$Z$62="Muy Alta",'R. Gestión '!$AB$62="Leve"),CONCATENATE("R7C",'R. Gestión '!$P$62),"")</f>
        <v/>
      </c>
      <c r="N12" s="46" t="str">
        <f>IF(AND('R. Gestión '!$Z$63="Muy Alta",'R. Gestión '!$AB$63="Leve"),CONCATENATE("R7C",'R. Gestión '!$P$63),"")</f>
        <v/>
      </c>
      <c r="O12" s="42" t="str">
        <f>IF(AND('R. Gestión '!$Z$64="Muy Alta",'R. Gestión '!$AB$64="Leve"),CONCATENATE("R7C",'R. Gestión '!$P$64),"")</f>
        <v/>
      </c>
      <c r="P12" s="40" t="str">
        <f>IF(AND('R. Gestión '!$Z$59="Muy Alta",'R. Gestión '!$AB$59="Menor"),CONCATENATE("R7C",'R. Gestión '!$P$59),"")</f>
        <v/>
      </c>
      <c r="Q12" s="41" t="str">
        <f>IF(AND('R. Gestión '!$Z$60="Muy Alta",'R. Gestión '!$AB$60="Menor"),CONCATENATE("R7C",'R. Gestión '!$P$60),"")</f>
        <v/>
      </c>
      <c r="R12" s="46" t="str">
        <f>IF(AND('R. Gestión '!$Z$61="Muy Alta",'R. Gestión '!$AB$61="Menor"),CONCATENATE("R7C",'R. Gestión '!$P$61),"")</f>
        <v/>
      </c>
      <c r="S12" s="46" t="str">
        <f>IF(AND('R. Gestión '!$Z$62="Muy Alta",'R. Gestión '!$AB$62="Menor"),CONCATENATE("R7C",'R. Gestión '!$P$62),"")</f>
        <v/>
      </c>
      <c r="T12" s="46" t="str">
        <f>IF(AND('R. Gestión '!$Z$63="Muy Alta",'R. Gestión '!$AB$63="Menor"),CONCATENATE("R7C",'R. Gestión '!$P$63),"")</f>
        <v/>
      </c>
      <c r="U12" s="42" t="str">
        <f>IF(AND('R. Gestión '!$Z$64="Muy Alta",'R. Gestión '!$AB$64="Menor"),CONCATENATE("R7C",'R. Gestión '!$P$64),"")</f>
        <v/>
      </c>
      <c r="V12" s="40" t="str">
        <f>IF(AND('R. Gestión '!$Z$59="Muy Alta",'R. Gestión '!$AB$59="Moderado"),CONCATENATE("R7C",'R. Gestión '!$P$59),"")</f>
        <v/>
      </c>
      <c r="W12" s="41" t="str">
        <f>IF(AND('R. Gestión '!$Z$60="Muy Alta",'R. Gestión '!$AB$60="Moderado"),CONCATENATE("R7C",'R. Gestión '!$P$60),"")</f>
        <v/>
      </c>
      <c r="X12" s="46" t="str">
        <f>IF(AND('R. Gestión '!$Z$61="Muy Alta",'R. Gestión '!$AB$61="Moderado"),CONCATENATE("R7C",'R. Gestión '!$P$61),"")</f>
        <v/>
      </c>
      <c r="Y12" s="46" t="str">
        <f>IF(AND('R. Gestión '!$Z$62="Muy Alta",'R. Gestión '!$AB$62="Moderado"),CONCATENATE("R7C",'R. Gestión '!$P$62),"")</f>
        <v/>
      </c>
      <c r="Z12" s="46" t="str">
        <f>IF(AND('R. Gestión '!$Z$63="Muy Alta",'R. Gestión '!$AB$63="Moderado"),CONCATENATE("R7C",'R. Gestión '!$P$63),"")</f>
        <v/>
      </c>
      <c r="AA12" s="42" t="str">
        <f>IF(AND('R. Gestión '!$Z$64="Muy Alta",'R. Gestión '!$AB$64="Moderado"),CONCATENATE("R7C",'R. Gestión '!$P$64),"")</f>
        <v/>
      </c>
      <c r="AB12" s="40" t="str">
        <f>IF(AND('R. Gestión '!$Z$59="Muy Alta",'R. Gestión '!$AB$59="Mayor"),CONCATENATE("R7C",'R. Gestión '!$P$59),"")</f>
        <v/>
      </c>
      <c r="AC12" s="41" t="str">
        <f>IF(AND('R. Gestión '!$Z$60="Muy Alta",'R. Gestión '!$AB$60="Mayor"),CONCATENATE("R7C",'R. Gestión '!$P$60),"")</f>
        <v/>
      </c>
      <c r="AD12" s="46" t="str">
        <f>IF(AND('R. Gestión '!$Z$61="Muy Alta",'R. Gestión '!$AB$61="Mayor"),CONCATENATE("R7C",'R. Gestión '!$P$61),"")</f>
        <v/>
      </c>
      <c r="AE12" s="46" t="str">
        <f>IF(AND('R. Gestión '!$Z$62="Muy Alta",'R. Gestión '!$AB$62="Mayor"),CONCATENATE("R7C",'R. Gestión '!$P$62),"")</f>
        <v/>
      </c>
      <c r="AF12" s="46" t="str">
        <f>IF(AND('R. Gestión '!$Z$63="Muy Alta",'R. Gestión '!$AB$63="Mayor"),CONCATENATE("R7C",'R. Gestión '!$P$63),"")</f>
        <v/>
      </c>
      <c r="AG12" s="42" t="str">
        <f>IF(AND('R. Gestión '!$Z$64="Muy Alta",'R. Gestión '!$AB$64="Mayor"),CONCATENATE("R7C",'R. Gestión '!$P$64),"")</f>
        <v/>
      </c>
      <c r="AH12" s="43" t="str">
        <f>IF(AND('R. Gestión '!$Z$59="Muy Alta",'R. Gestión '!$AB$59="Catastrófico"),CONCATENATE("R7C",'R. Gestión '!$P$59),"")</f>
        <v/>
      </c>
      <c r="AI12" s="44" t="str">
        <f>IF(AND('R. Gestión '!$Z$60="Muy Alta",'R. Gestión '!$AB$60="Catastrófico"),CONCATENATE("R7C",'R. Gestión '!$P$60),"")</f>
        <v/>
      </c>
      <c r="AJ12" s="44" t="str">
        <f>IF(AND('R. Gestión '!$Z$61="Muy Alta",'R. Gestión '!$AB$61="Catastrófico"),CONCATENATE("R7C",'R. Gestión '!$P$61),"")</f>
        <v/>
      </c>
      <c r="AK12" s="44" t="str">
        <f>IF(AND('R. Gestión '!$Z$62="Muy Alta",'R. Gestión '!$AB$62="Catastrófico"),CONCATENATE("R7C",'R. Gestión '!$P$62),"")</f>
        <v/>
      </c>
      <c r="AL12" s="44" t="str">
        <f>IF(AND('R. Gestión '!$Z$63="Muy Alta",'R. Gestión '!$AB$63="Catastrófico"),CONCATENATE("R7C",'R. Gestión '!$P$63),"")</f>
        <v/>
      </c>
      <c r="AM12" s="45" t="str">
        <f>IF(AND('R. Gestión '!$Z$64="Muy Alta",'R. Gestión '!$AB$64="Catastrófico"),CONCATENATE("R7C",'R. Gestión '!$P$64),"")</f>
        <v/>
      </c>
      <c r="AN12" s="72"/>
      <c r="AO12" s="901"/>
      <c r="AP12" s="902"/>
      <c r="AQ12" s="902"/>
      <c r="AR12" s="902"/>
      <c r="AS12" s="902"/>
      <c r="AT12" s="903"/>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row>
    <row r="13" spans="1:91" ht="15" customHeight="1" x14ac:dyDescent="0.25">
      <c r="A13" s="72"/>
      <c r="B13" s="839"/>
      <c r="C13" s="839"/>
      <c r="D13" s="840"/>
      <c r="E13" s="880"/>
      <c r="F13" s="881"/>
      <c r="G13" s="881"/>
      <c r="H13" s="881"/>
      <c r="I13" s="882"/>
      <c r="J13" s="40" t="str">
        <f>IF(AND('R. Gestión '!$Z$146="Muy Alta",'R. Gestión '!$AB$146="Leve"),CONCATENATE("R8C",'R. Gestión '!$P$146),"")</f>
        <v/>
      </c>
      <c r="K13" s="41" t="str">
        <f>IF(AND('R. Gestión '!$Z$147="Muy Alta",'R. Gestión '!$AB$147="Leve"),CONCATENATE("R8C",'R. Gestión '!$P$147),"")</f>
        <v/>
      </c>
      <c r="L13" s="46" t="str">
        <f>IF(AND('R. Gestión '!$Z$148="Muy Alta",'R. Gestión '!$AB$148="Leve"),CONCATENATE("R8C",'R. Gestión '!$P$148),"")</f>
        <v/>
      </c>
      <c r="M13" s="46" t="str">
        <f>IF(AND('R. Gestión '!$Z$149="Muy Alta",'R. Gestión '!$AB$149="Leve"),CONCATENATE("R8C",'R. Gestión '!$P$149),"")</f>
        <v/>
      </c>
      <c r="N13" s="46" t="str">
        <f>IF(AND('R. Gestión '!$Z$150="Muy Alta",'R. Gestión '!$AB$150="Leve"),CONCATENATE("R8C",'R. Gestión '!$P$150),"")</f>
        <v/>
      </c>
      <c r="O13" s="42" t="str">
        <f>IF(AND('R. Gestión '!$Z$151="Muy Alta",'R. Gestión '!$AB$151="Leve"),CONCATENATE("R8C",'R. Gestión '!$P$151),"")</f>
        <v/>
      </c>
      <c r="P13" s="40" t="str">
        <f>IF(AND('R. Gestión '!$Z$146="Muy Alta",'R. Gestión '!$AB$146="Menor"),CONCATENATE("R8C",'R. Gestión '!$P$146),"")</f>
        <v/>
      </c>
      <c r="Q13" s="41" t="str">
        <f>IF(AND('R. Gestión '!$Z$147="Muy Alta",'R. Gestión '!$AB$147="Menor"),CONCATENATE("R8C",'R. Gestión '!$P$147),"")</f>
        <v/>
      </c>
      <c r="R13" s="46" t="str">
        <f>IF(AND('R. Gestión '!$Z$148="Muy Alta",'R. Gestión '!$AB$148="Menor"),CONCATENATE("R8C",'R. Gestión '!$P$148),"")</f>
        <v/>
      </c>
      <c r="S13" s="46" t="str">
        <f>IF(AND('R. Gestión '!$Z$149="Muy Alta",'R. Gestión '!$AB$149="Menor"),CONCATENATE("R8C",'R. Gestión '!$P$149),"")</f>
        <v/>
      </c>
      <c r="T13" s="46" t="str">
        <f>IF(AND('R. Gestión '!$Z$150="Muy Alta",'R. Gestión '!$AB$150="Menor"),CONCATENATE("R8C",'R. Gestión '!$P$150),"")</f>
        <v/>
      </c>
      <c r="U13" s="42" t="str">
        <f>IF(AND('R. Gestión '!$Z$151="Muy Alta",'R. Gestión '!$AB$151="Menor"),CONCATENATE("R8C",'R. Gestión '!$P$151),"")</f>
        <v/>
      </c>
      <c r="V13" s="40" t="str">
        <f>IF(AND('R. Gestión '!$Z$146="Muy Alta",'R. Gestión '!$AB$146="Moderado"),CONCATENATE("R8C",'R. Gestión '!$P$146),"")</f>
        <v/>
      </c>
      <c r="W13" s="41" t="str">
        <f>IF(AND('R. Gestión '!$Z$147="Muy Alta",'R. Gestión '!$AB$147="Moderado"),CONCATENATE("R8C",'R. Gestión '!$P$147),"")</f>
        <v/>
      </c>
      <c r="X13" s="46" t="str">
        <f>IF(AND('R. Gestión '!$Z$148="Muy Alta",'R. Gestión '!$AB$148="Moderado"),CONCATENATE("R8C",'R. Gestión '!$P$148),"")</f>
        <v/>
      </c>
      <c r="Y13" s="46" t="str">
        <f>IF(AND('R. Gestión '!$Z$149="Muy Alta",'R. Gestión '!$AB$149="Moderado"),CONCATENATE("R8C",'R. Gestión '!$P$149),"")</f>
        <v/>
      </c>
      <c r="Z13" s="46" t="str">
        <f>IF(AND('R. Gestión '!$Z$150="Muy Alta",'R. Gestión '!$AB$150="Moderado"),CONCATENATE("R8C",'R. Gestión '!$P$150),"")</f>
        <v/>
      </c>
      <c r="AA13" s="42" t="str">
        <f>IF(AND('R. Gestión '!$Z$151="Muy Alta",'R. Gestión '!$AB$151="Moderado"),CONCATENATE("R8C",'R. Gestión '!$P$151),"")</f>
        <v/>
      </c>
      <c r="AB13" s="40" t="str">
        <f>IF(AND('R. Gestión '!$Z$146="Muy Alta",'R. Gestión '!$AB$146="Mayor"),CONCATENATE("R8C",'R. Gestión '!$P$146),"")</f>
        <v/>
      </c>
      <c r="AC13" s="41" t="str">
        <f>IF(AND('R. Gestión '!$Z$147="Muy Alta",'R. Gestión '!$AB$147="Mayor"),CONCATENATE("R8C",'R. Gestión '!$P$147),"")</f>
        <v/>
      </c>
      <c r="AD13" s="46" t="str">
        <f>IF(AND('R. Gestión '!$Z$148="Muy Alta",'R. Gestión '!$AB$148="Mayor"),CONCATENATE("R8C",'R. Gestión '!$P$148),"")</f>
        <v/>
      </c>
      <c r="AE13" s="46" t="str">
        <f>IF(AND('R. Gestión '!$Z$149="Muy Alta",'R. Gestión '!$AB$149="Mayor"),CONCATENATE("R8C",'R. Gestión '!$P$149),"")</f>
        <v/>
      </c>
      <c r="AF13" s="46" t="str">
        <f>IF(AND('R. Gestión '!$Z$150="Muy Alta",'R. Gestión '!$AB$150="Mayor"),CONCATENATE("R8C",'R. Gestión '!$P$150),"")</f>
        <v/>
      </c>
      <c r="AG13" s="42" t="str">
        <f>IF(AND('R. Gestión '!$Z$151="Muy Alta",'R. Gestión '!$AB$151="Mayor"),CONCATENATE("R8C",'R. Gestión '!$P$151),"")</f>
        <v/>
      </c>
      <c r="AH13" s="43" t="str">
        <f>IF(AND('R. Gestión '!$Z$146="Muy Alta",'R. Gestión '!$AB$146="Catastrófico"),CONCATENATE("R8C",'R. Gestión '!$P$146),"")</f>
        <v/>
      </c>
      <c r="AI13" s="44" t="str">
        <f>IF(AND('R. Gestión '!$Z$147="Muy Alta",'R. Gestión '!$AB$147="Catastrófico"),CONCATENATE("R8C",'R. Gestión '!$P$147),"")</f>
        <v/>
      </c>
      <c r="AJ13" s="44" t="str">
        <f>IF(AND('R. Gestión '!$Z$148="Muy Alta",'R. Gestión '!$AB$148="Catastrófico"),CONCATENATE("R8C",'R. Gestión '!$P$148),"")</f>
        <v/>
      </c>
      <c r="AK13" s="44" t="str">
        <f>IF(AND('R. Gestión '!$Z$149="Muy Alta",'R. Gestión '!$AB$149="Catastrófico"),CONCATENATE("R8C",'R. Gestión '!$P$149),"")</f>
        <v/>
      </c>
      <c r="AL13" s="44" t="str">
        <f>IF(AND('R. Gestión '!$Z$150="Muy Alta",'R. Gestión '!$AB$150="Catastrófico"),CONCATENATE("R8C",'R. Gestión '!$P$150),"")</f>
        <v/>
      </c>
      <c r="AM13" s="45" t="str">
        <f>IF(AND('R. Gestión '!$Z$151="Muy Alta",'R. Gestión '!$AB$151="Catastrófico"),CONCATENATE("R8C",'R. Gestión '!$P$151),"")</f>
        <v/>
      </c>
      <c r="AN13" s="72"/>
      <c r="AO13" s="901"/>
      <c r="AP13" s="902"/>
      <c r="AQ13" s="902"/>
      <c r="AR13" s="902"/>
      <c r="AS13" s="902"/>
      <c r="AT13" s="903"/>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row>
    <row r="14" spans="1:91" ht="15" customHeight="1" x14ac:dyDescent="0.25">
      <c r="A14" s="72"/>
      <c r="B14" s="839"/>
      <c r="C14" s="839"/>
      <c r="D14" s="840"/>
      <c r="E14" s="880"/>
      <c r="F14" s="881"/>
      <c r="G14" s="881"/>
      <c r="H14" s="881"/>
      <c r="I14" s="882"/>
      <c r="J14" s="40" t="str">
        <f>IF(AND('R. Gestión '!$Z$152="Muy Alta",'R. Gestión '!$AB$152="Leve"),CONCATENATE("R9C",'R. Gestión '!$P$152),"")</f>
        <v/>
      </c>
      <c r="K14" s="41" t="str">
        <f>IF(AND('R. Gestión '!$Z$153="Muy Alta",'R. Gestión '!$AB$153="Leve"),CONCATENATE("R9C",'R. Gestión '!$P$153),"")</f>
        <v/>
      </c>
      <c r="L14" s="46" t="str">
        <f>IF(AND('R. Gestión '!$Z$154="Muy Alta",'R. Gestión '!$AB$154="Leve"),CONCATENATE("R9C",'R. Gestión '!$P$154),"")</f>
        <v/>
      </c>
      <c r="M14" s="46" t="str">
        <f>IF(AND('R. Gestión '!$Z$155="Muy Alta",'R. Gestión '!$AB$155="Leve"),CONCATENATE("R9C",'R. Gestión '!$P$155),"")</f>
        <v/>
      </c>
      <c r="N14" s="46" t="str">
        <f>IF(AND('R. Gestión '!$Z$156="Muy Alta",'R. Gestión '!$AB$156="Leve"),CONCATENATE("R9C",'R. Gestión '!$P$156),"")</f>
        <v/>
      </c>
      <c r="O14" s="42" t="str">
        <f>IF(AND('R. Gestión '!$Z$157="Muy Alta",'R. Gestión '!$AB$157="Leve"),CONCATENATE("R9C",'R. Gestión '!$P$157),"")</f>
        <v/>
      </c>
      <c r="P14" s="40" t="str">
        <f>IF(AND('R. Gestión '!$Z$152="Muy Alta",'R. Gestión '!$AB$152="Menor"),CONCATENATE("R9C",'R. Gestión '!$P$152),"")</f>
        <v/>
      </c>
      <c r="Q14" s="41" t="str">
        <f>IF(AND('R. Gestión '!$Z$153="Muy Alta",'R. Gestión '!$AB$153="Menor"),CONCATENATE("R9C",'R. Gestión '!$P$153),"")</f>
        <v/>
      </c>
      <c r="R14" s="46" t="str">
        <f>IF(AND('R. Gestión '!$Z$154="Muy Alta",'R. Gestión '!$AB$154="Menor"),CONCATENATE("R9C",'R. Gestión '!$P$154),"")</f>
        <v/>
      </c>
      <c r="S14" s="46" t="str">
        <f>IF(AND('R. Gestión '!$Z$155="Muy Alta",'R. Gestión '!$AB$155="Menor"),CONCATENATE("R9C",'R. Gestión '!$P$155),"")</f>
        <v/>
      </c>
      <c r="T14" s="46" t="str">
        <f>IF(AND('R. Gestión '!$Z$156="Muy Alta",'R. Gestión '!$AB$156="Menor"),CONCATENATE("R9C",'R. Gestión '!$P$156),"")</f>
        <v/>
      </c>
      <c r="U14" s="42" t="str">
        <f>IF(AND('R. Gestión '!$Z$157="Muy Alta",'R. Gestión '!$AB$157="Menor"),CONCATENATE("R9C",'R. Gestión '!$P$157),"")</f>
        <v/>
      </c>
      <c r="V14" s="40" t="str">
        <f>IF(AND('R. Gestión '!$Z$152="Muy Alta",'R. Gestión '!$AB$152="Moderado"),CONCATENATE("R9C",'R. Gestión '!$P$152),"")</f>
        <v/>
      </c>
      <c r="W14" s="41" t="str">
        <f>IF(AND('R. Gestión '!$Z$153="Muy Alta",'R. Gestión '!$AB$153="Moderado"),CONCATENATE("R9C",'R. Gestión '!$P$153),"")</f>
        <v/>
      </c>
      <c r="X14" s="46" t="str">
        <f>IF(AND('R. Gestión '!$Z$154="Muy Alta",'R. Gestión '!$AB$154="Moderado"),CONCATENATE("R9C",'R. Gestión '!$P$154),"")</f>
        <v/>
      </c>
      <c r="Y14" s="46" t="str">
        <f>IF(AND('R. Gestión '!$Z$155="Muy Alta",'R. Gestión '!$AB$155="Moderado"),CONCATENATE("R9C",'R. Gestión '!$P$155),"")</f>
        <v/>
      </c>
      <c r="Z14" s="46" t="str">
        <f>IF(AND('R. Gestión '!$Z$156="Muy Alta",'R. Gestión '!$AB$156="Moderado"),CONCATENATE("R9C",'R. Gestión '!$P$156),"")</f>
        <v/>
      </c>
      <c r="AA14" s="42" t="str">
        <f>IF(AND('R. Gestión '!$Z$157="Muy Alta",'R. Gestión '!$AB$157="Moderado"),CONCATENATE("R9C",'R. Gestión '!$P$157),"")</f>
        <v/>
      </c>
      <c r="AB14" s="40" t="str">
        <f>IF(AND('R. Gestión '!$Z$152="Muy Alta",'R. Gestión '!$AB$152="Mayor"),CONCATENATE("R9C",'R. Gestión '!$P$152),"")</f>
        <v/>
      </c>
      <c r="AC14" s="41" t="str">
        <f>IF(AND('R. Gestión '!$Z$153="Muy Alta",'R. Gestión '!$AB$153="Mayor"),CONCATENATE("R9C",'R. Gestión '!$P$153),"")</f>
        <v/>
      </c>
      <c r="AD14" s="46" t="str">
        <f>IF(AND('R. Gestión '!$Z$154="Muy Alta",'R. Gestión '!$AB$154="Mayor"),CONCATENATE("R9C",'R. Gestión '!$P$154),"")</f>
        <v/>
      </c>
      <c r="AE14" s="46" t="str">
        <f>IF(AND('R. Gestión '!$Z$155="Muy Alta",'R. Gestión '!$AB$155="Mayor"),CONCATENATE("R9C",'R. Gestión '!$P$155),"")</f>
        <v/>
      </c>
      <c r="AF14" s="46" t="str">
        <f>IF(AND('R. Gestión '!$Z$156="Muy Alta",'R. Gestión '!$AB$156="Mayor"),CONCATENATE("R9C",'R. Gestión '!$P$156),"")</f>
        <v/>
      </c>
      <c r="AG14" s="42" t="str">
        <f>IF(AND('R. Gestión '!$Z$157="Muy Alta",'R. Gestión '!$AB$157="Mayor"),CONCATENATE("R9C",'R. Gestión '!$P$157),"")</f>
        <v/>
      </c>
      <c r="AH14" s="43" t="str">
        <f>IF(AND('R. Gestión '!$Z$152="Muy Alta",'R. Gestión '!$AB$152="Catastrófico"),CONCATENATE("R9C",'R. Gestión '!$P$152),"")</f>
        <v/>
      </c>
      <c r="AI14" s="44" t="str">
        <f>IF(AND('R. Gestión '!$Z$153="Muy Alta",'R. Gestión '!$AB$153="Catastrófico"),CONCATENATE("R9C",'R. Gestión '!$P$153),"")</f>
        <v/>
      </c>
      <c r="AJ14" s="44" t="str">
        <f>IF(AND('R. Gestión '!$Z$154="Muy Alta",'R. Gestión '!$AB$154="Catastrófico"),CONCATENATE("R9C",'R. Gestión '!$P$154),"")</f>
        <v/>
      </c>
      <c r="AK14" s="44" t="str">
        <f>IF(AND('R. Gestión '!$Z$155="Muy Alta",'R. Gestión '!$AB$155="Catastrófico"),CONCATENATE("R9C",'R. Gestión '!$P$155),"")</f>
        <v/>
      </c>
      <c r="AL14" s="44" t="str">
        <f>IF(AND('R. Gestión '!$Z$156="Muy Alta",'R. Gestión '!$AB$156="Catastrófico"),CONCATENATE("R9C",'R. Gestión '!$P$156),"")</f>
        <v/>
      </c>
      <c r="AM14" s="45" t="str">
        <f>IF(AND('R. Gestión '!$Z$157="Muy Alta",'R. Gestión '!$AB$157="Catastrófico"),CONCATENATE("R9C",'R. Gestión '!$P$157),"")</f>
        <v/>
      </c>
      <c r="AN14" s="72"/>
      <c r="AO14" s="901"/>
      <c r="AP14" s="902"/>
      <c r="AQ14" s="902"/>
      <c r="AR14" s="902"/>
      <c r="AS14" s="902"/>
      <c r="AT14" s="903"/>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row>
    <row r="15" spans="1:91" ht="15.75" customHeight="1" thickBot="1" x14ac:dyDescent="0.3">
      <c r="A15" s="72"/>
      <c r="B15" s="839"/>
      <c r="C15" s="839"/>
      <c r="D15" s="840"/>
      <c r="E15" s="883"/>
      <c r="F15" s="884"/>
      <c r="G15" s="884"/>
      <c r="H15" s="884"/>
      <c r="I15" s="885"/>
      <c r="J15" s="47" t="str">
        <f>IF(AND('R. Gestión '!$Z$158="Muy Alta",'R. Gestión '!$AB$158="Leve"),CONCATENATE("R10C",'R. Gestión '!$P$158),"")</f>
        <v/>
      </c>
      <c r="K15" s="48" t="str">
        <f>IF(AND('R. Gestión '!$Z$159="Muy Alta",'R. Gestión '!$AB$159="Leve"),CONCATENATE("R10C",'R. Gestión '!$P$159),"")</f>
        <v/>
      </c>
      <c r="L15" s="48" t="str">
        <f>IF(AND('R. Gestión '!$Z$160="Muy Alta",'R. Gestión '!$AB$160="Leve"),CONCATENATE("R10C",'R. Gestión '!$P$160),"")</f>
        <v/>
      </c>
      <c r="M15" s="48" t="str">
        <f>IF(AND('R. Gestión '!$Z$161="Muy Alta",'R. Gestión '!$AB$161="Leve"),CONCATENATE("R10C",'R. Gestión '!$P$161),"")</f>
        <v/>
      </c>
      <c r="N15" s="48" t="str">
        <f>IF(AND('R. Gestión '!$Z$162="Muy Alta",'R. Gestión '!$AB$162="Leve"),CONCATENATE("R10C",'R. Gestión '!$P$162),"")</f>
        <v/>
      </c>
      <c r="O15" s="49" t="str">
        <f>IF(AND('R. Gestión '!$Z$163="Muy Alta",'R. Gestión '!$AB$163="Leve"),CONCATENATE("R10C",'R. Gestión '!$P$163),"")</f>
        <v/>
      </c>
      <c r="P15" s="40" t="str">
        <f>IF(AND('R. Gestión '!$Z$158="Muy Alta",'R. Gestión '!$AB$158="Menor"),CONCATENATE("R10C",'R. Gestión '!$P$158),"")</f>
        <v/>
      </c>
      <c r="Q15" s="41" t="str">
        <f>IF(AND('R. Gestión '!$Z$159="Muy Alta",'R. Gestión '!$AB$159="Menor"),CONCATENATE("R10C",'R. Gestión '!$P$159),"")</f>
        <v/>
      </c>
      <c r="R15" s="41" t="str">
        <f>IF(AND('R. Gestión '!$Z$160="Muy Alta",'R. Gestión '!$AB$160="Menor"),CONCATENATE("R10C",'R. Gestión '!$P$160),"")</f>
        <v/>
      </c>
      <c r="S15" s="41" t="str">
        <f>IF(AND('R. Gestión '!$Z$161="Muy Alta",'R. Gestión '!$AB$161="Menor"),CONCATENATE("R10C",'R. Gestión '!$P$161),"")</f>
        <v/>
      </c>
      <c r="T15" s="41" t="str">
        <f>IF(AND('R. Gestión '!$Z$162="Muy Alta",'R. Gestión '!$AB$162="Menor"),CONCATENATE("R10C",'R. Gestión '!$P$162),"")</f>
        <v/>
      </c>
      <c r="U15" s="42" t="str">
        <f>IF(AND('R. Gestión '!$Z$163="Muy Alta",'R. Gestión '!$AB$163="Menor"),CONCATENATE("R10C",'R. Gestión '!$P$163),"")</f>
        <v/>
      </c>
      <c r="V15" s="47" t="str">
        <f>IF(AND('R. Gestión '!$Z$158="Muy Alta",'R. Gestión '!$AB$158="Moderado"),CONCATENATE("R10C",'R. Gestión '!$P$158),"")</f>
        <v/>
      </c>
      <c r="W15" s="48" t="str">
        <f>IF(AND('R. Gestión '!$Z$159="Muy Alta",'R. Gestión '!$AB$159="Moderado"),CONCATENATE("R10C",'R. Gestión '!$P$159),"")</f>
        <v/>
      </c>
      <c r="X15" s="48" t="str">
        <f>IF(AND('R. Gestión '!$Z$160="Muy Alta",'R. Gestión '!$AB$160="Moderado"),CONCATENATE("R10C",'R. Gestión '!$P$160),"")</f>
        <v/>
      </c>
      <c r="Y15" s="48" t="str">
        <f>IF(AND('R. Gestión '!$Z$161="Muy Alta",'R. Gestión '!$AB$161="Moderado"),CONCATENATE("R10C",'R. Gestión '!$P$161),"")</f>
        <v/>
      </c>
      <c r="Z15" s="48" t="str">
        <f>IF(AND('R. Gestión '!$Z$162="Muy Alta",'R. Gestión '!$AB$162="Moderado"),CONCATENATE("R10C",'R. Gestión '!$P$162),"")</f>
        <v/>
      </c>
      <c r="AA15" s="49" t="str">
        <f>IF(AND('R. Gestión '!$Z$163="Muy Alta",'R. Gestión '!$AB$163="Moderado"),CONCATENATE("R10C",'R. Gestión '!$P$163),"")</f>
        <v/>
      </c>
      <c r="AB15" s="40" t="str">
        <f>IF(AND('R. Gestión '!$Z$158="Muy Alta",'R. Gestión '!$AB$158="Mayor"),CONCATENATE("R10C",'R. Gestión '!$P$158),"")</f>
        <v/>
      </c>
      <c r="AC15" s="41" t="str">
        <f>IF(AND('R. Gestión '!$Z$159="Muy Alta",'R. Gestión '!$AB$159="Mayor"),CONCATENATE("R10C",'R. Gestión '!$P$159),"")</f>
        <v/>
      </c>
      <c r="AD15" s="41" t="str">
        <f>IF(AND('R. Gestión '!$Z$160="Muy Alta",'R. Gestión '!$AB$160="Mayor"),CONCATENATE("R10C",'R. Gestión '!$P$160),"")</f>
        <v/>
      </c>
      <c r="AE15" s="41" t="str">
        <f>IF(AND('R. Gestión '!$Z$161="Muy Alta",'R. Gestión '!$AB$161="Mayor"),CONCATENATE("R10C",'R. Gestión '!$P$161),"")</f>
        <v/>
      </c>
      <c r="AF15" s="41" t="str">
        <f>IF(AND('R. Gestión '!$Z$162="Muy Alta",'R. Gestión '!$AB$162="Mayor"),CONCATENATE("R10C",'R. Gestión '!$P$162),"")</f>
        <v/>
      </c>
      <c r="AG15" s="42" t="str">
        <f>IF(AND('R. Gestión '!$Z$163="Muy Alta",'R. Gestión '!$AB$163="Mayor"),CONCATENATE("R10C",'R. Gestión '!$P$163),"")</f>
        <v/>
      </c>
      <c r="AH15" s="50" t="str">
        <f>IF(AND('R. Gestión '!$Z$158="Muy Alta",'R. Gestión '!$AB$158="Catastrófico"),CONCATENATE("R10C",'R. Gestión '!$P$158),"")</f>
        <v/>
      </c>
      <c r="AI15" s="51" t="str">
        <f>IF(AND('R. Gestión '!$Z$159="Muy Alta",'R. Gestión '!$AB$159="Catastrófico"),CONCATENATE("R10C",'R. Gestión '!$P$159),"")</f>
        <v/>
      </c>
      <c r="AJ15" s="51" t="str">
        <f>IF(AND('R. Gestión '!$Z$160="Muy Alta",'R. Gestión '!$AB$160="Catastrófico"),CONCATENATE("R10C",'R. Gestión '!$P$160),"")</f>
        <v/>
      </c>
      <c r="AK15" s="51" t="str">
        <f>IF(AND('R. Gestión '!$Z$161="Muy Alta",'R. Gestión '!$AB$161="Catastrófico"),CONCATENATE("R10C",'R. Gestión '!$P$161),"")</f>
        <v/>
      </c>
      <c r="AL15" s="51" t="str">
        <f>IF(AND('R. Gestión '!$Z$162="Muy Alta",'R. Gestión '!$AB$162="Catastrófico"),CONCATENATE("R10C",'R. Gestión '!$P$162),"")</f>
        <v/>
      </c>
      <c r="AM15" s="52" t="str">
        <f>IF(AND('R. Gestión '!$Z$163="Muy Alta",'R. Gestión '!$AB$163="Catastrófico"),CONCATENATE("R10C",'R. Gestión '!$P$163),"")</f>
        <v/>
      </c>
      <c r="AN15" s="72"/>
      <c r="AO15" s="904"/>
      <c r="AP15" s="905"/>
      <c r="AQ15" s="905"/>
      <c r="AR15" s="905"/>
      <c r="AS15" s="905"/>
      <c r="AT15" s="906"/>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row>
    <row r="16" spans="1:91" ht="15" customHeight="1" x14ac:dyDescent="0.25">
      <c r="A16" s="72"/>
      <c r="B16" s="839"/>
      <c r="C16" s="839"/>
      <c r="D16" s="840"/>
      <c r="E16" s="877" t="s">
        <v>100</v>
      </c>
      <c r="F16" s="878"/>
      <c r="G16" s="878"/>
      <c r="H16" s="878"/>
      <c r="I16" s="878"/>
      <c r="J16" s="53" t="str">
        <f>IF(AND('R. Gestión '!$Z$18="Alta",'R. Gestión '!$AB$18="Leve"),CONCATENATE("R1C",'R. Gestión '!$P$18),"")</f>
        <v/>
      </c>
      <c r="K16" s="54" t="str">
        <f>IF(AND('R. Gestión '!$Z$19="Alta",'R. Gestión '!$AB$19="Leve"),CONCATENATE("R1C",'R. Gestión '!$P$19),"")</f>
        <v/>
      </c>
      <c r="L16" s="54" t="e">
        <f>IF(AND('R. Gestión '!#REF!="Alta",'R. Gestión '!#REF!="Leve"),CONCATENATE("R1C",'R. Gestión '!#REF!),"")</f>
        <v>#REF!</v>
      </c>
      <c r="M16" s="54" t="e">
        <f>IF(AND('R. Gestión '!#REF!="Alta",'R. Gestión '!#REF!="Leve"),CONCATENATE("R1C",'R. Gestión '!#REF!),"")</f>
        <v>#REF!</v>
      </c>
      <c r="N16" s="54" t="e">
        <f>IF(AND('R. Gestión '!#REF!="Alta",'R. Gestión '!#REF!="Leve"),CONCATENATE("R1C",'R. Gestión '!#REF!),"")</f>
        <v>#REF!</v>
      </c>
      <c r="O16" s="55" t="e">
        <f>IF(AND('R. Gestión '!#REF!="Alta",'R. Gestión '!#REF!="Leve"),CONCATENATE("R1C",'R. Gestión '!#REF!),"")</f>
        <v>#REF!</v>
      </c>
      <c r="P16" s="53" t="str">
        <f>IF(AND('R. Gestión '!$Z$18="Alta",'R. Gestión '!$AB$18="Menor"),CONCATENATE("R1C",'R. Gestión '!$P$18),"")</f>
        <v/>
      </c>
      <c r="Q16" s="54" t="str">
        <f>IF(AND('R. Gestión '!$Z$19="Alta",'R. Gestión '!$AB$19="Menor"),CONCATENATE("R1C",'R. Gestión '!$P$19),"")</f>
        <v/>
      </c>
      <c r="R16" s="54" t="e">
        <f>IF(AND('R. Gestión '!#REF!="Alta",'R. Gestión '!#REF!="Menor"),CONCATENATE("R1C",'R. Gestión '!#REF!),"")</f>
        <v>#REF!</v>
      </c>
      <c r="S16" s="54" t="e">
        <f>IF(AND('R. Gestión '!#REF!="Alta",'R. Gestión '!#REF!="Menor"),CONCATENATE("R1C",'R. Gestión '!#REF!),"")</f>
        <v>#REF!</v>
      </c>
      <c r="T16" s="54" t="e">
        <f>IF(AND('R. Gestión '!#REF!="Alta",'R. Gestión '!#REF!="Menor"),CONCATENATE("R1C",'R. Gestión '!#REF!),"")</f>
        <v>#REF!</v>
      </c>
      <c r="U16" s="55" t="e">
        <f>IF(AND('R. Gestión '!#REF!="Alta",'R. Gestión '!#REF!="Menor"),CONCATENATE("R1C",'R. Gestión '!#REF!),"")</f>
        <v>#REF!</v>
      </c>
      <c r="V16" s="34" t="str">
        <f>IF(AND('R. Gestión '!$Z$18="Alta",'R. Gestión '!$AB$18="Moderado"),CONCATENATE("R1C",'R. Gestión '!$P$18),"")</f>
        <v/>
      </c>
      <c r="W16" s="35" t="str">
        <f>IF(AND('R. Gestión '!$Z$19="Alta",'R. Gestión '!$AB$19="Moderado"),CONCATENATE("R1C",'R. Gestión '!$P$19),"")</f>
        <v/>
      </c>
      <c r="X16" s="35" t="e">
        <f>IF(AND('R. Gestión '!#REF!="Alta",'R. Gestión '!#REF!="Moderado"),CONCATENATE("R1C",'R. Gestión '!#REF!),"")</f>
        <v>#REF!</v>
      </c>
      <c r="Y16" s="35" t="e">
        <f>IF(AND('R. Gestión '!#REF!="Alta",'R. Gestión '!#REF!="Moderado"),CONCATENATE("R1C",'R. Gestión '!#REF!),"")</f>
        <v>#REF!</v>
      </c>
      <c r="Z16" s="35" t="e">
        <f>IF(AND('R. Gestión '!#REF!="Alta",'R. Gestión '!#REF!="Moderado"),CONCATENATE("R1C",'R. Gestión '!#REF!),"")</f>
        <v>#REF!</v>
      </c>
      <c r="AA16" s="36" t="e">
        <f>IF(AND('R. Gestión '!#REF!="Alta",'R. Gestión '!#REF!="Moderado"),CONCATENATE("R1C",'R. Gestión '!#REF!),"")</f>
        <v>#REF!</v>
      </c>
      <c r="AB16" s="34" t="str">
        <f>IF(AND('R. Gestión '!$Z$18="Alta",'R. Gestión '!$AB$18="Mayor"),CONCATENATE("R1C",'R. Gestión '!$P$18),"")</f>
        <v/>
      </c>
      <c r="AC16" s="35" t="str">
        <f>IF(AND('R. Gestión '!$Z$19="Alta",'R. Gestión '!$AB$19="Mayor"),CONCATENATE("R1C",'R. Gestión '!$P$19),"")</f>
        <v/>
      </c>
      <c r="AD16" s="35" t="e">
        <f>IF(AND('R. Gestión '!#REF!="Alta",'R. Gestión '!#REF!="Mayor"),CONCATENATE("R1C",'R. Gestión '!#REF!),"")</f>
        <v>#REF!</v>
      </c>
      <c r="AE16" s="35" t="e">
        <f>IF(AND('R. Gestión '!#REF!="Alta",'R. Gestión '!#REF!="Mayor"),CONCATENATE("R1C",'R. Gestión '!#REF!),"")</f>
        <v>#REF!</v>
      </c>
      <c r="AF16" s="35" t="e">
        <f>IF(AND('R. Gestión '!#REF!="Alta",'R. Gestión '!#REF!="Mayor"),CONCATENATE("R1C",'R. Gestión '!#REF!),"")</f>
        <v>#REF!</v>
      </c>
      <c r="AG16" s="36" t="e">
        <f>IF(AND('R. Gestión '!#REF!="Alta",'R. Gestión '!#REF!="Mayor"),CONCATENATE("R1C",'R. Gestión '!#REF!),"")</f>
        <v>#REF!</v>
      </c>
      <c r="AH16" s="37" t="str">
        <f>IF(AND('R. Gestión '!$Z$18="Alta",'R. Gestión '!$AB$18="Catastrófico"),CONCATENATE("R1C",'R. Gestión '!$P$18),"")</f>
        <v/>
      </c>
      <c r="AI16" s="38" t="str">
        <f>IF(AND('R. Gestión '!$Z$19="Alta",'R. Gestión '!$AB$19="Catastrófico"),CONCATENATE("R1C",'R. Gestión '!$P$19),"")</f>
        <v/>
      </c>
      <c r="AJ16" s="38" t="e">
        <f>IF(AND('R. Gestión '!#REF!="Alta",'R. Gestión '!#REF!="Catastrófico"),CONCATENATE("R1C",'R. Gestión '!#REF!),"")</f>
        <v>#REF!</v>
      </c>
      <c r="AK16" s="38" t="e">
        <f>IF(AND('R. Gestión '!#REF!="Alta",'R. Gestión '!#REF!="Catastrófico"),CONCATENATE("R1C",'R. Gestión '!#REF!),"")</f>
        <v>#REF!</v>
      </c>
      <c r="AL16" s="38" t="e">
        <f>IF(AND('R. Gestión '!#REF!="Alta",'R. Gestión '!#REF!="Catastrófico"),CONCATENATE("R1C",'R. Gestión '!#REF!),"")</f>
        <v>#REF!</v>
      </c>
      <c r="AM16" s="39" t="e">
        <f>IF(AND('R. Gestión '!#REF!="Alta",'R. Gestión '!#REF!="Catastrófico"),CONCATENATE("R1C",'R. Gestión '!#REF!),"")</f>
        <v>#REF!</v>
      </c>
      <c r="AN16" s="72"/>
      <c r="AO16" s="887" t="s">
        <v>67</v>
      </c>
      <c r="AP16" s="888"/>
      <c r="AQ16" s="888"/>
      <c r="AR16" s="888"/>
      <c r="AS16" s="888"/>
      <c r="AT16" s="889"/>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row>
    <row r="17" spans="1:76" ht="15" customHeight="1" x14ac:dyDescent="0.25">
      <c r="A17" s="72"/>
      <c r="B17" s="839"/>
      <c r="C17" s="839"/>
      <c r="D17" s="840"/>
      <c r="E17" s="896"/>
      <c r="F17" s="897"/>
      <c r="G17" s="897"/>
      <c r="H17" s="897"/>
      <c r="I17" s="897"/>
      <c r="J17" s="56" t="e">
        <f>IF(AND('R. Gestión '!#REF!="Alta",'R. Gestión '!#REF!="Leve"),CONCATENATE("R2C",'R. Gestión '!#REF!),"")</f>
        <v>#REF!</v>
      </c>
      <c r="K17" s="57" t="e">
        <f>IF(AND('R. Gestión '!#REF!="Alta",'R. Gestión '!#REF!="Leve"),CONCATENATE("R2C",'R. Gestión '!#REF!),"")</f>
        <v>#REF!</v>
      </c>
      <c r="L17" s="57" t="e">
        <f>IF(AND('R. Gestión '!#REF!="Alta",'R. Gestión '!#REF!="Leve"),CONCATENATE("R2C",'R. Gestión '!#REF!),"")</f>
        <v>#REF!</v>
      </c>
      <c r="M17" s="57" t="e">
        <f>IF(AND('R. Gestión '!#REF!="Alta",'R. Gestión '!#REF!="Leve"),CONCATENATE("R2C",'R. Gestión '!#REF!),"")</f>
        <v>#REF!</v>
      </c>
      <c r="N17" s="57" t="e">
        <f>IF(AND('R. Gestión '!#REF!="Alta",'R. Gestión '!#REF!="Leve"),CONCATENATE("R2C",'R. Gestión '!#REF!),"")</f>
        <v>#REF!</v>
      </c>
      <c r="O17" s="58" t="e">
        <f>IF(AND('R. Gestión '!#REF!="Alta",'R. Gestión '!#REF!="Leve"),CONCATENATE("R2C",'R. Gestión '!#REF!),"")</f>
        <v>#REF!</v>
      </c>
      <c r="P17" s="56" t="e">
        <f>IF(AND('R. Gestión '!#REF!="Alta",'R. Gestión '!#REF!="Menor"),CONCATENATE("R2C",'R. Gestión '!#REF!),"")</f>
        <v>#REF!</v>
      </c>
      <c r="Q17" s="57" t="e">
        <f>IF(AND('R. Gestión '!#REF!="Alta",'R. Gestión '!#REF!="Menor"),CONCATENATE("R2C",'R. Gestión '!#REF!),"")</f>
        <v>#REF!</v>
      </c>
      <c r="R17" s="57" t="e">
        <f>IF(AND('R. Gestión '!#REF!="Alta",'R. Gestión '!#REF!="Menor"),CONCATENATE("R2C",'R. Gestión '!#REF!),"")</f>
        <v>#REF!</v>
      </c>
      <c r="S17" s="57" t="e">
        <f>IF(AND('R. Gestión '!#REF!="Alta",'R. Gestión '!#REF!="Menor"),CONCATENATE("R2C",'R. Gestión '!#REF!),"")</f>
        <v>#REF!</v>
      </c>
      <c r="T17" s="57" t="e">
        <f>IF(AND('R. Gestión '!#REF!="Alta",'R. Gestión '!#REF!="Menor"),CONCATENATE("R2C",'R. Gestión '!#REF!),"")</f>
        <v>#REF!</v>
      </c>
      <c r="U17" s="58" t="e">
        <f>IF(AND('R. Gestión '!#REF!="Alta",'R. Gestión '!#REF!="Menor"),CONCATENATE("R2C",'R. Gestión '!#REF!),"")</f>
        <v>#REF!</v>
      </c>
      <c r="V17" s="40" t="e">
        <f>IF(AND('R. Gestión '!#REF!="Alta",'R. Gestión '!#REF!="Moderado"),CONCATENATE("R2C",'R. Gestión '!#REF!),"")</f>
        <v>#REF!</v>
      </c>
      <c r="W17" s="41" t="e">
        <f>IF(AND('R. Gestión '!#REF!="Alta",'R. Gestión '!#REF!="Moderado"),CONCATENATE("R2C",'R. Gestión '!#REF!),"")</f>
        <v>#REF!</v>
      </c>
      <c r="X17" s="41" t="e">
        <f>IF(AND('R. Gestión '!#REF!="Alta",'R. Gestión '!#REF!="Moderado"),CONCATENATE("R2C",'R. Gestión '!#REF!),"")</f>
        <v>#REF!</v>
      </c>
      <c r="Y17" s="41" t="e">
        <f>IF(AND('R. Gestión '!#REF!="Alta",'R. Gestión '!#REF!="Moderado"),CONCATENATE("R2C",'R. Gestión '!#REF!),"")</f>
        <v>#REF!</v>
      </c>
      <c r="Z17" s="41" t="e">
        <f>IF(AND('R. Gestión '!#REF!="Alta",'R. Gestión '!#REF!="Moderado"),CONCATENATE("R2C",'R. Gestión '!#REF!),"")</f>
        <v>#REF!</v>
      </c>
      <c r="AA17" s="42" t="e">
        <f>IF(AND('R. Gestión '!#REF!="Alta",'R. Gestión '!#REF!="Moderado"),CONCATENATE("R2C",'R. Gestión '!#REF!),"")</f>
        <v>#REF!</v>
      </c>
      <c r="AB17" s="40" t="e">
        <f>IF(AND('R. Gestión '!#REF!="Alta",'R. Gestión '!#REF!="Mayor"),CONCATENATE("R2C",'R. Gestión '!#REF!),"")</f>
        <v>#REF!</v>
      </c>
      <c r="AC17" s="41" t="e">
        <f>IF(AND('R. Gestión '!#REF!="Alta",'R. Gestión '!#REF!="Mayor"),CONCATENATE("R2C",'R. Gestión '!#REF!),"")</f>
        <v>#REF!</v>
      </c>
      <c r="AD17" s="41" t="e">
        <f>IF(AND('R. Gestión '!#REF!="Alta",'R. Gestión '!#REF!="Mayor"),CONCATENATE("R2C",'R. Gestión '!#REF!),"")</f>
        <v>#REF!</v>
      </c>
      <c r="AE17" s="41" t="e">
        <f>IF(AND('R. Gestión '!#REF!="Alta",'R. Gestión '!#REF!="Mayor"),CONCATENATE("R2C",'R. Gestión '!#REF!),"")</f>
        <v>#REF!</v>
      </c>
      <c r="AF17" s="41" t="e">
        <f>IF(AND('R. Gestión '!#REF!="Alta",'R. Gestión '!#REF!="Mayor"),CONCATENATE("R2C",'R. Gestión '!#REF!),"")</f>
        <v>#REF!</v>
      </c>
      <c r="AG17" s="42" t="e">
        <f>IF(AND('R. Gestión '!#REF!="Alta",'R. Gestión '!#REF!="Mayor"),CONCATENATE("R2C",'R. Gestión '!#REF!),"")</f>
        <v>#REF!</v>
      </c>
      <c r="AH17" s="43" t="e">
        <f>IF(AND('R. Gestión '!#REF!="Alta",'R. Gestión '!#REF!="Catastrófico"),CONCATENATE("R2C",'R. Gestión '!#REF!),"")</f>
        <v>#REF!</v>
      </c>
      <c r="AI17" s="44" t="e">
        <f>IF(AND('R. Gestión '!#REF!="Alta",'R. Gestión '!#REF!="Catastrófico"),CONCATENATE("R2C",'R. Gestión '!#REF!),"")</f>
        <v>#REF!</v>
      </c>
      <c r="AJ17" s="44" t="e">
        <f>IF(AND('R. Gestión '!#REF!="Alta",'R. Gestión '!#REF!="Catastrófico"),CONCATENATE("R2C",'R. Gestión '!#REF!),"")</f>
        <v>#REF!</v>
      </c>
      <c r="AK17" s="44" t="e">
        <f>IF(AND('R. Gestión '!#REF!="Alta",'R. Gestión '!#REF!="Catastrófico"),CONCATENATE("R2C",'R. Gestión '!#REF!),"")</f>
        <v>#REF!</v>
      </c>
      <c r="AL17" s="44" t="e">
        <f>IF(AND('R. Gestión '!#REF!="Alta",'R. Gestión '!#REF!="Catastrófico"),CONCATENATE("R2C",'R. Gestión '!#REF!),"")</f>
        <v>#REF!</v>
      </c>
      <c r="AM17" s="45" t="e">
        <f>IF(AND('R. Gestión '!#REF!="Alta",'R. Gestión '!#REF!="Catastrófico"),CONCATENATE("R2C",'R. Gestión '!#REF!),"")</f>
        <v>#REF!</v>
      </c>
      <c r="AN17" s="72"/>
      <c r="AO17" s="890"/>
      <c r="AP17" s="891"/>
      <c r="AQ17" s="891"/>
      <c r="AR17" s="891"/>
      <c r="AS17" s="891"/>
      <c r="AT17" s="89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row>
    <row r="18" spans="1:76" ht="15" customHeight="1" x14ac:dyDescent="0.25">
      <c r="A18" s="72"/>
      <c r="B18" s="839"/>
      <c r="C18" s="839"/>
      <c r="D18" s="840"/>
      <c r="E18" s="880"/>
      <c r="F18" s="881"/>
      <c r="G18" s="881"/>
      <c r="H18" s="881"/>
      <c r="I18" s="897"/>
      <c r="J18" s="56" t="str">
        <f>IF(AND('R. Gestión '!$Z$84="Alta",'R. Gestión '!$AB$84="Leve"),CONCATENATE("R3C",'R. Gestión '!$P$84),"")</f>
        <v/>
      </c>
      <c r="K18" s="57" t="str">
        <f>IF(AND('R. Gestión '!$Z$85="Alta",'R. Gestión '!$AB$85="Leve"),CONCATENATE("R3C",'R. Gestión '!$P$85),"")</f>
        <v/>
      </c>
      <c r="L18" s="57" t="str">
        <f>IF(AND('R. Gestión '!$Z$86="Alta",'R. Gestión '!$AB$86="Leve"),CONCATENATE("R3C",'R. Gestión '!$P$86),"")</f>
        <v/>
      </c>
      <c r="M18" s="57" t="str">
        <f>IF(AND('R. Gestión '!$Z$87="Alta",'R. Gestión '!$AB$87="Leve"),CONCATENATE("R3C",'R. Gestión '!$P$87),"")</f>
        <v/>
      </c>
      <c r="N18" s="57" t="str">
        <f>IF(AND('R. Gestión '!$Z$88="Alta",'R. Gestión '!$AB$88="Leve"),CONCATENATE("R3C",'R. Gestión '!$P$88),"")</f>
        <v/>
      </c>
      <c r="O18" s="58" t="str">
        <f>IF(AND('R. Gestión '!$Z$89="Alta",'R. Gestión '!$AB$89="Leve"),CONCATENATE("R3C",'R. Gestión '!$P$89),"")</f>
        <v/>
      </c>
      <c r="P18" s="56" t="str">
        <f>IF(AND('R. Gestión '!$Z$84="Alta",'R. Gestión '!$AB$84="Menor"),CONCATENATE("R3C",'R. Gestión '!$P$84),"")</f>
        <v/>
      </c>
      <c r="Q18" s="57" t="str">
        <f>IF(AND('R. Gestión '!$Z$85="Alta",'R. Gestión '!$AB$85="Menor"),CONCATENATE("R3C",'R. Gestión '!$P$85),"")</f>
        <v/>
      </c>
      <c r="R18" s="57" t="str">
        <f>IF(AND('R. Gestión '!$Z$86="Alta",'R. Gestión '!$AB$86="Menor"),CONCATENATE("R3C",'R. Gestión '!$P$86),"")</f>
        <v/>
      </c>
      <c r="S18" s="57" t="str">
        <f>IF(AND('R. Gestión '!$Z$87="Alta",'R. Gestión '!$AB$87="Menor"),CONCATENATE("R3C",'R. Gestión '!$P$87),"")</f>
        <v/>
      </c>
      <c r="T18" s="57" t="str">
        <f>IF(AND('R. Gestión '!$Z$88="Alta",'R. Gestión '!$AB$88="Menor"),CONCATENATE("R3C",'R. Gestión '!$P$88),"")</f>
        <v/>
      </c>
      <c r="U18" s="58" t="str">
        <f>IF(AND('R. Gestión '!$Z$89="Alta",'R. Gestión '!$AB$89="Menor"),CONCATENATE("R3C",'R. Gestión '!$P$89),"")</f>
        <v/>
      </c>
      <c r="V18" s="40" t="str">
        <f>IF(AND('R. Gestión '!$Z$84="Alta",'R. Gestión '!$AB$84="Moderado"),CONCATENATE("R3C",'R. Gestión '!$P$84),"")</f>
        <v/>
      </c>
      <c r="W18" s="41" t="str">
        <f>IF(AND('R. Gestión '!$Z$85="Alta",'R. Gestión '!$AB$85="Moderado"),CONCATENATE("R3C",'R. Gestión '!$P$85),"")</f>
        <v/>
      </c>
      <c r="X18" s="41" t="str">
        <f>IF(AND('R. Gestión '!$Z$86="Alta",'R. Gestión '!$AB$86="Moderado"),CONCATENATE("R3C",'R. Gestión '!$P$86),"")</f>
        <v/>
      </c>
      <c r="Y18" s="41" t="str">
        <f>IF(AND('R. Gestión '!$Z$87="Alta",'R. Gestión '!$AB$87="Moderado"),CONCATENATE("R3C",'R. Gestión '!$P$87),"")</f>
        <v/>
      </c>
      <c r="Z18" s="41" t="str">
        <f>IF(AND('R. Gestión '!$Z$88="Alta",'R. Gestión '!$AB$88="Moderado"),CONCATENATE("R3C",'R. Gestión '!$P$88),"")</f>
        <v/>
      </c>
      <c r="AA18" s="42" t="str">
        <f>IF(AND('R. Gestión '!$Z$89="Alta",'R. Gestión '!$AB$89="Moderado"),CONCATENATE("R3C",'R. Gestión '!$P$89),"")</f>
        <v/>
      </c>
      <c r="AB18" s="40" t="str">
        <f>IF(AND('R. Gestión '!$Z$84="Alta",'R. Gestión '!$AB$84="Mayor"),CONCATENATE("R3C",'R. Gestión '!$P$84),"")</f>
        <v/>
      </c>
      <c r="AC18" s="41" t="str">
        <f>IF(AND('R. Gestión '!$Z$85="Alta",'R. Gestión '!$AB$85="Mayor"),CONCATENATE("R3C",'R. Gestión '!$P$85),"")</f>
        <v/>
      </c>
      <c r="AD18" s="41" t="str">
        <f>IF(AND('R. Gestión '!$Z$86="Alta",'R. Gestión '!$AB$86="Mayor"),CONCATENATE("R3C",'R. Gestión '!$P$86),"")</f>
        <v/>
      </c>
      <c r="AE18" s="41" t="str">
        <f>IF(AND('R. Gestión '!$Z$87="Alta",'R. Gestión '!$AB$87="Mayor"),CONCATENATE("R3C",'R. Gestión '!$P$87),"")</f>
        <v/>
      </c>
      <c r="AF18" s="41" t="str">
        <f>IF(AND('R. Gestión '!$Z$88="Alta",'R. Gestión '!$AB$88="Mayor"),CONCATENATE("R3C",'R. Gestión '!$P$88),"")</f>
        <v/>
      </c>
      <c r="AG18" s="42" t="str">
        <f>IF(AND('R. Gestión '!$Z$89="Alta",'R. Gestión '!$AB$89="Mayor"),CONCATENATE("R3C",'R. Gestión '!$P$89),"")</f>
        <v/>
      </c>
      <c r="AH18" s="43" t="str">
        <f>IF(AND('R. Gestión '!$Z$84="Alta",'R. Gestión '!$AB$84="Catastrófico"),CONCATENATE("R3C",'R. Gestión '!$P$84),"")</f>
        <v/>
      </c>
      <c r="AI18" s="44" t="str">
        <f>IF(AND('R. Gestión '!$Z$85="Alta",'R. Gestión '!$AB$85="Catastrófico"),CONCATENATE("R3C",'R. Gestión '!$P$85),"")</f>
        <v/>
      </c>
      <c r="AJ18" s="44" t="str">
        <f>IF(AND('R. Gestión '!$Z$86="Alta",'R. Gestión '!$AB$86="Catastrófico"),CONCATENATE("R3C",'R. Gestión '!$P$86),"")</f>
        <v/>
      </c>
      <c r="AK18" s="44" t="str">
        <f>IF(AND('R. Gestión '!$Z$87="Alta",'R. Gestión '!$AB$87="Catastrófico"),CONCATENATE("R3C",'R. Gestión '!$P$87),"")</f>
        <v/>
      </c>
      <c r="AL18" s="44" t="str">
        <f>IF(AND('R. Gestión '!$Z$88="Alta",'R. Gestión '!$AB$88="Catastrófico"),CONCATENATE("R3C",'R. Gestión '!$P$88),"")</f>
        <v/>
      </c>
      <c r="AM18" s="45" t="str">
        <f>IF(AND('R. Gestión '!$Z$89="Alta",'R. Gestión '!$AB$89="Catastrófico"),CONCATENATE("R3C",'R. Gestión '!$P$89),"")</f>
        <v/>
      </c>
      <c r="AN18" s="72"/>
      <c r="AO18" s="890"/>
      <c r="AP18" s="891"/>
      <c r="AQ18" s="891"/>
      <c r="AR18" s="891"/>
      <c r="AS18" s="891"/>
      <c r="AT18" s="89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row>
    <row r="19" spans="1:76" ht="15" customHeight="1" x14ac:dyDescent="0.25">
      <c r="A19" s="72"/>
      <c r="B19" s="839"/>
      <c r="C19" s="839"/>
      <c r="D19" s="840"/>
      <c r="E19" s="880"/>
      <c r="F19" s="881"/>
      <c r="G19" s="881"/>
      <c r="H19" s="881"/>
      <c r="I19" s="897"/>
      <c r="J19" s="56" t="str">
        <f>IF(AND('R. Gestión '!$Z$65="Alta",'R. Gestión '!$AB$65="Leve"),CONCATENATE("R4C",'R. Gestión '!$P$65),"")</f>
        <v/>
      </c>
      <c r="K19" s="57" t="str">
        <f>IF(AND('R. Gestión '!$Z$66="Alta",'R. Gestión '!$AB$66="Leve"),CONCATENATE("R4C",'R. Gestión '!$P$66),"")</f>
        <v/>
      </c>
      <c r="L19" s="57" t="str">
        <f>IF(AND('R. Gestión '!$Z$67="Alta",'R. Gestión '!$AB$67="Leve"),CONCATENATE("R4C",'R. Gestión '!$P$67),"")</f>
        <v/>
      </c>
      <c r="M19" s="57" t="str">
        <f>IF(AND('R. Gestión '!$Z$68="Alta",'R. Gestión '!$AB$68="Leve"),CONCATENATE("R4C",'R. Gestión '!$P$68),"")</f>
        <v/>
      </c>
      <c r="N19" s="57" t="str">
        <f>IF(AND('R. Gestión '!$Z$69="Alta",'R. Gestión '!$AB$69="Leve"),CONCATENATE("R4C",'R. Gestión '!$P$69),"")</f>
        <v/>
      </c>
      <c r="O19" s="58" t="str">
        <f>IF(AND('R. Gestión '!$Z$70="Alta",'R. Gestión '!$AB$70="Leve"),CONCATENATE("R4C",'R. Gestión '!$P$70),"")</f>
        <v/>
      </c>
      <c r="P19" s="56" t="str">
        <f>IF(AND('R. Gestión '!$Z$65="Alta",'R. Gestión '!$AB$65="Menor"),CONCATENATE("R4C",'R. Gestión '!$P$65),"")</f>
        <v/>
      </c>
      <c r="Q19" s="57" t="str">
        <f>IF(AND('R. Gestión '!$Z$66="Alta",'R. Gestión '!$AB$66="Menor"),CONCATENATE("R4C",'R. Gestión '!$P$66),"")</f>
        <v/>
      </c>
      <c r="R19" s="57" t="str">
        <f>IF(AND('R. Gestión '!$Z$67="Alta",'R. Gestión '!$AB$67="Menor"),CONCATENATE("R4C",'R. Gestión '!$P$67),"")</f>
        <v/>
      </c>
      <c r="S19" s="57" t="str">
        <f>IF(AND('R. Gestión '!$Z$68="Alta",'R. Gestión '!$AB$68="Menor"),CONCATENATE("R4C",'R. Gestión '!$P$68),"")</f>
        <v/>
      </c>
      <c r="T19" s="57" t="str">
        <f>IF(AND('R. Gestión '!$Z$69="Alta",'R. Gestión '!$AB$69="Menor"),CONCATENATE("R4C",'R. Gestión '!$P$69),"")</f>
        <v/>
      </c>
      <c r="U19" s="58" t="str">
        <f>IF(AND('R. Gestión '!$Z$70="Alta",'R. Gestión '!$AB$70="Menor"),CONCATENATE("R4C",'R. Gestión '!$P$70),"")</f>
        <v/>
      </c>
      <c r="V19" s="40" t="str">
        <f>IF(AND('R. Gestión '!$Z$65="Alta",'R. Gestión '!$AB$65="Moderado"),CONCATENATE("R4C",'R. Gestión '!$P$65),"")</f>
        <v/>
      </c>
      <c r="W19" s="41" t="str">
        <f>IF(AND('R. Gestión '!$Z$66="Alta",'R. Gestión '!$AB$66="Moderado"),CONCATENATE("R4C",'R. Gestión '!$P$66),"")</f>
        <v/>
      </c>
      <c r="X19" s="46" t="str">
        <f>IF(AND('R. Gestión '!$Z$67="Alta",'R. Gestión '!$AB$67="Moderado"),CONCATENATE("R4C",'R. Gestión '!$P$67),"")</f>
        <v/>
      </c>
      <c r="Y19" s="46" t="str">
        <f>IF(AND('R. Gestión '!$Z$68="Alta",'R. Gestión '!$AB$68="Moderado"),CONCATENATE("R4C",'R. Gestión '!$P$68),"")</f>
        <v/>
      </c>
      <c r="Z19" s="46" t="str">
        <f>IF(AND('R. Gestión '!$Z$69="Alta",'R. Gestión '!$AB$69="Moderado"),CONCATENATE("R4C",'R. Gestión '!$P$69),"")</f>
        <v/>
      </c>
      <c r="AA19" s="42" t="str">
        <f>IF(AND('R. Gestión '!$Z$70="Alta",'R. Gestión '!$AB$70="Moderado"),CONCATENATE("R4C",'R. Gestión '!$P$70),"")</f>
        <v/>
      </c>
      <c r="AB19" s="40" t="str">
        <f>IF(AND('R. Gestión '!$Z$65="Alta",'R. Gestión '!$AB$65="Mayor"),CONCATENATE("R4C",'R. Gestión '!$P$65),"")</f>
        <v/>
      </c>
      <c r="AC19" s="41" t="str">
        <f>IF(AND('R. Gestión '!$Z$66="Alta",'R. Gestión '!$AB$66="Mayor"),CONCATENATE("R4C",'R. Gestión '!$P$66),"")</f>
        <v/>
      </c>
      <c r="AD19" s="46" t="str">
        <f>IF(AND('R. Gestión '!$Z$67="Alta",'R. Gestión '!$AB$67="Mayor"),CONCATENATE("R4C",'R. Gestión '!$P$67),"")</f>
        <v/>
      </c>
      <c r="AE19" s="46" t="str">
        <f>IF(AND('R. Gestión '!$Z$68="Alta",'R. Gestión '!$AB$68="Mayor"),CONCATENATE("R4C",'R. Gestión '!$P$68),"")</f>
        <v/>
      </c>
      <c r="AF19" s="46" t="str">
        <f>IF(AND('R. Gestión '!$Z$69="Alta",'R. Gestión '!$AB$69="Mayor"),CONCATENATE("R4C",'R. Gestión '!$P$69),"")</f>
        <v/>
      </c>
      <c r="AG19" s="42" t="str">
        <f>IF(AND('R. Gestión '!$Z$70="Alta",'R. Gestión '!$AB$70="Mayor"),CONCATENATE("R4C",'R. Gestión '!$P$70),"")</f>
        <v/>
      </c>
      <c r="AH19" s="43" t="str">
        <f>IF(AND('R. Gestión '!$Z$65="Alta",'R. Gestión '!$AB$65="Catastrófico"),CONCATENATE("R4C",'R. Gestión '!$P$65),"")</f>
        <v/>
      </c>
      <c r="AI19" s="44" t="str">
        <f>IF(AND('R. Gestión '!$Z$66="Alta",'R. Gestión '!$AB$66="Catastrófico"),CONCATENATE("R4C",'R. Gestión '!$P$66),"")</f>
        <v/>
      </c>
      <c r="AJ19" s="44" t="str">
        <f>IF(AND('R. Gestión '!$Z$67="Alta",'R. Gestión '!$AB$67="Catastrófico"),CONCATENATE("R4C",'R. Gestión '!$P$67),"")</f>
        <v/>
      </c>
      <c r="AK19" s="44" t="str">
        <f>IF(AND('R. Gestión '!$Z$68="Alta",'R. Gestión '!$AB$68="Catastrófico"),CONCATENATE("R4C",'R. Gestión '!$P$68),"")</f>
        <v/>
      </c>
      <c r="AL19" s="44" t="str">
        <f>IF(AND('R. Gestión '!$Z$69="Alta",'R. Gestión '!$AB$69="Catastrófico"),CONCATENATE("R4C",'R. Gestión '!$P$69),"")</f>
        <v/>
      </c>
      <c r="AM19" s="45" t="str">
        <f>IF(AND('R. Gestión '!$Z$70="Alta",'R. Gestión '!$AB$70="Catastrófico"),CONCATENATE("R4C",'R. Gestión '!$P$70),"")</f>
        <v/>
      </c>
      <c r="AN19" s="72"/>
      <c r="AO19" s="890"/>
      <c r="AP19" s="891"/>
      <c r="AQ19" s="891"/>
      <c r="AR19" s="891"/>
      <c r="AS19" s="891"/>
      <c r="AT19" s="89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row>
    <row r="20" spans="1:76" ht="15" customHeight="1" x14ac:dyDescent="0.25">
      <c r="A20" s="72"/>
      <c r="B20" s="839"/>
      <c r="C20" s="839"/>
      <c r="D20" s="840"/>
      <c r="E20" s="880"/>
      <c r="F20" s="881"/>
      <c r="G20" s="881"/>
      <c r="H20" s="881"/>
      <c r="I20" s="897"/>
      <c r="J20" s="56" t="str">
        <f>IF(AND('R. Gestión '!$Z$71="Alta",'R. Gestión '!$AB$71="Leve"),CONCATENATE("R5C",'R. Gestión '!$P$71),"")</f>
        <v/>
      </c>
      <c r="K20" s="57" t="str">
        <f>IF(AND('R. Gestión '!$Z$72="Alta",'R. Gestión '!$AB$72="Leve"),CONCATENATE("R5C",'R. Gestión '!$P$72),"")</f>
        <v/>
      </c>
      <c r="L20" s="57" t="str">
        <f>IF(AND('R. Gestión '!$Z$73="Alta",'R. Gestión '!$AB$73="Leve"),CONCATENATE("R5C",'R. Gestión '!$P$73),"")</f>
        <v/>
      </c>
      <c r="M20" s="57" t="str">
        <f>IF(AND('R. Gestión '!$Z$74="Alta",'R. Gestión '!$AB$74="Leve"),CONCATENATE("R5C",'R. Gestión '!$P$74),"")</f>
        <v/>
      </c>
      <c r="N20" s="57" t="str">
        <f>IF(AND('R. Gestión '!$Z$75="Alta",'R. Gestión '!$AB$75="Leve"),CONCATENATE("R5C",'R. Gestión '!$P$75),"")</f>
        <v/>
      </c>
      <c r="O20" s="58" t="str">
        <f>IF(AND('R. Gestión '!$Z$76="Alta",'R. Gestión '!$AB$76="Leve"),CONCATENATE("R5C",'R. Gestión '!$P$76),"")</f>
        <v/>
      </c>
      <c r="P20" s="56" t="str">
        <f>IF(AND('R. Gestión '!$Z$71="Alta",'R. Gestión '!$AB$71="Menor"),CONCATENATE("R5C",'R. Gestión '!$P$71),"")</f>
        <v/>
      </c>
      <c r="Q20" s="57" t="str">
        <f>IF(AND('R. Gestión '!$Z$72="Alta",'R. Gestión '!$AB$72="Menor"),CONCATENATE("R5C",'R. Gestión '!$P$72),"")</f>
        <v/>
      </c>
      <c r="R20" s="57" t="str">
        <f>IF(AND('R. Gestión '!$Z$73="Alta",'R. Gestión '!$AB$73="Menor"),CONCATENATE("R5C",'R. Gestión '!$P$73),"")</f>
        <v/>
      </c>
      <c r="S20" s="57" t="str">
        <f>IF(AND('R. Gestión '!$Z$74="Alta",'R. Gestión '!$AB$74="Menor"),CONCATENATE("R5C",'R. Gestión '!$P$74),"")</f>
        <v/>
      </c>
      <c r="T20" s="57" t="str">
        <f>IF(AND('R. Gestión '!$Z$75="Alta",'R. Gestión '!$AB$75="Menor"),CONCATENATE("R5C",'R. Gestión '!$P$75),"")</f>
        <v/>
      </c>
      <c r="U20" s="58" t="str">
        <f>IF(AND('R. Gestión '!$Z$76="Alta",'R. Gestión '!$AB$76="Menor"),CONCATENATE("R5C",'R. Gestión '!$P$76),"")</f>
        <v/>
      </c>
      <c r="V20" s="40" t="str">
        <f>IF(AND('R. Gestión '!$Z$71="Alta",'R. Gestión '!$AB$71="Moderado"),CONCATENATE("R5C",'R. Gestión '!$P$71),"")</f>
        <v/>
      </c>
      <c r="W20" s="41" t="str">
        <f>IF(AND('R. Gestión '!$Z$72="Alta",'R. Gestión '!$AB$72="Moderado"),CONCATENATE("R5C",'R. Gestión '!$P$72),"")</f>
        <v/>
      </c>
      <c r="X20" s="46" t="str">
        <f>IF(AND('R. Gestión '!$Z$73="Alta",'R. Gestión '!$AB$73="Moderado"),CONCATENATE("R5C",'R. Gestión '!$P$73),"")</f>
        <v/>
      </c>
      <c r="Y20" s="46" t="str">
        <f>IF(AND('R. Gestión '!$Z$74="Alta",'R. Gestión '!$AB$74="Moderado"),CONCATENATE("R5C",'R. Gestión '!$P$74),"")</f>
        <v/>
      </c>
      <c r="Z20" s="46" t="str">
        <f>IF(AND('R. Gestión '!$Z$75="Alta",'R. Gestión '!$AB$75="Moderado"),CONCATENATE("R5C",'R. Gestión '!$P$75),"")</f>
        <v/>
      </c>
      <c r="AA20" s="42" t="str">
        <f>IF(AND('R. Gestión '!$Z$76="Alta",'R. Gestión '!$AB$76="Moderado"),CONCATENATE("R5C",'R. Gestión '!$P$76),"")</f>
        <v/>
      </c>
      <c r="AB20" s="40" t="str">
        <f>IF(AND('R. Gestión '!$Z$71="Alta",'R. Gestión '!$AB$71="Mayor"),CONCATENATE("R5C",'R. Gestión '!$P$71),"")</f>
        <v/>
      </c>
      <c r="AC20" s="41" t="str">
        <f>IF(AND('R. Gestión '!$Z$72="Alta",'R. Gestión '!$AB$72="Mayor"),CONCATENATE("R5C",'R. Gestión '!$P$72),"")</f>
        <v/>
      </c>
      <c r="AD20" s="46" t="str">
        <f>IF(AND('R. Gestión '!$Z$73="Alta",'R. Gestión '!$AB$73="Mayor"),CONCATENATE("R5C",'R. Gestión '!$P$73),"")</f>
        <v/>
      </c>
      <c r="AE20" s="46" t="str">
        <f>IF(AND('R. Gestión '!$Z$74="Alta",'R. Gestión '!$AB$74="Mayor"),CONCATENATE("R5C",'R. Gestión '!$P$74),"")</f>
        <v/>
      </c>
      <c r="AF20" s="46" t="str">
        <f>IF(AND('R. Gestión '!$Z$75="Alta",'R. Gestión '!$AB$75="Mayor"),CONCATENATE("R5C",'R. Gestión '!$P$75),"")</f>
        <v/>
      </c>
      <c r="AG20" s="42" t="str">
        <f>IF(AND('R. Gestión '!$Z$76="Alta",'R. Gestión '!$AB$76="Mayor"),CONCATENATE("R5C",'R. Gestión '!$P$76),"")</f>
        <v/>
      </c>
      <c r="AH20" s="43" t="str">
        <f>IF(AND('R. Gestión '!$Z$71="Alta",'R. Gestión '!$AB$71="Catastrófico"),CONCATENATE("R5C",'R. Gestión '!$P$71),"")</f>
        <v/>
      </c>
      <c r="AI20" s="44" t="str">
        <f>IF(AND('R. Gestión '!$Z$72="Alta",'R. Gestión '!$AB$72="Catastrófico"),CONCATENATE("R5C",'R. Gestión '!$P$72),"")</f>
        <v/>
      </c>
      <c r="AJ20" s="44" t="str">
        <f>IF(AND('R. Gestión '!$Z$73="Alta",'R. Gestión '!$AB$73="Catastrófico"),CONCATENATE("R5C",'R. Gestión '!$P$73),"")</f>
        <v/>
      </c>
      <c r="AK20" s="44" t="str">
        <f>IF(AND('R. Gestión '!$Z$74="Alta",'R. Gestión '!$AB$74="Catastrófico"),CONCATENATE("R5C",'R. Gestión '!$P$74),"")</f>
        <v/>
      </c>
      <c r="AL20" s="44" t="str">
        <f>IF(AND('R. Gestión '!$Z$75="Alta",'R. Gestión '!$AB$75="Catastrófico"),CONCATENATE("R5C",'R. Gestión '!$P$75),"")</f>
        <v/>
      </c>
      <c r="AM20" s="45" t="str">
        <f>IF(AND('R. Gestión '!$Z$76="Alta",'R. Gestión '!$AB$76="Catastrófico"),CONCATENATE("R5C",'R. Gestión '!$P$76),"")</f>
        <v/>
      </c>
      <c r="AN20" s="72"/>
      <c r="AO20" s="890"/>
      <c r="AP20" s="891"/>
      <c r="AQ20" s="891"/>
      <c r="AR20" s="891"/>
      <c r="AS20" s="891"/>
      <c r="AT20" s="89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row>
    <row r="21" spans="1:76" ht="15" customHeight="1" x14ac:dyDescent="0.25">
      <c r="A21" s="72"/>
      <c r="B21" s="839"/>
      <c r="C21" s="839"/>
      <c r="D21" s="840"/>
      <c r="E21" s="880"/>
      <c r="F21" s="881"/>
      <c r="G21" s="881"/>
      <c r="H21" s="881"/>
      <c r="I21" s="897"/>
      <c r="J21" s="56" t="str">
        <f>IF(AND('R. Gestión '!$Z$77="Alta",'R. Gestión '!$AB$77="Leve"),CONCATENATE("R6C",'R. Gestión '!$P$77),"")</f>
        <v/>
      </c>
      <c r="K21" s="57" t="str">
        <f>IF(AND('R. Gestión '!$Z$78="Alta",'R. Gestión '!$AB$78="Leve"),CONCATENATE("R6C",'R. Gestión '!$P$78),"")</f>
        <v/>
      </c>
      <c r="L21" s="57" t="str">
        <f>IF(AND('R. Gestión '!$Z$79="Alta",'R. Gestión '!$AB$79="Leve"),CONCATENATE("R6C",'R. Gestión '!$P$79),"")</f>
        <v/>
      </c>
      <c r="M21" s="57" t="str">
        <f>IF(AND('R. Gestión '!$Z$80="Alta",'R. Gestión '!$AB$80="Leve"),CONCATENATE("R6C",'R. Gestión '!$P$80),"")</f>
        <v/>
      </c>
      <c r="N21" s="57" t="str">
        <f>IF(AND('R. Gestión '!$Z$81="Alta",'R. Gestión '!$AB$81="Leve"),CONCATENATE("R6C",'R. Gestión '!$P$81),"")</f>
        <v/>
      </c>
      <c r="O21" s="58" t="str">
        <f>IF(AND('R. Gestión '!$Z$82="Alta",'R. Gestión '!$AB$82="Leve"),CONCATENATE("R6C",'R. Gestión '!$P$82),"")</f>
        <v/>
      </c>
      <c r="P21" s="56" t="str">
        <f>IF(AND('R. Gestión '!$Z$77="Alta",'R. Gestión '!$AB$77="Menor"),CONCATENATE("R6C",'R. Gestión '!$P$77),"")</f>
        <v/>
      </c>
      <c r="Q21" s="57" t="str">
        <f>IF(AND('R. Gestión '!$Z$78="Alta",'R. Gestión '!$AB$78="Menor"),CONCATENATE("R6C",'R. Gestión '!$P$78),"")</f>
        <v/>
      </c>
      <c r="R21" s="57" t="str">
        <f>IF(AND('R. Gestión '!$Z$79="Alta",'R. Gestión '!$AB$79="Menor"),CONCATENATE("R6C",'R. Gestión '!$P$79),"")</f>
        <v/>
      </c>
      <c r="S21" s="57" t="str">
        <f>IF(AND('R. Gestión '!$Z$80="Alta",'R. Gestión '!$AB$80="Menor"),CONCATENATE("R6C",'R. Gestión '!$P$80),"")</f>
        <v/>
      </c>
      <c r="T21" s="57" t="str">
        <f>IF(AND('R. Gestión '!$Z$81="Alta",'R. Gestión '!$AB$81="Menor"),CONCATENATE("R6C",'R. Gestión '!$P$81),"")</f>
        <v/>
      </c>
      <c r="U21" s="58" t="str">
        <f>IF(AND('R. Gestión '!$Z$82="Alta",'R. Gestión '!$AB$82="Menor"),CONCATENATE("R6C",'R. Gestión '!$P$82),"")</f>
        <v/>
      </c>
      <c r="V21" s="40" t="str">
        <f>IF(AND('R. Gestión '!$Z$77="Alta",'R. Gestión '!$AB$77="Moderado"),CONCATENATE("R6C",'R. Gestión '!$P$77),"")</f>
        <v/>
      </c>
      <c r="W21" s="41" t="str">
        <f>IF(AND('R. Gestión '!$Z$78="Alta",'R. Gestión '!$AB$78="Moderado"),CONCATENATE("R6C",'R. Gestión '!$P$78),"")</f>
        <v/>
      </c>
      <c r="X21" s="46" t="str">
        <f>IF(AND('R. Gestión '!$Z$79="Alta",'R. Gestión '!$AB$79="Moderado"),CONCATENATE("R6C",'R. Gestión '!$P$79),"")</f>
        <v/>
      </c>
      <c r="Y21" s="46" t="str">
        <f>IF(AND('R. Gestión '!$Z$80="Alta",'R. Gestión '!$AB$80="Moderado"),CONCATENATE("R6C",'R. Gestión '!$P$80),"")</f>
        <v/>
      </c>
      <c r="Z21" s="46" t="str">
        <f>IF(AND('R. Gestión '!$Z$81="Alta",'R. Gestión '!$AB$81="Moderado"),CONCATENATE("R6C",'R. Gestión '!$P$81),"")</f>
        <v/>
      </c>
      <c r="AA21" s="42" t="str">
        <f>IF(AND('R. Gestión '!$Z$82="Alta",'R. Gestión '!$AB$82="Moderado"),CONCATENATE("R6C",'R. Gestión '!$P$82),"")</f>
        <v/>
      </c>
      <c r="AB21" s="40" t="str">
        <f>IF(AND('R. Gestión '!$Z$77="Alta",'R. Gestión '!$AB$77="Mayor"),CONCATENATE("R6C",'R. Gestión '!$P$77),"")</f>
        <v/>
      </c>
      <c r="AC21" s="41" t="str">
        <f>IF(AND('R. Gestión '!$Z$78="Alta",'R. Gestión '!$AB$78="Mayor"),CONCATENATE("R6C",'R. Gestión '!$P$78),"")</f>
        <v/>
      </c>
      <c r="AD21" s="46" t="str">
        <f>IF(AND('R. Gestión '!$Z$79="Alta",'R. Gestión '!$AB$79="Mayor"),CONCATENATE("R6C",'R. Gestión '!$P$79),"")</f>
        <v/>
      </c>
      <c r="AE21" s="46" t="str">
        <f>IF(AND('R. Gestión '!$Z$80="Alta",'R. Gestión '!$AB$80="Mayor"),CONCATENATE("R6C",'R. Gestión '!$P$80),"")</f>
        <v/>
      </c>
      <c r="AF21" s="46" t="str">
        <f>IF(AND('R. Gestión '!$Z$81="Alta",'R. Gestión '!$AB$81="Mayor"),CONCATENATE("R6C",'R. Gestión '!$P$81),"")</f>
        <v/>
      </c>
      <c r="AG21" s="42" t="str">
        <f>IF(AND('R. Gestión '!$Z$82="Alta",'R. Gestión '!$AB$82="Mayor"),CONCATENATE("R6C",'R. Gestión '!$P$82),"")</f>
        <v/>
      </c>
      <c r="AH21" s="43" t="str">
        <f>IF(AND('R. Gestión '!$Z$77="Alta",'R. Gestión '!$AB$77="Catastrófico"),CONCATENATE("R6C",'R. Gestión '!$P$77),"")</f>
        <v/>
      </c>
      <c r="AI21" s="44" t="str">
        <f>IF(AND('R. Gestión '!$Z$78="Alta",'R. Gestión '!$AB$78="Catastrófico"),CONCATENATE("R6C",'R. Gestión '!$P$78),"")</f>
        <v/>
      </c>
      <c r="AJ21" s="44" t="str">
        <f>IF(AND('R. Gestión '!$Z$79="Alta",'R. Gestión '!$AB$79="Catastrófico"),CONCATENATE("R6C",'R. Gestión '!$P$79),"")</f>
        <v/>
      </c>
      <c r="AK21" s="44" t="str">
        <f>IF(AND('R. Gestión '!$Z$80="Alta",'R. Gestión '!$AB$80="Catastrófico"),CONCATENATE("R6C",'R. Gestión '!$P$80),"")</f>
        <v/>
      </c>
      <c r="AL21" s="44" t="str">
        <f>IF(AND('R. Gestión '!$Z$81="Alta",'R. Gestión '!$AB$81="Catastrófico"),CONCATENATE("R6C",'R. Gestión '!$P$81),"")</f>
        <v/>
      </c>
      <c r="AM21" s="45" t="str">
        <f>IF(AND('R. Gestión '!$Z$82="Alta",'R. Gestión '!$AB$82="Catastrófico"),CONCATENATE("R6C",'R. Gestión '!$P$82),"")</f>
        <v/>
      </c>
      <c r="AN21" s="72"/>
      <c r="AO21" s="890"/>
      <c r="AP21" s="891"/>
      <c r="AQ21" s="891"/>
      <c r="AR21" s="891"/>
      <c r="AS21" s="891"/>
      <c r="AT21" s="89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row>
    <row r="22" spans="1:76" ht="15" customHeight="1" x14ac:dyDescent="0.25">
      <c r="A22" s="72"/>
      <c r="B22" s="839"/>
      <c r="C22" s="839"/>
      <c r="D22" s="840"/>
      <c r="E22" s="880"/>
      <c r="F22" s="881"/>
      <c r="G22" s="881"/>
      <c r="H22" s="881"/>
      <c r="I22" s="897"/>
      <c r="J22" s="56" t="str">
        <f>IF(AND('R. Gestión '!$Z$59="Alta",'R. Gestión '!$AB$59="Leve"),CONCATENATE("R7C",'R. Gestión '!$P$59),"")</f>
        <v/>
      </c>
      <c r="K22" s="57" t="str">
        <f>IF(AND('R. Gestión '!$Z$60="Alta",'R. Gestión '!$AB$60="Leve"),CONCATENATE("R7C",'R. Gestión '!$P$60),"")</f>
        <v/>
      </c>
      <c r="L22" s="57" t="str">
        <f>IF(AND('R. Gestión '!$Z$61="Alta",'R. Gestión '!$AB$61="Leve"),CONCATENATE("R7C",'R. Gestión '!$P$61),"")</f>
        <v/>
      </c>
      <c r="M22" s="57" t="str">
        <f>IF(AND('R. Gestión '!$Z$62="Alta",'R. Gestión '!$AB$62="Leve"),CONCATENATE("R7C",'R. Gestión '!$P$62),"")</f>
        <v/>
      </c>
      <c r="N22" s="57" t="str">
        <f>IF(AND('R. Gestión '!$Z$63="Alta",'R. Gestión '!$AB$63="Leve"),CONCATENATE("R7C",'R. Gestión '!$P$63),"")</f>
        <v/>
      </c>
      <c r="O22" s="58" t="str">
        <f>IF(AND('R. Gestión '!$Z$64="Alta",'R. Gestión '!$AB$64="Leve"),CONCATENATE("R7C",'R. Gestión '!$P$64),"")</f>
        <v/>
      </c>
      <c r="P22" s="56" t="str">
        <f>IF(AND('R. Gestión '!$Z$59="Alta",'R. Gestión '!$AB$59="Menor"),CONCATENATE("R7C",'R. Gestión '!$P$59),"")</f>
        <v/>
      </c>
      <c r="Q22" s="57" t="str">
        <f>IF(AND('R. Gestión '!$Z$60="Alta",'R. Gestión '!$AB$60="Menor"),CONCATENATE("R7C",'R. Gestión '!$P$60),"")</f>
        <v/>
      </c>
      <c r="R22" s="57" t="str">
        <f>IF(AND('R. Gestión '!$Z$61="Alta",'R. Gestión '!$AB$61="Menor"),CONCATENATE("R7C",'R. Gestión '!$P$61),"")</f>
        <v/>
      </c>
      <c r="S22" s="57" t="str">
        <f>IF(AND('R. Gestión '!$Z$62="Alta",'R. Gestión '!$AB$62="Menor"),CONCATENATE("R7C",'R. Gestión '!$P$62),"")</f>
        <v/>
      </c>
      <c r="T22" s="57" t="str">
        <f>IF(AND('R. Gestión '!$Z$63="Alta",'R. Gestión '!$AB$63="Menor"),CONCATENATE("R7C",'R. Gestión '!$P$63),"")</f>
        <v/>
      </c>
      <c r="U22" s="58" t="str">
        <f>IF(AND('R. Gestión '!$Z$64="Alta",'R. Gestión '!$AB$64="Menor"),CONCATENATE("R7C",'R. Gestión '!$P$64),"")</f>
        <v/>
      </c>
      <c r="V22" s="40" t="str">
        <f>IF(AND('R. Gestión '!$Z$59="Alta",'R. Gestión '!$AB$59="Moderado"),CONCATENATE("R7C",'R. Gestión '!$P$59),"")</f>
        <v/>
      </c>
      <c r="W22" s="41" t="str">
        <f>IF(AND('R. Gestión '!$Z$60="Alta",'R. Gestión '!$AB$60="Moderado"),CONCATENATE("R7C",'R. Gestión '!$P$60),"")</f>
        <v/>
      </c>
      <c r="X22" s="46" t="str">
        <f>IF(AND('R. Gestión '!$Z$61="Alta",'R. Gestión '!$AB$61="Moderado"),CONCATENATE("R7C",'R. Gestión '!$P$61),"")</f>
        <v/>
      </c>
      <c r="Y22" s="46" t="str">
        <f>IF(AND('R. Gestión '!$Z$62="Alta",'R. Gestión '!$AB$62="Moderado"),CONCATENATE("R7C",'R. Gestión '!$P$62),"")</f>
        <v/>
      </c>
      <c r="Z22" s="46" t="str">
        <f>IF(AND('R. Gestión '!$Z$63="Alta",'R. Gestión '!$AB$63="Moderado"),CONCATENATE("R7C",'R. Gestión '!$P$63),"")</f>
        <v/>
      </c>
      <c r="AA22" s="42" t="str">
        <f>IF(AND('R. Gestión '!$Z$64="Alta",'R. Gestión '!$AB$64="Moderado"),CONCATENATE("R7C",'R. Gestión '!$P$64),"")</f>
        <v/>
      </c>
      <c r="AB22" s="40" t="str">
        <f>IF(AND('R. Gestión '!$Z$59="Alta",'R. Gestión '!$AB$59="Mayor"),CONCATENATE("R7C",'R. Gestión '!$P$59),"")</f>
        <v/>
      </c>
      <c r="AC22" s="41" t="str">
        <f>IF(AND('R. Gestión '!$Z$60="Alta",'R. Gestión '!$AB$60="Mayor"),CONCATENATE("R7C",'R. Gestión '!$P$60),"")</f>
        <v/>
      </c>
      <c r="AD22" s="46" t="str">
        <f>IF(AND('R. Gestión '!$Z$61="Alta",'R. Gestión '!$AB$61="Mayor"),CONCATENATE("R7C",'R. Gestión '!$P$61),"")</f>
        <v/>
      </c>
      <c r="AE22" s="46" t="str">
        <f>IF(AND('R. Gestión '!$Z$62="Alta",'R. Gestión '!$AB$62="Mayor"),CONCATENATE("R7C",'R. Gestión '!$P$62),"")</f>
        <v/>
      </c>
      <c r="AF22" s="46" t="str">
        <f>IF(AND('R. Gestión '!$Z$63="Alta",'R. Gestión '!$AB$63="Mayor"),CONCATENATE("R7C",'R. Gestión '!$P$63),"")</f>
        <v/>
      </c>
      <c r="AG22" s="42" t="str">
        <f>IF(AND('R. Gestión '!$Z$64="Alta",'R. Gestión '!$AB$64="Mayor"),CONCATENATE("R7C",'R. Gestión '!$P$64),"")</f>
        <v/>
      </c>
      <c r="AH22" s="43" t="str">
        <f>IF(AND('R. Gestión '!$Z$59="Alta",'R. Gestión '!$AB$59="Catastrófico"),CONCATENATE("R7C",'R. Gestión '!$P$59),"")</f>
        <v/>
      </c>
      <c r="AI22" s="44" t="str">
        <f>IF(AND('R. Gestión '!$Z$60="Alta",'R. Gestión '!$AB$60="Catastrófico"),CONCATENATE("R7C",'R. Gestión '!$P$60),"")</f>
        <v/>
      </c>
      <c r="AJ22" s="44" t="str">
        <f>IF(AND('R. Gestión '!$Z$61="Alta",'R. Gestión '!$AB$61="Catastrófico"),CONCATENATE("R7C",'R. Gestión '!$P$61),"")</f>
        <v/>
      </c>
      <c r="AK22" s="44" t="str">
        <f>IF(AND('R. Gestión '!$Z$62="Alta",'R. Gestión '!$AB$62="Catastrófico"),CONCATENATE("R7C",'R. Gestión '!$P$62),"")</f>
        <v/>
      </c>
      <c r="AL22" s="44" t="str">
        <f>IF(AND('R. Gestión '!$Z$63="Alta",'R. Gestión '!$AB$63="Catastrófico"),CONCATENATE("R7C",'R. Gestión '!$P$63),"")</f>
        <v/>
      </c>
      <c r="AM22" s="45" t="str">
        <f>IF(AND('R. Gestión '!$Z$64="Alta",'R. Gestión '!$AB$64="Catastrófico"),CONCATENATE("R7C",'R. Gestión '!$P$64),"")</f>
        <v/>
      </c>
      <c r="AN22" s="72"/>
      <c r="AO22" s="890"/>
      <c r="AP22" s="891"/>
      <c r="AQ22" s="891"/>
      <c r="AR22" s="891"/>
      <c r="AS22" s="891"/>
      <c r="AT22" s="89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row>
    <row r="23" spans="1:76" ht="15" customHeight="1" x14ac:dyDescent="0.25">
      <c r="A23" s="72"/>
      <c r="B23" s="839"/>
      <c r="C23" s="839"/>
      <c r="D23" s="840"/>
      <c r="E23" s="880"/>
      <c r="F23" s="881"/>
      <c r="G23" s="881"/>
      <c r="H23" s="881"/>
      <c r="I23" s="897"/>
      <c r="J23" s="56" t="str">
        <f>IF(AND('R. Gestión '!$Z$146="Alta",'R. Gestión '!$AB$146="Leve"),CONCATENATE("R8C",'R. Gestión '!$P$146),"")</f>
        <v/>
      </c>
      <c r="K23" s="57" t="str">
        <f>IF(AND('R. Gestión '!$Z$147="Alta",'R. Gestión '!$AB$147="Leve"),CONCATENATE("R8C",'R. Gestión '!$P$147),"")</f>
        <v/>
      </c>
      <c r="L23" s="57" t="str">
        <f>IF(AND('R. Gestión '!$Z$148="Alta",'R. Gestión '!$AB$148="Leve"),CONCATENATE("R8C",'R. Gestión '!$P$148),"")</f>
        <v/>
      </c>
      <c r="M23" s="57" t="str">
        <f>IF(AND('R. Gestión '!$Z$149="Alta",'R. Gestión '!$AB$149="Leve"),CONCATENATE("R8C",'R. Gestión '!$P$149),"")</f>
        <v/>
      </c>
      <c r="N23" s="57" t="str">
        <f>IF(AND('R. Gestión '!$Z$150="Alta",'R. Gestión '!$AB$150="Leve"),CONCATENATE("R8C",'R. Gestión '!$P$150),"")</f>
        <v/>
      </c>
      <c r="O23" s="58" t="str">
        <f>IF(AND('R. Gestión '!$Z$151="Alta",'R. Gestión '!$AB$151="Leve"),CONCATENATE("R8C",'R. Gestión '!$P$151),"")</f>
        <v/>
      </c>
      <c r="P23" s="56" t="str">
        <f>IF(AND('R. Gestión '!$Z$146="Alta",'R. Gestión '!$AB$146="Menor"),CONCATENATE("R8C",'R. Gestión '!$P$146),"")</f>
        <v/>
      </c>
      <c r="Q23" s="57" t="str">
        <f>IF(AND('R. Gestión '!$Z$147="Alta",'R. Gestión '!$AB$147="Menor"),CONCATENATE("R8C",'R. Gestión '!$P$147),"")</f>
        <v/>
      </c>
      <c r="R23" s="57" t="str">
        <f>IF(AND('R. Gestión '!$Z$148="Alta",'R. Gestión '!$AB$148="Menor"),CONCATENATE("R8C",'R. Gestión '!$P$148),"")</f>
        <v/>
      </c>
      <c r="S23" s="57" t="str">
        <f>IF(AND('R. Gestión '!$Z$149="Alta",'R. Gestión '!$AB$149="Menor"),CONCATENATE("R8C",'R. Gestión '!$P$149),"")</f>
        <v/>
      </c>
      <c r="T23" s="57" t="str">
        <f>IF(AND('R. Gestión '!$Z$150="Alta",'R. Gestión '!$AB$150="Menor"),CONCATENATE("R8C",'R. Gestión '!$P$150),"")</f>
        <v/>
      </c>
      <c r="U23" s="58" t="str">
        <f>IF(AND('R. Gestión '!$Z$151="Alta",'R. Gestión '!$AB$151="Menor"),CONCATENATE("R8C",'R. Gestión '!$P$151),"")</f>
        <v/>
      </c>
      <c r="V23" s="40" t="str">
        <f>IF(AND('R. Gestión '!$Z$146="Alta",'R. Gestión '!$AB$146="Moderado"),CONCATENATE("R8C",'R. Gestión '!$P$146),"")</f>
        <v/>
      </c>
      <c r="W23" s="41" t="str">
        <f>IF(AND('R. Gestión '!$Z$147="Alta",'R. Gestión '!$AB$147="Moderado"),CONCATENATE("R8C",'R. Gestión '!$P$147),"")</f>
        <v/>
      </c>
      <c r="X23" s="46" t="str">
        <f>IF(AND('R. Gestión '!$Z$148="Alta",'R. Gestión '!$AB$148="Moderado"),CONCATENATE("R8C",'R. Gestión '!$P$148),"")</f>
        <v/>
      </c>
      <c r="Y23" s="46" t="str">
        <f>IF(AND('R. Gestión '!$Z$149="Alta",'R. Gestión '!$AB$149="Moderado"),CONCATENATE("R8C",'R. Gestión '!$P$149),"")</f>
        <v/>
      </c>
      <c r="Z23" s="46" t="str">
        <f>IF(AND('R. Gestión '!$Z$150="Alta",'R. Gestión '!$AB$150="Moderado"),CONCATENATE("R8C",'R. Gestión '!$P$150),"")</f>
        <v/>
      </c>
      <c r="AA23" s="42" t="str">
        <f>IF(AND('R. Gestión '!$Z$151="Alta",'R. Gestión '!$AB$151="Moderado"),CONCATENATE("R8C",'R. Gestión '!$P$151),"")</f>
        <v/>
      </c>
      <c r="AB23" s="40" t="str">
        <f>IF(AND('R. Gestión '!$Z$146="Alta",'R. Gestión '!$AB$146="Mayor"),CONCATENATE("R8C",'R. Gestión '!$P$146),"")</f>
        <v/>
      </c>
      <c r="AC23" s="41" t="str">
        <f>IF(AND('R. Gestión '!$Z$147="Alta",'R. Gestión '!$AB$147="Mayor"),CONCATENATE("R8C",'R. Gestión '!$P$147),"")</f>
        <v/>
      </c>
      <c r="AD23" s="46" t="str">
        <f>IF(AND('R. Gestión '!$Z$148="Alta",'R. Gestión '!$AB$148="Mayor"),CONCATENATE("R8C",'R. Gestión '!$P$148),"")</f>
        <v/>
      </c>
      <c r="AE23" s="46" t="str">
        <f>IF(AND('R. Gestión '!$Z$149="Alta",'R. Gestión '!$AB$149="Mayor"),CONCATENATE("R8C",'R. Gestión '!$P$149),"")</f>
        <v/>
      </c>
      <c r="AF23" s="46" t="str">
        <f>IF(AND('R. Gestión '!$Z$150="Alta",'R. Gestión '!$AB$150="Mayor"),CONCATENATE("R8C",'R. Gestión '!$P$150),"")</f>
        <v/>
      </c>
      <c r="AG23" s="42" t="str">
        <f>IF(AND('R. Gestión '!$Z$151="Alta",'R. Gestión '!$AB$151="Mayor"),CONCATENATE("R8C",'R. Gestión '!$P$151),"")</f>
        <v/>
      </c>
      <c r="AH23" s="43" t="str">
        <f>IF(AND('R. Gestión '!$Z$146="Alta",'R. Gestión '!$AB$146="Catastrófico"),CONCATENATE("R8C",'R. Gestión '!$P$146),"")</f>
        <v/>
      </c>
      <c r="AI23" s="44" t="str">
        <f>IF(AND('R. Gestión '!$Z$147="Alta",'R. Gestión '!$AB$147="Catastrófico"),CONCATENATE("R8C",'R. Gestión '!$P$147),"")</f>
        <v/>
      </c>
      <c r="AJ23" s="44" t="str">
        <f>IF(AND('R. Gestión '!$Z$148="Alta",'R. Gestión '!$AB$148="Catastrófico"),CONCATENATE("R8C",'R. Gestión '!$P$148),"")</f>
        <v/>
      </c>
      <c r="AK23" s="44" t="str">
        <f>IF(AND('R. Gestión '!$Z$149="Alta",'R. Gestión '!$AB$149="Catastrófico"),CONCATENATE("R8C",'R. Gestión '!$P$149),"")</f>
        <v/>
      </c>
      <c r="AL23" s="44" t="str">
        <f>IF(AND('R. Gestión '!$Z$150="Alta",'R. Gestión '!$AB$150="Catastrófico"),CONCATENATE("R8C",'R. Gestión '!$P$150),"")</f>
        <v/>
      </c>
      <c r="AM23" s="45" t="str">
        <f>IF(AND('R. Gestión '!$Z$151="Alta",'R. Gestión '!$AB$151="Catastrófico"),CONCATENATE("R8C",'R. Gestión '!$P$151),"")</f>
        <v/>
      </c>
      <c r="AN23" s="72"/>
      <c r="AO23" s="890"/>
      <c r="AP23" s="891"/>
      <c r="AQ23" s="891"/>
      <c r="AR23" s="891"/>
      <c r="AS23" s="891"/>
      <c r="AT23" s="89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row>
    <row r="24" spans="1:76" ht="15" customHeight="1" x14ac:dyDescent="0.25">
      <c r="A24" s="72"/>
      <c r="B24" s="839"/>
      <c r="C24" s="839"/>
      <c r="D24" s="840"/>
      <c r="E24" s="880"/>
      <c r="F24" s="881"/>
      <c r="G24" s="881"/>
      <c r="H24" s="881"/>
      <c r="I24" s="897"/>
      <c r="J24" s="56" t="str">
        <f>IF(AND('R. Gestión '!$Z$152="Alta",'R. Gestión '!$AB$152="Leve"),CONCATENATE("R9C",'R. Gestión '!$P$152),"")</f>
        <v/>
      </c>
      <c r="K24" s="57" t="str">
        <f>IF(AND('R. Gestión '!$Z$153="Alta",'R. Gestión '!$AB$153="Leve"),CONCATENATE("R9C",'R. Gestión '!$P$153),"")</f>
        <v/>
      </c>
      <c r="L24" s="57" t="str">
        <f>IF(AND('R. Gestión '!$Z$154="Alta",'R. Gestión '!$AB$154="Leve"),CONCATENATE("R9C",'R. Gestión '!$P$154),"")</f>
        <v/>
      </c>
      <c r="M24" s="57" t="str">
        <f>IF(AND('R. Gestión '!$Z$155="Alta",'R. Gestión '!$AB$155="Leve"),CONCATENATE("R9C",'R. Gestión '!$P$155),"")</f>
        <v/>
      </c>
      <c r="N24" s="57" t="str">
        <f>IF(AND('R. Gestión '!$Z$156="Alta",'R. Gestión '!$AB$156="Leve"),CONCATENATE("R9C",'R. Gestión '!$P$156),"")</f>
        <v/>
      </c>
      <c r="O24" s="58" t="str">
        <f>IF(AND('R. Gestión '!$Z$157="Alta",'R. Gestión '!$AB$157="Leve"),CONCATENATE("R9C",'R. Gestión '!$P$157),"")</f>
        <v/>
      </c>
      <c r="P24" s="56" t="str">
        <f>IF(AND('R. Gestión '!$Z$152="Alta",'R. Gestión '!$AB$152="Menor"),CONCATENATE("R9C",'R. Gestión '!$P$152),"")</f>
        <v/>
      </c>
      <c r="Q24" s="57" t="str">
        <f>IF(AND('R. Gestión '!$Z$153="Alta",'R. Gestión '!$AB$153="Menor"),CONCATENATE("R9C",'R. Gestión '!$P$153),"")</f>
        <v/>
      </c>
      <c r="R24" s="57" t="str">
        <f>IF(AND('R. Gestión '!$Z$154="Alta",'R. Gestión '!$AB$154="Menor"),CONCATENATE("R9C",'R. Gestión '!$P$154),"")</f>
        <v/>
      </c>
      <c r="S24" s="57" t="str">
        <f>IF(AND('R. Gestión '!$Z$155="Alta",'R. Gestión '!$AB$155="Menor"),CONCATENATE("R9C",'R. Gestión '!$P$155),"")</f>
        <v/>
      </c>
      <c r="T24" s="57" t="str">
        <f>IF(AND('R. Gestión '!$Z$156="Alta",'R. Gestión '!$AB$156="Menor"),CONCATENATE("R9C",'R. Gestión '!$P$156),"")</f>
        <v/>
      </c>
      <c r="U24" s="58" t="str">
        <f>IF(AND('R. Gestión '!$Z$157="Alta",'R. Gestión '!$AB$157="Menor"),CONCATENATE("R9C",'R. Gestión '!$P$157),"")</f>
        <v/>
      </c>
      <c r="V24" s="40" t="str">
        <f>IF(AND('R. Gestión '!$Z$152="Alta",'R. Gestión '!$AB$152="Moderado"),CONCATENATE("R9C",'R. Gestión '!$P$152),"")</f>
        <v/>
      </c>
      <c r="W24" s="41" t="str">
        <f>IF(AND('R. Gestión '!$Z$153="Alta",'R. Gestión '!$AB$153="Moderado"),CONCATENATE("R9C",'R. Gestión '!$P$153),"")</f>
        <v/>
      </c>
      <c r="X24" s="46" t="str">
        <f>IF(AND('R. Gestión '!$Z$154="Alta",'R. Gestión '!$AB$154="Moderado"),CONCATENATE("R9C",'R. Gestión '!$P$154),"")</f>
        <v/>
      </c>
      <c r="Y24" s="46" t="str">
        <f>IF(AND('R. Gestión '!$Z$155="Alta",'R. Gestión '!$AB$155="Moderado"),CONCATENATE("R9C",'R. Gestión '!$P$155),"")</f>
        <v/>
      </c>
      <c r="Z24" s="46" t="str">
        <f>IF(AND('R. Gestión '!$Z$156="Alta",'R. Gestión '!$AB$156="Moderado"),CONCATENATE("R9C",'R. Gestión '!$P$156),"")</f>
        <v/>
      </c>
      <c r="AA24" s="42" t="str">
        <f>IF(AND('R. Gestión '!$Z$157="Alta",'R. Gestión '!$AB$157="Moderado"),CONCATENATE("R9C",'R. Gestión '!$P$157),"")</f>
        <v/>
      </c>
      <c r="AB24" s="40" t="str">
        <f>IF(AND('R. Gestión '!$Z$152="Alta",'R. Gestión '!$AB$152="Mayor"),CONCATENATE("R9C",'R. Gestión '!$P$152),"")</f>
        <v/>
      </c>
      <c r="AC24" s="41" t="str">
        <f>IF(AND('R. Gestión '!$Z$153="Alta",'R. Gestión '!$AB$153="Mayor"),CONCATENATE("R9C",'R. Gestión '!$P$153),"")</f>
        <v/>
      </c>
      <c r="AD24" s="46" t="str">
        <f>IF(AND('R. Gestión '!$Z$154="Alta",'R. Gestión '!$AB$154="Mayor"),CONCATENATE("R9C",'R. Gestión '!$P$154),"")</f>
        <v/>
      </c>
      <c r="AE24" s="46" t="str">
        <f>IF(AND('R. Gestión '!$Z$155="Alta",'R. Gestión '!$AB$155="Mayor"),CONCATENATE("R9C",'R. Gestión '!$P$155),"")</f>
        <v/>
      </c>
      <c r="AF24" s="46" t="str">
        <f>IF(AND('R. Gestión '!$Z$156="Alta",'R. Gestión '!$AB$156="Mayor"),CONCATENATE("R9C",'R. Gestión '!$P$156),"")</f>
        <v/>
      </c>
      <c r="AG24" s="42" t="str">
        <f>IF(AND('R. Gestión '!$Z$157="Alta",'R. Gestión '!$AB$157="Mayor"),CONCATENATE("R9C",'R. Gestión '!$P$157),"")</f>
        <v/>
      </c>
      <c r="AH24" s="43" t="str">
        <f>IF(AND('R. Gestión '!$Z$152="Alta",'R. Gestión '!$AB$152="Catastrófico"),CONCATENATE("R9C",'R. Gestión '!$P$152),"")</f>
        <v/>
      </c>
      <c r="AI24" s="44" t="str">
        <f>IF(AND('R. Gestión '!$Z$153="Alta",'R. Gestión '!$AB$153="Catastrófico"),CONCATENATE("R9C",'R. Gestión '!$P$153),"")</f>
        <v/>
      </c>
      <c r="AJ24" s="44" t="str">
        <f>IF(AND('R. Gestión '!$Z$154="Alta",'R. Gestión '!$AB$154="Catastrófico"),CONCATENATE("R9C",'R. Gestión '!$P$154),"")</f>
        <v/>
      </c>
      <c r="AK24" s="44" t="str">
        <f>IF(AND('R. Gestión '!$Z$155="Alta",'R. Gestión '!$AB$155="Catastrófico"),CONCATENATE("R9C",'R. Gestión '!$P$155),"")</f>
        <v/>
      </c>
      <c r="AL24" s="44" t="str">
        <f>IF(AND('R. Gestión '!$Z$156="Alta",'R. Gestión '!$AB$156="Catastrófico"),CONCATENATE("R9C",'R. Gestión '!$P$156),"")</f>
        <v/>
      </c>
      <c r="AM24" s="45" t="str">
        <f>IF(AND('R. Gestión '!$Z$157="Alta",'R. Gestión '!$AB$157="Catastrófico"),CONCATENATE("R9C",'R. Gestión '!$P$157),"")</f>
        <v/>
      </c>
      <c r="AN24" s="72"/>
      <c r="AO24" s="890"/>
      <c r="AP24" s="891"/>
      <c r="AQ24" s="891"/>
      <c r="AR24" s="891"/>
      <c r="AS24" s="891"/>
      <c r="AT24" s="89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row>
    <row r="25" spans="1:76" ht="15.75" customHeight="1" thickBot="1" x14ac:dyDescent="0.3">
      <c r="A25" s="72"/>
      <c r="B25" s="839"/>
      <c r="C25" s="839"/>
      <c r="D25" s="840"/>
      <c r="E25" s="883"/>
      <c r="F25" s="884"/>
      <c r="G25" s="884"/>
      <c r="H25" s="884"/>
      <c r="I25" s="884"/>
      <c r="J25" s="59" t="str">
        <f>IF(AND('R. Gestión '!$Z$158="Alta",'R. Gestión '!$AB$158="Leve"),CONCATENATE("R10C",'R. Gestión '!$P$158),"")</f>
        <v/>
      </c>
      <c r="K25" s="60" t="str">
        <f>IF(AND('R. Gestión '!$Z$159="Alta",'R. Gestión '!$AB$159="Leve"),CONCATENATE("R10C",'R. Gestión '!$P$159),"")</f>
        <v/>
      </c>
      <c r="L25" s="60" t="str">
        <f>IF(AND('R. Gestión '!$Z$160="Alta",'R. Gestión '!$AB$160="Leve"),CONCATENATE("R10C",'R. Gestión '!$P$160),"")</f>
        <v/>
      </c>
      <c r="M25" s="60" t="str">
        <f>IF(AND('R. Gestión '!$Z$161="Alta",'R. Gestión '!$AB$161="Leve"),CONCATENATE("R10C",'R. Gestión '!$P$161),"")</f>
        <v/>
      </c>
      <c r="N25" s="60" t="str">
        <f>IF(AND('R. Gestión '!$Z$162="Alta",'R. Gestión '!$AB$162="Leve"),CONCATENATE("R10C",'R. Gestión '!$P$162),"")</f>
        <v/>
      </c>
      <c r="O25" s="61" t="str">
        <f>IF(AND('R. Gestión '!$Z$163="Alta",'R. Gestión '!$AB$163="Leve"),CONCATENATE("R10C",'R. Gestión '!$P$163),"")</f>
        <v/>
      </c>
      <c r="P25" s="59" t="str">
        <f>IF(AND('R. Gestión '!$Z$158="Alta",'R. Gestión '!$AB$158="Menor"),CONCATENATE("R10C",'R. Gestión '!$P$158),"")</f>
        <v/>
      </c>
      <c r="Q25" s="60" t="str">
        <f>IF(AND('R. Gestión '!$Z$159="Alta",'R. Gestión '!$AB$159="Menor"),CONCATENATE("R10C",'R. Gestión '!$P$159),"")</f>
        <v/>
      </c>
      <c r="R25" s="60" t="str">
        <f>IF(AND('R. Gestión '!$Z$160="Alta",'R. Gestión '!$AB$160="Menor"),CONCATENATE("R10C",'R. Gestión '!$P$160),"")</f>
        <v/>
      </c>
      <c r="S25" s="60" t="str">
        <f>IF(AND('R. Gestión '!$Z$161="Alta",'R. Gestión '!$AB$161="Menor"),CONCATENATE("R10C",'R. Gestión '!$P$161),"")</f>
        <v/>
      </c>
      <c r="T25" s="60" t="str">
        <f>IF(AND('R. Gestión '!$Z$162="Alta",'R. Gestión '!$AB$162="Menor"),CONCATENATE("R10C",'R. Gestión '!$P$162),"")</f>
        <v/>
      </c>
      <c r="U25" s="61" t="str">
        <f>IF(AND('R. Gestión '!$Z$163="Alta",'R. Gestión '!$AB$163="Menor"),CONCATENATE("R10C",'R. Gestión '!$P$163),"")</f>
        <v/>
      </c>
      <c r="V25" s="47" t="str">
        <f>IF(AND('R. Gestión '!$Z$158="Alta",'R. Gestión '!$AB$158="Moderado"),CONCATENATE("R10C",'R. Gestión '!$P$158),"")</f>
        <v/>
      </c>
      <c r="W25" s="48" t="str">
        <f>IF(AND('R. Gestión '!$Z$159="Alta",'R. Gestión '!$AB$159="Moderado"),CONCATENATE("R10C",'R. Gestión '!$P$159),"")</f>
        <v/>
      </c>
      <c r="X25" s="48" t="str">
        <f>IF(AND('R. Gestión '!$Z$160="Alta",'R. Gestión '!$AB$160="Moderado"),CONCATENATE("R10C",'R. Gestión '!$P$160),"")</f>
        <v/>
      </c>
      <c r="Y25" s="48" t="str">
        <f>IF(AND('R. Gestión '!$Z$161="Alta",'R. Gestión '!$AB$161="Moderado"),CONCATENATE("R10C",'R. Gestión '!$P$161),"")</f>
        <v/>
      </c>
      <c r="Z25" s="48" t="str">
        <f>IF(AND('R. Gestión '!$Z$162="Alta",'R. Gestión '!$AB$162="Moderado"),CONCATENATE("R10C",'R. Gestión '!$P$162),"")</f>
        <v/>
      </c>
      <c r="AA25" s="49" t="str">
        <f>IF(AND('R. Gestión '!$Z$163="Alta",'R. Gestión '!$AB$163="Moderado"),CONCATENATE("R10C",'R. Gestión '!$P$163),"")</f>
        <v/>
      </c>
      <c r="AB25" s="47" t="str">
        <f>IF(AND('R. Gestión '!$Z$158="Alta",'R. Gestión '!$AB$158="Mayor"),CONCATENATE("R10C",'R. Gestión '!$P$158),"")</f>
        <v/>
      </c>
      <c r="AC25" s="48" t="str">
        <f>IF(AND('R. Gestión '!$Z$159="Alta",'R. Gestión '!$AB$159="Mayor"),CONCATENATE("R10C",'R. Gestión '!$P$159),"")</f>
        <v/>
      </c>
      <c r="AD25" s="48" t="str">
        <f>IF(AND('R. Gestión '!$Z$160="Alta",'R. Gestión '!$AB$160="Mayor"),CONCATENATE("R10C",'R. Gestión '!$P$160),"")</f>
        <v/>
      </c>
      <c r="AE25" s="48" t="str">
        <f>IF(AND('R. Gestión '!$Z$161="Alta",'R. Gestión '!$AB$161="Mayor"),CONCATENATE("R10C",'R. Gestión '!$P$161),"")</f>
        <v/>
      </c>
      <c r="AF25" s="48" t="str">
        <f>IF(AND('R. Gestión '!$Z$162="Alta",'R. Gestión '!$AB$162="Mayor"),CONCATENATE("R10C",'R. Gestión '!$P$162),"")</f>
        <v/>
      </c>
      <c r="AG25" s="49" t="str">
        <f>IF(AND('R. Gestión '!$Z$163="Alta",'R. Gestión '!$AB$163="Mayor"),CONCATENATE("R10C",'R. Gestión '!$P$163),"")</f>
        <v/>
      </c>
      <c r="AH25" s="50" t="str">
        <f>IF(AND('R. Gestión '!$Z$158="Alta",'R. Gestión '!$AB$158="Catastrófico"),CONCATENATE("R10C",'R. Gestión '!$P$158),"")</f>
        <v/>
      </c>
      <c r="AI25" s="51" t="str">
        <f>IF(AND('R. Gestión '!$Z$159="Alta",'R. Gestión '!$AB$159="Catastrófico"),CONCATENATE("R10C",'R. Gestión '!$P$159),"")</f>
        <v/>
      </c>
      <c r="AJ25" s="51" t="str">
        <f>IF(AND('R. Gestión '!$Z$160="Alta",'R. Gestión '!$AB$160="Catastrófico"),CONCATENATE("R10C",'R. Gestión '!$P$160),"")</f>
        <v/>
      </c>
      <c r="AK25" s="51" t="str">
        <f>IF(AND('R. Gestión '!$Z$161="Alta",'R. Gestión '!$AB$161="Catastrófico"),CONCATENATE("R10C",'R. Gestión '!$P$161),"")</f>
        <v/>
      </c>
      <c r="AL25" s="51" t="str">
        <f>IF(AND('R. Gestión '!$Z$162="Alta",'R. Gestión '!$AB$162="Catastrófico"),CONCATENATE("R10C",'R. Gestión '!$P$162),"")</f>
        <v/>
      </c>
      <c r="AM25" s="52" t="str">
        <f>IF(AND('R. Gestión '!$Z$163="Alta",'R. Gestión '!$AB$163="Catastrófico"),CONCATENATE("R10C",'R. Gestión '!$P$163),"")</f>
        <v/>
      </c>
      <c r="AN25" s="72"/>
      <c r="AO25" s="893"/>
      <c r="AP25" s="894"/>
      <c r="AQ25" s="894"/>
      <c r="AR25" s="894"/>
      <c r="AS25" s="894"/>
      <c r="AT25" s="895"/>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row>
    <row r="26" spans="1:76" ht="15" customHeight="1" x14ac:dyDescent="0.25">
      <c r="A26" s="72"/>
      <c r="B26" s="839"/>
      <c r="C26" s="839"/>
      <c r="D26" s="840"/>
      <c r="E26" s="877" t="s">
        <v>102</v>
      </c>
      <c r="F26" s="878"/>
      <c r="G26" s="878"/>
      <c r="H26" s="878"/>
      <c r="I26" s="879"/>
      <c r="J26" s="53" t="str">
        <f>IF(AND('R. Gestión '!$Z$18="Media",'R. Gestión '!$AB$18="Leve"),CONCATENATE("R1C",'R. Gestión '!$P$18),"")</f>
        <v/>
      </c>
      <c r="K26" s="54" t="str">
        <f>IF(AND('R. Gestión '!$Z$19="Media",'R. Gestión '!$AB$19="Leve"),CONCATENATE("R1C",'R. Gestión '!$P$19),"")</f>
        <v/>
      </c>
      <c r="L26" s="54" t="e">
        <f>IF(AND('R. Gestión '!#REF!="Media",'R. Gestión '!#REF!="Leve"),CONCATENATE("R1C",'R. Gestión '!#REF!),"")</f>
        <v>#REF!</v>
      </c>
      <c r="M26" s="54" t="e">
        <f>IF(AND('R. Gestión '!#REF!="Media",'R. Gestión '!#REF!="Leve"),CONCATENATE("R1C",'R. Gestión '!#REF!),"")</f>
        <v>#REF!</v>
      </c>
      <c r="N26" s="54" t="e">
        <f>IF(AND('R. Gestión '!#REF!="Media",'R. Gestión '!#REF!="Leve"),CONCATENATE("R1C",'R. Gestión '!#REF!),"")</f>
        <v>#REF!</v>
      </c>
      <c r="O26" s="55" t="e">
        <f>IF(AND('R. Gestión '!#REF!="Media",'R. Gestión '!#REF!="Leve"),CONCATENATE("R1C",'R. Gestión '!#REF!),"")</f>
        <v>#REF!</v>
      </c>
      <c r="P26" s="53" t="str">
        <f>IF(AND('R. Gestión '!$Z$18="Media",'R. Gestión '!$AB$18="Menor"),CONCATENATE("R1C",'R. Gestión '!$P$18),"")</f>
        <v/>
      </c>
      <c r="Q26" s="54" t="str">
        <f>IF(AND('R. Gestión '!$Z$19="Media",'R. Gestión '!$AB$19="Menor"),CONCATENATE("R1C",'R. Gestión '!$P$19),"")</f>
        <v/>
      </c>
      <c r="R26" s="54" t="e">
        <f>IF(AND('R. Gestión '!#REF!="Media",'R. Gestión '!#REF!="Menor"),CONCATENATE("R1C",'R. Gestión '!#REF!),"")</f>
        <v>#REF!</v>
      </c>
      <c r="S26" s="54" t="e">
        <f>IF(AND('R. Gestión '!#REF!="Media",'R. Gestión '!#REF!="Menor"),CONCATENATE("R1C",'R. Gestión '!#REF!),"")</f>
        <v>#REF!</v>
      </c>
      <c r="T26" s="54" t="e">
        <f>IF(AND('R. Gestión '!#REF!="Media",'R. Gestión '!#REF!="Menor"),CONCATENATE("R1C",'R. Gestión '!#REF!),"")</f>
        <v>#REF!</v>
      </c>
      <c r="U26" s="55" t="e">
        <f>IF(AND('R. Gestión '!#REF!="Media",'R. Gestión '!#REF!="Menor"),CONCATENATE("R1C",'R. Gestión '!#REF!),"")</f>
        <v>#REF!</v>
      </c>
      <c r="V26" s="53" t="str">
        <f>IF(AND('R. Gestión '!$Z$18="Media",'R. Gestión '!$AB$18="Moderado"),CONCATENATE("R1C",'R. Gestión '!$P$18),"")</f>
        <v/>
      </c>
      <c r="W26" s="54" t="str">
        <f>IF(AND('R. Gestión '!$Z$19="Media",'R. Gestión '!$AB$19="Moderado"),CONCATENATE("R1C",'R. Gestión '!$P$19),"")</f>
        <v>R1C2</v>
      </c>
      <c r="X26" s="54" t="e">
        <f>IF(AND('R. Gestión '!#REF!="Media",'R. Gestión '!#REF!="Moderado"),CONCATENATE("R1C",'R. Gestión '!#REF!),"")</f>
        <v>#REF!</v>
      </c>
      <c r="Y26" s="54" t="e">
        <f>IF(AND('R. Gestión '!#REF!="Media",'R. Gestión '!#REF!="Moderado"),CONCATENATE("R1C",'R. Gestión '!#REF!),"")</f>
        <v>#REF!</v>
      </c>
      <c r="Z26" s="54" t="e">
        <f>IF(AND('R. Gestión '!#REF!="Media",'R. Gestión '!#REF!="Moderado"),CONCATENATE("R1C",'R. Gestión '!#REF!),"")</f>
        <v>#REF!</v>
      </c>
      <c r="AA26" s="55" t="e">
        <f>IF(AND('R. Gestión '!#REF!="Media",'R. Gestión '!#REF!="Moderado"),CONCATENATE("R1C",'R. Gestión '!#REF!),"")</f>
        <v>#REF!</v>
      </c>
      <c r="AB26" s="34" t="str">
        <f>IF(AND('R. Gestión '!$Z$18="Media",'R. Gestión '!$AB$18="Mayor"),CONCATENATE("R1C",'R. Gestión '!$P$18),"")</f>
        <v>R1C1</v>
      </c>
      <c r="AC26" s="35" t="str">
        <f>IF(AND('R. Gestión '!$Z$19="Media",'R. Gestión '!$AB$19="Mayor"),CONCATENATE("R1C",'R. Gestión '!$P$19),"")</f>
        <v/>
      </c>
      <c r="AD26" s="35" t="e">
        <f>IF(AND('R. Gestión '!#REF!="Media",'R. Gestión '!#REF!="Mayor"),CONCATENATE("R1C",'R. Gestión '!#REF!),"")</f>
        <v>#REF!</v>
      </c>
      <c r="AE26" s="35" t="e">
        <f>IF(AND('R. Gestión '!#REF!="Media",'R. Gestión '!#REF!="Mayor"),CONCATENATE("R1C",'R. Gestión '!#REF!),"")</f>
        <v>#REF!</v>
      </c>
      <c r="AF26" s="35" t="e">
        <f>IF(AND('R. Gestión '!#REF!="Media",'R. Gestión '!#REF!="Mayor"),CONCATENATE("R1C",'R. Gestión '!#REF!),"")</f>
        <v>#REF!</v>
      </c>
      <c r="AG26" s="36" t="e">
        <f>IF(AND('R. Gestión '!#REF!="Media",'R. Gestión '!#REF!="Mayor"),CONCATENATE("R1C",'R. Gestión '!#REF!),"")</f>
        <v>#REF!</v>
      </c>
      <c r="AH26" s="37" t="str">
        <f>IF(AND('R. Gestión '!$Z$18="Media",'R. Gestión '!$AB$18="Catastrófico"),CONCATENATE("R1C",'R. Gestión '!$P$18),"")</f>
        <v/>
      </c>
      <c r="AI26" s="38" t="str">
        <f>IF(AND('R. Gestión '!$Z$19="Media",'R. Gestión '!$AB$19="Catastrófico"),CONCATENATE("R1C",'R. Gestión '!$P$19),"")</f>
        <v/>
      </c>
      <c r="AJ26" s="38" t="e">
        <f>IF(AND('R. Gestión '!#REF!="Media",'R. Gestión '!#REF!="Catastrófico"),CONCATENATE("R1C",'R. Gestión '!#REF!),"")</f>
        <v>#REF!</v>
      </c>
      <c r="AK26" s="38" t="e">
        <f>IF(AND('R. Gestión '!#REF!="Media",'R. Gestión '!#REF!="Catastrófico"),CONCATENATE("R1C",'R. Gestión '!#REF!),"")</f>
        <v>#REF!</v>
      </c>
      <c r="AL26" s="38" t="e">
        <f>IF(AND('R. Gestión '!#REF!="Media",'R. Gestión '!#REF!="Catastrófico"),CONCATENATE("R1C",'R. Gestión '!#REF!),"")</f>
        <v>#REF!</v>
      </c>
      <c r="AM26" s="39" t="e">
        <f>IF(AND('R. Gestión '!#REF!="Media",'R. Gestión '!#REF!="Catastrófico"),CONCATENATE("R1C",'R. Gestión '!#REF!),"")</f>
        <v>#REF!</v>
      </c>
      <c r="AN26" s="72"/>
      <c r="AO26" s="918" t="s">
        <v>68</v>
      </c>
      <c r="AP26" s="919"/>
      <c r="AQ26" s="919"/>
      <c r="AR26" s="919"/>
      <c r="AS26" s="919"/>
      <c r="AT26" s="920"/>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row>
    <row r="27" spans="1:76" ht="15" customHeight="1" x14ac:dyDescent="0.25">
      <c r="A27" s="72"/>
      <c r="B27" s="839"/>
      <c r="C27" s="839"/>
      <c r="D27" s="840"/>
      <c r="E27" s="896"/>
      <c r="F27" s="897"/>
      <c r="G27" s="897"/>
      <c r="H27" s="897"/>
      <c r="I27" s="882"/>
      <c r="J27" s="56" t="e">
        <f>IF(AND('R. Gestión '!#REF!="Media",'R. Gestión '!#REF!="Leve"),CONCATENATE("R2C",'R. Gestión '!#REF!),"")</f>
        <v>#REF!</v>
      </c>
      <c r="K27" s="57" t="e">
        <f>IF(AND('R. Gestión '!#REF!="Media",'R. Gestión '!#REF!="Leve"),CONCATENATE("R2C",'R. Gestión '!#REF!),"")</f>
        <v>#REF!</v>
      </c>
      <c r="L27" s="57" t="e">
        <f>IF(AND('R. Gestión '!#REF!="Media",'R. Gestión '!#REF!="Leve"),CONCATENATE("R2C",'R. Gestión '!#REF!),"")</f>
        <v>#REF!</v>
      </c>
      <c r="M27" s="57" t="e">
        <f>IF(AND('R. Gestión '!#REF!="Media",'R. Gestión '!#REF!="Leve"),CONCATENATE("R2C",'R. Gestión '!#REF!),"")</f>
        <v>#REF!</v>
      </c>
      <c r="N27" s="57" t="e">
        <f>IF(AND('R. Gestión '!#REF!="Media",'R. Gestión '!#REF!="Leve"),CONCATENATE("R2C",'R. Gestión '!#REF!),"")</f>
        <v>#REF!</v>
      </c>
      <c r="O27" s="58" t="e">
        <f>IF(AND('R. Gestión '!#REF!="Media",'R. Gestión '!#REF!="Leve"),CONCATENATE("R2C",'R. Gestión '!#REF!),"")</f>
        <v>#REF!</v>
      </c>
      <c r="P27" s="56" t="e">
        <f>IF(AND('R. Gestión '!#REF!="Media",'R. Gestión '!#REF!="Menor"),CONCATENATE("R2C",'R. Gestión '!#REF!),"")</f>
        <v>#REF!</v>
      </c>
      <c r="Q27" s="57" t="e">
        <f>IF(AND('R. Gestión '!#REF!="Media",'R. Gestión '!#REF!="Menor"),CONCATENATE("R2C",'R. Gestión '!#REF!),"")</f>
        <v>#REF!</v>
      </c>
      <c r="R27" s="57" t="e">
        <f>IF(AND('R. Gestión '!#REF!="Media",'R. Gestión '!#REF!="Menor"),CONCATENATE("R2C",'R. Gestión '!#REF!),"")</f>
        <v>#REF!</v>
      </c>
      <c r="S27" s="57" t="e">
        <f>IF(AND('R. Gestión '!#REF!="Media",'R. Gestión '!#REF!="Menor"),CONCATENATE("R2C",'R. Gestión '!#REF!),"")</f>
        <v>#REF!</v>
      </c>
      <c r="T27" s="57" t="e">
        <f>IF(AND('R. Gestión '!#REF!="Media",'R. Gestión '!#REF!="Menor"),CONCATENATE("R2C",'R. Gestión '!#REF!),"")</f>
        <v>#REF!</v>
      </c>
      <c r="U27" s="58" t="e">
        <f>IF(AND('R. Gestión '!#REF!="Media",'R. Gestión '!#REF!="Menor"),CONCATENATE("R2C",'R. Gestión '!#REF!),"")</f>
        <v>#REF!</v>
      </c>
      <c r="V27" s="56" t="e">
        <f>IF(AND('R. Gestión '!#REF!="Media",'R. Gestión '!#REF!="Moderado"),CONCATENATE("R2C",'R. Gestión '!#REF!),"")</f>
        <v>#REF!</v>
      </c>
      <c r="W27" s="57" t="e">
        <f>IF(AND('R. Gestión '!#REF!="Media",'R. Gestión '!#REF!="Moderado"),CONCATENATE("R2C",'R. Gestión '!#REF!),"")</f>
        <v>#REF!</v>
      </c>
      <c r="X27" s="57" t="e">
        <f>IF(AND('R. Gestión '!#REF!="Media",'R. Gestión '!#REF!="Moderado"),CONCATENATE("R2C",'R. Gestión '!#REF!),"")</f>
        <v>#REF!</v>
      </c>
      <c r="Y27" s="57" t="e">
        <f>IF(AND('R. Gestión '!#REF!="Media",'R. Gestión '!#REF!="Moderado"),CONCATENATE("R2C",'R. Gestión '!#REF!),"")</f>
        <v>#REF!</v>
      </c>
      <c r="Z27" s="57" t="e">
        <f>IF(AND('R. Gestión '!#REF!="Media",'R. Gestión '!#REF!="Moderado"),CONCATENATE("R2C",'R. Gestión '!#REF!),"")</f>
        <v>#REF!</v>
      </c>
      <c r="AA27" s="58" t="e">
        <f>IF(AND('R. Gestión '!#REF!="Media",'R. Gestión '!#REF!="Moderado"),CONCATENATE("R2C",'R. Gestión '!#REF!),"")</f>
        <v>#REF!</v>
      </c>
      <c r="AB27" s="40" t="e">
        <f>IF(AND('R. Gestión '!#REF!="Media",'R. Gestión '!#REF!="Mayor"),CONCATENATE("R2C",'R. Gestión '!#REF!),"")</f>
        <v>#REF!</v>
      </c>
      <c r="AC27" s="41" t="e">
        <f>IF(AND('R. Gestión '!#REF!="Media",'R. Gestión '!#REF!="Mayor"),CONCATENATE("R2C",'R. Gestión '!#REF!),"")</f>
        <v>#REF!</v>
      </c>
      <c r="AD27" s="41" t="e">
        <f>IF(AND('R. Gestión '!#REF!="Media",'R. Gestión '!#REF!="Mayor"),CONCATENATE("R2C",'R. Gestión '!#REF!),"")</f>
        <v>#REF!</v>
      </c>
      <c r="AE27" s="41" t="e">
        <f>IF(AND('R. Gestión '!#REF!="Media",'R. Gestión '!#REF!="Mayor"),CONCATENATE("R2C",'R. Gestión '!#REF!),"")</f>
        <v>#REF!</v>
      </c>
      <c r="AF27" s="41" t="e">
        <f>IF(AND('R. Gestión '!#REF!="Media",'R. Gestión '!#REF!="Mayor"),CONCATENATE("R2C",'R. Gestión '!#REF!),"")</f>
        <v>#REF!</v>
      </c>
      <c r="AG27" s="42" t="e">
        <f>IF(AND('R. Gestión '!#REF!="Media",'R. Gestión '!#REF!="Mayor"),CONCATENATE("R2C",'R. Gestión '!#REF!),"")</f>
        <v>#REF!</v>
      </c>
      <c r="AH27" s="43" t="e">
        <f>IF(AND('R. Gestión '!#REF!="Media",'R. Gestión '!#REF!="Catastrófico"),CONCATENATE("R2C",'R. Gestión '!#REF!),"")</f>
        <v>#REF!</v>
      </c>
      <c r="AI27" s="44" t="e">
        <f>IF(AND('R. Gestión '!#REF!="Media",'R. Gestión '!#REF!="Catastrófico"),CONCATENATE("R2C",'R. Gestión '!#REF!),"")</f>
        <v>#REF!</v>
      </c>
      <c r="AJ27" s="44" t="e">
        <f>IF(AND('R. Gestión '!#REF!="Media",'R. Gestión '!#REF!="Catastrófico"),CONCATENATE("R2C",'R. Gestión '!#REF!),"")</f>
        <v>#REF!</v>
      </c>
      <c r="AK27" s="44" t="e">
        <f>IF(AND('R. Gestión '!#REF!="Media",'R. Gestión '!#REF!="Catastrófico"),CONCATENATE("R2C",'R. Gestión '!#REF!),"")</f>
        <v>#REF!</v>
      </c>
      <c r="AL27" s="44" t="e">
        <f>IF(AND('R. Gestión '!#REF!="Media",'R. Gestión '!#REF!="Catastrófico"),CONCATENATE("R2C",'R. Gestión '!#REF!),"")</f>
        <v>#REF!</v>
      </c>
      <c r="AM27" s="45" t="e">
        <f>IF(AND('R. Gestión '!#REF!="Media",'R. Gestión '!#REF!="Catastrófico"),CONCATENATE("R2C",'R. Gestión '!#REF!),"")</f>
        <v>#REF!</v>
      </c>
      <c r="AN27" s="72"/>
      <c r="AO27" s="921"/>
      <c r="AP27" s="922"/>
      <c r="AQ27" s="922"/>
      <c r="AR27" s="922"/>
      <c r="AS27" s="922"/>
      <c r="AT27" s="923"/>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row>
    <row r="28" spans="1:76" ht="15" customHeight="1" x14ac:dyDescent="0.25">
      <c r="A28" s="72"/>
      <c r="B28" s="839"/>
      <c r="C28" s="839"/>
      <c r="D28" s="840"/>
      <c r="E28" s="880"/>
      <c r="F28" s="881"/>
      <c r="G28" s="881"/>
      <c r="H28" s="881"/>
      <c r="I28" s="882"/>
      <c r="J28" s="56" t="str">
        <f>IF(AND('R. Gestión '!$Z$84="Media",'R. Gestión '!$AB$84="Leve"),CONCATENATE("R3C",'R. Gestión '!$P$84),"")</f>
        <v/>
      </c>
      <c r="K28" s="57" t="str">
        <f>IF(AND('R. Gestión '!$Z$85="Media",'R. Gestión '!$AB$85="Leve"),CONCATENATE("R3C",'R. Gestión '!$P$85),"")</f>
        <v/>
      </c>
      <c r="L28" s="57" t="str">
        <f>IF(AND('R. Gestión '!$Z$86="Media",'R. Gestión '!$AB$86="Leve"),CONCATENATE("R3C",'R. Gestión '!$P$86),"")</f>
        <v/>
      </c>
      <c r="M28" s="57" t="str">
        <f>IF(AND('R. Gestión '!$Z$87="Media",'R. Gestión '!$AB$87="Leve"),CONCATENATE("R3C",'R. Gestión '!$P$87),"")</f>
        <v/>
      </c>
      <c r="N28" s="57" t="str">
        <f>IF(AND('R. Gestión '!$Z$88="Media",'R. Gestión '!$AB$88="Leve"),CONCATENATE("R3C",'R. Gestión '!$P$88),"")</f>
        <v/>
      </c>
      <c r="O28" s="58" t="str">
        <f>IF(AND('R. Gestión '!$Z$89="Media",'R. Gestión '!$AB$89="Leve"),CONCATENATE("R3C",'R. Gestión '!$P$89),"")</f>
        <v/>
      </c>
      <c r="P28" s="56" t="str">
        <f>IF(AND('R. Gestión '!$Z$84="Media",'R. Gestión '!$AB$84="Menor"),CONCATENATE("R3C",'R. Gestión '!$P$84),"")</f>
        <v/>
      </c>
      <c r="Q28" s="57" t="str">
        <f>IF(AND('R. Gestión '!$Z$85="Media",'R. Gestión '!$AB$85="Menor"),CONCATENATE("R3C",'R. Gestión '!$P$85),"")</f>
        <v/>
      </c>
      <c r="R28" s="57" t="str">
        <f>IF(AND('R. Gestión '!$Z$86="Media",'R. Gestión '!$AB$86="Menor"),CONCATENATE("R3C",'R. Gestión '!$P$86),"")</f>
        <v/>
      </c>
      <c r="S28" s="57" t="str">
        <f>IF(AND('R. Gestión '!$Z$87="Media",'R. Gestión '!$AB$87="Menor"),CONCATENATE("R3C",'R. Gestión '!$P$87),"")</f>
        <v/>
      </c>
      <c r="T28" s="57" t="str">
        <f>IF(AND('R. Gestión '!$Z$88="Media",'R. Gestión '!$AB$88="Menor"),CONCATENATE("R3C",'R. Gestión '!$P$88),"")</f>
        <v/>
      </c>
      <c r="U28" s="58" t="str">
        <f>IF(AND('R. Gestión '!$Z$89="Media",'R. Gestión '!$AB$89="Menor"),CONCATENATE("R3C",'R. Gestión '!$P$89),"")</f>
        <v/>
      </c>
      <c r="V28" s="56" t="str">
        <f>IF(AND('R. Gestión '!$Z$84="Media",'R. Gestión '!$AB$84="Moderado"),CONCATENATE("R3C",'R. Gestión '!$P$84),"")</f>
        <v>R3C1</v>
      </c>
      <c r="W28" s="57" t="str">
        <f>IF(AND('R. Gestión '!$Z$85="Media",'R. Gestión '!$AB$85="Moderado"),CONCATENATE("R3C",'R. Gestión '!$P$85),"")</f>
        <v/>
      </c>
      <c r="X28" s="57" t="str">
        <f>IF(AND('R. Gestión '!$Z$86="Media",'R. Gestión '!$AB$86="Moderado"),CONCATENATE("R3C",'R. Gestión '!$P$86),"")</f>
        <v/>
      </c>
      <c r="Y28" s="57" t="str">
        <f>IF(AND('R. Gestión '!$Z$87="Media",'R. Gestión '!$AB$87="Moderado"),CONCATENATE("R3C",'R. Gestión '!$P$87),"")</f>
        <v/>
      </c>
      <c r="Z28" s="57" t="str">
        <f>IF(AND('R. Gestión '!$Z$88="Media",'R. Gestión '!$AB$88="Moderado"),CONCATENATE("R3C",'R. Gestión '!$P$88),"")</f>
        <v/>
      </c>
      <c r="AA28" s="58" t="str">
        <f>IF(AND('R. Gestión '!$Z$89="Media",'R. Gestión '!$AB$89="Moderado"),CONCATENATE("R3C",'R. Gestión '!$P$89),"")</f>
        <v/>
      </c>
      <c r="AB28" s="40" t="str">
        <f>IF(AND('R. Gestión '!$Z$84="Media",'R. Gestión '!$AB$84="Mayor"),CONCATENATE("R3C",'R. Gestión '!$P$84),"")</f>
        <v/>
      </c>
      <c r="AC28" s="41" t="str">
        <f>IF(AND('R. Gestión '!$Z$85="Media",'R. Gestión '!$AB$85="Mayor"),CONCATENATE("R3C",'R. Gestión '!$P$85),"")</f>
        <v/>
      </c>
      <c r="AD28" s="41" t="str">
        <f>IF(AND('R. Gestión '!$Z$86="Media",'R. Gestión '!$AB$86="Mayor"),CONCATENATE("R3C",'R. Gestión '!$P$86),"")</f>
        <v/>
      </c>
      <c r="AE28" s="41" t="str">
        <f>IF(AND('R. Gestión '!$Z$87="Media",'R. Gestión '!$AB$87="Mayor"),CONCATENATE("R3C",'R. Gestión '!$P$87),"")</f>
        <v/>
      </c>
      <c r="AF28" s="41" t="str">
        <f>IF(AND('R. Gestión '!$Z$88="Media",'R. Gestión '!$AB$88="Mayor"),CONCATENATE("R3C",'R. Gestión '!$P$88),"")</f>
        <v/>
      </c>
      <c r="AG28" s="42" t="str">
        <f>IF(AND('R. Gestión '!$Z$89="Media",'R. Gestión '!$AB$89="Mayor"),CONCATENATE("R3C",'R. Gestión '!$P$89),"")</f>
        <v/>
      </c>
      <c r="AH28" s="43" t="str">
        <f>IF(AND('R. Gestión '!$Z$84="Media",'R. Gestión '!$AB$84="Catastrófico"),CONCATENATE("R3C",'R. Gestión '!$P$84),"")</f>
        <v/>
      </c>
      <c r="AI28" s="44" t="str">
        <f>IF(AND('R. Gestión '!$Z$85="Media",'R. Gestión '!$AB$85="Catastrófico"),CONCATENATE("R3C",'R. Gestión '!$P$85),"")</f>
        <v/>
      </c>
      <c r="AJ28" s="44" t="str">
        <f>IF(AND('R. Gestión '!$Z$86="Media",'R. Gestión '!$AB$86="Catastrófico"),CONCATENATE("R3C",'R. Gestión '!$P$86),"")</f>
        <v/>
      </c>
      <c r="AK28" s="44" t="str">
        <f>IF(AND('R. Gestión '!$Z$87="Media",'R. Gestión '!$AB$87="Catastrófico"),CONCATENATE("R3C",'R. Gestión '!$P$87),"")</f>
        <v/>
      </c>
      <c r="AL28" s="44" t="str">
        <f>IF(AND('R. Gestión '!$Z$88="Media",'R. Gestión '!$AB$88="Catastrófico"),CONCATENATE("R3C",'R. Gestión '!$P$88),"")</f>
        <v/>
      </c>
      <c r="AM28" s="45" t="str">
        <f>IF(AND('R. Gestión '!$Z$89="Media",'R. Gestión '!$AB$89="Catastrófico"),CONCATENATE("R3C",'R. Gestión '!$P$89),"")</f>
        <v/>
      </c>
      <c r="AN28" s="72"/>
      <c r="AO28" s="921"/>
      <c r="AP28" s="922"/>
      <c r="AQ28" s="922"/>
      <c r="AR28" s="922"/>
      <c r="AS28" s="922"/>
      <c r="AT28" s="923"/>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row>
    <row r="29" spans="1:76" ht="15" customHeight="1" x14ac:dyDescent="0.25">
      <c r="A29" s="72"/>
      <c r="B29" s="839"/>
      <c r="C29" s="839"/>
      <c r="D29" s="840"/>
      <c r="E29" s="880"/>
      <c r="F29" s="881"/>
      <c r="G29" s="881"/>
      <c r="H29" s="881"/>
      <c r="I29" s="882"/>
      <c r="J29" s="56" t="str">
        <f>IF(AND('R. Gestión '!$Z$65="Media",'R. Gestión '!$AB$65="Leve"),CONCATENATE("R4C",'R. Gestión '!$P$65),"")</f>
        <v/>
      </c>
      <c r="K29" s="57" t="str">
        <f>IF(AND('R. Gestión '!$Z$66="Media",'R. Gestión '!$AB$66="Leve"),CONCATENATE("R4C",'R. Gestión '!$P$66),"")</f>
        <v/>
      </c>
      <c r="L29" s="57" t="str">
        <f>IF(AND('R. Gestión '!$Z$67="Media",'R. Gestión '!$AB$67="Leve"),CONCATENATE("R4C",'R. Gestión '!$P$67),"")</f>
        <v/>
      </c>
      <c r="M29" s="57" t="str">
        <f>IF(AND('R. Gestión '!$Z$68="Media",'R. Gestión '!$AB$68="Leve"),CONCATENATE("R4C",'R. Gestión '!$P$68),"")</f>
        <v/>
      </c>
      <c r="N29" s="57" t="str">
        <f>IF(AND('R. Gestión '!$Z$69="Media",'R. Gestión '!$AB$69="Leve"),CONCATENATE("R4C",'R. Gestión '!$P$69),"")</f>
        <v/>
      </c>
      <c r="O29" s="58" t="str">
        <f>IF(AND('R. Gestión '!$Z$70="Media",'R. Gestión '!$AB$70="Leve"),CONCATENATE("R4C",'R. Gestión '!$P$70),"")</f>
        <v/>
      </c>
      <c r="P29" s="56" t="str">
        <f>IF(AND('R. Gestión '!$Z$65="Media",'R. Gestión '!$AB$65="Menor"),CONCATENATE("R4C",'R. Gestión '!$P$65),"")</f>
        <v/>
      </c>
      <c r="Q29" s="57" t="str">
        <f>IF(AND('R. Gestión '!$Z$66="Media",'R. Gestión '!$AB$66="Menor"),CONCATENATE("R4C",'R. Gestión '!$P$66),"")</f>
        <v/>
      </c>
      <c r="R29" s="57" t="str">
        <f>IF(AND('R. Gestión '!$Z$67="Media",'R. Gestión '!$AB$67="Menor"),CONCATENATE("R4C",'R. Gestión '!$P$67),"")</f>
        <v/>
      </c>
      <c r="S29" s="57" t="str">
        <f>IF(AND('R. Gestión '!$Z$68="Media",'R. Gestión '!$AB$68="Menor"),CONCATENATE("R4C",'R. Gestión '!$P$68),"")</f>
        <v/>
      </c>
      <c r="T29" s="57" t="str">
        <f>IF(AND('R. Gestión '!$Z$69="Media",'R. Gestión '!$AB$69="Menor"),CONCATENATE("R4C",'R. Gestión '!$P$69),"")</f>
        <v/>
      </c>
      <c r="U29" s="58" t="str">
        <f>IF(AND('R. Gestión '!$Z$70="Media",'R. Gestión '!$AB$70="Menor"),CONCATENATE("R4C",'R. Gestión '!$P$70),"")</f>
        <v/>
      </c>
      <c r="V29" s="56" t="str">
        <f>IF(AND('R. Gestión '!$Z$65="Media",'R. Gestión '!$AB$65="Moderado"),CONCATENATE("R4C",'R. Gestión '!$P$65),"")</f>
        <v/>
      </c>
      <c r="W29" s="57" t="str">
        <f>IF(AND('R. Gestión '!$Z$66="Media",'R. Gestión '!$AB$66="Moderado"),CONCATENATE("R4C",'R. Gestión '!$P$66),"")</f>
        <v/>
      </c>
      <c r="X29" s="57" t="str">
        <f>IF(AND('R. Gestión '!$Z$67="Media",'R. Gestión '!$AB$67="Moderado"),CONCATENATE("R4C",'R. Gestión '!$P$67),"")</f>
        <v/>
      </c>
      <c r="Y29" s="57" t="str">
        <f>IF(AND('R. Gestión '!$Z$68="Media",'R. Gestión '!$AB$68="Moderado"),CONCATENATE("R4C",'R. Gestión '!$P$68),"")</f>
        <v/>
      </c>
      <c r="Z29" s="57" t="str">
        <f>IF(AND('R. Gestión '!$Z$69="Media",'R. Gestión '!$AB$69="Moderado"),CONCATENATE("R4C",'R. Gestión '!$P$69),"")</f>
        <v/>
      </c>
      <c r="AA29" s="58" t="str">
        <f>IF(AND('R. Gestión '!$Z$70="Media",'R. Gestión '!$AB$70="Moderado"),CONCATENATE("R4C",'R. Gestión '!$P$70),"")</f>
        <v/>
      </c>
      <c r="AB29" s="40" t="str">
        <f>IF(AND('R. Gestión '!$Z$65="Media",'R. Gestión '!$AB$65="Mayor"),CONCATENATE("R4C",'R. Gestión '!$P$65),"")</f>
        <v/>
      </c>
      <c r="AC29" s="41" t="str">
        <f>IF(AND('R. Gestión '!$Z$66="Media",'R. Gestión '!$AB$66="Mayor"),CONCATENATE("R4C",'R. Gestión '!$P$66),"")</f>
        <v/>
      </c>
      <c r="AD29" s="46" t="str">
        <f>IF(AND('R. Gestión '!$Z$67="Media",'R. Gestión '!$AB$67="Mayor"),CONCATENATE("R4C",'R. Gestión '!$P$67),"")</f>
        <v/>
      </c>
      <c r="AE29" s="46" t="str">
        <f>IF(AND('R. Gestión '!$Z$68="Media",'R. Gestión '!$AB$68="Mayor"),CONCATENATE("R4C",'R. Gestión '!$P$68),"")</f>
        <v/>
      </c>
      <c r="AF29" s="46" t="str">
        <f>IF(AND('R. Gestión '!$Z$69="Media",'R. Gestión '!$AB$69="Mayor"),CONCATENATE("R4C",'R. Gestión '!$P$69),"")</f>
        <v/>
      </c>
      <c r="AG29" s="42" t="str">
        <f>IF(AND('R. Gestión '!$Z$70="Media",'R. Gestión '!$AB$70="Mayor"),CONCATENATE("R4C",'R. Gestión '!$P$70),"")</f>
        <v/>
      </c>
      <c r="AH29" s="43" t="str">
        <f>IF(AND('R. Gestión '!$Z$65="Media",'R. Gestión '!$AB$65="Catastrófico"),CONCATENATE("R4C",'R. Gestión '!$P$65),"")</f>
        <v/>
      </c>
      <c r="AI29" s="44" t="str">
        <f>IF(AND('R. Gestión '!$Z$66="Media",'R. Gestión '!$AB$66="Catastrófico"),CONCATENATE("R4C",'R. Gestión '!$P$66),"")</f>
        <v/>
      </c>
      <c r="AJ29" s="44" t="str">
        <f>IF(AND('R. Gestión '!$Z$67="Media",'R. Gestión '!$AB$67="Catastrófico"),CONCATENATE("R4C",'R. Gestión '!$P$67),"")</f>
        <v/>
      </c>
      <c r="AK29" s="44" t="str">
        <f>IF(AND('R. Gestión '!$Z$68="Media",'R. Gestión '!$AB$68="Catastrófico"),CONCATENATE("R4C",'R. Gestión '!$P$68),"")</f>
        <v/>
      </c>
      <c r="AL29" s="44" t="str">
        <f>IF(AND('R. Gestión '!$Z$69="Media",'R. Gestión '!$AB$69="Catastrófico"),CONCATENATE("R4C",'R. Gestión '!$P$69),"")</f>
        <v/>
      </c>
      <c r="AM29" s="45" t="str">
        <f>IF(AND('R. Gestión '!$Z$70="Media",'R. Gestión '!$AB$70="Catastrófico"),CONCATENATE("R4C",'R. Gestión '!$P$70),"")</f>
        <v/>
      </c>
      <c r="AN29" s="72"/>
      <c r="AO29" s="921"/>
      <c r="AP29" s="922"/>
      <c r="AQ29" s="922"/>
      <c r="AR29" s="922"/>
      <c r="AS29" s="922"/>
      <c r="AT29" s="923"/>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row>
    <row r="30" spans="1:76" ht="15" customHeight="1" x14ac:dyDescent="0.25">
      <c r="A30" s="72"/>
      <c r="B30" s="839"/>
      <c r="C30" s="839"/>
      <c r="D30" s="840"/>
      <c r="E30" s="880"/>
      <c r="F30" s="881"/>
      <c r="G30" s="881"/>
      <c r="H30" s="881"/>
      <c r="I30" s="882"/>
      <c r="J30" s="56" t="str">
        <f>IF(AND('R. Gestión '!$Z$71="Media",'R. Gestión '!$AB$71="Leve"),CONCATENATE("R5C",'R. Gestión '!$P$71),"")</f>
        <v/>
      </c>
      <c r="K30" s="57" t="str">
        <f>IF(AND('R. Gestión '!$Z$72="Media",'R. Gestión '!$AB$72="Leve"),CONCATENATE("R5C",'R. Gestión '!$P$72),"")</f>
        <v/>
      </c>
      <c r="L30" s="57" t="str">
        <f>IF(AND('R. Gestión '!$Z$73="Media",'R. Gestión '!$AB$73="Leve"),CONCATENATE("R5C",'R. Gestión '!$P$73),"")</f>
        <v/>
      </c>
      <c r="M30" s="57" t="str">
        <f>IF(AND('R. Gestión '!$Z$74="Media",'R. Gestión '!$AB$74="Leve"),CONCATENATE("R5C",'R. Gestión '!$P$74),"")</f>
        <v/>
      </c>
      <c r="N30" s="57" t="str">
        <f>IF(AND('R. Gestión '!$Z$75="Media",'R. Gestión '!$AB$75="Leve"),CONCATENATE("R5C",'R. Gestión '!$P$75),"")</f>
        <v/>
      </c>
      <c r="O30" s="58" t="str">
        <f>IF(AND('R. Gestión '!$Z$76="Media",'R. Gestión '!$AB$76="Leve"),CONCATENATE("R5C",'R. Gestión '!$P$76),"")</f>
        <v/>
      </c>
      <c r="P30" s="56" t="str">
        <f>IF(AND('R. Gestión '!$Z$71="Media",'R. Gestión '!$AB$71="Menor"),CONCATENATE("R5C",'R. Gestión '!$P$71),"")</f>
        <v/>
      </c>
      <c r="Q30" s="57" t="str">
        <f>IF(AND('R. Gestión '!$Z$72="Media",'R. Gestión '!$AB$72="Menor"),CONCATENATE("R5C",'R. Gestión '!$P$72),"")</f>
        <v/>
      </c>
      <c r="R30" s="57" t="str">
        <f>IF(AND('R. Gestión '!$Z$73="Media",'R. Gestión '!$AB$73="Menor"),CONCATENATE("R5C",'R. Gestión '!$P$73),"")</f>
        <v/>
      </c>
      <c r="S30" s="57" t="str">
        <f>IF(AND('R. Gestión '!$Z$74="Media",'R. Gestión '!$AB$74="Menor"),CONCATENATE("R5C",'R. Gestión '!$P$74),"")</f>
        <v/>
      </c>
      <c r="T30" s="57" t="str">
        <f>IF(AND('R. Gestión '!$Z$75="Media",'R. Gestión '!$AB$75="Menor"),CONCATENATE("R5C",'R. Gestión '!$P$75),"")</f>
        <v/>
      </c>
      <c r="U30" s="58" t="str">
        <f>IF(AND('R. Gestión '!$Z$76="Media",'R. Gestión '!$AB$76="Menor"),CONCATENATE("R5C",'R. Gestión '!$P$76),"")</f>
        <v/>
      </c>
      <c r="V30" s="56" t="str">
        <f>IF(AND('R. Gestión '!$Z$71="Media",'R. Gestión '!$AB$71="Moderado"),CONCATENATE("R5C",'R. Gestión '!$P$71),"")</f>
        <v/>
      </c>
      <c r="W30" s="57" t="str">
        <f>IF(AND('R. Gestión '!$Z$72="Media",'R. Gestión '!$AB$72="Moderado"),CONCATENATE("R5C",'R. Gestión '!$P$72),"")</f>
        <v/>
      </c>
      <c r="X30" s="57" t="str">
        <f>IF(AND('R. Gestión '!$Z$73="Media",'R. Gestión '!$AB$73="Moderado"),CONCATENATE("R5C",'R. Gestión '!$P$73),"")</f>
        <v/>
      </c>
      <c r="Y30" s="57" t="str">
        <f>IF(AND('R. Gestión '!$Z$74="Media",'R. Gestión '!$AB$74="Moderado"),CONCATENATE("R5C",'R. Gestión '!$P$74),"")</f>
        <v/>
      </c>
      <c r="Z30" s="57" t="str">
        <f>IF(AND('R. Gestión '!$Z$75="Media",'R. Gestión '!$AB$75="Moderado"),CONCATENATE("R5C",'R. Gestión '!$P$75),"")</f>
        <v/>
      </c>
      <c r="AA30" s="58" t="str">
        <f>IF(AND('R. Gestión '!$Z$76="Media",'R. Gestión '!$AB$76="Moderado"),CONCATENATE("R5C",'R. Gestión '!$P$76),"")</f>
        <v/>
      </c>
      <c r="AB30" s="40" t="str">
        <f>IF(AND('R. Gestión '!$Z$71="Media",'R. Gestión '!$AB$71="Mayor"),CONCATENATE("R5C",'R. Gestión '!$P$71),"")</f>
        <v/>
      </c>
      <c r="AC30" s="41" t="str">
        <f>IF(AND('R. Gestión '!$Z$72="Media",'R. Gestión '!$AB$72="Mayor"),CONCATENATE("R5C",'R. Gestión '!$P$72),"")</f>
        <v/>
      </c>
      <c r="AD30" s="46" t="str">
        <f>IF(AND('R. Gestión '!$Z$73="Media",'R. Gestión '!$AB$73="Mayor"),CONCATENATE("R5C",'R. Gestión '!$P$73),"")</f>
        <v/>
      </c>
      <c r="AE30" s="46" t="str">
        <f>IF(AND('R. Gestión '!$Z$74="Media",'R. Gestión '!$AB$74="Mayor"),CONCATENATE("R5C",'R. Gestión '!$P$74),"")</f>
        <v/>
      </c>
      <c r="AF30" s="46" t="str">
        <f>IF(AND('R. Gestión '!$Z$75="Media",'R. Gestión '!$AB$75="Mayor"),CONCATENATE("R5C",'R. Gestión '!$P$75),"")</f>
        <v/>
      </c>
      <c r="AG30" s="42" t="str">
        <f>IF(AND('R. Gestión '!$Z$76="Media",'R. Gestión '!$AB$76="Mayor"),CONCATENATE("R5C",'R. Gestión '!$P$76),"")</f>
        <v/>
      </c>
      <c r="AH30" s="43" t="str">
        <f>IF(AND('R. Gestión '!$Z$71="Media",'R. Gestión '!$AB$71="Catastrófico"),CONCATENATE("R5C",'R. Gestión '!$P$71),"")</f>
        <v/>
      </c>
      <c r="AI30" s="44" t="str">
        <f>IF(AND('R. Gestión '!$Z$72="Media",'R. Gestión '!$AB$72="Catastrófico"),CONCATENATE("R5C",'R. Gestión '!$P$72),"")</f>
        <v/>
      </c>
      <c r="AJ30" s="44" t="str">
        <f>IF(AND('R. Gestión '!$Z$73="Media",'R. Gestión '!$AB$73="Catastrófico"),CONCATENATE("R5C",'R. Gestión '!$P$73),"")</f>
        <v/>
      </c>
      <c r="AK30" s="44" t="str">
        <f>IF(AND('R. Gestión '!$Z$74="Media",'R. Gestión '!$AB$74="Catastrófico"),CONCATENATE("R5C",'R. Gestión '!$P$74),"")</f>
        <v/>
      </c>
      <c r="AL30" s="44" t="str">
        <f>IF(AND('R. Gestión '!$Z$75="Media",'R. Gestión '!$AB$75="Catastrófico"),CONCATENATE("R5C",'R. Gestión '!$P$75),"")</f>
        <v/>
      </c>
      <c r="AM30" s="45" t="str">
        <f>IF(AND('R. Gestión '!$Z$76="Media",'R. Gestión '!$AB$76="Catastrófico"),CONCATENATE("R5C",'R. Gestión '!$P$76),"")</f>
        <v/>
      </c>
      <c r="AN30" s="72"/>
      <c r="AO30" s="921"/>
      <c r="AP30" s="922"/>
      <c r="AQ30" s="922"/>
      <c r="AR30" s="922"/>
      <c r="AS30" s="922"/>
      <c r="AT30" s="923"/>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row>
    <row r="31" spans="1:76" ht="15" customHeight="1" x14ac:dyDescent="0.25">
      <c r="A31" s="72"/>
      <c r="B31" s="839"/>
      <c r="C31" s="839"/>
      <c r="D31" s="840"/>
      <c r="E31" s="880"/>
      <c r="F31" s="881"/>
      <c r="G31" s="881"/>
      <c r="H31" s="881"/>
      <c r="I31" s="882"/>
      <c r="J31" s="56" t="str">
        <f>IF(AND('R. Gestión '!$Z$77="Media",'R. Gestión '!$AB$77="Leve"),CONCATENATE("R6C",'R. Gestión '!$P$77),"")</f>
        <v/>
      </c>
      <c r="K31" s="57" t="str">
        <f>IF(AND('R. Gestión '!$Z$78="Media",'R. Gestión '!$AB$78="Leve"),CONCATENATE("R6C",'R. Gestión '!$P$78),"")</f>
        <v/>
      </c>
      <c r="L31" s="57" t="str">
        <f>IF(AND('R. Gestión '!$Z$79="Media",'R. Gestión '!$AB$79="Leve"),CONCATENATE("R6C",'R. Gestión '!$P$79),"")</f>
        <v/>
      </c>
      <c r="M31" s="57" t="str">
        <f>IF(AND('R. Gestión '!$Z$80="Media",'R. Gestión '!$AB$80="Leve"),CONCATENATE("R6C",'R. Gestión '!$P$80),"")</f>
        <v/>
      </c>
      <c r="N31" s="57" t="str">
        <f>IF(AND('R. Gestión '!$Z$81="Media",'R. Gestión '!$AB$81="Leve"),CONCATENATE("R6C",'R. Gestión '!$P$81),"")</f>
        <v/>
      </c>
      <c r="O31" s="58" t="str">
        <f>IF(AND('R. Gestión '!$Z$82="Media",'R. Gestión '!$AB$82="Leve"),CONCATENATE("R6C",'R. Gestión '!$P$82),"")</f>
        <v/>
      </c>
      <c r="P31" s="56" t="str">
        <f>IF(AND('R. Gestión '!$Z$77="Media",'R. Gestión '!$AB$77="Menor"),CONCATENATE("R6C",'R. Gestión '!$P$77),"")</f>
        <v/>
      </c>
      <c r="Q31" s="57" t="str">
        <f>IF(AND('R. Gestión '!$Z$78="Media",'R. Gestión '!$AB$78="Menor"),CONCATENATE("R6C",'R. Gestión '!$P$78),"")</f>
        <v/>
      </c>
      <c r="R31" s="57" t="str">
        <f>IF(AND('R. Gestión '!$Z$79="Media",'R. Gestión '!$AB$79="Menor"),CONCATENATE("R6C",'R. Gestión '!$P$79),"")</f>
        <v/>
      </c>
      <c r="S31" s="57" t="str">
        <f>IF(AND('R. Gestión '!$Z$80="Media",'R. Gestión '!$AB$80="Menor"),CONCATENATE("R6C",'R. Gestión '!$P$80),"")</f>
        <v/>
      </c>
      <c r="T31" s="57" t="str">
        <f>IF(AND('R. Gestión '!$Z$81="Media",'R. Gestión '!$AB$81="Menor"),CONCATENATE("R6C",'R. Gestión '!$P$81),"")</f>
        <v/>
      </c>
      <c r="U31" s="58" t="str">
        <f>IF(AND('R. Gestión '!$Z$82="Media",'R. Gestión '!$AB$82="Menor"),CONCATENATE("R6C",'R. Gestión '!$P$82),"")</f>
        <v/>
      </c>
      <c r="V31" s="56" t="str">
        <f>IF(AND('R. Gestión '!$Z$77="Media",'R. Gestión '!$AB$77="Moderado"),CONCATENATE("R6C",'R. Gestión '!$P$77),"")</f>
        <v/>
      </c>
      <c r="W31" s="57" t="str">
        <f>IF(AND('R. Gestión '!$Z$78="Media",'R. Gestión '!$AB$78="Moderado"),CONCATENATE("R6C",'R. Gestión '!$P$78),"")</f>
        <v/>
      </c>
      <c r="X31" s="57" t="str">
        <f>IF(AND('R. Gestión '!$Z$79="Media",'R. Gestión '!$AB$79="Moderado"),CONCATENATE("R6C",'R. Gestión '!$P$79),"")</f>
        <v/>
      </c>
      <c r="Y31" s="57" t="str">
        <f>IF(AND('R. Gestión '!$Z$80="Media",'R. Gestión '!$AB$80="Moderado"),CONCATENATE("R6C",'R. Gestión '!$P$80),"")</f>
        <v/>
      </c>
      <c r="Z31" s="57" t="str">
        <f>IF(AND('R. Gestión '!$Z$81="Media",'R. Gestión '!$AB$81="Moderado"),CONCATENATE("R6C",'R. Gestión '!$P$81),"")</f>
        <v/>
      </c>
      <c r="AA31" s="58" t="str">
        <f>IF(AND('R. Gestión '!$Z$82="Media",'R. Gestión '!$AB$82="Moderado"),CONCATENATE("R6C",'R. Gestión '!$P$82),"")</f>
        <v/>
      </c>
      <c r="AB31" s="40" t="str">
        <f>IF(AND('R. Gestión '!$Z$77="Media",'R. Gestión '!$AB$77="Mayor"),CONCATENATE("R6C",'R. Gestión '!$P$77),"")</f>
        <v/>
      </c>
      <c r="AC31" s="41" t="str">
        <f>IF(AND('R. Gestión '!$Z$78="Media",'R. Gestión '!$AB$78="Mayor"),CONCATENATE("R6C",'R. Gestión '!$P$78),"")</f>
        <v/>
      </c>
      <c r="AD31" s="46" t="str">
        <f>IF(AND('R. Gestión '!$Z$79="Media",'R. Gestión '!$AB$79="Mayor"),CONCATENATE("R6C",'R. Gestión '!$P$79),"")</f>
        <v/>
      </c>
      <c r="AE31" s="46" t="str">
        <f>IF(AND('R. Gestión '!$Z$80="Media",'R. Gestión '!$AB$80="Mayor"),CONCATENATE("R6C",'R. Gestión '!$P$80),"")</f>
        <v/>
      </c>
      <c r="AF31" s="46" t="str">
        <f>IF(AND('R. Gestión '!$Z$81="Media",'R. Gestión '!$AB$81="Mayor"),CONCATENATE("R6C",'R. Gestión '!$P$81),"")</f>
        <v/>
      </c>
      <c r="AG31" s="42" t="str">
        <f>IF(AND('R. Gestión '!$Z$82="Media",'R. Gestión '!$AB$82="Mayor"),CONCATENATE("R6C",'R. Gestión '!$P$82),"")</f>
        <v/>
      </c>
      <c r="AH31" s="43" t="str">
        <f>IF(AND('R. Gestión '!$Z$77="Media",'R. Gestión '!$AB$77="Catastrófico"),CONCATENATE("R6C",'R. Gestión '!$P$77),"")</f>
        <v/>
      </c>
      <c r="AI31" s="44" t="str">
        <f>IF(AND('R. Gestión '!$Z$78="Media",'R. Gestión '!$AB$78="Catastrófico"),CONCATENATE("R6C",'R. Gestión '!$P$78),"")</f>
        <v/>
      </c>
      <c r="AJ31" s="44" t="str">
        <f>IF(AND('R. Gestión '!$Z$79="Media",'R. Gestión '!$AB$79="Catastrófico"),CONCATENATE("R6C",'R. Gestión '!$P$79),"")</f>
        <v/>
      </c>
      <c r="AK31" s="44" t="str">
        <f>IF(AND('R. Gestión '!$Z$80="Media",'R. Gestión '!$AB$80="Catastrófico"),CONCATENATE("R6C",'R. Gestión '!$P$80),"")</f>
        <v/>
      </c>
      <c r="AL31" s="44" t="str">
        <f>IF(AND('R. Gestión '!$Z$81="Media",'R. Gestión '!$AB$81="Catastrófico"),CONCATENATE("R6C",'R. Gestión '!$P$81),"")</f>
        <v/>
      </c>
      <c r="AM31" s="45" t="str">
        <f>IF(AND('R. Gestión '!$Z$82="Media",'R. Gestión '!$AB$82="Catastrófico"),CONCATENATE("R6C",'R. Gestión '!$P$82),"")</f>
        <v/>
      </c>
      <c r="AN31" s="72"/>
      <c r="AO31" s="921"/>
      <c r="AP31" s="922"/>
      <c r="AQ31" s="922"/>
      <c r="AR31" s="922"/>
      <c r="AS31" s="922"/>
      <c r="AT31" s="923"/>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row>
    <row r="32" spans="1:76" ht="15" customHeight="1" x14ac:dyDescent="0.25">
      <c r="A32" s="72"/>
      <c r="B32" s="839"/>
      <c r="C32" s="839"/>
      <c r="D32" s="840"/>
      <c r="E32" s="880"/>
      <c r="F32" s="881"/>
      <c r="G32" s="881"/>
      <c r="H32" s="881"/>
      <c r="I32" s="882"/>
      <c r="J32" s="56" t="str">
        <f>IF(AND('R. Gestión '!$Z$59="Media",'R. Gestión '!$AB$59="Leve"),CONCATENATE("R7C",'R. Gestión '!$P$59),"")</f>
        <v/>
      </c>
      <c r="K32" s="57" t="str">
        <f>IF(AND('R. Gestión '!$Z$60="Media",'R. Gestión '!$AB$60="Leve"),CONCATENATE("R7C",'R. Gestión '!$P$60),"")</f>
        <v/>
      </c>
      <c r="L32" s="57" t="str">
        <f>IF(AND('R. Gestión '!$Z$61="Media",'R. Gestión '!$AB$61="Leve"),CONCATENATE("R7C",'R. Gestión '!$P$61),"")</f>
        <v/>
      </c>
      <c r="M32" s="57" t="str">
        <f>IF(AND('R. Gestión '!$Z$62="Media",'R. Gestión '!$AB$62="Leve"),CONCATENATE("R7C",'R. Gestión '!$P$62),"")</f>
        <v/>
      </c>
      <c r="N32" s="57" t="str">
        <f>IF(AND('R. Gestión '!$Z$63="Media",'R. Gestión '!$AB$63="Leve"),CONCATENATE("R7C",'R. Gestión '!$P$63),"")</f>
        <v/>
      </c>
      <c r="O32" s="58" t="str">
        <f>IF(AND('R. Gestión '!$Z$64="Media",'R. Gestión '!$AB$64="Leve"),CONCATENATE("R7C",'R. Gestión '!$P$64),"")</f>
        <v/>
      </c>
      <c r="P32" s="56" t="str">
        <f>IF(AND('R. Gestión '!$Z$59="Media",'R. Gestión '!$AB$59="Menor"),CONCATENATE("R7C",'R. Gestión '!$P$59),"")</f>
        <v/>
      </c>
      <c r="Q32" s="57" t="str">
        <f>IF(AND('R. Gestión '!$Z$60="Media",'R. Gestión '!$AB$60="Menor"),CONCATENATE("R7C",'R. Gestión '!$P$60),"")</f>
        <v/>
      </c>
      <c r="R32" s="57" t="str">
        <f>IF(AND('R. Gestión '!$Z$61="Media",'R. Gestión '!$AB$61="Menor"),CONCATENATE("R7C",'R. Gestión '!$P$61),"")</f>
        <v/>
      </c>
      <c r="S32" s="57" t="str">
        <f>IF(AND('R. Gestión '!$Z$62="Media",'R. Gestión '!$AB$62="Menor"),CONCATENATE("R7C",'R. Gestión '!$P$62),"")</f>
        <v/>
      </c>
      <c r="T32" s="57" t="str">
        <f>IF(AND('R. Gestión '!$Z$63="Media",'R. Gestión '!$AB$63="Menor"),CONCATENATE("R7C",'R. Gestión '!$P$63),"")</f>
        <v/>
      </c>
      <c r="U32" s="58" t="str">
        <f>IF(AND('R. Gestión '!$Z$64="Media",'R. Gestión '!$AB$64="Menor"),CONCATENATE("R7C",'R. Gestión '!$P$64),"")</f>
        <v/>
      </c>
      <c r="V32" s="56" t="str">
        <f>IF(AND('R. Gestión '!$Z$59="Media",'R. Gestión '!$AB$59="Moderado"),CONCATENATE("R7C",'R. Gestión '!$P$59),"")</f>
        <v/>
      </c>
      <c r="W32" s="57" t="str">
        <f>IF(AND('R. Gestión '!$Z$60="Media",'R. Gestión '!$AB$60="Moderado"),CONCATENATE("R7C",'R. Gestión '!$P$60),"")</f>
        <v/>
      </c>
      <c r="X32" s="57" t="str">
        <f>IF(AND('R. Gestión '!$Z$61="Media",'R. Gestión '!$AB$61="Moderado"),CONCATENATE("R7C",'R. Gestión '!$P$61),"")</f>
        <v/>
      </c>
      <c r="Y32" s="57" t="str">
        <f>IF(AND('R. Gestión '!$Z$62="Media",'R. Gestión '!$AB$62="Moderado"),CONCATENATE("R7C",'R. Gestión '!$P$62),"")</f>
        <v/>
      </c>
      <c r="Z32" s="57" t="str">
        <f>IF(AND('R. Gestión '!$Z$63="Media",'R. Gestión '!$AB$63="Moderado"),CONCATENATE("R7C",'R. Gestión '!$P$63),"")</f>
        <v/>
      </c>
      <c r="AA32" s="58" t="str">
        <f>IF(AND('R. Gestión '!$Z$64="Media",'R. Gestión '!$AB$64="Moderado"),CONCATENATE("R7C",'R. Gestión '!$P$64),"")</f>
        <v/>
      </c>
      <c r="AB32" s="40" t="str">
        <f>IF(AND('R. Gestión '!$Z$59="Media",'R. Gestión '!$AB$59="Mayor"),CONCATENATE("R7C",'R. Gestión '!$P$59),"")</f>
        <v/>
      </c>
      <c r="AC32" s="41" t="str">
        <f>IF(AND('R. Gestión '!$Z$60="Media",'R. Gestión '!$AB$60="Mayor"),CONCATENATE("R7C",'R. Gestión '!$P$60),"")</f>
        <v/>
      </c>
      <c r="AD32" s="46" t="str">
        <f>IF(AND('R. Gestión '!$Z$61="Media",'R. Gestión '!$AB$61="Mayor"),CONCATENATE("R7C",'R. Gestión '!$P$61),"")</f>
        <v/>
      </c>
      <c r="AE32" s="46" t="str">
        <f>IF(AND('R. Gestión '!$Z$62="Media",'R. Gestión '!$AB$62="Mayor"),CONCATENATE("R7C",'R. Gestión '!$P$62),"")</f>
        <v/>
      </c>
      <c r="AF32" s="46" t="str">
        <f>IF(AND('R. Gestión '!$Z$63="Media",'R. Gestión '!$AB$63="Mayor"),CONCATENATE("R7C",'R. Gestión '!$P$63),"")</f>
        <v/>
      </c>
      <c r="AG32" s="42" t="str">
        <f>IF(AND('R. Gestión '!$Z$64="Media",'R. Gestión '!$AB$64="Mayor"),CONCATENATE("R7C",'R. Gestión '!$P$64),"")</f>
        <v/>
      </c>
      <c r="AH32" s="43" t="str">
        <f>IF(AND('R. Gestión '!$Z$59="Media",'R. Gestión '!$AB$59="Catastrófico"),CONCATENATE("R7C",'R. Gestión '!$P$59),"")</f>
        <v/>
      </c>
      <c r="AI32" s="44" t="str">
        <f>IF(AND('R. Gestión '!$Z$60="Media",'R. Gestión '!$AB$60="Catastrófico"),CONCATENATE("R7C",'R. Gestión '!$P$60),"")</f>
        <v/>
      </c>
      <c r="AJ32" s="44" t="str">
        <f>IF(AND('R. Gestión '!$Z$61="Media",'R. Gestión '!$AB$61="Catastrófico"),CONCATENATE("R7C",'R. Gestión '!$P$61),"")</f>
        <v/>
      </c>
      <c r="AK32" s="44" t="str">
        <f>IF(AND('R. Gestión '!$Z$62="Media",'R. Gestión '!$AB$62="Catastrófico"),CONCATENATE("R7C",'R. Gestión '!$P$62),"")</f>
        <v/>
      </c>
      <c r="AL32" s="44" t="str">
        <f>IF(AND('R. Gestión '!$Z$63="Media",'R. Gestión '!$AB$63="Catastrófico"),CONCATENATE("R7C",'R. Gestión '!$P$63),"")</f>
        <v/>
      </c>
      <c r="AM32" s="45" t="str">
        <f>IF(AND('R. Gestión '!$Z$64="Media",'R. Gestión '!$AB$64="Catastrófico"),CONCATENATE("R7C",'R. Gestión '!$P$64),"")</f>
        <v/>
      </c>
      <c r="AN32" s="72"/>
      <c r="AO32" s="921"/>
      <c r="AP32" s="922"/>
      <c r="AQ32" s="922"/>
      <c r="AR32" s="922"/>
      <c r="AS32" s="922"/>
      <c r="AT32" s="923"/>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row>
    <row r="33" spans="1:80" ht="15" customHeight="1" x14ac:dyDescent="0.25">
      <c r="A33" s="72"/>
      <c r="B33" s="839"/>
      <c r="C33" s="839"/>
      <c r="D33" s="840"/>
      <c r="E33" s="880"/>
      <c r="F33" s="881"/>
      <c r="G33" s="881"/>
      <c r="H33" s="881"/>
      <c r="I33" s="882"/>
      <c r="J33" s="56" t="str">
        <f>IF(AND('R. Gestión '!$Z$146="Media",'R. Gestión '!$AB$146="Leve"),CONCATENATE("R8C",'R. Gestión '!$P$146),"")</f>
        <v/>
      </c>
      <c r="K33" s="57" t="str">
        <f>IF(AND('R. Gestión '!$Z$147="Media",'R. Gestión '!$AB$147="Leve"),CONCATENATE("R8C",'R. Gestión '!$P$147),"")</f>
        <v/>
      </c>
      <c r="L33" s="57" t="str">
        <f>IF(AND('R. Gestión '!$Z$148="Media",'R. Gestión '!$AB$148="Leve"),CONCATENATE("R8C",'R. Gestión '!$P$148),"")</f>
        <v/>
      </c>
      <c r="M33" s="57" t="str">
        <f>IF(AND('R. Gestión '!$Z$149="Media",'R. Gestión '!$AB$149="Leve"),CONCATENATE("R8C",'R. Gestión '!$P$149),"")</f>
        <v/>
      </c>
      <c r="N33" s="57" t="str">
        <f>IF(AND('R. Gestión '!$Z$150="Media",'R. Gestión '!$AB$150="Leve"),CONCATENATE("R8C",'R. Gestión '!$P$150),"")</f>
        <v/>
      </c>
      <c r="O33" s="58" t="str">
        <f>IF(AND('R. Gestión '!$Z$151="Media",'R. Gestión '!$AB$151="Leve"),CONCATENATE("R8C",'R. Gestión '!$P$151),"")</f>
        <v/>
      </c>
      <c r="P33" s="56" t="str">
        <f>IF(AND('R. Gestión '!$Z$146="Media",'R. Gestión '!$AB$146="Menor"),CONCATENATE("R8C",'R. Gestión '!$P$146),"")</f>
        <v/>
      </c>
      <c r="Q33" s="57" t="str">
        <f>IF(AND('R. Gestión '!$Z$147="Media",'R. Gestión '!$AB$147="Menor"),CONCATENATE("R8C",'R. Gestión '!$P$147),"")</f>
        <v/>
      </c>
      <c r="R33" s="57" t="str">
        <f>IF(AND('R. Gestión '!$Z$148="Media",'R. Gestión '!$AB$148="Menor"),CONCATENATE("R8C",'R. Gestión '!$P$148),"")</f>
        <v/>
      </c>
      <c r="S33" s="57" t="str">
        <f>IF(AND('R. Gestión '!$Z$149="Media",'R. Gestión '!$AB$149="Menor"),CONCATENATE("R8C",'R. Gestión '!$P$149),"")</f>
        <v/>
      </c>
      <c r="T33" s="57" t="str">
        <f>IF(AND('R. Gestión '!$Z$150="Media",'R. Gestión '!$AB$150="Menor"),CONCATENATE("R8C",'R. Gestión '!$P$150),"")</f>
        <v/>
      </c>
      <c r="U33" s="58" t="str">
        <f>IF(AND('R. Gestión '!$Z$151="Media",'R. Gestión '!$AB$151="Menor"),CONCATENATE("R8C",'R. Gestión '!$P$151),"")</f>
        <v/>
      </c>
      <c r="V33" s="56" t="str">
        <f>IF(AND('R. Gestión '!$Z$146="Media",'R. Gestión '!$AB$146="Moderado"),CONCATENATE("R8C",'R. Gestión '!$P$146),"")</f>
        <v/>
      </c>
      <c r="W33" s="57" t="str">
        <f>IF(AND('R. Gestión '!$Z$147="Media",'R. Gestión '!$AB$147="Moderado"),CONCATENATE("R8C",'R. Gestión '!$P$147),"")</f>
        <v/>
      </c>
      <c r="X33" s="57" t="str">
        <f>IF(AND('R. Gestión '!$Z$148="Media",'R. Gestión '!$AB$148="Moderado"),CONCATENATE("R8C",'R. Gestión '!$P$148),"")</f>
        <v/>
      </c>
      <c r="Y33" s="57" t="str">
        <f>IF(AND('R. Gestión '!$Z$149="Media",'R. Gestión '!$AB$149="Moderado"),CONCATENATE("R8C",'R. Gestión '!$P$149),"")</f>
        <v/>
      </c>
      <c r="Z33" s="57" t="str">
        <f>IF(AND('R. Gestión '!$Z$150="Media",'R. Gestión '!$AB$150="Moderado"),CONCATENATE("R8C",'R. Gestión '!$P$150),"")</f>
        <v/>
      </c>
      <c r="AA33" s="58" t="str">
        <f>IF(AND('R. Gestión '!$Z$151="Media",'R. Gestión '!$AB$151="Moderado"),CONCATENATE("R8C",'R. Gestión '!$P$151),"")</f>
        <v/>
      </c>
      <c r="AB33" s="40" t="str">
        <f>IF(AND('R. Gestión '!$Z$146="Media",'R. Gestión '!$AB$146="Mayor"),CONCATENATE("R8C",'R. Gestión '!$P$146),"")</f>
        <v/>
      </c>
      <c r="AC33" s="41" t="str">
        <f>IF(AND('R. Gestión '!$Z$147="Media",'R. Gestión '!$AB$147="Mayor"),CONCATENATE("R8C",'R. Gestión '!$P$147),"")</f>
        <v/>
      </c>
      <c r="AD33" s="46" t="str">
        <f>IF(AND('R. Gestión '!$Z$148="Media",'R. Gestión '!$AB$148="Mayor"),CONCATENATE("R8C",'R. Gestión '!$P$148),"")</f>
        <v/>
      </c>
      <c r="AE33" s="46" t="str">
        <f>IF(AND('R. Gestión '!$Z$149="Media",'R. Gestión '!$AB$149="Mayor"),CONCATENATE("R8C",'R. Gestión '!$P$149),"")</f>
        <v/>
      </c>
      <c r="AF33" s="46" t="str">
        <f>IF(AND('R. Gestión '!$Z$150="Media",'R. Gestión '!$AB$150="Mayor"),CONCATENATE("R8C",'R. Gestión '!$P$150),"")</f>
        <v/>
      </c>
      <c r="AG33" s="42" t="str">
        <f>IF(AND('R. Gestión '!$Z$151="Media",'R. Gestión '!$AB$151="Mayor"),CONCATENATE("R8C",'R. Gestión '!$P$151),"")</f>
        <v/>
      </c>
      <c r="AH33" s="43" t="str">
        <f>IF(AND('R. Gestión '!$Z$146="Media",'R. Gestión '!$AB$146="Catastrófico"),CONCATENATE("R8C",'R. Gestión '!$P$146),"")</f>
        <v/>
      </c>
      <c r="AI33" s="44" t="str">
        <f>IF(AND('R. Gestión '!$Z$147="Media",'R. Gestión '!$AB$147="Catastrófico"),CONCATENATE("R8C",'R. Gestión '!$P$147),"")</f>
        <v/>
      </c>
      <c r="AJ33" s="44" t="str">
        <f>IF(AND('R. Gestión '!$Z$148="Media",'R. Gestión '!$AB$148="Catastrófico"),CONCATENATE("R8C",'R. Gestión '!$P$148),"")</f>
        <v/>
      </c>
      <c r="AK33" s="44" t="str">
        <f>IF(AND('R. Gestión '!$Z$149="Media",'R. Gestión '!$AB$149="Catastrófico"),CONCATENATE("R8C",'R. Gestión '!$P$149),"")</f>
        <v/>
      </c>
      <c r="AL33" s="44" t="str">
        <f>IF(AND('R. Gestión '!$Z$150="Media",'R. Gestión '!$AB$150="Catastrófico"),CONCATENATE("R8C",'R. Gestión '!$P$150),"")</f>
        <v/>
      </c>
      <c r="AM33" s="45" t="str">
        <f>IF(AND('R. Gestión '!$Z$151="Media",'R. Gestión '!$AB$151="Catastrófico"),CONCATENATE("R8C",'R. Gestión '!$P$151),"")</f>
        <v/>
      </c>
      <c r="AN33" s="72"/>
      <c r="AO33" s="921"/>
      <c r="AP33" s="922"/>
      <c r="AQ33" s="922"/>
      <c r="AR33" s="922"/>
      <c r="AS33" s="922"/>
      <c r="AT33" s="923"/>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row>
    <row r="34" spans="1:80" ht="15" customHeight="1" x14ac:dyDescent="0.25">
      <c r="A34" s="72"/>
      <c r="B34" s="839"/>
      <c r="C34" s="839"/>
      <c r="D34" s="840"/>
      <c r="E34" s="880"/>
      <c r="F34" s="881"/>
      <c r="G34" s="881"/>
      <c r="H34" s="881"/>
      <c r="I34" s="882"/>
      <c r="J34" s="56" t="str">
        <f>IF(AND('R. Gestión '!$Z$152="Media",'R. Gestión '!$AB$152="Leve"),CONCATENATE("R9C",'R. Gestión '!$P$152),"")</f>
        <v/>
      </c>
      <c r="K34" s="57" t="str">
        <f>IF(AND('R. Gestión '!$Z$153="Media",'R. Gestión '!$AB$153="Leve"),CONCATENATE("R9C",'R. Gestión '!$P$153),"")</f>
        <v/>
      </c>
      <c r="L34" s="57" t="str">
        <f>IF(AND('R. Gestión '!$Z$154="Media",'R. Gestión '!$AB$154="Leve"),CONCATENATE("R9C",'R. Gestión '!$P$154),"")</f>
        <v/>
      </c>
      <c r="M34" s="57" t="str">
        <f>IF(AND('R. Gestión '!$Z$155="Media",'R. Gestión '!$AB$155="Leve"),CONCATENATE("R9C",'R. Gestión '!$P$155),"")</f>
        <v/>
      </c>
      <c r="N34" s="57" t="str">
        <f>IF(AND('R. Gestión '!$Z$156="Media",'R. Gestión '!$AB$156="Leve"),CONCATENATE("R9C",'R. Gestión '!$P$156),"")</f>
        <v/>
      </c>
      <c r="O34" s="58" t="str">
        <f>IF(AND('R. Gestión '!$Z$157="Media",'R. Gestión '!$AB$157="Leve"),CONCATENATE("R9C",'R. Gestión '!$P$157),"")</f>
        <v/>
      </c>
      <c r="P34" s="56" t="str">
        <f>IF(AND('R. Gestión '!$Z$152="Media",'R. Gestión '!$AB$152="Menor"),CONCATENATE("R9C",'R. Gestión '!$P$152),"")</f>
        <v/>
      </c>
      <c r="Q34" s="57" t="str">
        <f>IF(AND('R. Gestión '!$Z$153="Media",'R. Gestión '!$AB$153="Menor"),CONCATENATE("R9C",'R. Gestión '!$P$153),"")</f>
        <v/>
      </c>
      <c r="R34" s="57" t="str">
        <f>IF(AND('R. Gestión '!$Z$154="Media",'R. Gestión '!$AB$154="Menor"),CONCATENATE("R9C",'R. Gestión '!$P$154),"")</f>
        <v/>
      </c>
      <c r="S34" s="57" t="str">
        <f>IF(AND('R. Gestión '!$Z$155="Media",'R. Gestión '!$AB$155="Menor"),CONCATENATE("R9C",'R. Gestión '!$P$155),"")</f>
        <v/>
      </c>
      <c r="T34" s="57" t="str">
        <f>IF(AND('R. Gestión '!$Z$156="Media",'R. Gestión '!$AB$156="Menor"),CONCATENATE("R9C",'R. Gestión '!$P$156),"")</f>
        <v/>
      </c>
      <c r="U34" s="58" t="str">
        <f>IF(AND('R. Gestión '!$Z$157="Media",'R. Gestión '!$AB$157="Menor"),CONCATENATE("R9C",'R. Gestión '!$P$157),"")</f>
        <v/>
      </c>
      <c r="V34" s="56" t="str">
        <f>IF(AND('R. Gestión '!$Z$152="Media",'R. Gestión '!$AB$152="Moderado"),CONCATENATE("R9C",'R. Gestión '!$P$152),"")</f>
        <v/>
      </c>
      <c r="W34" s="57" t="str">
        <f>IF(AND('R. Gestión '!$Z$153="Media",'R. Gestión '!$AB$153="Moderado"),CONCATENATE("R9C",'R. Gestión '!$P$153),"")</f>
        <v/>
      </c>
      <c r="X34" s="57" t="str">
        <f>IF(AND('R. Gestión '!$Z$154="Media",'R. Gestión '!$AB$154="Moderado"),CONCATENATE("R9C",'R. Gestión '!$P$154),"")</f>
        <v/>
      </c>
      <c r="Y34" s="57" t="str">
        <f>IF(AND('R. Gestión '!$Z$155="Media",'R. Gestión '!$AB$155="Moderado"),CONCATENATE("R9C",'R. Gestión '!$P$155),"")</f>
        <v/>
      </c>
      <c r="Z34" s="57" t="str">
        <f>IF(AND('R. Gestión '!$Z$156="Media",'R. Gestión '!$AB$156="Moderado"),CONCATENATE("R9C",'R. Gestión '!$P$156),"")</f>
        <v/>
      </c>
      <c r="AA34" s="58" t="str">
        <f>IF(AND('R. Gestión '!$Z$157="Media",'R. Gestión '!$AB$157="Moderado"),CONCATENATE("R9C",'R. Gestión '!$P$157),"")</f>
        <v/>
      </c>
      <c r="AB34" s="40" t="str">
        <f>IF(AND('R. Gestión '!$Z$152="Media",'R. Gestión '!$AB$152="Mayor"),CONCATENATE("R9C",'R. Gestión '!$P$152),"")</f>
        <v/>
      </c>
      <c r="AC34" s="41" t="str">
        <f>IF(AND('R. Gestión '!$Z$153="Media",'R. Gestión '!$AB$153="Mayor"),CONCATENATE("R9C",'R. Gestión '!$P$153),"")</f>
        <v/>
      </c>
      <c r="AD34" s="46" t="str">
        <f>IF(AND('R. Gestión '!$Z$154="Media",'R. Gestión '!$AB$154="Mayor"),CONCATENATE("R9C",'R. Gestión '!$P$154),"")</f>
        <v/>
      </c>
      <c r="AE34" s="46" t="str">
        <f>IF(AND('R. Gestión '!$Z$155="Media",'R. Gestión '!$AB$155="Mayor"),CONCATENATE("R9C",'R. Gestión '!$P$155),"")</f>
        <v/>
      </c>
      <c r="AF34" s="46" t="str">
        <f>IF(AND('R. Gestión '!$Z$156="Media",'R. Gestión '!$AB$156="Mayor"),CONCATENATE("R9C",'R. Gestión '!$P$156),"")</f>
        <v/>
      </c>
      <c r="AG34" s="42" t="str">
        <f>IF(AND('R. Gestión '!$Z$157="Media",'R. Gestión '!$AB$157="Mayor"),CONCATENATE("R9C",'R. Gestión '!$P$157),"")</f>
        <v/>
      </c>
      <c r="AH34" s="43" t="str">
        <f>IF(AND('R. Gestión '!$Z$152="Media",'R. Gestión '!$AB$152="Catastrófico"),CONCATENATE("R9C",'R. Gestión '!$P$152),"")</f>
        <v/>
      </c>
      <c r="AI34" s="44" t="str">
        <f>IF(AND('R. Gestión '!$Z$153="Media",'R. Gestión '!$AB$153="Catastrófico"),CONCATENATE("R9C",'R. Gestión '!$P$153),"")</f>
        <v/>
      </c>
      <c r="AJ34" s="44" t="str">
        <f>IF(AND('R. Gestión '!$Z$154="Media",'R. Gestión '!$AB$154="Catastrófico"),CONCATENATE("R9C",'R. Gestión '!$P$154),"")</f>
        <v/>
      </c>
      <c r="AK34" s="44" t="str">
        <f>IF(AND('R. Gestión '!$Z$155="Media",'R. Gestión '!$AB$155="Catastrófico"),CONCATENATE("R9C",'R. Gestión '!$P$155),"")</f>
        <v/>
      </c>
      <c r="AL34" s="44" t="str">
        <f>IF(AND('R. Gestión '!$Z$156="Media",'R. Gestión '!$AB$156="Catastrófico"),CONCATENATE("R9C",'R. Gestión '!$P$156),"")</f>
        <v/>
      </c>
      <c r="AM34" s="45" t="str">
        <f>IF(AND('R. Gestión '!$Z$157="Media",'R. Gestión '!$AB$157="Catastrófico"),CONCATENATE("R9C",'R. Gestión '!$P$157),"")</f>
        <v/>
      </c>
      <c r="AN34" s="72"/>
      <c r="AO34" s="921"/>
      <c r="AP34" s="922"/>
      <c r="AQ34" s="922"/>
      <c r="AR34" s="922"/>
      <c r="AS34" s="922"/>
      <c r="AT34" s="923"/>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row>
    <row r="35" spans="1:80" ht="15.75" customHeight="1" thickBot="1" x14ac:dyDescent="0.3">
      <c r="A35" s="72"/>
      <c r="B35" s="839"/>
      <c r="C35" s="839"/>
      <c r="D35" s="840"/>
      <c r="E35" s="883"/>
      <c r="F35" s="884"/>
      <c r="G35" s="884"/>
      <c r="H35" s="884"/>
      <c r="I35" s="885"/>
      <c r="J35" s="56" t="str">
        <f>IF(AND('R. Gestión '!$Z$158="Media",'R. Gestión '!$AB$158="Leve"),CONCATENATE("R10C",'R. Gestión '!$P$158),"")</f>
        <v/>
      </c>
      <c r="K35" s="57" t="str">
        <f>IF(AND('R. Gestión '!$Z$159="Media",'R. Gestión '!$AB$159="Leve"),CONCATENATE("R10C",'R. Gestión '!$P$159),"")</f>
        <v/>
      </c>
      <c r="L35" s="57" t="str">
        <f>IF(AND('R. Gestión '!$Z$160="Media",'R. Gestión '!$AB$160="Leve"),CONCATENATE("R10C",'R. Gestión '!$P$160),"")</f>
        <v/>
      </c>
      <c r="M35" s="57" t="str">
        <f>IF(AND('R. Gestión '!$Z$161="Media",'R. Gestión '!$AB$161="Leve"),CONCATENATE("R10C",'R. Gestión '!$P$161),"")</f>
        <v/>
      </c>
      <c r="N35" s="57" t="str">
        <f>IF(AND('R. Gestión '!$Z$162="Media",'R. Gestión '!$AB$162="Leve"),CONCATENATE("R10C",'R. Gestión '!$P$162),"")</f>
        <v/>
      </c>
      <c r="O35" s="58" t="str">
        <f>IF(AND('R. Gestión '!$Z$163="Media",'R. Gestión '!$AB$163="Leve"),CONCATENATE("R10C",'R. Gestión '!$P$163),"")</f>
        <v/>
      </c>
      <c r="P35" s="56" t="str">
        <f>IF(AND('R. Gestión '!$Z$158="Media",'R. Gestión '!$AB$158="Menor"),CONCATENATE("R10C",'R. Gestión '!$P$158),"")</f>
        <v/>
      </c>
      <c r="Q35" s="57" t="str">
        <f>IF(AND('R. Gestión '!$Z$159="Media",'R. Gestión '!$AB$159="Menor"),CONCATENATE("R10C",'R. Gestión '!$P$159),"")</f>
        <v/>
      </c>
      <c r="R35" s="57" t="str">
        <f>IF(AND('R. Gestión '!$Z$160="Media",'R. Gestión '!$AB$160="Menor"),CONCATENATE("R10C",'R. Gestión '!$P$160),"")</f>
        <v/>
      </c>
      <c r="S35" s="57" t="str">
        <f>IF(AND('R. Gestión '!$Z$161="Media",'R. Gestión '!$AB$161="Menor"),CONCATENATE("R10C",'R. Gestión '!$P$161),"")</f>
        <v/>
      </c>
      <c r="T35" s="57" t="str">
        <f>IF(AND('R. Gestión '!$Z$162="Media",'R. Gestión '!$AB$162="Menor"),CONCATENATE("R10C",'R. Gestión '!$P$162),"")</f>
        <v/>
      </c>
      <c r="U35" s="58" t="str">
        <f>IF(AND('R. Gestión '!$Z$163="Media",'R. Gestión '!$AB$163="Menor"),CONCATENATE("R10C",'R. Gestión '!$P$163),"")</f>
        <v/>
      </c>
      <c r="V35" s="56" t="str">
        <f>IF(AND('R. Gestión '!$Z$158="Media",'R. Gestión '!$AB$158="Moderado"),CONCATENATE("R10C",'R. Gestión '!$P$158),"")</f>
        <v/>
      </c>
      <c r="W35" s="57" t="str">
        <f>IF(AND('R. Gestión '!$Z$159="Media",'R. Gestión '!$AB$159="Moderado"),CONCATENATE("R10C",'R. Gestión '!$P$159),"")</f>
        <v/>
      </c>
      <c r="X35" s="57" t="str">
        <f>IF(AND('R. Gestión '!$Z$160="Media",'R. Gestión '!$AB$160="Moderado"),CONCATENATE("R10C",'R. Gestión '!$P$160),"")</f>
        <v/>
      </c>
      <c r="Y35" s="57" t="str">
        <f>IF(AND('R. Gestión '!$Z$161="Media",'R. Gestión '!$AB$161="Moderado"),CONCATENATE("R10C",'R. Gestión '!$P$161),"")</f>
        <v/>
      </c>
      <c r="Z35" s="57" t="str">
        <f>IF(AND('R. Gestión '!$Z$162="Media",'R. Gestión '!$AB$162="Moderado"),CONCATENATE("R10C",'R. Gestión '!$P$162),"")</f>
        <v/>
      </c>
      <c r="AA35" s="58" t="str">
        <f>IF(AND('R. Gestión '!$Z$163="Media",'R. Gestión '!$AB$163="Moderado"),CONCATENATE("R10C",'R. Gestión '!$P$163),"")</f>
        <v/>
      </c>
      <c r="AB35" s="47" t="str">
        <f>IF(AND('R. Gestión '!$Z$158="Media",'R. Gestión '!$AB$158="Mayor"),CONCATENATE("R10C",'R. Gestión '!$P$158),"")</f>
        <v/>
      </c>
      <c r="AC35" s="48" t="str">
        <f>IF(AND('R. Gestión '!$Z$159="Media",'R. Gestión '!$AB$159="Mayor"),CONCATENATE("R10C",'R. Gestión '!$P$159),"")</f>
        <v/>
      </c>
      <c r="AD35" s="48" t="str">
        <f>IF(AND('R. Gestión '!$Z$160="Media",'R. Gestión '!$AB$160="Mayor"),CONCATENATE("R10C",'R. Gestión '!$P$160),"")</f>
        <v/>
      </c>
      <c r="AE35" s="48" t="str">
        <f>IF(AND('R. Gestión '!$Z$161="Media",'R. Gestión '!$AB$161="Mayor"),CONCATENATE("R10C",'R. Gestión '!$P$161),"")</f>
        <v/>
      </c>
      <c r="AF35" s="48" t="str">
        <f>IF(AND('R. Gestión '!$Z$162="Media",'R. Gestión '!$AB$162="Mayor"),CONCATENATE("R10C",'R. Gestión '!$P$162),"")</f>
        <v/>
      </c>
      <c r="AG35" s="49" t="str">
        <f>IF(AND('R. Gestión '!$Z$163="Media",'R. Gestión '!$AB$163="Mayor"),CONCATENATE("R10C",'R. Gestión '!$P$163),"")</f>
        <v/>
      </c>
      <c r="AH35" s="50" t="str">
        <f>IF(AND('R. Gestión '!$Z$158="Media",'R. Gestión '!$AB$158="Catastrófico"),CONCATENATE("R10C",'R. Gestión '!$P$158),"")</f>
        <v/>
      </c>
      <c r="AI35" s="51" t="str">
        <f>IF(AND('R. Gestión '!$Z$159="Media",'R. Gestión '!$AB$159="Catastrófico"),CONCATENATE("R10C",'R. Gestión '!$P$159),"")</f>
        <v/>
      </c>
      <c r="AJ35" s="51" t="str">
        <f>IF(AND('R. Gestión '!$Z$160="Media",'R. Gestión '!$AB$160="Catastrófico"),CONCATENATE("R10C",'R. Gestión '!$P$160),"")</f>
        <v/>
      </c>
      <c r="AK35" s="51" t="str">
        <f>IF(AND('R. Gestión '!$Z$161="Media",'R. Gestión '!$AB$161="Catastrófico"),CONCATENATE("R10C",'R. Gestión '!$P$161),"")</f>
        <v/>
      </c>
      <c r="AL35" s="51" t="str">
        <f>IF(AND('R. Gestión '!$Z$162="Media",'R. Gestión '!$AB$162="Catastrófico"),CONCATENATE("R10C",'R. Gestión '!$P$162),"")</f>
        <v/>
      </c>
      <c r="AM35" s="52" t="str">
        <f>IF(AND('R. Gestión '!$Z$163="Media",'R. Gestión '!$AB$163="Catastrófico"),CONCATENATE("R10C",'R. Gestión '!$P$163),"")</f>
        <v/>
      </c>
      <c r="AN35" s="72"/>
      <c r="AO35" s="924"/>
      <c r="AP35" s="925"/>
      <c r="AQ35" s="925"/>
      <c r="AR35" s="925"/>
      <c r="AS35" s="925"/>
      <c r="AT35" s="926"/>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row>
    <row r="36" spans="1:80" ht="15" customHeight="1" x14ac:dyDescent="0.25">
      <c r="A36" s="72"/>
      <c r="B36" s="839"/>
      <c r="C36" s="839"/>
      <c r="D36" s="840"/>
      <c r="E36" s="877" t="s">
        <v>99</v>
      </c>
      <c r="F36" s="878"/>
      <c r="G36" s="878"/>
      <c r="H36" s="878"/>
      <c r="I36" s="878"/>
      <c r="J36" s="62" t="str">
        <f>IF(AND('R. Gestión '!$Z$18="Baja",'R. Gestión '!$AB$18="Leve"),CONCATENATE("R1C",'R. Gestión '!$P$18),"")</f>
        <v/>
      </c>
      <c r="K36" s="63" t="str">
        <f>IF(AND('R. Gestión '!$Z$19="Baja",'R. Gestión '!$AB$19="Leve"),CONCATENATE("R1C",'R. Gestión '!$P$19),"")</f>
        <v/>
      </c>
      <c r="L36" s="63" t="e">
        <f>IF(AND('R. Gestión '!#REF!="Baja",'R. Gestión '!#REF!="Leve"),CONCATENATE("R1C",'R. Gestión '!#REF!),"")</f>
        <v>#REF!</v>
      </c>
      <c r="M36" s="63" t="e">
        <f>IF(AND('R. Gestión '!#REF!="Baja",'R. Gestión '!#REF!="Leve"),CONCATENATE("R1C",'R. Gestión '!#REF!),"")</f>
        <v>#REF!</v>
      </c>
      <c r="N36" s="63" t="e">
        <f>IF(AND('R. Gestión '!#REF!="Baja",'R. Gestión '!#REF!="Leve"),CONCATENATE("R1C",'R. Gestión '!#REF!),"")</f>
        <v>#REF!</v>
      </c>
      <c r="O36" s="64" t="e">
        <f>IF(AND('R. Gestión '!#REF!="Baja",'R. Gestión '!#REF!="Leve"),CONCATENATE("R1C",'R. Gestión '!#REF!),"")</f>
        <v>#REF!</v>
      </c>
      <c r="P36" s="53" t="str">
        <f>IF(AND('R. Gestión '!$Z$18="Baja",'R. Gestión '!$AB$18="Menor"),CONCATENATE("R1C",'R. Gestión '!$P$18),"")</f>
        <v/>
      </c>
      <c r="Q36" s="54" t="str">
        <f>IF(AND('R. Gestión '!$Z$19="Baja",'R. Gestión '!$AB$19="Menor"),CONCATENATE("R1C",'R. Gestión '!$P$19),"")</f>
        <v/>
      </c>
      <c r="R36" s="54" t="e">
        <f>IF(AND('R. Gestión '!#REF!="Baja",'R. Gestión '!#REF!="Menor"),CONCATENATE("R1C",'R. Gestión '!#REF!),"")</f>
        <v>#REF!</v>
      </c>
      <c r="S36" s="54" t="e">
        <f>IF(AND('R. Gestión '!#REF!="Baja",'R. Gestión '!#REF!="Menor"),CONCATENATE("R1C",'R. Gestión '!#REF!),"")</f>
        <v>#REF!</v>
      </c>
      <c r="T36" s="54" t="e">
        <f>IF(AND('R. Gestión '!#REF!="Baja",'R. Gestión '!#REF!="Menor"),CONCATENATE("R1C",'R. Gestión '!#REF!),"")</f>
        <v>#REF!</v>
      </c>
      <c r="U36" s="55" t="e">
        <f>IF(AND('R. Gestión '!#REF!="Baja",'R. Gestión '!#REF!="Menor"),CONCATENATE("R1C",'R. Gestión '!#REF!),"")</f>
        <v>#REF!</v>
      </c>
      <c r="V36" s="53" t="str">
        <f>IF(AND('R. Gestión '!$Z$18="Baja",'R. Gestión '!$AB$18="Moderado"),CONCATENATE("R1C",'R. Gestión '!$P$18),"")</f>
        <v/>
      </c>
      <c r="W36" s="54" t="str">
        <f>IF(AND('R. Gestión '!$Z$19="Baja",'R. Gestión '!$AB$19="Moderado"),CONCATENATE("R1C",'R. Gestión '!$P$19),"")</f>
        <v/>
      </c>
      <c r="X36" s="54" t="e">
        <f>IF(AND('R. Gestión '!#REF!="Baja",'R. Gestión '!#REF!="Moderado"),CONCATENATE("R1C",'R. Gestión '!#REF!),"")</f>
        <v>#REF!</v>
      </c>
      <c r="Y36" s="54" t="e">
        <f>IF(AND('R. Gestión '!#REF!="Baja",'R. Gestión '!#REF!="Moderado"),CONCATENATE("R1C",'R. Gestión '!#REF!),"")</f>
        <v>#REF!</v>
      </c>
      <c r="Z36" s="54" t="e">
        <f>IF(AND('R. Gestión '!#REF!="Baja",'R. Gestión '!#REF!="Moderado"),CONCATENATE("R1C",'R. Gestión '!#REF!),"")</f>
        <v>#REF!</v>
      </c>
      <c r="AA36" s="55" t="e">
        <f>IF(AND('R. Gestión '!#REF!="Baja",'R. Gestión '!#REF!="Moderado"),CONCATENATE("R1C",'R. Gestión '!#REF!),"")</f>
        <v>#REF!</v>
      </c>
      <c r="AB36" s="34" t="str">
        <f>IF(AND('R. Gestión '!$Z$18="Baja",'R. Gestión '!$AB$18="Mayor"),CONCATENATE("R1C",'R. Gestión '!$P$18),"")</f>
        <v/>
      </c>
      <c r="AC36" s="35" t="str">
        <f>IF(AND('R. Gestión '!$Z$19="Baja",'R. Gestión '!$AB$19="Mayor"),CONCATENATE("R1C",'R. Gestión '!$P$19),"")</f>
        <v/>
      </c>
      <c r="AD36" s="35" t="e">
        <f>IF(AND('R. Gestión '!#REF!="Baja",'R. Gestión '!#REF!="Mayor"),CONCATENATE("R1C",'R. Gestión '!#REF!),"")</f>
        <v>#REF!</v>
      </c>
      <c r="AE36" s="35" t="e">
        <f>IF(AND('R. Gestión '!#REF!="Baja",'R. Gestión '!#REF!="Mayor"),CONCATENATE("R1C",'R. Gestión '!#REF!),"")</f>
        <v>#REF!</v>
      </c>
      <c r="AF36" s="35" t="e">
        <f>IF(AND('R. Gestión '!#REF!="Baja",'R. Gestión '!#REF!="Mayor"),CONCATENATE("R1C",'R. Gestión '!#REF!),"")</f>
        <v>#REF!</v>
      </c>
      <c r="AG36" s="36" t="e">
        <f>IF(AND('R. Gestión '!#REF!="Baja",'R. Gestión '!#REF!="Mayor"),CONCATENATE("R1C",'R. Gestión '!#REF!),"")</f>
        <v>#REF!</v>
      </c>
      <c r="AH36" s="37" t="str">
        <f>IF(AND('R. Gestión '!$Z$18="Baja",'R. Gestión '!$AB$18="Catastrófico"),CONCATENATE("R1C",'R. Gestión '!$P$18),"")</f>
        <v/>
      </c>
      <c r="AI36" s="38" t="str">
        <f>IF(AND('R. Gestión '!$Z$19="Baja",'R. Gestión '!$AB$19="Catastrófico"),CONCATENATE("R1C",'R. Gestión '!$P$19),"")</f>
        <v/>
      </c>
      <c r="AJ36" s="38" t="e">
        <f>IF(AND('R. Gestión '!#REF!="Baja",'R. Gestión '!#REF!="Catastrófico"),CONCATENATE("R1C",'R. Gestión '!#REF!),"")</f>
        <v>#REF!</v>
      </c>
      <c r="AK36" s="38" t="e">
        <f>IF(AND('R. Gestión '!#REF!="Baja",'R. Gestión '!#REF!="Catastrófico"),CONCATENATE("R1C",'R. Gestión '!#REF!),"")</f>
        <v>#REF!</v>
      </c>
      <c r="AL36" s="38" t="e">
        <f>IF(AND('R. Gestión '!#REF!="Baja",'R. Gestión '!#REF!="Catastrófico"),CONCATENATE("R1C",'R. Gestión '!#REF!),"")</f>
        <v>#REF!</v>
      </c>
      <c r="AM36" s="39" t="e">
        <f>IF(AND('R. Gestión '!#REF!="Baja",'R. Gestión '!#REF!="Catastrófico"),CONCATENATE("R1C",'R. Gestión '!#REF!),"")</f>
        <v>#REF!</v>
      </c>
      <c r="AN36" s="72"/>
      <c r="AO36" s="909" t="s">
        <v>69</v>
      </c>
      <c r="AP36" s="910"/>
      <c r="AQ36" s="910"/>
      <c r="AR36" s="910"/>
      <c r="AS36" s="910"/>
      <c r="AT36" s="911"/>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row>
    <row r="37" spans="1:80" ht="15" customHeight="1" x14ac:dyDescent="0.25">
      <c r="A37" s="72"/>
      <c r="B37" s="839"/>
      <c r="C37" s="839"/>
      <c r="D37" s="840"/>
      <c r="E37" s="896"/>
      <c r="F37" s="897"/>
      <c r="G37" s="897"/>
      <c r="H37" s="897"/>
      <c r="I37" s="897"/>
      <c r="J37" s="65" t="e">
        <f>IF(AND('R. Gestión '!#REF!="Baja",'R. Gestión '!#REF!="Leve"),CONCATENATE("R2C",'R. Gestión '!#REF!),"")</f>
        <v>#REF!</v>
      </c>
      <c r="K37" s="66" t="e">
        <f>IF(AND('R. Gestión '!#REF!="Baja",'R. Gestión '!#REF!="Leve"),CONCATENATE("R2C",'R. Gestión '!#REF!),"")</f>
        <v>#REF!</v>
      </c>
      <c r="L37" s="66" t="e">
        <f>IF(AND('R. Gestión '!#REF!="Baja",'R. Gestión '!#REF!="Leve"),CONCATENATE("R2C",'R. Gestión '!#REF!),"")</f>
        <v>#REF!</v>
      </c>
      <c r="M37" s="66" t="e">
        <f>IF(AND('R. Gestión '!#REF!="Baja",'R. Gestión '!#REF!="Leve"),CONCATENATE("R2C",'R. Gestión '!#REF!),"")</f>
        <v>#REF!</v>
      </c>
      <c r="N37" s="66" t="e">
        <f>IF(AND('R. Gestión '!#REF!="Baja",'R. Gestión '!#REF!="Leve"),CONCATENATE("R2C",'R. Gestión '!#REF!),"")</f>
        <v>#REF!</v>
      </c>
      <c r="O37" s="67" t="e">
        <f>IF(AND('R. Gestión '!#REF!="Baja",'R. Gestión '!#REF!="Leve"),CONCATENATE("R2C",'R. Gestión '!#REF!),"")</f>
        <v>#REF!</v>
      </c>
      <c r="P37" s="56" t="e">
        <f>IF(AND('R. Gestión '!#REF!="Baja",'R. Gestión '!#REF!="Menor"),CONCATENATE("R2C",'R. Gestión '!#REF!),"")</f>
        <v>#REF!</v>
      </c>
      <c r="Q37" s="57" t="e">
        <f>IF(AND('R. Gestión '!#REF!="Baja",'R. Gestión '!#REF!="Menor"),CONCATENATE("R2C",'R. Gestión '!#REF!),"")</f>
        <v>#REF!</v>
      </c>
      <c r="R37" s="57" t="e">
        <f>IF(AND('R. Gestión '!#REF!="Baja",'R. Gestión '!#REF!="Menor"),CONCATENATE("R2C",'R. Gestión '!#REF!),"")</f>
        <v>#REF!</v>
      </c>
      <c r="S37" s="57" t="e">
        <f>IF(AND('R. Gestión '!#REF!="Baja",'R. Gestión '!#REF!="Menor"),CONCATENATE("R2C",'R. Gestión '!#REF!),"")</f>
        <v>#REF!</v>
      </c>
      <c r="T37" s="57" t="e">
        <f>IF(AND('R. Gestión '!#REF!="Baja",'R. Gestión '!#REF!="Menor"),CONCATENATE("R2C",'R. Gestión '!#REF!),"")</f>
        <v>#REF!</v>
      </c>
      <c r="U37" s="58" t="e">
        <f>IF(AND('R. Gestión '!#REF!="Baja",'R. Gestión '!#REF!="Menor"),CONCATENATE("R2C",'R. Gestión '!#REF!),"")</f>
        <v>#REF!</v>
      </c>
      <c r="V37" s="56" t="e">
        <f>IF(AND('R. Gestión '!#REF!="Baja",'R. Gestión '!#REF!="Moderado"),CONCATENATE("R2C",'R. Gestión '!#REF!),"")</f>
        <v>#REF!</v>
      </c>
      <c r="W37" s="57" t="e">
        <f>IF(AND('R. Gestión '!#REF!="Baja",'R. Gestión '!#REF!="Moderado"),CONCATENATE("R2C",'R. Gestión '!#REF!),"")</f>
        <v>#REF!</v>
      </c>
      <c r="X37" s="57" t="e">
        <f>IF(AND('R. Gestión '!#REF!="Baja",'R. Gestión '!#REF!="Moderado"),CONCATENATE("R2C",'R. Gestión '!#REF!),"")</f>
        <v>#REF!</v>
      </c>
      <c r="Y37" s="57" t="e">
        <f>IF(AND('R. Gestión '!#REF!="Baja",'R. Gestión '!#REF!="Moderado"),CONCATENATE("R2C",'R. Gestión '!#REF!),"")</f>
        <v>#REF!</v>
      </c>
      <c r="Z37" s="57" t="e">
        <f>IF(AND('R. Gestión '!#REF!="Baja",'R. Gestión '!#REF!="Moderado"),CONCATENATE("R2C",'R. Gestión '!#REF!),"")</f>
        <v>#REF!</v>
      </c>
      <c r="AA37" s="58" t="e">
        <f>IF(AND('R. Gestión '!#REF!="Baja",'R. Gestión '!#REF!="Moderado"),CONCATENATE("R2C",'R. Gestión '!#REF!),"")</f>
        <v>#REF!</v>
      </c>
      <c r="AB37" s="40" t="e">
        <f>IF(AND('R. Gestión '!#REF!="Baja",'R. Gestión '!#REF!="Mayor"),CONCATENATE("R2C",'R. Gestión '!#REF!),"")</f>
        <v>#REF!</v>
      </c>
      <c r="AC37" s="41" t="e">
        <f>IF(AND('R. Gestión '!#REF!="Baja",'R. Gestión '!#REF!="Mayor"),CONCATENATE("R2C",'R. Gestión '!#REF!),"")</f>
        <v>#REF!</v>
      </c>
      <c r="AD37" s="41" t="e">
        <f>IF(AND('R. Gestión '!#REF!="Baja",'R. Gestión '!#REF!="Mayor"),CONCATENATE("R2C",'R. Gestión '!#REF!),"")</f>
        <v>#REF!</v>
      </c>
      <c r="AE37" s="41" t="e">
        <f>IF(AND('R. Gestión '!#REF!="Baja",'R. Gestión '!#REF!="Mayor"),CONCATENATE("R2C",'R. Gestión '!#REF!),"")</f>
        <v>#REF!</v>
      </c>
      <c r="AF37" s="41" t="e">
        <f>IF(AND('R. Gestión '!#REF!="Baja",'R. Gestión '!#REF!="Mayor"),CONCATENATE("R2C",'R. Gestión '!#REF!),"")</f>
        <v>#REF!</v>
      </c>
      <c r="AG37" s="42" t="e">
        <f>IF(AND('R. Gestión '!#REF!="Baja",'R. Gestión '!#REF!="Mayor"),CONCATENATE("R2C",'R. Gestión '!#REF!),"")</f>
        <v>#REF!</v>
      </c>
      <c r="AH37" s="43" t="e">
        <f>IF(AND('R. Gestión '!#REF!="Baja",'R. Gestión '!#REF!="Catastrófico"),CONCATENATE("R2C",'R. Gestión '!#REF!),"")</f>
        <v>#REF!</v>
      </c>
      <c r="AI37" s="44" t="e">
        <f>IF(AND('R. Gestión '!#REF!="Baja",'R. Gestión '!#REF!="Catastrófico"),CONCATENATE("R2C",'R. Gestión '!#REF!),"")</f>
        <v>#REF!</v>
      </c>
      <c r="AJ37" s="44" t="e">
        <f>IF(AND('R. Gestión '!#REF!="Baja",'R. Gestión '!#REF!="Catastrófico"),CONCATENATE("R2C",'R. Gestión '!#REF!),"")</f>
        <v>#REF!</v>
      </c>
      <c r="AK37" s="44" t="e">
        <f>IF(AND('R. Gestión '!#REF!="Baja",'R. Gestión '!#REF!="Catastrófico"),CONCATENATE("R2C",'R. Gestión '!#REF!),"")</f>
        <v>#REF!</v>
      </c>
      <c r="AL37" s="44" t="e">
        <f>IF(AND('R. Gestión '!#REF!="Baja",'R. Gestión '!#REF!="Catastrófico"),CONCATENATE("R2C",'R. Gestión '!#REF!),"")</f>
        <v>#REF!</v>
      </c>
      <c r="AM37" s="45" t="e">
        <f>IF(AND('R. Gestión '!#REF!="Baja",'R. Gestión '!#REF!="Catastrófico"),CONCATENATE("R2C",'R. Gestión '!#REF!),"")</f>
        <v>#REF!</v>
      </c>
      <c r="AN37" s="72"/>
      <c r="AO37" s="912"/>
      <c r="AP37" s="913"/>
      <c r="AQ37" s="913"/>
      <c r="AR37" s="913"/>
      <c r="AS37" s="913"/>
      <c r="AT37" s="914"/>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row>
    <row r="38" spans="1:80" ht="15" customHeight="1" x14ac:dyDescent="0.25">
      <c r="A38" s="72"/>
      <c r="B38" s="839"/>
      <c r="C38" s="839"/>
      <c r="D38" s="840"/>
      <c r="E38" s="880"/>
      <c r="F38" s="881"/>
      <c r="G38" s="881"/>
      <c r="H38" s="881"/>
      <c r="I38" s="897"/>
      <c r="J38" s="65" t="str">
        <f>IF(AND('R. Gestión '!$Z$84="Baja",'R. Gestión '!$AB$84="Leve"),CONCATENATE("R3C",'R. Gestión '!$P$84),"")</f>
        <v/>
      </c>
      <c r="K38" s="66" t="str">
        <f>IF(AND('R. Gestión '!$Z$85="Baja",'R. Gestión '!$AB$85="Leve"),CONCATENATE("R3C",'R. Gestión '!$P$85),"")</f>
        <v/>
      </c>
      <c r="L38" s="66" t="str">
        <f>IF(AND('R. Gestión '!$Z$86="Baja",'R. Gestión '!$AB$86="Leve"),CONCATENATE("R3C",'R. Gestión '!$P$86),"")</f>
        <v/>
      </c>
      <c r="M38" s="66" t="str">
        <f>IF(AND('R. Gestión '!$Z$87="Baja",'R. Gestión '!$AB$87="Leve"),CONCATENATE("R3C",'R. Gestión '!$P$87),"")</f>
        <v/>
      </c>
      <c r="N38" s="66" t="str">
        <f>IF(AND('R. Gestión '!$Z$88="Baja",'R. Gestión '!$AB$88="Leve"),CONCATENATE("R3C",'R. Gestión '!$P$88),"")</f>
        <v/>
      </c>
      <c r="O38" s="67" t="str">
        <f>IF(AND('R. Gestión '!$Z$89="Baja",'R. Gestión '!$AB$89="Leve"),CONCATENATE("R3C",'R. Gestión '!$P$89),"")</f>
        <v/>
      </c>
      <c r="P38" s="56" t="str">
        <f>IF(AND('R. Gestión '!$Z$84="Baja",'R. Gestión '!$AB$84="Menor"),CONCATENATE("R3C",'R. Gestión '!$P$84),"")</f>
        <v/>
      </c>
      <c r="Q38" s="57" t="str">
        <f>IF(AND('R. Gestión '!$Z$85="Baja",'R. Gestión '!$AB$85="Menor"),CONCATENATE("R3C",'R. Gestión '!$P$85),"")</f>
        <v/>
      </c>
      <c r="R38" s="57" t="str">
        <f>IF(AND('R. Gestión '!$Z$86="Baja",'R. Gestión '!$AB$86="Menor"),CONCATENATE("R3C",'R. Gestión '!$P$86),"")</f>
        <v/>
      </c>
      <c r="S38" s="57" t="str">
        <f>IF(AND('R. Gestión '!$Z$87="Baja",'R. Gestión '!$AB$87="Menor"),CONCATENATE("R3C",'R. Gestión '!$P$87),"")</f>
        <v/>
      </c>
      <c r="T38" s="57" t="str">
        <f>IF(AND('R. Gestión '!$Z$88="Baja",'R. Gestión '!$AB$88="Menor"),CONCATENATE("R3C",'R. Gestión '!$P$88),"")</f>
        <v/>
      </c>
      <c r="U38" s="58" t="str">
        <f>IF(AND('R. Gestión '!$Z$89="Baja",'R. Gestión '!$AB$89="Menor"),CONCATENATE("R3C",'R. Gestión '!$P$89),"")</f>
        <v/>
      </c>
      <c r="V38" s="56" t="str">
        <f>IF(AND('R. Gestión '!$Z$84="Baja",'R. Gestión '!$AB$84="Moderado"),CONCATENATE("R3C",'R. Gestión '!$P$84),"")</f>
        <v/>
      </c>
      <c r="W38" s="57" t="str">
        <f>IF(AND('R. Gestión '!$Z$85="Baja",'R. Gestión '!$AB$85="Moderado"),CONCATENATE("R3C",'R. Gestión '!$P$85),"")</f>
        <v/>
      </c>
      <c r="X38" s="57" t="str">
        <f>IF(AND('R. Gestión '!$Z$86="Baja",'R. Gestión '!$AB$86="Moderado"),CONCATENATE("R3C",'R. Gestión '!$P$86),"")</f>
        <v/>
      </c>
      <c r="Y38" s="57" t="str">
        <f>IF(AND('R. Gestión '!$Z$87="Baja",'R. Gestión '!$AB$87="Moderado"),CONCATENATE("R3C",'R. Gestión '!$P$87),"")</f>
        <v/>
      </c>
      <c r="Z38" s="57" t="str">
        <f>IF(AND('R. Gestión '!$Z$88="Baja",'R. Gestión '!$AB$88="Moderado"),CONCATENATE("R3C",'R. Gestión '!$P$88),"")</f>
        <v/>
      </c>
      <c r="AA38" s="58" t="str">
        <f>IF(AND('R. Gestión '!$Z$89="Baja",'R. Gestión '!$AB$89="Moderado"),CONCATENATE("R3C",'R. Gestión '!$P$89),"")</f>
        <v/>
      </c>
      <c r="AB38" s="40" t="str">
        <f>IF(AND('R. Gestión '!$Z$84="Baja",'R. Gestión '!$AB$84="Mayor"),CONCATENATE("R3C",'R. Gestión '!$P$84),"")</f>
        <v/>
      </c>
      <c r="AC38" s="41" t="str">
        <f>IF(AND('R. Gestión '!$Z$85="Baja",'R. Gestión '!$AB$85="Mayor"),CONCATENATE("R3C",'R. Gestión '!$P$85),"")</f>
        <v/>
      </c>
      <c r="AD38" s="41" t="str">
        <f>IF(AND('R. Gestión '!$Z$86="Baja",'R. Gestión '!$AB$86="Mayor"),CONCATENATE("R3C",'R. Gestión '!$P$86),"")</f>
        <v/>
      </c>
      <c r="AE38" s="41" t="str">
        <f>IF(AND('R. Gestión '!$Z$87="Baja",'R. Gestión '!$AB$87="Mayor"),CONCATENATE("R3C",'R. Gestión '!$P$87),"")</f>
        <v/>
      </c>
      <c r="AF38" s="41" t="str">
        <f>IF(AND('R. Gestión '!$Z$88="Baja",'R. Gestión '!$AB$88="Mayor"),CONCATENATE("R3C",'R. Gestión '!$P$88),"")</f>
        <v/>
      </c>
      <c r="AG38" s="42" t="str">
        <f>IF(AND('R. Gestión '!$Z$89="Baja",'R. Gestión '!$AB$89="Mayor"),CONCATENATE("R3C",'R. Gestión '!$P$89),"")</f>
        <v/>
      </c>
      <c r="AH38" s="43" t="str">
        <f>IF(AND('R. Gestión '!$Z$84="Baja",'R. Gestión '!$AB$84="Catastrófico"),CONCATENATE("R3C",'R. Gestión '!$P$84),"")</f>
        <v/>
      </c>
      <c r="AI38" s="44" t="str">
        <f>IF(AND('R. Gestión '!$Z$85="Baja",'R. Gestión '!$AB$85="Catastrófico"),CONCATENATE("R3C",'R. Gestión '!$P$85),"")</f>
        <v/>
      </c>
      <c r="AJ38" s="44" t="str">
        <f>IF(AND('R. Gestión '!$Z$86="Baja",'R. Gestión '!$AB$86="Catastrófico"),CONCATENATE("R3C",'R. Gestión '!$P$86),"")</f>
        <v/>
      </c>
      <c r="AK38" s="44" t="str">
        <f>IF(AND('R. Gestión '!$Z$87="Baja",'R. Gestión '!$AB$87="Catastrófico"),CONCATENATE("R3C",'R. Gestión '!$P$87),"")</f>
        <v/>
      </c>
      <c r="AL38" s="44" t="str">
        <f>IF(AND('R. Gestión '!$Z$88="Baja",'R. Gestión '!$AB$88="Catastrófico"),CONCATENATE("R3C",'R. Gestión '!$P$88),"")</f>
        <v/>
      </c>
      <c r="AM38" s="45" t="str">
        <f>IF(AND('R. Gestión '!$Z$89="Baja",'R. Gestión '!$AB$89="Catastrófico"),CONCATENATE("R3C",'R. Gestión '!$P$89),"")</f>
        <v/>
      </c>
      <c r="AN38" s="72"/>
      <c r="AO38" s="912"/>
      <c r="AP38" s="913"/>
      <c r="AQ38" s="913"/>
      <c r="AR38" s="913"/>
      <c r="AS38" s="913"/>
      <c r="AT38" s="914"/>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row>
    <row r="39" spans="1:80" ht="15" customHeight="1" x14ac:dyDescent="0.25">
      <c r="A39" s="72"/>
      <c r="B39" s="839"/>
      <c r="C39" s="839"/>
      <c r="D39" s="840"/>
      <c r="E39" s="880"/>
      <c r="F39" s="881"/>
      <c r="G39" s="881"/>
      <c r="H39" s="881"/>
      <c r="I39" s="897"/>
      <c r="J39" s="65" t="str">
        <f>IF(AND('R. Gestión '!$Z$65="Baja",'R. Gestión '!$AB$65="Leve"),CONCATENATE("R4C",'R. Gestión '!$P$65),"")</f>
        <v>R4C1</v>
      </c>
      <c r="K39" s="66" t="str">
        <f>IF(AND('R. Gestión '!$Z$66="Baja",'R. Gestión '!$AB$66="Leve"),CONCATENATE("R4C",'R. Gestión '!$P$66),"")</f>
        <v/>
      </c>
      <c r="L39" s="66" t="str">
        <f>IF(AND('R. Gestión '!$Z$67="Baja",'R. Gestión '!$AB$67="Leve"),CONCATENATE("R4C",'R. Gestión '!$P$67),"")</f>
        <v/>
      </c>
      <c r="M39" s="66" t="str">
        <f>IF(AND('R. Gestión '!$Z$68="Baja",'R. Gestión '!$AB$68="Leve"),CONCATENATE("R4C",'R. Gestión '!$P$68),"")</f>
        <v/>
      </c>
      <c r="N39" s="66" t="str">
        <f>IF(AND('R. Gestión '!$Z$69="Baja",'R. Gestión '!$AB$69="Leve"),CONCATENATE("R4C",'R. Gestión '!$P$69),"")</f>
        <v/>
      </c>
      <c r="O39" s="67" t="str">
        <f>IF(AND('R. Gestión '!$Z$70="Baja",'R. Gestión '!$AB$70="Leve"),CONCATENATE("R4C",'R. Gestión '!$P$70),"")</f>
        <v/>
      </c>
      <c r="P39" s="56" t="str">
        <f>IF(AND('R. Gestión '!$Z$65="Baja",'R. Gestión '!$AB$65="Menor"),CONCATENATE("R4C",'R. Gestión '!$P$65),"")</f>
        <v/>
      </c>
      <c r="Q39" s="57" t="str">
        <f>IF(AND('R. Gestión '!$Z$66="Baja",'R. Gestión '!$AB$66="Menor"),CONCATENATE("R4C",'R. Gestión '!$P$66),"")</f>
        <v/>
      </c>
      <c r="R39" s="57" t="str">
        <f>IF(AND('R. Gestión '!$Z$67="Baja",'R. Gestión '!$AB$67="Menor"),CONCATENATE("R4C",'R. Gestión '!$P$67),"")</f>
        <v/>
      </c>
      <c r="S39" s="57" t="str">
        <f>IF(AND('R. Gestión '!$Z$68="Baja",'R. Gestión '!$AB$68="Menor"),CONCATENATE("R4C",'R. Gestión '!$P$68),"")</f>
        <v/>
      </c>
      <c r="T39" s="57" t="str">
        <f>IF(AND('R. Gestión '!$Z$69="Baja",'R. Gestión '!$AB$69="Menor"),CONCATENATE("R4C",'R. Gestión '!$P$69),"")</f>
        <v/>
      </c>
      <c r="U39" s="58" t="str">
        <f>IF(AND('R. Gestión '!$Z$70="Baja",'R. Gestión '!$AB$70="Menor"),CONCATENATE("R4C",'R. Gestión '!$P$70),"")</f>
        <v/>
      </c>
      <c r="V39" s="56" t="str">
        <f>IF(AND('R. Gestión '!$Z$65="Baja",'R. Gestión '!$AB$65="Moderado"),CONCATENATE("R4C",'R. Gestión '!$P$65),"")</f>
        <v/>
      </c>
      <c r="W39" s="57" t="str">
        <f>IF(AND('R. Gestión '!$Z$66="Baja",'R. Gestión '!$AB$66="Moderado"),CONCATENATE("R4C",'R. Gestión '!$P$66),"")</f>
        <v/>
      </c>
      <c r="X39" s="57" t="str">
        <f>IF(AND('R. Gestión '!$Z$67="Baja",'R. Gestión '!$AB$67="Moderado"),CONCATENATE("R4C",'R. Gestión '!$P$67),"")</f>
        <v/>
      </c>
      <c r="Y39" s="57" t="str">
        <f>IF(AND('R. Gestión '!$Z$68="Baja",'R. Gestión '!$AB$68="Moderado"),CONCATENATE("R4C",'R. Gestión '!$P$68),"")</f>
        <v/>
      </c>
      <c r="Z39" s="57" t="str">
        <f>IF(AND('R. Gestión '!$Z$69="Baja",'R. Gestión '!$AB$69="Moderado"),CONCATENATE("R4C",'R. Gestión '!$P$69),"")</f>
        <v/>
      </c>
      <c r="AA39" s="58" t="str">
        <f>IF(AND('R. Gestión '!$Z$70="Baja",'R. Gestión '!$AB$70="Moderado"),CONCATENATE("R4C",'R. Gestión '!$P$70),"")</f>
        <v/>
      </c>
      <c r="AB39" s="40" t="str">
        <f>IF(AND('R. Gestión '!$Z$65="Baja",'R. Gestión '!$AB$65="Mayor"),CONCATENATE("R4C",'R. Gestión '!$P$65),"")</f>
        <v/>
      </c>
      <c r="AC39" s="41" t="str">
        <f>IF(AND('R. Gestión '!$Z$66="Baja",'R. Gestión '!$AB$66="Mayor"),CONCATENATE("R4C",'R. Gestión '!$P$66),"")</f>
        <v/>
      </c>
      <c r="AD39" s="41" t="str">
        <f>IF(AND('R. Gestión '!$Z$67="Baja",'R. Gestión '!$AB$67="Mayor"),CONCATENATE("R4C",'R. Gestión '!$P$67),"")</f>
        <v/>
      </c>
      <c r="AE39" s="41" t="str">
        <f>IF(AND('R. Gestión '!$Z$68="Baja",'R. Gestión '!$AB$68="Mayor"),CONCATENATE("R4C",'R. Gestión '!$P$68),"")</f>
        <v/>
      </c>
      <c r="AF39" s="41" t="str">
        <f>IF(AND('R. Gestión '!$Z$69="Baja",'R. Gestión '!$AB$69="Mayor"),CONCATENATE("R4C",'R. Gestión '!$P$69),"")</f>
        <v/>
      </c>
      <c r="AG39" s="42" t="str">
        <f>IF(AND('R. Gestión '!$Z$70="Baja",'R. Gestión '!$AB$70="Mayor"),CONCATENATE("R4C",'R. Gestión '!$P$70),"")</f>
        <v/>
      </c>
      <c r="AH39" s="43" t="str">
        <f>IF(AND('R. Gestión '!$Z$65="Baja",'R. Gestión '!$AB$65="Catastrófico"),CONCATENATE("R4C",'R. Gestión '!$P$65),"")</f>
        <v/>
      </c>
      <c r="AI39" s="44" t="str">
        <f>IF(AND('R. Gestión '!$Z$66="Baja",'R. Gestión '!$AB$66="Catastrófico"),CONCATENATE("R4C",'R. Gestión '!$P$66),"")</f>
        <v/>
      </c>
      <c r="AJ39" s="44" t="str">
        <f>IF(AND('R. Gestión '!$Z$67="Baja",'R. Gestión '!$AB$67="Catastrófico"),CONCATENATE("R4C",'R. Gestión '!$P$67),"")</f>
        <v/>
      </c>
      <c r="AK39" s="44" t="str">
        <f>IF(AND('R. Gestión '!$Z$68="Baja",'R. Gestión '!$AB$68="Catastrófico"),CONCATENATE("R4C",'R. Gestión '!$P$68),"")</f>
        <v/>
      </c>
      <c r="AL39" s="44" t="str">
        <f>IF(AND('R. Gestión '!$Z$69="Baja",'R. Gestión '!$AB$69="Catastrófico"),CONCATENATE("R4C",'R. Gestión '!$P$69),"")</f>
        <v/>
      </c>
      <c r="AM39" s="45" t="str">
        <f>IF(AND('R. Gestión '!$Z$70="Baja",'R. Gestión '!$AB$70="Catastrófico"),CONCATENATE("R4C",'R. Gestión '!$P$70),"")</f>
        <v/>
      </c>
      <c r="AN39" s="72"/>
      <c r="AO39" s="912"/>
      <c r="AP39" s="913"/>
      <c r="AQ39" s="913"/>
      <c r="AR39" s="913"/>
      <c r="AS39" s="913"/>
      <c r="AT39" s="914"/>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row>
    <row r="40" spans="1:80" ht="15" customHeight="1" x14ac:dyDescent="0.25">
      <c r="A40" s="72"/>
      <c r="B40" s="839"/>
      <c r="C40" s="839"/>
      <c r="D40" s="840"/>
      <c r="E40" s="880"/>
      <c r="F40" s="881"/>
      <c r="G40" s="881"/>
      <c r="H40" s="881"/>
      <c r="I40" s="897"/>
      <c r="J40" s="65" t="str">
        <f>IF(AND('R. Gestión '!$Z$71="Baja",'R. Gestión '!$AB$71="Leve"),CONCATENATE("R5C",'R. Gestión '!$P$71),"")</f>
        <v>R5C1</v>
      </c>
      <c r="K40" s="66" t="str">
        <f>IF(AND('R. Gestión '!$Z$72="Baja",'R. Gestión '!$AB$72="Leve"),CONCATENATE("R5C",'R. Gestión '!$P$72),"")</f>
        <v/>
      </c>
      <c r="L40" s="66" t="str">
        <f>IF(AND('R. Gestión '!$Z$73="Baja",'R. Gestión '!$AB$73="Leve"),CONCATENATE("R5C",'R. Gestión '!$P$73),"")</f>
        <v/>
      </c>
      <c r="M40" s="66" t="str">
        <f>IF(AND('R. Gestión '!$Z$74="Baja",'R. Gestión '!$AB$74="Leve"),CONCATENATE("R5C",'R. Gestión '!$P$74),"")</f>
        <v/>
      </c>
      <c r="N40" s="66" t="str">
        <f>IF(AND('R. Gestión '!$Z$75="Baja",'R. Gestión '!$AB$75="Leve"),CONCATENATE("R5C",'R. Gestión '!$P$75),"")</f>
        <v/>
      </c>
      <c r="O40" s="67" t="str">
        <f>IF(AND('R. Gestión '!$Z$76="Baja",'R. Gestión '!$AB$76="Leve"),CONCATENATE("R5C",'R. Gestión '!$P$76),"")</f>
        <v/>
      </c>
      <c r="P40" s="56" t="str">
        <f>IF(AND('R. Gestión '!$Z$71="Baja",'R. Gestión '!$AB$71="Menor"),CONCATENATE("R5C",'R. Gestión '!$P$71),"")</f>
        <v/>
      </c>
      <c r="Q40" s="57" t="str">
        <f>IF(AND('R. Gestión '!$Z$72="Baja",'R. Gestión '!$AB$72="Menor"),CONCATENATE("R5C",'R. Gestión '!$P$72),"")</f>
        <v/>
      </c>
      <c r="R40" s="57" t="str">
        <f>IF(AND('R. Gestión '!$Z$73="Baja",'R. Gestión '!$AB$73="Menor"),CONCATENATE("R5C",'R. Gestión '!$P$73),"")</f>
        <v/>
      </c>
      <c r="S40" s="57" t="str">
        <f>IF(AND('R. Gestión '!$Z$74="Baja",'R. Gestión '!$AB$74="Menor"),CONCATENATE("R5C",'R. Gestión '!$P$74),"")</f>
        <v/>
      </c>
      <c r="T40" s="57" t="str">
        <f>IF(AND('R. Gestión '!$Z$75="Baja",'R. Gestión '!$AB$75="Menor"),CONCATENATE("R5C",'R. Gestión '!$P$75),"")</f>
        <v/>
      </c>
      <c r="U40" s="58" t="str">
        <f>IF(AND('R. Gestión '!$Z$76="Baja",'R. Gestión '!$AB$76="Menor"),CONCATENATE("R5C",'R. Gestión '!$P$76),"")</f>
        <v/>
      </c>
      <c r="V40" s="56" t="str">
        <f>IF(AND('R. Gestión '!$Z$71="Baja",'R. Gestión '!$AB$71="Moderado"),CONCATENATE("R5C",'R. Gestión '!$P$71),"")</f>
        <v/>
      </c>
      <c r="W40" s="57" t="str">
        <f>IF(AND('R. Gestión '!$Z$72="Baja",'R. Gestión '!$AB$72="Moderado"),CONCATENATE("R5C",'R. Gestión '!$P$72),"")</f>
        <v/>
      </c>
      <c r="X40" s="57" t="str">
        <f>IF(AND('R. Gestión '!$Z$73="Baja",'R. Gestión '!$AB$73="Moderado"),CONCATENATE("R5C",'R. Gestión '!$P$73),"")</f>
        <v/>
      </c>
      <c r="Y40" s="57" t="str">
        <f>IF(AND('R. Gestión '!$Z$74="Baja",'R. Gestión '!$AB$74="Moderado"),CONCATENATE("R5C",'R. Gestión '!$P$74),"")</f>
        <v/>
      </c>
      <c r="Z40" s="57" t="str">
        <f>IF(AND('R. Gestión '!$Z$75="Baja",'R. Gestión '!$AB$75="Moderado"),CONCATENATE("R5C",'R. Gestión '!$P$75),"")</f>
        <v/>
      </c>
      <c r="AA40" s="58" t="str">
        <f>IF(AND('R. Gestión '!$Z$76="Baja",'R. Gestión '!$AB$76="Moderado"),CONCATENATE("R5C",'R. Gestión '!$P$76),"")</f>
        <v/>
      </c>
      <c r="AB40" s="40" t="str">
        <f>IF(AND('R. Gestión '!$Z$71="Baja",'R. Gestión '!$AB$71="Mayor"),CONCATENATE("R5C",'R. Gestión '!$P$71),"")</f>
        <v/>
      </c>
      <c r="AC40" s="41" t="str">
        <f>IF(AND('R. Gestión '!$Z$72="Baja",'R. Gestión '!$AB$72="Mayor"),CONCATENATE("R5C",'R. Gestión '!$P$72),"")</f>
        <v/>
      </c>
      <c r="AD40" s="46" t="str">
        <f>IF(AND('R. Gestión '!$Z$73="Baja",'R. Gestión '!$AB$73="Mayor"),CONCATENATE("R5C",'R. Gestión '!$P$73),"")</f>
        <v/>
      </c>
      <c r="AE40" s="46" t="str">
        <f>IF(AND('R. Gestión '!$Z$74="Baja",'R. Gestión '!$AB$74="Mayor"),CONCATENATE("R5C",'R. Gestión '!$P$74),"")</f>
        <v/>
      </c>
      <c r="AF40" s="46" t="str">
        <f>IF(AND('R. Gestión '!$Z$75="Baja",'R. Gestión '!$AB$75="Mayor"),CONCATENATE("R5C",'R. Gestión '!$P$75),"")</f>
        <v/>
      </c>
      <c r="AG40" s="42" t="str">
        <f>IF(AND('R. Gestión '!$Z$76="Baja",'R. Gestión '!$AB$76="Mayor"),CONCATENATE("R5C",'R. Gestión '!$P$76),"")</f>
        <v/>
      </c>
      <c r="AH40" s="43" t="str">
        <f>IF(AND('R. Gestión '!$Z$71="Baja",'R. Gestión '!$AB$71="Catastrófico"),CONCATENATE("R5C",'R. Gestión '!$P$71),"")</f>
        <v/>
      </c>
      <c r="AI40" s="44" t="str">
        <f>IF(AND('R. Gestión '!$Z$72="Baja",'R. Gestión '!$AB$72="Catastrófico"),CONCATENATE("R5C",'R. Gestión '!$P$72),"")</f>
        <v/>
      </c>
      <c r="AJ40" s="44" t="str">
        <f>IF(AND('R. Gestión '!$Z$73="Baja",'R. Gestión '!$AB$73="Catastrófico"),CONCATENATE("R5C",'R. Gestión '!$P$73),"")</f>
        <v/>
      </c>
      <c r="AK40" s="44" t="str">
        <f>IF(AND('R. Gestión '!$Z$74="Baja",'R. Gestión '!$AB$74="Catastrófico"),CONCATENATE("R5C",'R. Gestión '!$P$74),"")</f>
        <v/>
      </c>
      <c r="AL40" s="44" t="str">
        <f>IF(AND('R. Gestión '!$Z$75="Baja",'R. Gestión '!$AB$75="Catastrófico"),CONCATENATE("R5C",'R. Gestión '!$P$75),"")</f>
        <v/>
      </c>
      <c r="AM40" s="45" t="str">
        <f>IF(AND('R. Gestión '!$Z$76="Baja",'R. Gestión '!$AB$76="Catastrófico"),CONCATENATE("R5C",'R. Gestión '!$P$76),"")</f>
        <v/>
      </c>
      <c r="AN40" s="72"/>
      <c r="AO40" s="912"/>
      <c r="AP40" s="913"/>
      <c r="AQ40" s="913"/>
      <c r="AR40" s="913"/>
      <c r="AS40" s="913"/>
      <c r="AT40" s="914"/>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row>
    <row r="41" spans="1:80" ht="15" customHeight="1" x14ac:dyDescent="0.25">
      <c r="A41" s="72"/>
      <c r="B41" s="839"/>
      <c r="C41" s="839"/>
      <c r="D41" s="840"/>
      <c r="E41" s="880"/>
      <c r="F41" s="881"/>
      <c r="G41" s="881"/>
      <c r="H41" s="881"/>
      <c r="I41" s="897"/>
      <c r="J41" s="65" t="str">
        <f>IF(AND('R. Gestión '!$Z$77="Baja",'R. Gestión '!$AB$77="Leve"),CONCATENATE("R6C",'R. Gestión '!$P$77),"")</f>
        <v>R6C1</v>
      </c>
      <c r="K41" s="66" t="str">
        <f>IF(AND('R. Gestión '!$Z$78="Baja",'R. Gestión '!$AB$78="Leve"),CONCATENATE("R6C",'R. Gestión '!$P$78),"")</f>
        <v/>
      </c>
      <c r="L41" s="66" t="str">
        <f>IF(AND('R. Gestión '!$Z$79="Baja",'R. Gestión '!$AB$79="Leve"),CONCATENATE("R6C",'R. Gestión '!$P$79),"")</f>
        <v/>
      </c>
      <c r="M41" s="66" t="str">
        <f>IF(AND('R. Gestión '!$Z$80="Baja",'R. Gestión '!$AB$80="Leve"),CONCATENATE("R6C",'R. Gestión '!$P$80),"")</f>
        <v/>
      </c>
      <c r="N41" s="66" t="str">
        <f>IF(AND('R. Gestión '!$Z$81="Baja",'R. Gestión '!$AB$81="Leve"),CONCATENATE("R6C",'R. Gestión '!$P$81),"")</f>
        <v/>
      </c>
      <c r="O41" s="67" t="str">
        <f>IF(AND('R. Gestión '!$Z$82="Baja",'R. Gestión '!$AB$82="Leve"),CONCATENATE("R6C",'R. Gestión '!$P$82),"")</f>
        <v/>
      </c>
      <c r="P41" s="56" t="str">
        <f>IF(AND('R. Gestión '!$Z$77="Baja",'R. Gestión '!$AB$77="Menor"),CONCATENATE("R6C",'R. Gestión '!$P$77),"")</f>
        <v/>
      </c>
      <c r="Q41" s="57" t="str">
        <f>IF(AND('R. Gestión '!$Z$78="Baja",'R. Gestión '!$AB$78="Menor"),CONCATENATE("R6C",'R. Gestión '!$P$78),"")</f>
        <v/>
      </c>
      <c r="R41" s="57" t="str">
        <f>IF(AND('R. Gestión '!$Z$79="Baja",'R. Gestión '!$AB$79="Menor"),CONCATENATE("R6C",'R. Gestión '!$P$79),"")</f>
        <v/>
      </c>
      <c r="S41" s="57" t="str">
        <f>IF(AND('R. Gestión '!$Z$80="Baja",'R. Gestión '!$AB$80="Menor"),CONCATENATE("R6C",'R. Gestión '!$P$80),"")</f>
        <v/>
      </c>
      <c r="T41" s="57" t="str">
        <f>IF(AND('R. Gestión '!$Z$81="Baja",'R. Gestión '!$AB$81="Menor"),CONCATENATE("R6C",'R. Gestión '!$P$81),"")</f>
        <v/>
      </c>
      <c r="U41" s="58" t="str">
        <f>IF(AND('R. Gestión '!$Z$82="Baja",'R. Gestión '!$AB$82="Menor"),CONCATENATE("R6C",'R. Gestión '!$P$82),"")</f>
        <v/>
      </c>
      <c r="V41" s="56" t="str">
        <f>IF(AND('R. Gestión '!$Z$77="Baja",'R. Gestión '!$AB$77="Moderado"),CONCATENATE("R6C",'R. Gestión '!$P$77),"")</f>
        <v/>
      </c>
      <c r="W41" s="57" t="str">
        <f>IF(AND('R. Gestión '!$Z$78="Baja",'R. Gestión '!$AB$78="Moderado"),CONCATENATE("R6C",'R. Gestión '!$P$78),"")</f>
        <v/>
      </c>
      <c r="X41" s="57" t="str">
        <f>IF(AND('R. Gestión '!$Z$79="Baja",'R. Gestión '!$AB$79="Moderado"),CONCATENATE("R6C",'R. Gestión '!$P$79),"")</f>
        <v/>
      </c>
      <c r="Y41" s="57" t="str">
        <f>IF(AND('R. Gestión '!$Z$80="Baja",'R. Gestión '!$AB$80="Moderado"),CONCATENATE("R6C",'R. Gestión '!$P$80),"")</f>
        <v/>
      </c>
      <c r="Z41" s="57" t="str">
        <f>IF(AND('R. Gestión '!$Z$81="Baja",'R. Gestión '!$AB$81="Moderado"),CONCATENATE("R6C",'R. Gestión '!$P$81),"")</f>
        <v/>
      </c>
      <c r="AA41" s="58" t="str">
        <f>IF(AND('R. Gestión '!$Z$82="Baja",'R. Gestión '!$AB$82="Moderado"),CONCATENATE("R6C",'R. Gestión '!$P$82),"")</f>
        <v/>
      </c>
      <c r="AB41" s="40" t="str">
        <f>IF(AND('R. Gestión '!$Z$77="Baja",'R. Gestión '!$AB$77="Mayor"),CONCATENATE("R6C",'R. Gestión '!$P$77),"")</f>
        <v/>
      </c>
      <c r="AC41" s="41" t="str">
        <f>IF(AND('R. Gestión '!$Z$78="Baja",'R. Gestión '!$AB$78="Mayor"),CONCATENATE("R6C",'R. Gestión '!$P$78),"")</f>
        <v/>
      </c>
      <c r="AD41" s="46" t="str">
        <f>IF(AND('R. Gestión '!$Z$79="Baja",'R. Gestión '!$AB$79="Mayor"),CONCATENATE("R6C",'R. Gestión '!$P$79),"")</f>
        <v/>
      </c>
      <c r="AE41" s="46" t="str">
        <f>IF(AND('R. Gestión '!$Z$80="Baja",'R. Gestión '!$AB$80="Mayor"),CONCATENATE("R6C",'R. Gestión '!$P$80),"")</f>
        <v/>
      </c>
      <c r="AF41" s="46" t="str">
        <f>IF(AND('R. Gestión '!$Z$81="Baja",'R. Gestión '!$AB$81="Mayor"),CONCATENATE("R6C",'R. Gestión '!$P$81),"")</f>
        <v/>
      </c>
      <c r="AG41" s="42" t="str">
        <f>IF(AND('R. Gestión '!$Z$82="Baja",'R. Gestión '!$AB$82="Mayor"),CONCATENATE("R6C",'R. Gestión '!$P$82),"")</f>
        <v/>
      </c>
      <c r="AH41" s="43" t="str">
        <f>IF(AND('R. Gestión '!$Z$77="Baja",'R. Gestión '!$AB$77="Catastrófico"),CONCATENATE("R6C",'R. Gestión '!$P$77),"")</f>
        <v/>
      </c>
      <c r="AI41" s="44" t="str">
        <f>IF(AND('R. Gestión '!$Z$78="Baja",'R. Gestión '!$AB$78="Catastrófico"),CONCATENATE("R6C",'R. Gestión '!$P$78),"")</f>
        <v/>
      </c>
      <c r="AJ41" s="44" t="str">
        <f>IF(AND('R. Gestión '!$Z$79="Baja",'R. Gestión '!$AB$79="Catastrófico"),CONCATENATE("R6C",'R. Gestión '!$P$79),"")</f>
        <v/>
      </c>
      <c r="AK41" s="44" t="str">
        <f>IF(AND('R. Gestión '!$Z$80="Baja",'R. Gestión '!$AB$80="Catastrófico"),CONCATENATE("R6C",'R. Gestión '!$P$80),"")</f>
        <v/>
      </c>
      <c r="AL41" s="44" t="str">
        <f>IF(AND('R. Gestión '!$Z$81="Baja",'R. Gestión '!$AB$81="Catastrófico"),CONCATENATE("R6C",'R. Gestión '!$P$81),"")</f>
        <v/>
      </c>
      <c r="AM41" s="45" t="str">
        <f>IF(AND('R. Gestión '!$Z$82="Baja",'R. Gestión '!$AB$82="Catastrófico"),CONCATENATE("R6C",'R. Gestión '!$P$82),"")</f>
        <v/>
      </c>
      <c r="AN41" s="72"/>
      <c r="AO41" s="912"/>
      <c r="AP41" s="913"/>
      <c r="AQ41" s="913"/>
      <c r="AR41" s="913"/>
      <c r="AS41" s="913"/>
      <c r="AT41" s="914"/>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row>
    <row r="42" spans="1:80" ht="15" customHeight="1" x14ac:dyDescent="0.25">
      <c r="A42" s="72"/>
      <c r="B42" s="839"/>
      <c r="C42" s="839"/>
      <c r="D42" s="840"/>
      <c r="E42" s="880"/>
      <c r="F42" s="881"/>
      <c r="G42" s="881"/>
      <c r="H42" s="881"/>
      <c r="I42" s="897"/>
      <c r="J42" s="65" t="str">
        <f>IF(AND('R. Gestión '!$Z$59="Baja",'R. Gestión '!$AB$59="Leve"),CONCATENATE("R7C",'R. Gestión '!$P$59),"")</f>
        <v/>
      </c>
      <c r="K42" s="66" t="str">
        <f>IF(AND('R. Gestión '!$Z$60="Baja",'R. Gestión '!$AB$60="Leve"),CONCATENATE("R7C",'R. Gestión '!$P$60),"")</f>
        <v/>
      </c>
      <c r="L42" s="66" t="str">
        <f>IF(AND('R. Gestión '!$Z$61="Baja",'R. Gestión '!$AB$61="Leve"),CONCATENATE("R7C",'R. Gestión '!$P$61),"")</f>
        <v/>
      </c>
      <c r="M42" s="66" t="str">
        <f>IF(AND('R. Gestión '!$Z$62="Baja",'R. Gestión '!$AB$62="Leve"),CONCATENATE("R7C",'R. Gestión '!$P$62),"")</f>
        <v/>
      </c>
      <c r="N42" s="66" t="str">
        <f>IF(AND('R. Gestión '!$Z$63="Baja",'R. Gestión '!$AB$63="Leve"),CONCATENATE("R7C",'R. Gestión '!$P$63),"")</f>
        <v/>
      </c>
      <c r="O42" s="67" t="str">
        <f>IF(AND('R. Gestión '!$Z$64="Baja",'R. Gestión '!$AB$64="Leve"),CONCATENATE("R7C",'R. Gestión '!$P$64),"")</f>
        <v/>
      </c>
      <c r="P42" s="56" t="str">
        <f>IF(AND('R. Gestión '!$Z$59="Baja",'R. Gestión '!$AB$59="Menor"),CONCATENATE("R7C",'R. Gestión '!$P$59),"")</f>
        <v/>
      </c>
      <c r="Q42" s="57" t="str">
        <f>IF(AND('R. Gestión '!$Z$60="Baja",'R. Gestión '!$AB$60="Menor"),CONCATENATE("R7C",'R. Gestión '!$P$60),"")</f>
        <v/>
      </c>
      <c r="R42" s="57" t="str">
        <f>IF(AND('R. Gestión '!$Z$61="Baja",'R. Gestión '!$AB$61="Menor"),CONCATENATE("R7C",'R. Gestión '!$P$61),"")</f>
        <v/>
      </c>
      <c r="S42" s="57" t="str">
        <f>IF(AND('R. Gestión '!$Z$62="Baja",'R. Gestión '!$AB$62="Menor"),CONCATENATE("R7C",'R. Gestión '!$P$62),"")</f>
        <v/>
      </c>
      <c r="T42" s="57" t="str">
        <f>IF(AND('R. Gestión '!$Z$63="Baja",'R. Gestión '!$AB$63="Menor"),CONCATENATE("R7C",'R. Gestión '!$P$63),"")</f>
        <v/>
      </c>
      <c r="U42" s="58" t="str">
        <f>IF(AND('R. Gestión '!$Z$64="Baja",'R. Gestión '!$AB$64="Menor"),CONCATENATE("R7C",'R. Gestión '!$P$64),"")</f>
        <v/>
      </c>
      <c r="V42" s="56" t="str">
        <f>IF(AND('R. Gestión '!$Z$59="Baja",'R. Gestión '!$AB$59="Moderado"),CONCATENATE("R7C",'R. Gestión '!$P$59),"")</f>
        <v/>
      </c>
      <c r="W42" s="57" t="str">
        <f>IF(AND('R. Gestión '!$Z$60="Baja",'R. Gestión '!$AB$60="Moderado"),CONCATENATE("R7C",'R. Gestión '!$P$60),"")</f>
        <v/>
      </c>
      <c r="X42" s="57" t="str">
        <f>IF(AND('R. Gestión '!$Z$61="Baja",'R. Gestión '!$AB$61="Moderado"),CONCATENATE("R7C",'R. Gestión '!$P$61),"")</f>
        <v/>
      </c>
      <c r="Y42" s="57" t="str">
        <f>IF(AND('R. Gestión '!$Z$62="Baja",'R. Gestión '!$AB$62="Moderado"),CONCATENATE("R7C",'R. Gestión '!$P$62),"")</f>
        <v/>
      </c>
      <c r="Z42" s="57" t="str">
        <f>IF(AND('R. Gestión '!$Z$63="Baja",'R. Gestión '!$AB$63="Moderado"),CONCATENATE("R7C",'R. Gestión '!$P$63),"")</f>
        <v/>
      </c>
      <c r="AA42" s="58" t="str">
        <f>IF(AND('R. Gestión '!$Z$64="Baja",'R. Gestión '!$AB$64="Moderado"),CONCATENATE("R7C",'R. Gestión '!$P$64),"")</f>
        <v/>
      </c>
      <c r="AB42" s="40" t="str">
        <f>IF(AND('R. Gestión '!$Z$59="Baja",'R. Gestión '!$AB$59="Mayor"),CONCATENATE("R7C",'R. Gestión '!$P$59),"")</f>
        <v/>
      </c>
      <c r="AC42" s="41" t="str">
        <f>IF(AND('R. Gestión '!$Z$60="Baja",'R. Gestión '!$AB$60="Mayor"),CONCATENATE("R7C",'R. Gestión '!$P$60),"")</f>
        <v/>
      </c>
      <c r="AD42" s="46" t="str">
        <f>IF(AND('R. Gestión '!$Z$61="Baja",'R. Gestión '!$AB$61="Mayor"),CONCATENATE("R7C",'R. Gestión '!$P$61),"")</f>
        <v/>
      </c>
      <c r="AE42" s="46" t="str">
        <f>IF(AND('R. Gestión '!$Z$62="Baja",'R. Gestión '!$AB$62="Mayor"),CONCATENATE("R7C",'R. Gestión '!$P$62),"")</f>
        <v/>
      </c>
      <c r="AF42" s="46" t="str">
        <f>IF(AND('R. Gestión '!$Z$63="Baja",'R. Gestión '!$AB$63="Mayor"),CONCATENATE("R7C",'R. Gestión '!$P$63),"")</f>
        <v/>
      </c>
      <c r="AG42" s="42" t="str">
        <f>IF(AND('R. Gestión '!$Z$64="Baja",'R. Gestión '!$AB$64="Mayor"),CONCATENATE("R7C",'R. Gestión '!$P$64),"")</f>
        <v/>
      </c>
      <c r="AH42" s="43" t="str">
        <f>IF(AND('R. Gestión '!$Z$59="Baja",'R. Gestión '!$AB$59="Catastrófico"),CONCATENATE("R7C",'R. Gestión '!$P$59),"")</f>
        <v/>
      </c>
      <c r="AI42" s="44" t="str">
        <f>IF(AND('R. Gestión '!$Z$60="Baja",'R. Gestión '!$AB$60="Catastrófico"),CONCATENATE("R7C",'R. Gestión '!$P$60),"")</f>
        <v/>
      </c>
      <c r="AJ42" s="44" t="str">
        <f>IF(AND('R. Gestión '!$Z$61="Baja",'R. Gestión '!$AB$61="Catastrófico"),CONCATENATE("R7C",'R. Gestión '!$P$61),"")</f>
        <v/>
      </c>
      <c r="AK42" s="44" t="str">
        <f>IF(AND('R. Gestión '!$Z$62="Baja",'R. Gestión '!$AB$62="Catastrófico"),CONCATENATE("R7C",'R. Gestión '!$P$62),"")</f>
        <v/>
      </c>
      <c r="AL42" s="44" t="str">
        <f>IF(AND('R. Gestión '!$Z$63="Baja",'R. Gestión '!$AB$63="Catastrófico"),CONCATENATE("R7C",'R. Gestión '!$P$63),"")</f>
        <v/>
      </c>
      <c r="AM42" s="45" t="str">
        <f>IF(AND('R. Gestión '!$Z$64="Baja",'R. Gestión '!$AB$64="Catastrófico"),CONCATENATE("R7C",'R. Gestión '!$P$64),"")</f>
        <v/>
      </c>
      <c r="AN42" s="72"/>
      <c r="AO42" s="912"/>
      <c r="AP42" s="913"/>
      <c r="AQ42" s="913"/>
      <c r="AR42" s="913"/>
      <c r="AS42" s="913"/>
      <c r="AT42" s="914"/>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row>
    <row r="43" spans="1:80" ht="15" customHeight="1" x14ac:dyDescent="0.25">
      <c r="A43" s="72"/>
      <c r="B43" s="839"/>
      <c r="C43" s="839"/>
      <c r="D43" s="840"/>
      <c r="E43" s="880"/>
      <c r="F43" s="881"/>
      <c r="G43" s="881"/>
      <c r="H43" s="881"/>
      <c r="I43" s="897"/>
      <c r="J43" s="65" t="str">
        <f>IF(AND('R. Gestión '!$Z$146="Baja",'R. Gestión '!$AB$146="Leve"),CONCATENATE("R8C",'R. Gestión '!$P$146),"")</f>
        <v/>
      </c>
      <c r="K43" s="66" t="str">
        <f>IF(AND('R. Gestión '!$Z$147="Baja",'R. Gestión '!$AB$147="Leve"),CONCATENATE("R8C",'R. Gestión '!$P$147),"")</f>
        <v/>
      </c>
      <c r="L43" s="66" t="str">
        <f>IF(AND('R. Gestión '!$Z$148="Baja",'R. Gestión '!$AB$148="Leve"),CONCATENATE("R8C",'R. Gestión '!$P$148),"")</f>
        <v/>
      </c>
      <c r="M43" s="66" t="str">
        <f>IF(AND('R. Gestión '!$Z$149="Baja",'R. Gestión '!$AB$149="Leve"),CONCATENATE("R8C",'R. Gestión '!$P$149),"")</f>
        <v/>
      </c>
      <c r="N43" s="66" t="str">
        <f>IF(AND('R. Gestión '!$Z$150="Baja",'R. Gestión '!$AB$150="Leve"),CONCATENATE("R8C",'R. Gestión '!$P$150),"")</f>
        <v/>
      </c>
      <c r="O43" s="67" t="str">
        <f>IF(AND('R. Gestión '!$Z$151="Baja",'R. Gestión '!$AB$151="Leve"),CONCATENATE("R8C",'R. Gestión '!$P$151),"")</f>
        <v/>
      </c>
      <c r="P43" s="56" t="str">
        <f>IF(AND('R. Gestión '!$Z$146="Baja",'R. Gestión '!$AB$146="Menor"),CONCATENATE("R8C",'R. Gestión '!$P$146),"")</f>
        <v/>
      </c>
      <c r="Q43" s="57" t="str">
        <f>IF(AND('R. Gestión '!$Z$147="Baja",'R. Gestión '!$AB$147="Menor"),CONCATENATE("R8C",'R. Gestión '!$P$147),"")</f>
        <v/>
      </c>
      <c r="R43" s="57" t="str">
        <f>IF(AND('R. Gestión '!$Z$148="Baja",'R. Gestión '!$AB$148="Menor"),CONCATENATE("R8C",'R. Gestión '!$P$148),"")</f>
        <v/>
      </c>
      <c r="S43" s="57" t="str">
        <f>IF(AND('R. Gestión '!$Z$149="Baja",'R. Gestión '!$AB$149="Menor"),CONCATENATE("R8C",'R. Gestión '!$P$149),"")</f>
        <v/>
      </c>
      <c r="T43" s="57" t="str">
        <f>IF(AND('R. Gestión '!$Z$150="Baja",'R. Gestión '!$AB$150="Menor"),CONCATENATE("R8C",'R. Gestión '!$P$150),"")</f>
        <v/>
      </c>
      <c r="U43" s="58" t="str">
        <f>IF(AND('R. Gestión '!$Z$151="Baja",'R. Gestión '!$AB$151="Menor"),CONCATENATE("R8C",'R. Gestión '!$P$151),"")</f>
        <v/>
      </c>
      <c r="V43" s="56" t="str">
        <f>IF(AND('R. Gestión '!$Z$146="Baja",'R. Gestión '!$AB$146="Moderado"),CONCATENATE("R8C",'R. Gestión '!$P$146),"")</f>
        <v/>
      </c>
      <c r="W43" s="57" t="str">
        <f>IF(AND('R. Gestión '!$Z$147="Baja",'R. Gestión '!$AB$147="Moderado"),CONCATENATE("R8C",'R. Gestión '!$P$147),"")</f>
        <v/>
      </c>
      <c r="X43" s="57" t="str">
        <f>IF(AND('R. Gestión '!$Z$148="Baja",'R. Gestión '!$AB$148="Moderado"),CONCATENATE("R8C",'R. Gestión '!$P$148),"")</f>
        <v/>
      </c>
      <c r="Y43" s="57" t="str">
        <f>IF(AND('R. Gestión '!$Z$149="Baja",'R. Gestión '!$AB$149="Moderado"),CONCATENATE("R8C",'R. Gestión '!$P$149),"")</f>
        <v>R8C2</v>
      </c>
      <c r="Z43" s="57" t="str">
        <f>IF(AND('R. Gestión '!$Z$150="Baja",'R. Gestión '!$AB$150="Moderado"),CONCATENATE("R8C",'R. Gestión '!$P$150),"")</f>
        <v/>
      </c>
      <c r="AA43" s="58" t="str">
        <f>IF(AND('R. Gestión '!$Z$151="Baja",'R. Gestión '!$AB$151="Moderado"),CONCATENATE("R8C",'R. Gestión '!$P$151),"")</f>
        <v/>
      </c>
      <c r="AB43" s="40" t="str">
        <f>IF(AND('R. Gestión '!$Z$146="Baja",'R. Gestión '!$AB$146="Mayor"),CONCATENATE("R8C",'R. Gestión '!$P$146),"")</f>
        <v>R8C1</v>
      </c>
      <c r="AC43" s="41" t="str">
        <f>IF(AND('R. Gestión '!$Z$147="Baja",'R. Gestión '!$AB$147="Mayor"),CONCATENATE("R8C",'R. Gestión '!$P$147),"")</f>
        <v/>
      </c>
      <c r="AD43" s="46" t="str">
        <f>IF(AND('R. Gestión '!$Z$148="Baja",'R. Gestión '!$AB$148="Mayor"),CONCATENATE("R8C",'R. Gestión '!$P$148),"")</f>
        <v/>
      </c>
      <c r="AE43" s="46" t="str">
        <f>IF(AND('R. Gestión '!$Z$149="Baja",'R. Gestión '!$AB$149="Mayor"),CONCATENATE("R8C",'R. Gestión '!$P$149),"")</f>
        <v/>
      </c>
      <c r="AF43" s="46" t="str">
        <f>IF(AND('R. Gestión '!$Z$150="Baja",'R. Gestión '!$AB$150="Mayor"),CONCATENATE("R8C",'R. Gestión '!$P$150),"")</f>
        <v/>
      </c>
      <c r="AG43" s="42" t="str">
        <f>IF(AND('R. Gestión '!$Z$151="Baja",'R. Gestión '!$AB$151="Mayor"),CONCATENATE("R8C",'R. Gestión '!$P$151),"")</f>
        <v/>
      </c>
      <c r="AH43" s="43" t="str">
        <f>IF(AND('R. Gestión '!$Z$146="Baja",'R. Gestión '!$AB$146="Catastrófico"),CONCATENATE("R8C",'R. Gestión '!$P$146),"")</f>
        <v/>
      </c>
      <c r="AI43" s="44" t="str">
        <f>IF(AND('R. Gestión '!$Z$147="Baja",'R. Gestión '!$AB$147="Catastrófico"),CONCATENATE("R8C",'R. Gestión '!$P$147),"")</f>
        <v/>
      </c>
      <c r="AJ43" s="44" t="str">
        <f>IF(AND('R. Gestión '!$Z$148="Baja",'R. Gestión '!$AB$148="Catastrófico"),CONCATENATE("R8C",'R. Gestión '!$P$148),"")</f>
        <v/>
      </c>
      <c r="AK43" s="44" t="str">
        <f>IF(AND('R. Gestión '!$Z$149="Baja",'R. Gestión '!$AB$149="Catastrófico"),CONCATENATE("R8C",'R. Gestión '!$P$149),"")</f>
        <v/>
      </c>
      <c r="AL43" s="44" t="str">
        <f>IF(AND('R. Gestión '!$Z$150="Baja",'R. Gestión '!$AB$150="Catastrófico"),CONCATENATE("R8C",'R. Gestión '!$P$150),"")</f>
        <v/>
      </c>
      <c r="AM43" s="45" t="str">
        <f>IF(AND('R. Gestión '!$Z$151="Baja",'R. Gestión '!$AB$151="Catastrófico"),CONCATENATE("R8C",'R. Gestión '!$P$151),"")</f>
        <v/>
      </c>
      <c r="AN43" s="72"/>
      <c r="AO43" s="912"/>
      <c r="AP43" s="913"/>
      <c r="AQ43" s="913"/>
      <c r="AR43" s="913"/>
      <c r="AS43" s="913"/>
      <c r="AT43" s="914"/>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row>
    <row r="44" spans="1:80" ht="15" customHeight="1" x14ac:dyDescent="0.25">
      <c r="A44" s="72"/>
      <c r="B44" s="839"/>
      <c r="C44" s="839"/>
      <c r="D44" s="840"/>
      <c r="E44" s="880"/>
      <c r="F44" s="881"/>
      <c r="G44" s="881"/>
      <c r="H44" s="881"/>
      <c r="I44" s="897"/>
      <c r="J44" s="65" t="str">
        <f>IF(AND('R. Gestión '!$Z$152="Baja",'R. Gestión '!$AB$152="Leve"),CONCATENATE("R9C",'R. Gestión '!$P$152),"")</f>
        <v/>
      </c>
      <c r="K44" s="66" t="str">
        <f>IF(AND('R. Gestión '!$Z$153="Baja",'R. Gestión '!$AB$153="Leve"),CONCATENATE("R9C",'R. Gestión '!$P$153),"")</f>
        <v/>
      </c>
      <c r="L44" s="66" t="str">
        <f>IF(AND('R. Gestión '!$Z$154="Baja",'R. Gestión '!$AB$154="Leve"),CONCATENATE("R9C",'R. Gestión '!$P$154),"")</f>
        <v/>
      </c>
      <c r="M44" s="66" t="str">
        <f>IF(AND('R. Gestión '!$Z$155="Baja",'R. Gestión '!$AB$155="Leve"),CONCATENATE("R9C",'R. Gestión '!$P$155),"")</f>
        <v/>
      </c>
      <c r="N44" s="66" t="str">
        <f>IF(AND('R. Gestión '!$Z$156="Baja",'R. Gestión '!$AB$156="Leve"),CONCATENATE("R9C",'R. Gestión '!$P$156),"")</f>
        <v/>
      </c>
      <c r="O44" s="67" t="str">
        <f>IF(AND('R. Gestión '!$Z$157="Baja",'R. Gestión '!$AB$157="Leve"),CONCATENATE("R9C",'R. Gestión '!$P$157),"")</f>
        <v/>
      </c>
      <c r="P44" s="56" t="str">
        <f>IF(AND('R. Gestión '!$Z$152="Baja",'R. Gestión '!$AB$152="Menor"),CONCATENATE("R9C",'R. Gestión '!$P$152),"")</f>
        <v/>
      </c>
      <c r="Q44" s="57" t="str">
        <f>IF(AND('R. Gestión '!$Z$153="Baja",'R. Gestión '!$AB$153="Menor"),CONCATENATE("R9C",'R. Gestión '!$P$153),"")</f>
        <v/>
      </c>
      <c r="R44" s="57" t="str">
        <f>IF(AND('R. Gestión '!$Z$154="Baja",'R. Gestión '!$AB$154="Menor"),CONCATENATE("R9C",'R. Gestión '!$P$154),"")</f>
        <v/>
      </c>
      <c r="S44" s="57" t="str">
        <f>IF(AND('R. Gestión '!$Z$155="Baja",'R. Gestión '!$AB$155="Menor"),CONCATENATE("R9C",'R. Gestión '!$P$155),"")</f>
        <v/>
      </c>
      <c r="T44" s="57" t="str">
        <f>IF(AND('R. Gestión '!$Z$156="Baja",'R. Gestión '!$AB$156="Menor"),CONCATENATE("R9C",'R. Gestión '!$P$156),"")</f>
        <v/>
      </c>
      <c r="U44" s="58" t="str">
        <f>IF(AND('R. Gestión '!$Z$157="Baja",'R. Gestión '!$AB$157="Menor"),CONCATENATE("R9C",'R. Gestión '!$P$157),"")</f>
        <v/>
      </c>
      <c r="V44" s="56" t="str">
        <f>IF(AND('R. Gestión '!$Z$152="Baja",'R. Gestión '!$AB$152="Moderado"),CONCATENATE("R9C",'R. Gestión '!$P$152),"")</f>
        <v>R9C1</v>
      </c>
      <c r="W44" s="57" t="str">
        <f>IF(AND('R. Gestión '!$Z$153="Baja",'R. Gestión '!$AB$153="Moderado"),CONCATENATE("R9C",'R. Gestión '!$P$153),"")</f>
        <v/>
      </c>
      <c r="X44" s="57" t="str">
        <f>IF(AND('R. Gestión '!$Z$154="Baja",'R. Gestión '!$AB$154="Moderado"),CONCATENATE("R9C",'R. Gestión '!$P$154),"")</f>
        <v/>
      </c>
      <c r="Y44" s="57" t="str">
        <f>IF(AND('R. Gestión '!$Z$155="Baja",'R. Gestión '!$AB$155="Moderado"),CONCATENATE("R9C",'R. Gestión '!$P$155),"")</f>
        <v>R9C2</v>
      </c>
      <c r="Z44" s="57" t="str">
        <f>IF(AND('R. Gestión '!$Z$156="Baja",'R. Gestión '!$AB$156="Moderado"),CONCATENATE("R9C",'R. Gestión '!$P$156),"")</f>
        <v/>
      </c>
      <c r="AA44" s="58" t="str">
        <f>IF(AND('R. Gestión '!$Z$157="Baja",'R. Gestión '!$AB$157="Moderado"),CONCATENATE("R9C",'R. Gestión '!$P$157),"")</f>
        <v/>
      </c>
      <c r="AB44" s="40" t="str">
        <f>IF(AND('R. Gestión '!$Z$152="Baja",'R. Gestión '!$AB$152="Mayor"),CONCATENATE("R9C",'R. Gestión '!$P$152),"")</f>
        <v/>
      </c>
      <c r="AC44" s="41" t="str">
        <f>IF(AND('R. Gestión '!$Z$153="Baja",'R. Gestión '!$AB$153="Mayor"),CONCATENATE("R9C",'R. Gestión '!$P$153),"")</f>
        <v/>
      </c>
      <c r="AD44" s="46" t="str">
        <f>IF(AND('R. Gestión '!$Z$154="Baja",'R. Gestión '!$AB$154="Mayor"),CONCATENATE("R9C",'R. Gestión '!$P$154),"")</f>
        <v/>
      </c>
      <c r="AE44" s="46" t="str">
        <f>IF(AND('R. Gestión '!$Z$155="Baja",'R. Gestión '!$AB$155="Mayor"),CONCATENATE("R9C",'R. Gestión '!$P$155),"")</f>
        <v/>
      </c>
      <c r="AF44" s="46" t="str">
        <f>IF(AND('R. Gestión '!$Z$156="Baja",'R. Gestión '!$AB$156="Mayor"),CONCATENATE("R9C",'R. Gestión '!$P$156),"")</f>
        <v/>
      </c>
      <c r="AG44" s="42" t="str">
        <f>IF(AND('R. Gestión '!$Z$157="Baja",'R. Gestión '!$AB$157="Mayor"),CONCATENATE("R9C",'R. Gestión '!$P$157),"")</f>
        <v/>
      </c>
      <c r="AH44" s="43" t="str">
        <f>IF(AND('R. Gestión '!$Z$152="Baja",'R. Gestión '!$AB$152="Catastrófico"),CONCATENATE("R9C",'R. Gestión '!$P$152),"")</f>
        <v/>
      </c>
      <c r="AI44" s="44" t="str">
        <f>IF(AND('R. Gestión '!$Z$153="Baja",'R. Gestión '!$AB$153="Catastrófico"),CONCATENATE("R9C",'R. Gestión '!$P$153),"")</f>
        <v/>
      </c>
      <c r="AJ44" s="44" t="str">
        <f>IF(AND('R. Gestión '!$Z$154="Baja",'R. Gestión '!$AB$154="Catastrófico"),CONCATENATE("R9C",'R. Gestión '!$P$154),"")</f>
        <v/>
      </c>
      <c r="AK44" s="44" t="str">
        <f>IF(AND('R. Gestión '!$Z$155="Baja",'R. Gestión '!$AB$155="Catastrófico"),CONCATENATE("R9C",'R. Gestión '!$P$155),"")</f>
        <v/>
      </c>
      <c r="AL44" s="44" t="str">
        <f>IF(AND('R. Gestión '!$Z$156="Baja",'R. Gestión '!$AB$156="Catastrófico"),CONCATENATE("R9C",'R. Gestión '!$P$156),"")</f>
        <v/>
      </c>
      <c r="AM44" s="45" t="str">
        <f>IF(AND('R. Gestión '!$Z$157="Baja",'R. Gestión '!$AB$157="Catastrófico"),CONCATENATE("R9C",'R. Gestión '!$P$157),"")</f>
        <v/>
      </c>
      <c r="AN44" s="72"/>
      <c r="AO44" s="912"/>
      <c r="AP44" s="913"/>
      <c r="AQ44" s="913"/>
      <c r="AR44" s="913"/>
      <c r="AS44" s="913"/>
      <c r="AT44" s="914"/>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row>
    <row r="45" spans="1:80" ht="15.75" customHeight="1" thickBot="1" x14ac:dyDescent="0.3">
      <c r="A45" s="72"/>
      <c r="B45" s="839"/>
      <c r="C45" s="839"/>
      <c r="D45" s="840"/>
      <c r="E45" s="883"/>
      <c r="F45" s="884"/>
      <c r="G45" s="884"/>
      <c r="H45" s="884"/>
      <c r="I45" s="884"/>
      <c r="J45" s="68" t="str">
        <f>IF(AND('R. Gestión '!$Z$158="Baja",'R. Gestión '!$AB$158="Leve"),CONCATENATE("R10C",'R. Gestión '!$P$158),"")</f>
        <v/>
      </c>
      <c r="K45" s="69" t="str">
        <f>IF(AND('R. Gestión '!$Z$159="Baja",'R. Gestión '!$AB$159="Leve"),CONCATENATE("R10C",'R. Gestión '!$P$159),"")</f>
        <v/>
      </c>
      <c r="L45" s="69" t="str">
        <f>IF(AND('R. Gestión '!$Z$160="Baja",'R. Gestión '!$AB$160="Leve"),CONCATENATE("R10C",'R. Gestión '!$P$160),"")</f>
        <v/>
      </c>
      <c r="M45" s="69" t="str">
        <f>IF(AND('R. Gestión '!$Z$161="Baja",'R. Gestión '!$AB$161="Leve"),CONCATENATE("R10C",'R. Gestión '!$P$161),"")</f>
        <v/>
      </c>
      <c r="N45" s="69" t="str">
        <f>IF(AND('R. Gestión '!$Z$162="Baja",'R. Gestión '!$AB$162="Leve"),CONCATENATE("R10C",'R. Gestión '!$P$162),"")</f>
        <v/>
      </c>
      <c r="O45" s="70" t="str">
        <f>IF(AND('R. Gestión '!$Z$163="Baja",'R. Gestión '!$AB$163="Leve"),CONCATENATE("R10C",'R. Gestión '!$P$163),"")</f>
        <v/>
      </c>
      <c r="P45" s="56" t="str">
        <f>IF(AND('R. Gestión '!$Z$158="Baja",'R. Gestión '!$AB$158="Menor"),CONCATENATE("R10C",'R. Gestión '!$P$158),"")</f>
        <v/>
      </c>
      <c r="Q45" s="57" t="str">
        <f>IF(AND('R. Gestión '!$Z$159="Baja",'R. Gestión '!$AB$159="Menor"),CONCATENATE("R10C",'R. Gestión '!$P$159),"")</f>
        <v/>
      </c>
      <c r="R45" s="57" t="str">
        <f>IF(AND('R. Gestión '!$Z$160="Baja",'R. Gestión '!$AB$160="Menor"),CONCATENATE("R10C",'R. Gestión '!$P$160),"")</f>
        <v/>
      </c>
      <c r="S45" s="57" t="str">
        <f>IF(AND('R. Gestión '!$Z$161="Baja",'R. Gestión '!$AB$161="Menor"),CONCATENATE("R10C",'R. Gestión '!$P$161),"")</f>
        <v/>
      </c>
      <c r="T45" s="57" t="str">
        <f>IF(AND('R. Gestión '!$Z$162="Baja",'R. Gestión '!$AB$162="Menor"),CONCATENATE("R10C",'R. Gestión '!$P$162),"")</f>
        <v/>
      </c>
      <c r="U45" s="58" t="str">
        <f>IF(AND('R. Gestión '!$Z$163="Baja",'R. Gestión '!$AB$163="Menor"),CONCATENATE("R10C",'R. Gestión '!$P$163),"")</f>
        <v/>
      </c>
      <c r="V45" s="59" t="str">
        <f>IF(AND('R. Gestión '!$Z$158="Baja",'R. Gestión '!$AB$158="Moderado"),CONCATENATE("R10C",'R. Gestión '!$P$158),"")</f>
        <v/>
      </c>
      <c r="W45" s="60" t="str">
        <f>IF(AND('R. Gestión '!$Z$159="Baja",'R. Gestión '!$AB$159="Moderado"),CONCATENATE("R10C",'R. Gestión '!$P$159),"")</f>
        <v/>
      </c>
      <c r="X45" s="60" t="str">
        <f>IF(AND('R. Gestión '!$Z$160="Baja",'R. Gestión '!$AB$160="Moderado"),CONCATENATE("R10C",'R. Gestión '!$P$160),"")</f>
        <v/>
      </c>
      <c r="Y45" s="60" t="str">
        <f>IF(AND('R. Gestión '!$Z$161="Baja",'R. Gestión '!$AB$161="Moderado"),CONCATENATE("R10C",'R. Gestión '!$P$161),"")</f>
        <v/>
      </c>
      <c r="Z45" s="60" t="str">
        <f>IF(AND('R. Gestión '!$Z$162="Baja",'R. Gestión '!$AB$162="Moderado"),CONCATENATE("R10C",'R. Gestión '!$P$162),"")</f>
        <v/>
      </c>
      <c r="AA45" s="61" t="str">
        <f>IF(AND('R. Gestión '!$Z$163="Baja",'R. Gestión '!$AB$163="Moderado"),CONCATENATE("R10C",'R. Gestión '!$P$163),"")</f>
        <v/>
      </c>
      <c r="AB45" s="47" t="str">
        <f>IF(AND('R. Gestión '!$Z$158="Baja",'R. Gestión '!$AB$158="Mayor"),CONCATENATE("R10C",'R. Gestión '!$P$158),"")</f>
        <v/>
      </c>
      <c r="AC45" s="48" t="str">
        <f>IF(AND('R. Gestión '!$Z$159="Baja",'R. Gestión '!$AB$159="Mayor"),CONCATENATE("R10C",'R. Gestión '!$P$159),"")</f>
        <v/>
      </c>
      <c r="AD45" s="48" t="str">
        <f>IF(AND('R. Gestión '!$Z$160="Baja",'R. Gestión '!$AB$160="Mayor"),CONCATENATE("R10C",'R. Gestión '!$P$160),"")</f>
        <v/>
      </c>
      <c r="AE45" s="48" t="str">
        <f>IF(AND('R. Gestión '!$Z$161="Baja",'R. Gestión '!$AB$161="Mayor"),CONCATENATE("R10C",'R. Gestión '!$P$161),"")</f>
        <v/>
      </c>
      <c r="AF45" s="48" t="str">
        <f>IF(AND('R. Gestión '!$Z$162="Baja",'R. Gestión '!$AB$162="Mayor"),CONCATENATE("R10C",'R. Gestión '!$P$162),"")</f>
        <v/>
      </c>
      <c r="AG45" s="49" t="str">
        <f>IF(AND('R. Gestión '!$Z$163="Baja",'R. Gestión '!$AB$163="Mayor"),CONCATENATE("R10C",'R. Gestión '!$P$163),"")</f>
        <v/>
      </c>
      <c r="AH45" s="50" t="str">
        <f>IF(AND('R. Gestión '!$Z$158="Baja",'R. Gestión '!$AB$158="Catastrófico"),CONCATENATE("R10C",'R. Gestión '!$P$158),"")</f>
        <v/>
      </c>
      <c r="AI45" s="51" t="str">
        <f>IF(AND('R. Gestión '!$Z$159="Baja",'R. Gestión '!$AB$159="Catastrófico"),CONCATENATE("R10C",'R. Gestión '!$P$159),"")</f>
        <v/>
      </c>
      <c r="AJ45" s="51" t="str">
        <f>IF(AND('R. Gestión '!$Z$160="Baja",'R. Gestión '!$AB$160="Catastrófico"),CONCATENATE("R10C",'R. Gestión '!$P$160),"")</f>
        <v/>
      </c>
      <c r="AK45" s="51" t="str">
        <f>IF(AND('R. Gestión '!$Z$161="Baja",'R. Gestión '!$AB$161="Catastrófico"),CONCATENATE("R10C",'R. Gestión '!$P$161),"")</f>
        <v/>
      </c>
      <c r="AL45" s="51" t="str">
        <f>IF(AND('R. Gestión '!$Z$162="Baja",'R. Gestión '!$AB$162="Catastrófico"),CONCATENATE("R10C",'R. Gestión '!$P$162),"")</f>
        <v/>
      </c>
      <c r="AM45" s="52" t="str">
        <f>IF(AND('R. Gestión '!$Z$163="Baja",'R. Gestión '!$AB$163="Catastrófico"),CONCATENATE("R10C",'R. Gestión '!$P$163),"")</f>
        <v/>
      </c>
      <c r="AN45" s="72"/>
      <c r="AO45" s="915"/>
      <c r="AP45" s="916"/>
      <c r="AQ45" s="916"/>
      <c r="AR45" s="916"/>
      <c r="AS45" s="916"/>
      <c r="AT45" s="917"/>
    </row>
    <row r="46" spans="1:80" ht="46.5" customHeight="1" x14ac:dyDescent="0.35">
      <c r="A46" s="72"/>
      <c r="B46" s="839"/>
      <c r="C46" s="839"/>
      <c r="D46" s="840"/>
      <c r="E46" s="877" t="s">
        <v>98</v>
      </c>
      <c r="F46" s="878"/>
      <c r="G46" s="878"/>
      <c r="H46" s="878"/>
      <c r="I46" s="879"/>
      <c r="J46" s="62" t="str">
        <f>IF(AND('R. Gestión '!$Z$18="Muy Baja",'R. Gestión '!$AB$18="Leve"),CONCATENATE("R1C",'R. Gestión '!$P$18),"")</f>
        <v/>
      </c>
      <c r="K46" s="63" t="str">
        <f>IF(AND('R. Gestión '!$Z$19="Muy Baja",'R. Gestión '!$AB$19="Leve"),CONCATENATE("R1C",'R. Gestión '!$P$19),"")</f>
        <v/>
      </c>
      <c r="L46" s="63" t="e">
        <f>IF(AND('R. Gestión '!#REF!="Muy Baja",'R. Gestión '!#REF!="Leve"),CONCATENATE("R1C",'R. Gestión '!#REF!),"")</f>
        <v>#REF!</v>
      </c>
      <c r="M46" s="63" t="e">
        <f>IF(AND('R. Gestión '!#REF!="Muy Baja",'R. Gestión '!#REF!="Leve"),CONCATENATE("R1C",'R. Gestión '!#REF!),"")</f>
        <v>#REF!</v>
      </c>
      <c r="N46" s="63" t="e">
        <f>IF(AND('R. Gestión '!#REF!="Muy Baja",'R. Gestión '!#REF!="Leve"),CONCATENATE("R1C",'R. Gestión '!#REF!),"")</f>
        <v>#REF!</v>
      </c>
      <c r="O46" s="64" t="e">
        <f>IF(AND('R. Gestión '!#REF!="Muy Baja",'R. Gestión '!#REF!="Leve"),CONCATENATE("R1C",'R. Gestión '!#REF!),"")</f>
        <v>#REF!</v>
      </c>
      <c r="P46" s="62" t="str">
        <f>IF(AND('R. Gestión '!$Z$18="Muy Baja",'R. Gestión '!$AB$18="Menor"),CONCATENATE("R1C",'R. Gestión '!$P$18),"")</f>
        <v/>
      </c>
      <c r="Q46" s="63" t="str">
        <f>IF(AND('R. Gestión '!$Z$19="Muy Baja",'R. Gestión '!$AB$19="Menor"),CONCATENATE("R1C",'R. Gestión '!$P$19),"")</f>
        <v/>
      </c>
      <c r="R46" s="63" t="e">
        <f>IF(AND('R. Gestión '!#REF!="Muy Baja",'R. Gestión '!#REF!="Menor"),CONCATENATE("R1C",'R. Gestión '!#REF!),"")</f>
        <v>#REF!</v>
      </c>
      <c r="S46" s="63" t="e">
        <f>IF(AND('R. Gestión '!#REF!="Muy Baja",'R. Gestión '!#REF!="Menor"),CONCATENATE("R1C",'R. Gestión '!#REF!),"")</f>
        <v>#REF!</v>
      </c>
      <c r="T46" s="63" t="e">
        <f>IF(AND('R. Gestión '!#REF!="Muy Baja",'R. Gestión '!#REF!="Menor"),CONCATENATE("R1C",'R. Gestión '!#REF!),"")</f>
        <v>#REF!</v>
      </c>
      <c r="U46" s="64" t="e">
        <f>IF(AND('R. Gestión '!#REF!="Muy Baja",'R. Gestión '!#REF!="Menor"),CONCATENATE("R1C",'R. Gestión '!#REF!),"")</f>
        <v>#REF!</v>
      </c>
      <c r="V46" s="53" t="str">
        <f>IF(AND('R. Gestión '!$Z$18="Muy Baja",'R. Gestión '!$AB$18="Moderado"),CONCATENATE("R1C",'R. Gestión '!$P$18),"")</f>
        <v/>
      </c>
      <c r="W46" s="71" t="str">
        <f>IF(AND('R. Gestión '!$Z$19="Muy Baja",'R. Gestión '!$AB$19="Moderado"),CONCATENATE("R1C",'R. Gestión '!$P$19),"")</f>
        <v/>
      </c>
      <c r="X46" s="54" t="e">
        <f>IF(AND('R. Gestión '!#REF!="Muy Baja",'R. Gestión '!#REF!="Moderado"),CONCATENATE("R1C",'R. Gestión '!#REF!),"")</f>
        <v>#REF!</v>
      </c>
      <c r="Y46" s="54" t="e">
        <f>IF(AND('R. Gestión '!#REF!="Muy Baja",'R. Gestión '!#REF!="Moderado"),CONCATENATE("R1C",'R. Gestión '!#REF!),"")</f>
        <v>#REF!</v>
      </c>
      <c r="Z46" s="54" t="e">
        <f>IF(AND('R. Gestión '!#REF!="Muy Baja",'R. Gestión '!#REF!="Moderado"),CONCATENATE("R1C",'R. Gestión '!#REF!),"")</f>
        <v>#REF!</v>
      </c>
      <c r="AA46" s="55" t="e">
        <f>IF(AND('R. Gestión '!#REF!="Muy Baja",'R. Gestión '!#REF!="Moderado"),CONCATENATE("R1C",'R. Gestión '!#REF!),"")</f>
        <v>#REF!</v>
      </c>
      <c r="AB46" s="34" t="str">
        <f>IF(AND('R. Gestión '!$Z$18="Muy Baja",'R. Gestión '!$AB$18="Mayor"),CONCATENATE("R1C",'R. Gestión '!$P$18),"")</f>
        <v/>
      </c>
      <c r="AC46" s="35" t="str">
        <f>IF(AND('R. Gestión '!$Z$19="Muy Baja",'R. Gestión '!$AB$19="Mayor"),CONCATENATE("R1C",'R. Gestión '!$P$19),"")</f>
        <v/>
      </c>
      <c r="AD46" s="35" t="e">
        <f>IF(AND('R. Gestión '!#REF!="Muy Baja",'R. Gestión '!#REF!="Mayor"),CONCATENATE("R1C",'R. Gestión '!#REF!),"")</f>
        <v>#REF!</v>
      </c>
      <c r="AE46" s="35" t="e">
        <f>IF(AND('R. Gestión '!#REF!="Muy Baja",'R. Gestión '!#REF!="Mayor"),CONCATENATE("R1C",'R. Gestión '!#REF!),"")</f>
        <v>#REF!</v>
      </c>
      <c r="AF46" s="35" t="e">
        <f>IF(AND('R. Gestión '!#REF!="Muy Baja",'R. Gestión '!#REF!="Mayor"),CONCATENATE("R1C",'R. Gestión '!#REF!),"")</f>
        <v>#REF!</v>
      </c>
      <c r="AG46" s="36" t="e">
        <f>IF(AND('R. Gestión '!#REF!="Muy Baja",'R. Gestión '!#REF!="Mayor"),CONCATENATE("R1C",'R. Gestión '!#REF!),"")</f>
        <v>#REF!</v>
      </c>
      <c r="AH46" s="37" t="str">
        <f>IF(AND('R. Gestión '!$Z$18="Muy Baja",'R. Gestión '!$AB$18="Catastrófico"),CONCATENATE("R1C",'R. Gestión '!$P$18),"")</f>
        <v/>
      </c>
      <c r="AI46" s="38" t="str">
        <f>IF(AND('R. Gestión '!$Z$19="Muy Baja",'R. Gestión '!$AB$19="Catastrófico"),CONCATENATE("R1C",'R. Gestión '!$P$19),"")</f>
        <v/>
      </c>
      <c r="AJ46" s="38" t="e">
        <f>IF(AND('R. Gestión '!#REF!="Muy Baja",'R. Gestión '!#REF!="Catastrófico"),CONCATENATE("R1C",'R. Gestión '!#REF!),"")</f>
        <v>#REF!</v>
      </c>
      <c r="AK46" s="38" t="e">
        <f>IF(AND('R. Gestión '!#REF!="Muy Baja",'R. Gestión '!#REF!="Catastrófico"),CONCATENATE("R1C",'R. Gestión '!#REF!),"")</f>
        <v>#REF!</v>
      </c>
      <c r="AL46" s="38" t="e">
        <f>IF(AND('R. Gestión '!#REF!="Muy Baja",'R. Gestión '!#REF!="Catastrófico"),CONCATENATE("R1C",'R. Gestión '!#REF!),"")</f>
        <v>#REF!</v>
      </c>
      <c r="AM46" s="39" t="e">
        <f>IF(AND('R. Gestión '!#REF!="Muy Baja",'R. Gestión '!#REF!="Catastrófico"),CONCATENATE("R1C",'R. Gestión '!#REF!),"")</f>
        <v>#REF!</v>
      </c>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row>
    <row r="47" spans="1:80" ht="46.5" customHeight="1" x14ac:dyDescent="0.25">
      <c r="A47" s="72"/>
      <c r="B47" s="839"/>
      <c r="C47" s="839"/>
      <c r="D47" s="840"/>
      <c r="E47" s="896"/>
      <c r="F47" s="897"/>
      <c r="G47" s="897"/>
      <c r="H47" s="897"/>
      <c r="I47" s="882"/>
      <c r="J47" s="65" t="e">
        <f>IF(AND('R. Gestión '!#REF!="Muy Baja",'R. Gestión '!#REF!="Leve"),CONCATENATE("R2C",'R. Gestión '!#REF!),"")</f>
        <v>#REF!</v>
      </c>
      <c r="K47" s="66" t="e">
        <f>IF(AND('R. Gestión '!#REF!="Muy Baja",'R. Gestión '!#REF!="Leve"),CONCATENATE("R2C",'R. Gestión '!#REF!),"")</f>
        <v>#REF!</v>
      </c>
      <c r="L47" s="66" t="e">
        <f>IF(AND('R. Gestión '!#REF!="Muy Baja",'R. Gestión '!#REF!="Leve"),CONCATENATE("R2C",'R. Gestión '!#REF!),"")</f>
        <v>#REF!</v>
      </c>
      <c r="M47" s="66" t="e">
        <f>IF(AND('R. Gestión '!#REF!="Muy Baja",'R. Gestión '!#REF!="Leve"),CONCATENATE("R2C",'R. Gestión '!#REF!),"")</f>
        <v>#REF!</v>
      </c>
      <c r="N47" s="66" t="e">
        <f>IF(AND('R. Gestión '!#REF!="Muy Baja",'R. Gestión '!#REF!="Leve"),CONCATENATE("R2C",'R. Gestión '!#REF!),"")</f>
        <v>#REF!</v>
      </c>
      <c r="O47" s="67" t="e">
        <f>IF(AND('R. Gestión '!#REF!="Muy Baja",'R. Gestión '!#REF!="Leve"),CONCATENATE("R2C",'R. Gestión '!#REF!),"")</f>
        <v>#REF!</v>
      </c>
      <c r="P47" s="65" t="e">
        <f>IF(AND('R. Gestión '!#REF!="Muy Baja",'R. Gestión '!#REF!="Menor"),CONCATENATE("R2C",'R. Gestión '!#REF!),"")</f>
        <v>#REF!</v>
      </c>
      <c r="Q47" s="66" t="e">
        <f>IF(AND('R. Gestión '!#REF!="Muy Baja",'R. Gestión '!#REF!="Menor"),CONCATENATE("R2C",'R. Gestión '!#REF!),"")</f>
        <v>#REF!</v>
      </c>
      <c r="R47" s="66" t="e">
        <f>IF(AND('R. Gestión '!#REF!="Muy Baja",'R. Gestión '!#REF!="Menor"),CONCATENATE("R2C",'R. Gestión '!#REF!),"")</f>
        <v>#REF!</v>
      </c>
      <c r="S47" s="66" t="e">
        <f>IF(AND('R. Gestión '!#REF!="Muy Baja",'R. Gestión '!#REF!="Menor"),CONCATENATE("R2C",'R. Gestión '!#REF!),"")</f>
        <v>#REF!</v>
      </c>
      <c r="T47" s="66" t="e">
        <f>IF(AND('R. Gestión '!#REF!="Muy Baja",'R. Gestión '!#REF!="Menor"),CONCATENATE("R2C",'R. Gestión '!#REF!),"")</f>
        <v>#REF!</v>
      </c>
      <c r="U47" s="67" t="e">
        <f>IF(AND('R. Gestión '!#REF!="Muy Baja",'R. Gestión '!#REF!="Menor"),CONCATENATE("R2C",'R. Gestión '!#REF!),"")</f>
        <v>#REF!</v>
      </c>
      <c r="V47" s="56" t="e">
        <f>IF(AND('R. Gestión '!#REF!="Muy Baja",'R. Gestión '!#REF!="Moderado"),CONCATENATE("R2C",'R. Gestión '!#REF!),"")</f>
        <v>#REF!</v>
      </c>
      <c r="W47" s="57" t="e">
        <f>IF(AND('R. Gestión '!#REF!="Muy Baja",'R. Gestión '!#REF!="Moderado"),CONCATENATE("R2C",'R. Gestión '!#REF!),"")</f>
        <v>#REF!</v>
      </c>
      <c r="X47" s="57" t="e">
        <f>IF(AND('R. Gestión '!#REF!="Muy Baja",'R. Gestión '!#REF!="Moderado"),CONCATENATE("R2C",'R. Gestión '!#REF!),"")</f>
        <v>#REF!</v>
      </c>
      <c r="Y47" s="57" t="e">
        <f>IF(AND('R. Gestión '!#REF!="Muy Baja",'R. Gestión '!#REF!="Moderado"),CONCATENATE("R2C",'R. Gestión '!#REF!),"")</f>
        <v>#REF!</v>
      </c>
      <c r="Z47" s="57" t="e">
        <f>IF(AND('R. Gestión '!#REF!="Muy Baja",'R. Gestión '!#REF!="Moderado"),CONCATENATE("R2C",'R. Gestión '!#REF!),"")</f>
        <v>#REF!</v>
      </c>
      <c r="AA47" s="58" t="e">
        <f>IF(AND('R. Gestión '!#REF!="Muy Baja",'R. Gestión '!#REF!="Moderado"),CONCATENATE("R2C",'R. Gestión '!#REF!),"")</f>
        <v>#REF!</v>
      </c>
      <c r="AB47" s="40" t="e">
        <f>IF(AND('R. Gestión '!#REF!="Muy Baja",'R. Gestión '!#REF!="Mayor"),CONCATENATE("R2C",'R. Gestión '!#REF!),"")</f>
        <v>#REF!</v>
      </c>
      <c r="AC47" s="41" t="e">
        <f>IF(AND('R. Gestión '!#REF!="Muy Baja",'R. Gestión '!#REF!="Mayor"),CONCATENATE("R2C",'R. Gestión '!#REF!),"")</f>
        <v>#REF!</v>
      </c>
      <c r="AD47" s="41" t="e">
        <f>IF(AND('R. Gestión '!#REF!="Muy Baja",'R. Gestión '!#REF!="Mayor"),CONCATENATE("R2C",'R. Gestión '!#REF!),"")</f>
        <v>#REF!</v>
      </c>
      <c r="AE47" s="41" t="e">
        <f>IF(AND('R. Gestión '!#REF!="Muy Baja",'R. Gestión '!#REF!="Mayor"),CONCATENATE("R2C",'R. Gestión '!#REF!),"")</f>
        <v>#REF!</v>
      </c>
      <c r="AF47" s="41" t="e">
        <f>IF(AND('R. Gestión '!#REF!="Muy Baja",'R. Gestión '!#REF!="Mayor"),CONCATENATE("R2C",'R. Gestión '!#REF!),"")</f>
        <v>#REF!</v>
      </c>
      <c r="AG47" s="42" t="e">
        <f>IF(AND('R. Gestión '!#REF!="Muy Baja",'R. Gestión '!#REF!="Mayor"),CONCATENATE("R2C",'R. Gestión '!#REF!),"")</f>
        <v>#REF!</v>
      </c>
      <c r="AH47" s="43" t="e">
        <f>IF(AND('R. Gestión '!#REF!="Muy Baja",'R. Gestión '!#REF!="Catastrófico"),CONCATENATE("R2C",'R. Gestión '!#REF!),"")</f>
        <v>#REF!</v>
      </c>
      <c r="AI47" s="44" t="e">
        <f>IF(AND('R. Gestión '!#REF!="Muy Baja",'R. Gestión '!#REF!="Catastrófico"),CONCATENATE("R2C",'R. Gestión '!#REF!),"")</f>
        <v>#REF!</v>
      </c>
      <c r="AJ47" s="44" t="e">
        <f>IF(AND('R. Gestión '!#REF!="Muy Baja",'R. Gestión '!#REF!="Catastrófico"),CONCATENATE("R2C",'R. Gestión '!#REF!),"")</f>
        <v>#REF!</v>
      </c>
      <c r="AK47" s="44" t="e">
        <f>IF(AND('R. Gestión '!#REF!="Muy Baja",'R. Gestión '!#REF!="Catastrófico"),CONCATENATE("R2C",'R. Gestión '!#REF!),"")</f>
        <v>#REF!</v>
      </c>
      <c r="AL47" s="44" t="e">
        <f>IF(AND('R. Gestión '!#REF!="Muy Baja",'R. Gestión '!#REF!="Catastrófico"),CONCATENATE("R2C",'R. Gestión '!#REF!),"")</f>
        <v>#REF!</v>
      </c>
      <c r="AM47" s="45" t="e">
        <f>IF(AND('R. Gestión '!#REF!="Muy Baja",'R. Gestión '!#REF!="Catastrófico"),CONCATENATE("R2C",'R. Gestión '!#REF!),"")</f>
        <v>#REF!</v>
      </c>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row>
    <row r="48" spans="1:80" ht="15" customHeight="1" x14ac:dyDescent="0.25">
      <c r="A48" s="72"/>
      <c r="B48" s="839"/>
      <c r="C48" s="839"/>
      <c r="D48" s="840"/>
      <c r="E48" s="896"/>
      <c r="F48" s="897"/>
      <c r="G48" s="897"/>
      <c r="H48" s="897"/>
      <c r="I48" s="882"/>
      <c r="J48" s="65" t="str">
        <f>IF(AND('R. Gestión '!$Z$84="Muy Baja",'R. Gestión '!$AB$84="Leve"),CONCATENATE("R3C",'R. Gestión '!$P$84),"")</f>
        <v/>
      </c>
      <c r="K48" s="66" t="str">
        <f>IF(AND('R. Gestión '!$Z$85="Muy Baja",'R. Gestión '!$AB$85="Leve"),CONCATENATE("R3C",'R. Gestión '!$P$85),"")</f>
        <v/>
      </c>
      <c r="L48" s="66" t="str">
        <f>IF(AND('R. Gestión '!$Z$86="Muy Baja",'R. Gestión '!$AB$86="Leve"),CONCATENATE("R3C",'R. Gestión '!$P$86),"")</f>
        <v/>
      </c>
      <c r="M48" s="66" t="str">
        <f>IF(AND('R. Gestión '!$Z$87="Muy Baja",'R. Gestión '!$AB$87="Leve"),CONCATENATE("R3C",'R. Gestión '!$P$87),"")</f>
        <v/>
      </c>
      <c r="N48" s="66" t="str">
        <f>IF(AND('R. Gestión '!$Z$88="Muy Baja",'R. Gestión '!$AB$88="Leve"),CONCATENATE("R3C",'R. Gestión '!$P$88),"")</f>
        <v/>
      </c>
      <c r="O48" s="67" t="str">
        <f>IF(AND('R. Gestión '!$Z$89="Muy Baja",'R. Gestión '!$AB$89="Leve"),CONCATENATE("R3C",'R. Gestión '!$P$89),"")</f>
        <v/>
      </c>
      <c r="P48" s="65" t="str">
        <f>IF(AND('R. Gestión '!$Z$84="Muy Baja",'R. Gestión '!$AB$84="Menor"),CONCATENATE("R3C",'R. Gestión '!$P$84),"")</f>
        <v/>
      </c>
      <c r="Q48" s="66" t="str">
        <f>IF(AND('R. Gestión '!$Z$85="Muy Baja",'R. Gestión '!$AB$85="Menor"),CONCATENATE("R3C",'R. Gestión '!$P$85),"")</f>
        <v/>
      </c>
      <c r="R48" s="66" t="str">
        <f>IF(AND('R. Gestión '!$Z$86="Muy Baja",'R. Gestión '!$AB$86="Menor"),CONCATENATE("R3C",'R. Gestión '!$P$86),"")</f>
        <v/>
      </c>
      <c r="S48" s="66" t="str">
        <f>IF(AND('R. Gestión '!$Z$87="Muy Baja",'R. Gestión '!$AB$87="Menor"),CONCATENATE("R3C",'R. Gestión '!$P$87),"")</f>
        <v/>
      </c>
      <c r="T48" s="66" t="str">
        <f>IF(AND('R. Gestión '!$Z$88="Muy Baja",'R. Gestión '!$AB$88="Menor"),CONCATENATE("R3C",'R. Gestión '!$P$88),"")</f>
        <v/>
      </c>
      <c r="U48" s="67" t="str">
        <f>IF(AND('R. Gestión '!$Z$89="Muy Baja",'R. Gestión '!$AB$89="Menor"),CONCATENATE("R3C",'R. Gestión '!$P$89),"")</f>
        <v/>
      </c>
      <c r="V48" s="56" t="str">
        <f>IF(AND('R. Gestión '!$Z$84="Muy Baja",'R. Gestión '!$AB$84="Moderado"),CONCATENATE("R3C",'R. Gestión '!$P$84),"")</f>
        <v/>
      </c>
      <c r="W48" s="57" t="str">
        <f>IF(AND('R. Gestión '!$Z$85="Muy Baja",'R. Gestión '!$AB$85="Moderado"),CONCATENATE("R3C",'R. Gestión '!$P$85),"")</f>
        <v/>
      </c>
      <c r="X48" s="57" t="str">
        <f>IF(AND('R. Gestión '!$Z$86="Muy Baja",'R. Gestión '!$AB$86="Moderado"),CONCATENATE("R3C",'R. Gestión '!$P$86),"")</f>
        <v/>
      </c>
      <c r="Y48" s="57" t="str">
        <f>IF(AND('R. Gestión '!$Z$87="Muy Baja",'R. Gestión '!$AB$87="Moderado"),CONCATENATE("R3C",'R. Gestión '!$P$87),"")</f>
        <v/>
      </c>
      <c r="Z48" s="57" t="str">
        <f>IF(AND('R. Gestión '!$Z$88="Muy Baja",'R. Gestión '!$AB$88="Moderado"),CONCATENATE("R3C",'R. Gestión '!$P$88),"")</f>
        <v/>
      </c>
      <c r="AA48" s="58" t="str">
        <f>IF(AND('R. Gestión '!$Z$89="Muy Baja",'R. Gestión '!$AB$89="Moderado"),CONCATENATE("R3C",'R. Gestión '!$P$89),"")</f>
        <v/>
      </c>
      <c r="AB48" s="40" t="str">
        <f>IF(AND('R. Gestión '!$Z$84="Muy Baja",'R. Gestión '!$AB$84="Mayor"),CONCATENATE("R3C",'R. Gestión '!$P$84),"")</f>
        <v/>
      </c>
      <c r="AC48" s="41" t="str">
        <f>IF(AND('R. Gestión '!$Z$85="Muy Baja",'R. Gestión '!$AB$85="Mayor"),CONCATENATE("R3C",'R. Gestión '!$P$85),"")</f>
        <v/>
      </c>
      <c r="AD48" s="41" t="str">
        <f>IF(AND('R. Gestión '!$Z$86="Muy Baja",'R. Gestión '!$AB$86="Mayor"),CONCATENATE("R3C",'R. Gestión '!$P$86),"")</f>
        <v/>
      </c>
      <c r="AE48" s="41" t="str">
        <f>IF(AND('R. Gestión '!$Z$87="Muy Baja",'R. Gestión '!$AB$87="Mayor"),CONCATENATE("R3C",'R. Gestión '!$P$87),"")</f>
        <v/>
      </c>
      <c r="AF48" s="41" t="str">
        <f>IF(AND('R. Gestión '!$Z$88="Muy Baja",'R. Gestión '!$AB$88="Mayor"),CONCATENATE("R3C",'R. Gestión '!$P$88),"")</f>
        <v/>
      </c>
      <c r="AG48" s="42" t="str">
        <f>IF(AND('R. Gestión '!$Z$89="Muy Baja",'R. Gestión '!$AB$89="Mayor"),CONCATENATE("R3C",'R. Gestión '!$P$89),"")</f>
        <v/>
      </c>
      <c r="AH48" s="43" t="str">
        <f>IF(AND('R. Gestión '!$Z$84="Muy Baja",'R. Gestión '!$AB$84="Catastrófico"),CONCATENATE("R3C",'R. Gestión '!$P$84),"")</f>
        <v/>
      </c>
      <c r="AI48" s="44" t="str">
        <f>IF(AND('R. Gestión '!$Z$85="Muy Baja",'R. Gestión '!$AB$85="Catastrófico"),CONCATENATE("R3C",'R. Gestión '!$P$85),"")</f>
        <v/>
      </c>
      <c r="AJ48" s="44" t="str">
        <f>IF(AND('R. Gestión '!$Z$86="Muy Baja",'R. Gestión '!$AB$86="Catastrófico"),CONCATENATE("R3C",'R. Gestión '!$P$86),"")</f>
        <v/>
      </c>
      <c r="AK48" s="44" t="str">
        <f>IF(AND('R. Gestión '!$Z$87="Muy Baja",'R. Gestión '!$AB$87="Catastrófico"),CONCATENATE("R3C",'R. Gestión '!$P$87),"")</f>
        <v/>
      </c>
      <c r="AL48" s="44" t="str">
        <f>IF(AND('R. Gestión '!$Z$88="Muy Baja",'R. Gestión '!$AB$88="Catastrófico"),CONCATENATE("R3C",'R. Gestión '!$P$88),"")</f>
        <v/>
      </c>
      <c r="AM48" s="45" t="str">
        <f>IF(AND('R. Gestión '!$Z$89="Muy Baja",'R. Gestión '!$AB$89="Catastrófico"),CONCATENATE("R3C",'R. Gestión '!$P$89),"")</f>
        <v/>
      </c>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row>
    <row r="49" spans="1:80" ht="15" customHeight="1" x14ac:dyDescent="0.25">
      <c r="A49" s="72"/>
      <c r="B49" s="839"/>
      <c r="C49" s="839"/>
      <c r="D49" s="840"/>
      <c r="E49" s="880"/>
      <c r="F49" s="881"/>
      <c r="G49" s="881"/>
      <c r="H49" s="881"/>
      <c r="I49" s="882"/>
      <c r="J49" s="65" t="str">
        <f>IF(AND('R. Gestión '!$Z$65="Muy Baja",'R. Gestión '!$AB$65="Leve"),CONCATENATE("R4C",'R. Gestión '!$P$65),"")</f>
        <v/>
      </c>
      <c r="K49" s="66" t="str">
        <f>IF(AND('R. Gestión '!$Z$66="Muy Baja",'R. Gestión '!$AB$66="Leve"),CONCATENATE("R4C",'R. Gestión '!$P$66),"")</f>
        <v/>
      </c>
      <c r="L49" s="66" t="str">
        <f>IF(AND('R. Gestión '!$Z$67="Muy Baja",'R. Gestión '!$AB$67="Leve"),CONCATENATE("R4C",'R. Gestión '!$P$67),"")</f>
        <v/>
      </c>
      <c r="M49" s="66" t="str">
        <f>IF(AND('R. Gestión '!$Z$68="Muy Baja",'R. Gestión '!$AB$68="Leve"),CONCATENATE("R4C",'R. Gestión '!$P$68),"")</f>
        <v/>
      </c>
      <c r="N49" s="66" t="str">
        <f>IF(AND('R. Gestión '!$Z$69="Muy Baja",'R. Gestión '!$AB$69="Leve"),CONCATENATE("R4C",'R. Gestión '!$P$69),"")</f>
        <v/>
      </c>
      <c r="O49" s="67" t="str">
        <f>IF(AND('R. Gestión '!$Z$70="Muy Baja",'R. Gestión '!$AB$70="Leve"),CONCATENATE("R4C",'R. Gestión '!$P$70),"")</f>
        <v/>
      </c>
      <c r="P49" s="65" t="str">
        <f>IF(AND('R. Gestión '!$Z$65="Muy Baja",'R. Gestión '!$AB$65="Menor"),CONCATENATE("R4C",'R. Gestión '!$P$65),"")</f>
        <v/>
      </c>
      <c r="Q49" s="66" t="str">
        <f>IF(AND('R. Gestión '!$Z$66="Muy Baja",'R. Gestión '!$AB$66="Menor"),CONCATENATE("R4C",'R. Gestión '!$P$66),"")</f>
        <v/>
      </c>
      <c r="R49" s="66" t="str">
        <f>IF(AND('R. Gestión '!$Z$67="Muy Baja",'R. Gestión '!$AB$67="Menor"),CONCATENATE("R4C",'R. Gestión '!$P$67),"")</f>
        <v/>
      </c>
      <c r="S49" s="66" t="str">
        <f>IF(AND('R. Gestión '!$Z$68="Muy Baja",'R. Gestión '!$AB$68="Menor"),CONCATENATE("R4C",'R. Gestión '!$P$68),"")</f>
        <v/>
      </c>
      <c r="T49" s="66" t="str">
        <f>IF(AND('R. Gestión '!$Z$69="Muy Baja",'R. Gestión '!$AB$69="Menor"),CONCATENATE("R4C",'R. Gestión '!$P$69),"")</f>
        <v/>
      </c>
      <c r="U49" s="67" t="str">
        <f>IF(AND('R. Gestión '!$Z$70="Muy Baja",'R. Gestión '!$AB$70="Menor"),CONCATENATE("R4C",'R. Gestión '!$P$70),"")</f>
        <v/>
      </c>
      <c r="V49" s="56" t="str">
        <f>IF(AND('R. Gestión '!$Z$65="Muy Baja",'R. Gestión '!$AB$65="Moderado"),CONCATENATE("R4C",'R. Gestión '!$P$65),"")</f>
        <v/>
      </c>
      <c r="W49" s="57" t="str">
        <f>IF(AND('R. Gestión '!$Z$66="Muy Baja",'R. Gestión '!$AB$66="Moderado"),CONCATENATE("R4C",'R. Gestión '!$P$66),"")</f>
        <v/>
      </c>
      <c r="X49" s="57" t="str">
        <f>IF(AND('R. Gestión '!$Z$67="Muy Baja",'R. Gestión '!$AB$67="Moderado"),CONCATENATE("R4C",'R. Gestión '!$P$67),"")</f>
        <v/>
      </c>
      <c r="Y49" s="57" t="str">
        <f>IF(AND('R. Gestión '!$Z$68="Muy Baja",'R. Gestión '!$AB$68="Moderado"),CONCATENATE("R4C",'R. Gestión '!$P$68),"")</f>
        <v/>
      </c>
      <c r="Z49" s="57" t="str">
        <f>IF(AND('R. Gestión '!$Z$69="Muy Baja",'R. Gestión '!$AB$69="Moderado"),CONCATENATE("R4C",'R. Gestión '!$P$69),"")</f>
        <v/>
      </c>
      <c r="AA49" s="58" t="str">
        <f>IF(AND('R. Gestión '!$Z$70="Muy Baja",'R. Gestión '!$AB$70="Moderado"),CONCATENATE("R4C",'R. Gestión '!$P$70),"")</f>
        <v/>
      </c>
      <c r="AB49" s="40" t="str">
        <f>IF(AND('R. Gestión '!$Z$65="Muy Baja",'R. Gestión '!$AB$65="Mayor"),CONCATENATE("R4C",'R. Gestión '!$P$65),"")</f>
        <v/>
      </c>
      <c r="AC49" s="41" t="str">
        <f>IF(AND('R. Gestión '!$Z$66="Muy Baja",'R. Gestión '!$AB$66="Mayor"),CONCATENATE("R4C",'R. Gestión '!$P$66),"")</f>
        <v/>
      </c>
      <c r="AD49" s="41" t="str">
        <f>IF(AND('R. Gestión '!$Z$67="Muy Baja",'R. Gestión '!$AB$67="Mayor"),CONCATENATE("R4C",'R. Gestión '!$P$67),"")</f>
        <v/>
      </c>
      <c r="AE49" s="41" t="str">
        <f>IF(AND('R. Gestión '!$Z$68="Muy Baja",'R. Gestión '!$AB$68="Mayor"),CONCATENATE("R4C",'R. Gestión '!$P$68),"")</f>
        <v/>
      </c>
      <c r="AF49" s="41" t="str">
        <f>IF(AND('R. Gestión '!$Z$69="Muy Baja",'R. Gestión '!$AB$69="Mayor"),CONCATENATE("R4C",'R. Gestión '!$P$69),"")</f>
        <v/>
      </c>
      <c r="AG49" s="42" t="str">
        <f>IF(AND('R. Gestión '!$Z$70="Muy Baja",'R. Gestión '!$AB$70="Mayor"),CONCATENATE("R4C",'R. Gestión '!$P$70),"")</f>
        <v/>
      </c>
      <c r="AH49" s="43" t="str">
        <f>IF(AND('R. Gestión '!$Z$65="Muy Baja",'R. Gestión '!$AB$65="Catastrófico"),CONCATENATE("R4C",'R. Gestión '!$P$65),"")</f>
        <v/>
      </c>
      <c r="AI49" s="44" t="str">
        <f>IF(AND('R. Gestión '!$Z$66="Muy Baja",'R. Gestión '!$AB$66="Catastrófico"),CONCATENATE("R4C",'R. Gestión '!$P$66),"")</f>
        <v/>
      </c>
      <c r="AJ49" s="44" t="str">
        <f>IF(AND('R. Gestión '!$Z$67="Muy Baja",'R. Gestión '!$AB$67="Catastrófico"),CONCATENATE("R4C",'R. Gestión '!$P$67),"")</f>
        <v/>
      </c>
      <c r="AK49" s="44" t="str">
        <f>IF(AND('R. Gestión '!$Z$68="Muy Baja",'R. Gestión '!$AB$68="Catastrófico"),CONCATENATE("R4C",'R. Gestión '!$P$68),"")</f>
        <v/>
      </c>
      <c r="AL49" s="44" t="str">
        <f>IF(AND('R. Gestión '!$Z$69="Muy Baja",'R. Gestión '!$AB$69="Catastrófico"),CONCATENATE("R4C",'R. Gestión '!$P$69),"")</f>
        <v/>
      </c>
      <c r="AM49" s="45" t="str">
        <f>IF(AND('R. Gestión '!$Z$70="Muy Baja",'R. Gestión '!$AB$70="Catastrófico"),CONCATENATE("R4C",'R. Gestión '!$P$70),"")</f>
        <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row>
    <row r="50" spans="1:80" ht="15" customHeight="1" x14ac:dyDescent="0.25">
      <c r="A50" s="72"/>
      <c r="B50" s="839"/>
      <c r="C50" s="839"/>
      <c r="D50" s="840"/>
      <c r="E50" s="880"/>
      <c r="F50" s="881"/>
      <c r="G50" s="881"/>
      <c r="H50" s="881"/>
      <c r="I50" s="882"/>
      <c r="J50" s="65" t="str">
        <f>IF(AND('R. Gestión '!$Z$71="Muy Baja",'R. Gestión '!$AB$71="Leve"),CONCATENATE("R5C",'R. Gestión '!$P$71),"")</f>
        <v/>
      </c>
      <c r="K50" s="66" t="str">
        <f>IF(AND('R. Gestión '!$Z$72="Muy Baja",'R. Gestión '!$AB$72="Leve"),CONCATENATE("R5C",'R. Gestión '!$P$72),"")</f>
        <v/>
      </c>
      <c r="L50" s="66" t="str">
        <f>IF(AND('R. Gestión '!$Z$73="Muy Baja",'R. Gestión '!$AB$73="Leve"),CONCATENATE("R5C",'R. Gestión '!$P$73),"")</f>
        <v/>
      </c>
      <c r="M50" s="66" t="str">
        <f>IF(AND('R. Gestión '!$Z$74="Muy Baja",'R. Gestión '!$AB$74="Leve"),CONCATENATE("R5C",'R. Gestión '!$P$74),"")</f>
        <v/>
      </c>
      <c r="N50" s="66" t="str">
        <f>IF(AND('R. Gestión '!$Z$75="Muy Baja",'R. Gestión '!$AB$75="Leve"),CONCATENATE("R5C",'R. Gestión '!$P$75),"")</f>
        <v/>
      </c>
      <c r="O50" s="67" t="str">
        <f>IF(AND('R. Gestión '!$Z$76="Muy Baja",'R. Gestión '!$AB$76="Leve"),CONCATENATE("R5C",'R. Gestión '!$P$76),"")</f>
        <v/>
      </c>
      <c r="P50" s="65" t="str">
        <f>IF(AND('R. Gestión '!$Z$71="Muy Baja",'R. Gestión '!$AB$71="Menor"),CONCATENATE("R5C",'R. Gestión '!$P$71),"")</f>
        <v/>
      </c>
      <c r="Q50" s="66" t="str">
        <f>IF(AND('R. Gestión '!$Z$72="Muy Baja",'R. Gestión '!$AB$72="Menor"),CONCATENATE("R5C",'R. Gestión '!$P$72),"")</f>
        <v/>
      </c>
      <c r="R50" s="66" t="str">
        <f>IF(AND('R. Gestión '!$Z$73="Muy Baja",'R. Gestión '!$AB$73="Menor"),CONCATENATE("R5C",'R. Gestión '!$P$73),"")</f>
        <v/>
      </c>
      <c r="S50" s="66" t="str">
        <f>IF(AND('R. Gestión '!$Z$74="Muy Baja",'R. Gestión '!$AB$74="Menor"),CONCATENATE("R5C",'R. Gestión '!$P$74),"")</f>
        <v/>
      </c>
      <c r="T50" s="66" t="str">
        <f>IF(AND('R. Gestión '!$Z$75="Muy Baja",'R. Gestión '!$AB$75="Menor"),CONCATENATE("R5C",'R. Gestión '!$P$75),"")</f>
        <v/>
      </c>
      <c r="U50" s="67" t="str">
        <f>IF(AND('R. Gestión '!$Z$76="Muy Baja",'R. Gestión '!$AB$76="Menor"),CONCATENATE("R5C",'R. Gestión '!$P$76),"")</f>
        <v/>
      </c>
      <c r="V50" s="56" t="str">
        <f>IF(AND('R. Gestión '!$Z$71="Muy Baja",'R. Gestión '!$AB$71="Moderado"),CONCATENATE("R5C",'R. Gestión '!$P$71),"")</f>
        <v/>
      </c>
      <c r="W50" s="57" t="str">
        <f>IF(AND('R. Gestión '!$Z$72="Muy Baja",'R. Gestión '!$AB$72="Moderado"),CONCATENATE("R5C",'R. Gestión '!$P$72),"")</f>
        <v/>
      </c>
      <c r="X50" s="57" t="str">
        <f>IF(AND('R. Gestión '!$Z$73="Muy Baja",'R. Gestión '!$AB$73="Moderado"),CONCATENATE("R5C",'R. Gestión '!$P$73),"")</f>
        <v/>
      </c>
      <c r="Y50" s="57" t="str">
        <f>IF(AND('R. Gestión '!$Z$74="Muy Baja",'R. Gestión '!$AB$74="Moderado"),CONCATENATE("R5C",'R. Gestión '!$P$74),"")</f>
        <v/>
      </c>
      <c r="Z50" s="57" t="str">
        <f>IF(AND('R. Gestión '!$Z$75="Muy Baja",'R. Gestión '!$AB$75="Moderado"),CONCATENATE("R5C",'R. Gestión '!$P$75),"")</f>
        <v/>
      </c>
      <c r="AA50" s="58" t="str">
        <f>IF(AND('R. Gestión '!$Z$76="Muy Baja",'R. Gestión '!$AB$76="Moderado"),CONCATENATE("R5C",'R. Gestión '!$P$76),"")</f>
        <v/>
      </c>
      <c r="AB50" s="40" t="str">
        <f>IF(AND('R. Gestión '!$Z$71="Muy Baja",'R. Gestión '!$AB$71="Mayor"),CONCATENATE("R5C",'R. Gestión '!$P$71),"")</f>
        <v/>
      </c>
      <c r="AC50" s="41" t="str">
        <f>IF(AND('R. Gestión '!$Z$72="Muy Baja",'R. Gestión '!$AB$72="Mayor"),CONCATENATE("R5C",'R. Gestión '!$P$72),"")</f>
        <v/>
      </c>
      <c r="AD50" s="46" t="str">
        <f>IF(AND('R. Gestión '!$Z$73="Muy Baja",'R. Gestión '!$AB$73="Mayor"),CONCATENATE("R5C",'R. Gestión '!$P$73),"")</f>
        <v/>
      </c>
      <c r="AE50" s="46" t="str">
        <f>IF(AND('R. Gestión '!$Z$74="Muy Baja",'R. Gestión '!$AB$74="Mayor"),CONCATENATE("R5C",'R. Gestión '!$P$74),"")</f>
        <v/>
      </c>
      <c r="AF50" s="46" t="str">
        <f>IF(AND('R. Gestión '!$Z$75="Muy Baja",'R. Gestión '!$AB$75="Mayor"),CONCATENATE("R5C",'R. Gestión '!$P$75),"")</f>
        <v/>
      </c>
      <c r="AG50" s="42" t="str">
        <f>IF(AND('R. Gestión '!$Z$76="Muy Baja",'R. Gestión '!$AB$76="Mayor"),CONCATENATE("R5C",'R. Gestión '!$P$76),"")</f>
        <v/>
      </c>
      <c r="AH50" s="43" t="str">
        <f>IF(AND('R. Gestión '!$Z$71="Muy Baja",'R. Gestión '!$AB$71="Catastrófico"),CONCATENATE("R5C",'R. Gestión '!$P$71),"")</f>
        <v/>
      </c>
      <c r="AI50" s="44" t="str">
        <f>IF(AND('R. Gestión '!$Z$72="Muy Baja",'R. Gestión '!$AB$72="Catastrófico"),CONCATENATE("R5C",'R. Gestión '!$P$72),"")</f>
        <v/>
      </c>
      <c r="AJ50" s="44" t="str">
        <f>IF(AND('R. Gestión '!$Z$73="Muy Baja",'R. Gestión '!$AB$73="Catastrófico"),CONCATENATE("R5C",'R. Gestión '!$P$73),"")</f>
        <v/>
      </c>
      <c r="AK50" s="44" t="str">
        <f>IF(AND('R. Gestión '!$Z$74="Muy Baja",'R. Gestión '!$AB$74="Catastrófico"),CONCATENATE("R5C",'R. Gestión '!$P$74),"")</f>
        <v/>
      </c>
      <c r="AL50" s="44" t="str">
        <f>IF(AND('R. Gestión '!$Z$75="Muy Baja",'R. Gestión '!$AB$75="Catastrófico"),CONCATENATE("R5C",'R. Gestión '!$P$75),"")</f>
        <v/>
      </c>
      <c r="AM50" s="45" t="str">
        <f>IF(AND('R. Gestión '!$Z$76="Muy Baja",'R. Gestión '!$AB$76="Catastrófico"),CONCATENATE("R5C",'R. Gestión '!$P$76),"")</f>
        <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row>
    <row r="51" spans="1:80" ht="15" customHeight="1" x14ac:dyDescent="0.25">
      <c r="A51" s="72"/>
      <c r="B51" s="839"/>
      <c r="C51" s="839"/>
      <c r="D51" s="840"/>
      <c r="E51" s="880"/>
      <c r="F51" s="881"/>
      <c r="G51" s="881"/>
      <c r="H51" s="881"/>
      <c r="I51" s="882"/>
      <c r="J51" s="65" t="str">
        <f>IF(AND('R. Gestión '!$Z$77="Muy Baja",'R. Gestión '!$AB$77="Leve"),CONCATENATE("R6C",'R. Gestión '!$P$77),"")</f>
        <v/>
      </c>
      <c r="K51" s="66" t="str">
        <f>IF(AND('R. Gestión '!$Z$78="Muy Baja",'R. Gestión '!$AB$78="Leve"),CONCATENATE("R6C",'R. Gestión '!$P$78),"")</f>
        <v/>
      </c>
      <c r="L51" s="66" t="str">
        <f>IF(AND('R. Gestión '!$Z$79="Muy Baja",'R. Gestión '!$AB$79="Leve"),CONCATENATE("R6C",'R. Gestión '!$P$79),"")</f>
        <v/>
      </c>
      <c r="M51" s="66" t="str">
        <f>IF(AND('R. Gestión '!$Z$80="Muy Baja",'R. Gestión '!$AB$80="Leve"),CONCATENATE("R6C",'R. Gestión '!$P$80),"")</f>
        <v/>
      </c>
      <c r="N51" s="66" t="str">
        <f>IF(AND('R. Gestión '!$Z$81="Muy Baja",'R. Gestión '!$AB$81="Leve"),CONCATENATE("R6C",'R. Gestión '!$P$81),"")</f>
        <v/>
      </c>
      <c r="O51" s="67" t="str">
        <f>IF(AND('R. Gestión '!$Z$82="Muy Baja",'R. Gestión '!$AB$82="Leve"),CONCATENATE("R6C",'R. Gestión '!$P$82),"")</f>
        <v/>
      </c>
      <c r="P51" s="65" t="str">
        <f>IF(AND('R. Gestión '!$Z$77="Muy Baja",'R. Gestión '!$AB$77="Menor"),CONCATENATE("R6C",'R. Gestión '!$P$77),"")</f>
        <v/>
      </c>
      <c r="Q51" s="66" t="str">
        <f>IF(AND('R. Gestión '!$Z$78="Muy Baja",'R. Gestión '!$AB$78="Menor"),CONCATENATE("R6C",'R. Gestión '!$P$78),"")</f>
        <v/>
      </c>
      <c r="R51" s="66" t="str">
        <f>IF(AND('R. Gestión '!$Z$79="Muy Baja",'R. Gestión '!$AB$79="Menor"),CONCATENATE("R6C",'R. Gestión '!$P$79),"")</f>
        <v/>
      </c>
      <c r="S51" s="66" t="str">
        <f>IF(AND('R. Gestión '!$Z$80="Muy Baja",'R. Gestión '!$AB$80="Menor"),CONCATENATE("R6C",'R. Gestión '!$P$80),"")</f>
        <v/>
      </c>
      <c r="T51" s="66" t="str">
        <f>IF(AND('R. Gestión '!$Z$81="Muy Baja",'R. Gestión '!$AB$81="Menor"),CONCATENATE("R6C",'R. Gestión '!$P$81),"")</f>
        <v/>
      </c>
      <c r="U51" s="67" t="str">
        <f>IF(AND('R. Gestión '!$Z$82="Muy Baja",'R. Gestión '!$AB$82="Menor"),CONCATENATE("R6C",'R. Gestión '!$P$82),"")</f>
        <v/>
      </c>
      <c r="V51" s="56" t="str">
        <f>IF(AND('R. Gestión '!$Z$77="Muy Baja",'R. Gestión '!$AB$77="Moderado"),CONCATENATE("R6C",'R. Gestión '!$P$77),"")</f>
        <v/>
      </c>
      <c r="W51" s="57" t="str">
        <f>IF(AND('R. Gestión '!$Z$78="Muy Baja",'R. Gestión '!$AB$78="Moderado"),CONCATENATE("R6C",'R. Gestión '!$P$78),"")</f>
        <v/>
      </c>
      <c r="X51" s="57" t="str">
        <f>IF(AND('R. Gestión '!$Z$79="Muy Baja",'R. Gestión '!$AB$79="Moderado"),CONCATENATE("R6C",'R. Gestión '!$P$79),"")</f>
        <v/>
      </c>
      <c r="Y51" s="57" t="str">
        <f>IF(AND('R. Gestión '!$Z$80="Muy Baja",'R. Gestión '!$AB$80="Moderado"),CONCATENATE("R6C",'R. Gestión '!$P$80),"")</f>
        <v/>
      </c>
      <c r="Z51" s="57" t="str">
        <f>IF(AND('R. Gestión '!$Z$81="Muy Baja",'R. Gestión '!$AB$81="Moderado"),CONCATENATE("R6C",'R. Gestión '!$P$81),"")</f>
        <v/>
      </c>
      <c r="AA51" s="58" t="str">
        <f>IF(AND('R. Gestión '!$Z$82="Muy Baja",'R. Gestión '!$AB$82="Moderado"),CONCATENATE("R6C",'R. Gestión '!$P$82),"")</f>
        <v/>
      </c>
      <c r="AB51" s="40" t="str">
        <f>IF(AND('R. Gestión '!$Z$77="Muy Baja",'R. Gestión '!$AB$77="Mayor"),CONCATENATE("R6C",'R. Gestión '!$P$77),"")</f>
        <v/>
      </c>
      <c r="AC51" s="41" t="str">
        <f>IF(AND('R. Gestión '!$Z$78="Muy Baja",'R. Gestión '!$AB$78="Mayor"),CONCATENATE("R6C",'R. Gestión '!$P$78),"")</f>
        <v/>
      </c>
      <c r="AD51" s="46" t="str">
        <f>IF(AND('R. Gestión '!$Z$79="Muy Baja",'R. Gestión '!$AB$79="Mayor"),CONCATENATE("R6C",'R. Gestión '!$P$79),"")</f>
        <v/>
      </c>
      <c r="AE51" s="46" t="str">
        <f>IF(AND('R. Gestión '!$Z$80="Muy Baja",'R. Gestión '!$AB$80="Mayor"),CONCATENATE("R6C",'R. Gestión '!$P$80),"")</f>
        <v/>
      </c>
      <c r="AF51" s="46" t="str">
        <f>IF(AND('R. Gestión '!$Z$81="Muy Baja",'R. Gestión '!$AB$81="Mayor"),CONCATENATE("R6C",'R. Gestión '!$P$81),"")</f>
        <v/>
      </c>
      <c r="AG51" s="42" t="str">
        <f>IF(AND('R. Gestión '!$Z$82="Muy Baja",'R. Gestión '!$AB$82="Mayor"),CONCATENATE("R6C",'R. Gestión '!$P$82),"")</f>
        <v/>
      </c>
      <c r="AH51" s="43" t="str">
        <f>IF(AND('R. Gestión '!$Z$77="Muy Baja",'R. Gestión '!$AB$77="Catastrófico"),CONCATENATE("R6C",'R. Gestión '!$P$77),"")</f>
        <v/>
      </c>
      <c r="AI51" s="44" t="str">
        <f>IF(AND('R. Gestión '!$Z$78="Muy Baja",'R. Gestión '!$AB$78="Catastrófico"),CONCATENATE("R6C",'R. Gestión '!$P$78),"")</f>
        <v/>
      </c>
      <c r="AJ51" s="44" t="str">
        <f>IF(AND('R. Gestión '!$Z$79="Muy Baja",'R. Gestión '!$AB$79="Catastrófico"),CONCATENATE("R6C",'R. Gestión '!$P$79),"")</f>
        <v/>
      </c>
      <c r="AK51" s="44" t="str">
        <f>IF(AND('R. Gestión '!$Z$80="Muy Baja",'R. Gestión '!$AB$80="Catastrófico"),CONCATENATE("R6C",'R. Gestión '!$P$80),"")</f>
        <v/>
      </c>
      <c r="AL51" s="44" t="str">
        <f>IF(AND('R. Gestión '!$Z$81="Muy Baja",'R. Gestión '!$AB$81="Catastrófico"),CONCATENATE("R6C",'R. Gestión '!$P$81),"")</f>
        <v/>
      </c>
      <c r="AM51" s="45" t="str">
        <f>IF(AND('R. Gestión '!$Z$82="Muy Baja",'R. Gestión '!$AB$82="Catastrófico"),CONCATENATE("R6C",'R. Gestión '!$P$82),"")</f>
        <v/>
      </c>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row>
    <row r="52" spans="1:80" ht="15" customHeight="1" x14ac:dyDescent="0.25">
      <c r="A52" s="72"/>
      <c r="B52" s="839"/>
      <c r="C52" s="839"/>
      <c r="D52" s="840"/>
      <c r="E52" s="880"/>
      <c r="F52" s="881"/>
      <c r="G52" s="881"/>
      <c r="H52" s="881"/>
      <c r="I52" s="882"/>
      <c r="J52" s="65" t="str">
        <f>IF(AND('R. Gestión '!$Z$59="Muy Baja",'R. Gestión '!$AB$59="Leve"),CONCATENATE("R7C",'R. Gestión '!$P$59),"")</f>
        <v/>
      </c>
      <c r="K52" s="66" t="str">
        <f>IF(AND('R. Gestión '!$Z$60="Muy Baja",'R. Gestión '!$AB$60="Leve"),CONCATENATE("R7C",'R. Gestión '!$P$60),"")</f>
        <v/>
      </c>
      <c r="L52" s="66" t="str">
        <f>IF(AND('R. Gestión '!$Z$61="Muy Baja",'R. Gestión '!$AB$61="Leve"),CONCATENATE("R7C",'R. Gestión '!$P$61),"")</f>
        <v/>
      </c>
      <c r="M52" s="66" t="str">
        <f>IF(AND('R. Gestión '!$Z$62="Muy Baja",'R. Gestión '!$AB$62="Leve"),CONCATENATE("R7C",'R. Gestión '!$P$62),"")</f>
        <v/>
      </c>
      <c r="N52" s="66" t="str">
        <f>IF(AND('R. Gestión '!$Z$63="Muy Baja",'R. Gestión '!$AB$63="Leve"),CONCATENATE("R7C",'R. Gestión '!$P$63),"")</f>
        <v/>
      </c>
      <c r="O52" s="67" t="str">
        <f>IF(AND('R. Gestión '!$Z$64="Muy Baja",'R. Gestión '!$AB$64="Leve"),CONCATENATE("R7C",'R. Gestión '!$P$64),"")</f>
        <v/>
      </c>
      <c r="P52" s="65" t="str">
        <f>IF(AND('R. Gestión '!$Z$59="Muy Baja",'R. Gestión '!$AB$59="Menor"),CONCATENATE("R7C",'R. Gestión '!$P$59),"")</f>
        <v/>
      </c>
      <c r="Q52" s="66" t="str">
        <f>IF(AND('R. Gestión '!$Z$60="Muy Baja",'R. Gestión '!$AB$60="Menor"),CONCATENATE("R7C",'R. Gestión '!$P$60),"")</f>
        <v/>
      </c>
      <c r="R52" s="66" t="str">
        <f>IF(AND('R. Gestión '!$Z$61="Muy Baja",'R. Gestión '!$AB$61="Menor"),CONCATENATE("R7C",'R. Gestión '!$P$61),"")</f>
        <v/>
      </c>
      <c r="S52" s="66" t="str">
        <f>IF(AND('R. Gestión '!$Z$62="Muy Baja",'R. Gestión '!$AB$62="Menor"),CONCATENATE("R7C",'R. Gestión '!$P$62),"")</f>
        <v/>
      </c>
      <c r="T52" s="66" t="str">
        <f>IF(AND('R. Gestión '!$Z$63="Muy Baja",'R. Gestión '!$AB$63="Menor"),CONCATENATE("R7C",'R. Gestión '!$P$63),"")</f>
        <v/>
      </c>
      <c r="U52" s="67" t="str">
        <f>IF(AND('R. Gestión '!$Z$64="Muy Baja",'R. Gestión '!$AB$64="Menor"),CONCATENATE("R7C",'R. Gestión '!$P$64),"")</f>
        <v/>
      </c>
      <c r="V52" s="56" t="str">
        <f>IF(AND('R. Gestión '!$Z$59="Muy Baja",'R. Gestión '!$AB$59="Moderado"),CONCATENATE("R7C",'R. Gestión '!$P$59),"")</f>
        <v/>
      </c>
      <c r="W52" s="57" t="str">
        <f>IF(AND('R. Gestión '!$Z$60="Muy Baja",'R. Gestión '!$AB$60="Moderado"),CONCATENATE("R7C",'R. Gestión '!$P$60),"")</f>
        <v/>
      </c>
      <c r="X52" s="57" t="str">
        <f>IF(AND('R. Gestión '!$Z$61="Muy Baja",'R. Gestión '!$AB$61="Moderado"),CONCATENATE("R7C",'R. Gestión '!$P$61),"")</f>
        <v/>
      </c>
      <c r="Y52" s="57" t="str">
        <f>IF(AND('R. Gestión '!$Z$62="Muy Baja",'R. Gestión '!$AB$62="Moderado"),CONCATENATE("R7C",'R. Gestión '!$P$62),"")</f>
        <v/>
      </c>
      <c r="Z52" s="57" t="str">
        <f>IF(AND('R. Gestión '!$Z$63="Muy Baja",'R. Gestión '!$AB$63="Moderado"),CONCATENATE("R7C",'R. Gestión '!$P$63),"")</f>
        <v/>
      </c>
      <c r="AA52" s="58" t="str">
        <f>IF(AND('R. Gestión '!$Z$64="Muy Baja",'R. Gestión '!$AB$64="Moderado"),CONCATENATE("R7C",'R. Gestión '!$P$64),"")</f>
        <v/>
      </c>
      <c r="AB52" s="40" t="str">
        <f>IF(AND('R. Gestión '!$Z$59="Muy Baja",'R. Gestión '!$AB$59="Mayor"),CONCATENATE("R7C",'R. Gestión '!$P$59),"")</f>
        <v/>
      </c>
      <c r="AC52" s="41" t="str">
        <f>IF(AND('R. Gestión '!$Z$60="Muy Baja",'R. Gestión '!$AB$60="Mayor"),CONCATENATE("R7C",'R. Gestión '!$P$60),"")</f>
        <v/>
      </c>
      <c r="AD52" s="46" t="str">
        <f>IF(AND('R. Gestión '!$Z$61="Muy Baja",'R. Gestión '!$AB$61="Mayor"),CONCATENATE("R7C",'R. Gestión '!$P$61),"")</f>
        <v/>
      </c>
      <c r="AE52" s="46" t="str">
        <f>IF(AND('R. Gestión '!$Z$62="Muy Baja",'R. Gestión '!$AB$62="Mayor"),CONCATENATE("R7C",'R. Gestión '!$P$62),"")</f>
        <v/>
      </c>
      <c r="AF52" s="46" t="str">
        <f>IF(AND('R. Gestión '!$Z$63="Muy Baja",'R. Gestión '!$AB$63="Mayor"),CONCATENATE("R7C",'R. Gestión '!$P$63),"")</f>
        <v/>
      </c>
      <c r="AG52" s="42" t="str">
        <f>IF(AND('R. Gestión '!$Z$64="Muy Baja",'R. Gestión '!$AB$64="Mayor"),CONCATENATE("R7C",'R. Gestión '!$P$64),"")</f>
        <v/>
      </c>
      <c r="AH52" s="43" t="str">
        <f>IF(AND('R. Gestión '!$Z$59="Muy Baja",'R. Gestión '!$AB$59="Catastrófico"),CONCATENATE("R7C",'R. Gestión '!$P$59),"")</f>
        <v/>
      </c>
      <c r="AI52" s="44" t="str">
        <f>IF(AND('R. Gestión '!$Z$60="Muy Baja",'R. Gestión '!$AB$60="Catastrófico"),CONCATENATE("R7C",'R. Gestión '!$P$60),"")</f>
        <v/>
      </c>
      <c r="AJ52" s="44" t="str">
        <f>IF(AND('R. Gestión '!$Z$61="Muy Baja",'R. Gestión '!$AB$61="Catastrófico"),CONCATENATE("R7C",'R. Gestión '!$P$61),"")</f>
        <v/>
      </c>
      <c r="AK52" s="44" t="str">
        <f>IF(AND('R. Gestión '!$Z$62="Muy Baja",'R. Gestión '!$AB$62="Catastrófico"),CONCATENATE("R7C",'R. Gestión '!$P$62),"")</f>
        <v/>
      </c>
      <c r="AL52" s="44" t="str">
        <f>IF(AND('R. Gestión '!$Z$63="Muy Baja",'R. Gestión '!$AB$63="Catastrófico"),CONCATENATE("R7C",'R. Gestión '!$P$63),"")</f>
        <v/>
      </c>
      <c r="AM52" s="45" t="str">
        <f>IF(AND('R. Gestión '!$Z$64="Muy Baja",'R. Gestión '!$AB$64="Catastrófico"),CONCATENATE("R7C",'R. Gestión '!$P$64),"")</f>
        <v/>
      </c>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row>
    <row r="53" spans="1:80" ht="15" customHeight="1" x14ac:dyDescent="0.25">
      <c r="A53" s="72"/>
      <c r="B53" s="839"/>
      <c r="C53" s="839"/>
      <c r="D53" s="840"/>
      <c r="E53" s="880"/>
      <c r="F53" s="881"/>
      <c r="G53" s="881"/>
      <c r="H53" s="881"/>
      <c r="I53" s="882"/>
      <c r="J53" s="65" t="str">
        <f>IF(AND('R. Gestión '!$Z$146="Muy Baja",'R. Gestión '!$AB$146="Leve"),CONCATENATE("R8C",'R. Gestión '!$P$146),"")</f>
        <v/>
      </c>
      <c r="K53" s="66" t="str">
        <f>IF(AND('R. Gestión '!$Z$147="Muy Baja",'R. Gestión '!$AB$147="Leve"),CONCATENATE("R8C",'R. Gestión '!$P$147),"")</f>
        <v/>
      </c>
      <c r="L53" s="66" t="str">
        <f>IF(AND('R. Gestión '!$Z$148="Muy Baja",'R. Gestión '!$AB$148="Leve"),CONCATENATE("R8C",'R. Gestión '!$P$148),"")</f>
        <v/>
      </c>
      <c r="M53" s="66" t="str">
        <f>IF(AND('R. Gestión '!$Z$149="Muy Baja",'R. Gestión '!$AB$149="Leve"),CONCATENATE("R8C",'R. Gestión '!$P$149),"")</f>
        <v/>
      </c>
      <c r="N53" s="66" t="str">
        <f>IF(AND('R. Gestión '!$Z$150="Muy Baja",'R. Gestión '!$AB$150="Leve"),CONCATENATE("R8C",'R. Gestión '!$P$150),"")</f>
        <v/>
      </c>
      <c r="O53" s="67" t="str">
        <f>IF(AND('R. Gestión '!$Z$151="Muy Baja",'R. Gestión '!$AB$151="Leve"),CONCATENATE("R8C",'R. Gestión '!$P$151),"")</f>
        <v/>
      </c>
      <c r="P53" s="65" t="str">
        <f>IF(AND('R. Gestión '!$Z$146="Muy Baja",'R. Gestión '!$AB$146="Menor"),CONCATENATE("R8C",'R. Gestión '!$P$146),"")</f>
        <v/>
      </c>
      <c r="Q53" s="66" t="str">
        <f>IF(AND('R. Gestión '!$Z$147="Muy Baja",'R. Gestión '!$AB$147="Menor"),CONCATENATE("R8C",'R. Gestión '!$P$147),"")</f>
        <v/>
      </c>
      <c r="R53" s="66" t="str">
        <f>IF(AND('R. Gestión '!$Z$148="Muy Baja",'R. Gestión '!$AB$148="Menor"),CONCATENATE("R8C",'R. Gestión '!$P$148),"")</f>
        <v/>
      </c>
      <c r="S53" s="66" t="str">
        <f>IF(AND('R. Gestión '!$Z$149="Muy Baja",'R. Gestión '!$AB$149="Menor"),CONCATENATE("R8C",'R. Gestión '!$P$149),"")</f>
        <v/>
      </c>
      <c r="T53" s="66" t="str">
        <f>IF(AND('R. Gestión '!$Z$150="Muy Baja",'R. Gestión '!$AB$150="Menor"),CONCATENATE("R8C",'R. Gestión '!$P$150),"")</f>
        <v/>
      </c>
      <c r="U53" s="67" t="str">
        <f>IF(AND('R. Gestión '!$Z$151="Muy Baja",'R. Gestión '!$AB$151="Menor"),CONCATENATE("R8C",'R. Gestión '!$P$151),"")</f>
        <v/>
      </c>
      <c r="V53" s="56" t="str">
        <f>IF(AND('R. Gestión '!$Z$146="Muy Baja",'R. Gestión '!$AB$146="Moderado"),CONCATENATE("R8C",'R. Gestión '!$P$146),"")</f>
        <v/>
      </c>
      <c r="W53" s="57" t="str">
        <f>IF(AND('R. Gestión '!$Z$147="Muy Baja",'R. Gestión '!$AB$147="Moderado"),CONCATENATE("R8C",'R. Gestión '!$P$147),"")</f>
        <v/>
      </c>
      <c r="X53" s="57" t="str">
        <f>IF(AND('R. Gestión '!$Z$148="Muy Baja",'R. Gestión '!$AB$148="Moderado"),CONCATENATE("R8C",'R. Gestión '!$P$148),"")</f>
        <v/>
      </c>
      <c r="Y53" s="57" t="str">
        <f>IF(AND('R. Gestión '!$Z$149="Muy Baja",'R. Gestión '!$AB$149="Moderado"),CONCATENATE("R8C",'R. Gestión '!$P$149),"")</f>
        <v/>
      </c>
      <c r="Z53" s="57" t="str">
        <f>IF(AND('R. Gestión '!$Z$150="Muy Baja",'R. Gestión '!$AB$150="Moderado"),CONCATENATE("R8C",'R. Gestión '!$P$150),"")</f>
        <v/>
      </c>
      <c r="AA53" s="58" t="str">
        <f>IF(AND('R. Gestión '!$Z$151="Muy Baja",'R. Gestión '!$AB$151="Moderado"),CONCATENATE("R8C",'R. Gestión '!$P$151),"")</f>
        <v/>
      </c>
      <c r="AB53" s="40" t="str">
        <f>IF(AND('R. Gestión '!$Z$146="Muy Baja",'R. Gestión '!$AB$146="Mayor"),CONCATENATE("R8C",'R. Gestión '!$P$146),"")</f>
        <v/>
      </c>
      <c r="AC53" s="41" t="str">
        <f>IF(AND('R. Gestión '!$Z$147="Muy Baja",'R. Gestión '!$AB$147="Mayor"),CONCATENATE("R8C",'R. Gestión '!$P$147),"")</f>
        <v/>
      </c>
      <c r="AD53" s="46" t="str">
        <f>IF(AND('R. Gestión '!$Z$148="Muy Baja",'R. Gestión '!$AB$148="Mayor"),CONCATENATE("R8C",'R. Gestión '!$P$148),"")</f>
        <v/>
      </c>
      <c r="AE53" s="46" t="str">
        <f>IF(AND('R. Gestión '!$Z$149="Muy Baja",'R. Gestión '!$AB$149="Mayor"),CONCATENATE("R8C",'R. Gestión '!$P$149),"")</f>
        <v/>
      </c>
      <c r="AF53" s="46" t="str">
        <f>IF(AND('R. Gestión '!$Z$150="Muy Baja",'R. Gestión '!$AB$150="Mayor"),CONCATENATE("R8C",'R. Gestión '!$P$150),"")</f>
        <v/>
      </c>
      <c r="AG53" s="42" t="str">
        <f>IF(AND('R. Gestión '!$Z$151="Muy Baja",'R. Gestión '!$AB$151="Mayor"),CONCATENATE("R8C",'R. Gestión '!$P$151),"")</f>
        <v/>
      </c>
      <c r="AH53" s="43" t="str">
        <f>IF(AND('R. Gestión '!$Z$146="Muy Baja",'R. Gestión '!$AB$146="Catastrófico"),CONCATENATE("R8C",'R. Gestión '!$P$146),"")</f>
        <v/>
      </c>
      <c r="AI53" s="44" t="str">
        <f>IF(AND('R. Gestión '!$Z$147="Muy Baja",'R. Gestión '!$AB$147="Catastrófico"),CONCATENATE("R8C",'R. Gestión '!$P$147),"")</f>
        <v/>
      </c>
      <c r="AJ53" s="44" t="str">
        <f>IF(AND('R. Gestión '!$Z$148="Muy Baja",'R. Gestión '!$AB$148="Catastrófico"),CONCATENATE("R8C",'R. Gestión '!$P$148),"")</f>
        <v/>
      </c>
      <c r="AK53" s="44" t="str">
        <f>IF(AND('R. Gestión '!$Z$149="Muy Baja",'R. Gestión '!$AB$149="Catastrófico"),CONCATENATE("R8C",'R. Gestión '!$P$149),"")</f>
        <v/>
      </c>
      <c r="AL53" s="44" t="str">
        <f>IF(AND('R. Gestión '!$Z$150="Muy Baja",'R. Gestión '!$AB$150="Catastrófico"),CONCATENATE("R8C",'R. Gestión '!$P$150),"")</f>
        <v/>
      </c>
      <c r="AM53" s="45" t="str">
        <f>IF(AND('R. Gestión '!$Z$151="Muy Baja",'R. Gestión '!$AB$151="Catastrófico"),CONCATENATE("R8C",'R. Gestión '!$P$151),"")</f>
        <v/>
      </c>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row>
    <row r="54" spans="1:80" ht="15" customHeight="1" x14ac:dyDescent="0.25">
      <c r="A54" s="72"/>
      <c r="B54" s="839"/>
      <c r="C54" s="839"/>
      <c r="D54" s="840"/>
      <c r="E54" s="880"/>
      <c r="F54" s="881"/>
      <c r="G54" s="881"/>
      <c r="H54" s="881"/>
      <c r="I54" s="882"/>
      <c r="J54" s="65" t="str">
        <f>IF(AND('R. Gestión '!$Z$152="Muy Baja",'R. Gestión '!$AB$152="Leve"),CONCATENATE("R9C",'R. Gestión '!$P$152),"")</f>
        <v/>
      </c>
      <c r="K54" s="66" t="str">
        <f>IF(AND('R. Gestión '!$Z$153="Muy Baja",'R. Gestión '!$AB$153="Leve"),CONCATENATE("R9C",'R. Gestión '!$P$153),"")</f>
        <v/>
      </c>
      <c r="L54" s="66" t="str">
        <f>IF(AND('R. Gestión '!$Z$154="Muy Baja",'R. Gestión '!$AB$154="Leve"),CONCATENATE("R9C",'R. Gestión '!$P$154),"")</f>
        <v/>
      </c>
      <c r="M54" s="66" t="str">
        <f>IF(AND('R. Gestión '!$Z$155="Muy Baja",'R. Gestión '!$AB$155="Leve"),CONCATENATE("R9C",'R. Gestión '!$P$155),"")</f>
        <v/>
      </c>
      <c r="N54" s="66" t="str">
        <f>IF(AND('R. Gestión '!$Z$156="Muy Baja",'R. Gestión '!$AB$156="Leve"),CONCATENATE("R9C",'R. Gestión '!$P$156),"")</f>
        <v/>
      </c>
      <c r="O54" s="67" t="str">
        <f>IF(AND('R. Gestión '!$Z$157="Muy Baja",'R. Gestión '!$AB$157="Leve"),CONCATENATE("R9C",'R. Gestión '!$P$157),"")</f>
        <v/>
      </c>
      <c r="P54" s="65" t="str">
        <f>IF(AND('R. Gestión '!$Z$152="Muy Baja",'R. Gestión '!$AB$152="Menor"),CONCATENATE("R9C",'R. Gestión '!$P$152),"")</f>
        <v/>
      </c>
      <c r="Q54" s="66" t="str">
        <f>IF(AND('R. Gestión '!$Z$153="Muy Baja",'R. Gestión '!$AB$153="Menor"),CONCATENATE("R9C",'R. Gestión '!$P$153),"")</f>
        <v/>
      </c>
      <c r="R54" s="66" t="str">
        <f>IF(AND('R. Gestión '!$Z$154="Muy Baja",'R. Gestión '!$AB$154="Menor"),CONCATENATE("R9C",'R. Gestión '!$P$154),"")</f>
        <v/>
      </c>
      <c r="S54" s="66" t="str">
        <f>IF(AND('R. Gestión '!$Z$155="Muy Baja",'R. Gestión '!$AB$155="Menor"),CONCATENATE("R9C",'R. Gestión '!$P$155),"")</f>
        <v/>
      </c>
      <c r="T54" s="66" t="str">
        <f>IF(AND('R. Gestión '!$Z$156="Muy Baja",'R. Gestión '!$AB$156="Menor"),CONCATENATE("R9C",'R. Gestión '!$P$156),"")</f>
        <v/>
      </c>
      <c r="U54" s="67" t="str">
        <f>IF(AND('R. Gestión '!$Z$157="Muy Baja",'R. Gestión '!$AB$157="Menor"),CONCATENATE("R9C",'R. Gestión '!$P$157),"")</f>
        <v/>
      </c>
      <c r="V54" s="56" t="str">
        <f>IF(AND('R. Gestión '!$Z$152="Muy Baja",'R. Gestión '!$AB$152="Moderado"),CONCATENATE("R9C",'R. Gestión '!$P$152),"")</f>
        <v/>
      </c>
      <c r="W54" s="57" t="str">
        <f>IF(AND('R. Gestión '!$Z$153="Muy Baja",'R. Gestión '!$AB$153="Moderado"),CONCATENATE("R9C",'R. Gestión '!$P$153),"")</f>
        <v/>
      </c>
      <c r="X54" s="57" t="str">
        <f>IF(AND('R. Gestión '!$Z$154="Muy Baja",'R. Gestión '!$AB$154="Moderado"),CONCATENATE("R9C",'R. Gestión '!$P$154),"")</f>
        <v/>
      </c>
      <c r="Y54" s="57" t="str">
        <f>IF(AND('R. Gestión '!$Z$155="Muy Baja",'R. Gestión '!$AB$155="Moderado"),CONCATENATE("R9C",'R. Gestión '!$P$155),"")</f>
        <v/>
      </c>
      <c r="Z54" s="57" t="str">
        <f>IF(AND('R. Gestión '!$Z$156="Muy Baja",'R. Gestión '!$AB$156="Moderado"),CONCATENATE("R9C",'R. Gestión '!$P$156),"")</f>
        <v/>
      </c>
      <c r="AA54" s="58" t="str">
        <f>IF(AND('R. Gestión '!$Z$157="Muy Baja",'R. Gestión '!$AB$157="Moderado"),CONCATENATE("R9C",'R. Gestión '!$P$157),"")</f>
        <v/>
      </c>
      <c r="AB54" s="40" t="str">
        <f>IF(AND('R. Gestión '!$Z$152="Muy Baja",'R. Gestión '!$AB$152="Mayor"),CONCATENATE("R9C",'R. Gestión '!$P$152),"")</f>
        <v/>
      </c>
      <c r="AC54" s="41" t="str">
        <f>IF(AND('R. Gestión '!$Z$153="Muy Baja",'R. Gestión '!$AB$153="Mayor"),CONCATENATE("R9C",'R. Gestión '!$P$153),"")</f>
        <v/>
      </c>
      <c r="AD54" s="46" t="str">
        <f>IF(AND('R. Gestión '!$Z$154="Muy Baja",'R. Gestión '!$AB$154="Mayor"),CONCATENATE("R9C",'R. Gestión '!$P$154),"")</f>
        <v/>
      </c>
      <c r="AE54" s="46" t="str">
        <f>IF(AND('R. Gestión '!$Z$155="Muy Baja",'R. Gestión '!$AB$155="Mayor"),CONCATENATE("R9C",'R. Gestión '!$P$155),"")</f>
        <v/>
      </c>
      <c r="AF54" s="46" t="str">
        <f>IF(AND('R. Gestión '!$Z$156="Muy Baja",'R. Gestión '!$AB$156="Mayor"),CONCATENATE("R9C",'R. Gestión '!$P$156),"")</f>
        <v/>
      </c>
      <c r="AG54" s="42" t="str">
        <f>IF(AND('R. Gestión '!$Z$157="Muy Baja",'R. Gestión '!$AB$157="Mayor"),CONCATENATE("R9C",'R. Gestión '!$P$157),"")</f>
        <v/>
      </c>
      <c r="AH54" s="43" t="str">
        <f>IF(AND('R. Gestión '!$Z$152="Muy Baja",'R. Gestión '!$AB$152="Catastrófico"),CONCATENATE("R9C",'R. Gestión '!$P$152),"")</f>
        <v/>
      </c>
      <c r="AI54" s="44" t="str">
        <f>IF(AND('R. Gestión '!$Z$153="Muy Baja",'R. Gestión '!$AB$153="Catastrófico"),CONCATENATE("R9C",'R. Gestión '!$P$153),"")</f>
        <v/>
      </c>
      <c r="AJ54" s="44" t="str">
        <f>IF(AND('R. Gestión '!$Z$154="Muy Baja",'R. Gestión '!$AB$154="Catastrófico"),CONCATENATE("R9C",'R. Gestión '!$P$154),"")</f>
        <v/>
      </c>
      <c r="AK54" s="44" t="str">
        <f>IF(AND('R. Gestión '!$Z$155="Muy Baja",'R. Gestión '!$AB$155="Catastrófico"),CONCATENATE("R9C",'R. Gestión '!$P$155),"")</f>
        <v/>
      </c>
      <c r="AL54" s="44" t="str">
        <f>IF(AND('R. Gestión '!$Z$156="Muy Baja",'R. Gestión '!$AB$156="Catastrófico"),CONCATENATE("R9C",'R. Gestión '!$P$156),"")</f>
        <v/>
      </c>
      <c r="AM54" s="45" t="str">
        <f>IF(AND('R. Gestión '!$Z$157="Muy Baja",'R. Gestión '!$AB$157="Catastrófico"),CONCATENATE("R9C",'R. Gestión '!$P$157),"")</f>
        <v/>
      </c>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row>
    <row r="55" spans="1:80" ht="15.75" customHeight="1" thickBot="1" x14ac:dyDescent="0.3">
      <c r="A55" s="72"/>
      <c r="B55" s="839"/>
      <c r="C55" s="839"/>
      <c r="D55" s="840"/>
      <c r="E55" s="883"/>
      <c r="F55" s="884"/>
      <c r="G55" s="884"/>
      <c r="H55" s="884"/>
      <c r="I55" s="885"/>
      <c r="J55" s="68" t="str">
        <f>IF(AND('R. Gestión '!$Z$158="Muy Baja",'R. Gestión '!$AB$158="Leve"),CONCATENATE("R10C",'R. Gestión '!$P$158),"")</f>
        <v>R10C1</v>
      </c>
      <c r="K55" s="69" t="str">
        <f>IF(AND('R. Gestión '!$Z$159="Muy Baja",'R. Gestión '!$AB$159="Leve"),CONCATENATE("R10C",'R. Gestión '!$P$159),"")</f>
        <v/>
      </c>
      <c r="L55" s="69" t="str">
        <f>IF(AND('R. Gestión '!$Z$160="Muy Baja",'R. Gestión '!$AB$160="Leve"),CONCATENATE("R10C",'R. Gestión '!$P$160),"")</f>
        <v/>
      </c>
      <c r="M55" s="69" t="str">
        <f>IF(AND('R. Gestión '!$Z$161="Muy Baja",'R. Gestión '!$AB$161="Leve"),CONCATENATE("R10C",'R. Gestión '!$P$161),"")</f>
        <v/>
      </c>
      <c r="N55" s="69" t="str">
        <f>IF(AND('R. Gestión '!$Z$162="Muy Baja",'R. Gestión '!$AB$162="Leve"),CONCATENATE("R10C",'R. Gestión '!$P$162),"")</f>
        <v/>
      </c>
      <c r="O55" s="70" t="str">
        <f>IF(AND('R. Gestión '!$Z$163="Muy Baja",'R. Gestión '!$AB$163="Leve"),CONCATENATE("R10C",'R. Gestión '!$P$163),"")</f>
        <v/>
      </c>
      <c r="P55" s="68" t="str">
        <f>IF(AND('R. Gestión '!$Z$158="Muy Baja",'R. Gestión '!$AB$158="Menor"),CONCATENATE("R10C",'R. Gestión '!$P$158),"")</f>
        <v/>
      </c>
      <c r="Q55" s="69" t="str">
        <f>IF(AND('R. Gestión '!$Z$159="Muy Baja",'R. Gestión '!$AB$159="Menor"),CONCATENATE("R10C",'R. Gestión '!$P$159),"")</f>
        <v/>
      </c>
      <c r="R55" s="69" t="str">
        <f>IF(AND('R. Gestión '!$Z$160="Muy Baja",'R. Gestión '!$AB$160="Menor"),CONCATENATE("R10C",'R. Gestión '!$P$160),"")</f>
        <v/>
      </c>
      <c r="S55" s="69" t="str">
        <f>IF(AND('R. Gestión '!$Z$161="Muy Baja",'R. Gestión '!$AB$161="Menor"),CONCATENATE("R10C",'R. Gestión '!$P$161),"")</f>
        <v/>
      </c>
      <c r="T55" s="69" t="str">
        <f>IF(AND('R. Gestión '!$Z$162="Muy Baja",'R. Gestión '!$AB$162="Menor"),CONCATENATE("R10C",'R. Gestión '!$P$162),"")</f>
        <v/>
      </c>
      <c r="U55" s="70" t="str">
        <f>IF(AND('R. Gestión '!$Z$163="Muy Baja",'R. Gestión '!$AB$163="Menor"),CONCATENATE("R10C",'R. Gestión '!$P$163),"")</f>
        <v/>
      </c>
      <c r="V55" s="59" t="str">
        <f>IF(AND('R. Gestión '!$Z$158="Muy Baja",'R. Gestión '!$AB$158="Moderado"),CONCATENATE("R10C",'R. Gestión '!$P$158),"")</f>
        <v/>
      </c>
      <c r="W55" s="60" t="str">
        <f>IF(AND('R. Gestión '!$Z$159="Muy Baja",'R. Gestión '!$AB$159="Moderado"),CONCATENATE("R10C",'R. Gestión '!$P$159),"")</f>
        <v/>
      </c>
      <c r="X55" s="60" t="str">
        <f>IF(AND('R. Gestión '!$Z$160="Muy Baja",'R. Gestión '!$AB$160="Moderado"),CONCATENATE("R10C",'R. Gestión '!$P$160),"")</f>
        <v/>
      </c>
      <c r="Y55" s="60" t="str">
        <f>IF(AND('R. Gestión '!$Z$161="Muy Baja",'R. Gestión '!$AB$161="Moderado"),CONCATENATE("R10C",'R. Gestión '!$P$161),"")</f>
        <v/>
      </c>
      <c r="Z55" s="60" t="str">
        <f>IF(AND('R. Gestión '!$Z$162="Muy Baja",'R. Gestión '!$AB$162="Moderado"),CONCATENATE("R10C",'R. Gestión '!$P$162),"")</f>
        <v/>
      </c>
      <c r="AA55" s="61" t="str">
        <f>IF(AND('R. Gestión '!$Z$163="Muy Baja",'R. Gestión '!$AB$163="Moderado"),CONCATENATE("R10C",'R. Gestión '!$P$163),"")</f>
        <v/>
      </c>
      <c r="AB55" s="47" t="str">
        <f>IF(AND('R. Gestión '!$Z$158="Muy Baja",'R. Gestión '!$AB$158="Mayor"),CONCATENATE("R10C",'R. Gestión '!$P$158),"")</f>
        <v/>
      </c>
      <c r="AC55" s="48" t="str">
        <f>IF(AND('R. Gestión '!$Z$159="Muy Baja",'R. Gestión '!$AB$159="Mayor"),CONCATENATE("R10C",'R. Gestión '!$P$159),"")</f>
        <v/>
      </c>
      <c r="AD55" s="48" t="str">
        <f>IF(AND('R. Gestión '!$Z$160="Muy Baja",'R. Gestión '!$AB$160="Mayor"),CONCATENATE("R10C",'R. Gestión '!$P$160),"")</f>
        <v/>
      </c>
      <c r="AE55" s="48" t="str">
        <f>IF(AND('R. Gestión '!$Z$161="Muy Baja",'R. Gestión '!$AB$161="Mayor"),CONCATENATE("R10C",'R. Gestión '!$P$161),"")</f>
        <v/>
      </c>
      <c r="AF55" s="48" t="str">
        <f>IF(AND('R. Gestión '!$Z$162="Muy Baja",'R. Gestión '!$AB$162="Mayor"),CONCATENATE("R10C",'R. Gestión '!$P$162),"")</f>
        <v/>
      </c>
      <c r="AG55" s="49" t="str">
        <f>IF(AND('R. Gestión '!$Z$163="Muy Baja",'R. Gestión '!$AB$163="Mayor"),CONCATENATE("R10C",'R. Gestión '!$P$163),"")</f>
        <v/>
      </c>
      <c r="AH55" s="50" t="str">
        <f>IF(AND('R. Gestión '!$Z$158="Muy Baja",'R. Gestión '!$AB$158="Catastrófico"),CONCATENATE("R10C",'R. Gestión '!$P$158),"")</f>
        <v/>
      </c>
      <c r="AI55" s="51" t="str">
        <f>IF(AND('R. Gestión '!$Z$159="Muy Baja",'R. Gestión '!$AB$159="Catastrófico"),CONCATENATE("R10C",'R. Gestión '!$P$159),"")</f>
        <v/>
      </c>
      <c r="AJ55" s="51" t="str">
        <f>IF(AND('R. Gestión '!$Z$160="Muy Baja",'R. Gestión '!$AB$160="Catastrófico"),CONCATENATE("R10C",'R. Gestión '!$P$160),"")</f>
        <v/>
      </c>
      <c r="AK55" s="51" t="str">
        <f>IF(AND('R. Gestión '!$Z$161="Muy Baja",'R. Gestión '!$AB$161="Catastrófico"),CONCATENATE("R10C",'R. Gestión '!$P$161),"")</f>
        <v/>
      </c>
      <c r="AL55" s="51" t="str">
        <f>IF(AND('R. Gestión '!$Z$162="Muy Baja",'R. Gestión '!$AB$162="Catastrófico"),CONCATENATE("R10C",'R. Gestión '!$P$162),"")</f>
        <v/>
      </c>
      <c r="AM55" s="52" t="str">
        <f>IF(AND('R. Gestión '!$Z$163="Muy Baja",'R. Gestión '!$AB$163="Catastrófico"),CONCATENATE("R10C",'R. Gestión '!$P$163),"")</f>
        <v/>
      </c>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row>
    <row r="56" spans="1:80" x14ac:dyDescent="0.25">
      <c r="A56" s="72"/>
      <c r="B56" s="72"/>
      <c r="C56" s="72"/>
      <c r="D56" s="72"/>
      <c r="E56" s="72"/>
      <c r="F56" s="72"/>
      <c r="G56" s="72"/>
      <c r="H56" s="72"/>
      <c r="I56" s="72"/>
      <c r="J56" s="877" t="s">
        <v>97</v>
      </c>
      <c r="K56" s="878"/>
      <c r="L56" s="878"/>
      <c r="M56" s="878"/>
      <c r="N56" s="878"/>
      <c r="O56" s="879"/>
      <c r="P56" s="877" t="s">
        <v>96</v>
      </c>
      <c r="Q56" s="878"/>
      <c r="R56" s="878"/>
      <c r="S56" s="878"/>
      <c r="T56" s="878"/>
      <c r="U56" s="879"/>
      <c r="V56" s="877" t="s">
        <v>95</v>
      </c>
      <c r="W56" s="878"/>
      <c r="X56" s="878"/>
      <c r="Y56" s="878"/>
      <c r="Z56" s="878"/>
      <c r="AA56" s="879"/>
      <c r="AB56" s="877" t="s">
        <v>94</v>
      </c>
      <c r="AC56" s="886"/>
      <c r="AD56" s="878"/>
      <c r="AE56" s="878"/>
      <c r="AF56" s="878"/>
      <c r="AG56" s="879"/>
      <c r="AH56" s="877" t="s">
        <v>93</v>
      </c>
      <c r="AI56" s="878"/>
      <c r="AJ56" s="878"/>
      <c r="AK56" s="878"/>
      <c r="AL56" s="878"/>
      <c r="AM56" s="879"/>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row>
    <row r="57" spans="1:80" x14ac:dyDescent="0.25">
      <c r="A57" s="72"/>
      <c r="B57" s="72"/>
      <c r="C57" s="72"/>
      <c r="D57" s="72"/>
      <c r="E57" s="72"/>
      <c r="F57" s="72"/>
      <c r="G57" s="72"/>
      <c r="H57" s="72"/>
      <c r="I57" s="72"/>
      <c r="J57" s="880"/>
      <c r="K57" s="881"/>
      <c r="L57" s="881"/>
      <c r="M57" s="881"/>
      <c r="N57" s="881"/>
      <c r="O57" s="882"/>
      <c r="P57" s="880"/>
      <c r="Q57" s="881"/>
      <c r="R57" s="881"/>
      <c r="S57" s="881"/>
      <c r="T57" s="881"/>
      <c r="U57" s="882"/>
      <c r="V57" s="880"/>
      <c r="W57" s="881"/>
      <c r="X57" s="881"/>
      <c r="Y57" s="881"/>
      <c r="Z57" s="881"/>
      <c r="AA57" s="882"/>
      <c r="AB57" s="880"/>
      <c r="AC57" s="881"/>
      <c r="AD57" s="881"/>
      <c r="AE57" s="881"/>
      <c r="AF57" s="881"/>
      <c r="AG57" s="882"/>
      <c r="AH57" s="880"/>
      <c r="AI57" s="881"/>
      <c r="AJ57" s="881"/>
      <c r="AK57" s="881"/>
      <c r="AL57" s="881"/>
      <c r="AM57" s="88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row>
    <row r="58" spans="1:80" x14ac:dyDescent="0.25">
      <c r="A58" s="72"/>
      <c r="B58" s="72"/>
      <c r="C58" s="72"/>
      <c r="D58" s="72"/>
      <c r="E58" s="72"/>
      <c r="F58" s="72"/>
      <c r="G58" s="72"/>
      <c r="H58" s="72"/>
      <c r="I58" s="72"/>
      <c r="J58" s="880"/>
      <c r="K58" s="881"/>
      <c r="L58" s="881"/>
      <c r="M58" s="881"/>
      <c r="N58" s="881"/>
      <c r="O58" s="882"/>
      <c r="P58" s="880"/>
      <c r="Q58" s="881"/>
      <c r="R58" s="881"/>
      <c r="S58" s="881"/>
      <c r="T58" s="881"/>
      <c r="U58" s="882"/>
      <c r="V58" s="880"/>
      <c r="W58" s="881"/>
      <c r="X58" s="881"/>
      <c r="Y58" s="881"/>
      <c r="Z58" s="881"/>
      <c r="AA58" s="882"/>
      <c r="AB58" s="880"/>
      <c r="AC58" s="881"/>
      <c r="AD58" s="881"/>
      <c r="AE58" s="881"/>
      <c r="AF58" s="881"/>
      <c r="AG58" s="882"/>
      <c r="AH58" s="880"/>
      <c r="AI58" s="881"/>
      <c r="AJ58" s="881"/>
      <c r="AK58" s="881"/>
      <c r="AL58" s="881"/>
      <c r="AM58" s="88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row>
    <row r="59" spans="1:80" x14ac:dyDescent="0.25">
      <c r="A59" s="72"/>
      <c r="B59" s="72"/>
      <c r="C59" s="72"/>
      <c r="D59" s="72"/>
      <c r="E59" s="72"/>
      <c r="F59" s="72"/>
      <c r="G59" s="72"/>
      <c r="H59" s="72"/>
      <c r="I59" s="72"/>
      <c r="J59" s="880"/>
      <c r="K59" s="881"/>
      <c r="L59" s="881"/>
      <c r="M59" s="881"/>
      <c r="N59" s="881"/>
      <c r="O59" s="882"/>
      <c r="P59" s="880"/>
      <c r="Q59" s="881"/>
      <c r="R59" s="881"/>
      <c r="S59" s="881"/>
      <c r="T59" s="881"/>
      <c r="U59" s="882"/>
      <c r="V59" s="880"/>
      <c r="W59" s="881"/>
      <c r="X59" s="881"/>
      <c r="Y59" s="881"/>
      <c r="Z59" s="881"/>
      <c r="AA59" s="882"/>
      <c r="AB59" s="880"/>
      <c r="AC59" s="881"/>
      <c r="AD59" s="881"/>
      <c r="AE59" s="881"/>
      <c r="AF59" s="881"/>
      <c r="AG59" s="882"/>
      <c r="AH59" s="880"/>
      <c r="AI59" s="881"/>
      <c r="AJ59" s="881"/>
      <c r="AK59" s="881"/>
      <c r="AL59" s="881"/>
      <c r="AM59" s="88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row>
    <row r="60" spans="1:80" x14ac:dyDescent="0.25">
      <c r="A60" s="72"/>
      <c r="B60" s="72"/>
      <c r="C60" s="72"/>
      <c r="D60" s="72"/>
      <c r="E60" s="72"/>
      <c r="F60" s="72"/>
      <c r="G60" s="72"/>
      <c r="H60" s="72"/>
      <c r="I60" s="72"/>
      <c r="J60" s="880"/>
      <c r="K60" s="881"/>
      <c r="L60" s="881"/>
      <c r="M60" s="881"/>
      <c r="N60" s="881"/>
      <c r="O60" s="882"/>
      <c r="P60" s="880"/>
      <c r="Q60" s="881"/>
      <c r="R60" s="881"/>
      <c r="S60" s="881"/>
      <c r="T60" s="881"/>
      <c r="U60" s="882"/>
      <c r="V60" s="880"/>
      <c r="W60" s="881"/>
      <c r="X60" s="881"/>
      <c r="Y60" s="881"/>
      <c r="Z60" s="881"/>
      <c r="AA60" s="882"/>
      <c r="AB60" s="880"/>
      <c r="AC60" s="881"/>
      <c r="AD60" s="881"/>
      <c r="AE60" s="881"/>
      <c r="AF60" s="881"/>
      <c r="AG60" s="882"/>
      <c r="AH60" s="880"/>
      <c r="AI60" s="881"/>
      <c r="AJ60" s="881"/>
      <c r="AK60" s="881"/>
      <c r="AL60" s="881"/>
      <c r="AM60" s="88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row>
    <row r="61" spans="1:80" ht="15.75" thickBot="1" x14ac:dyDescent="0.3">
      <c r="A61" s="72"/>
      <c r="B61" s="72"/>
      <c r="C61" s="72"/>
      <c r="D61" s="72"/>
      <c r="E61" s="72"/>
      <c r="F61" s="72"/>
      <c r="G61" s="72"/>
      <c r="H61" s="72"/>
      <c r="I61" s="72"/>
      <c r="J61" s="883"/>
      <c r="K61" s="884"/>
      <c r="L61" s="884"/>
      <c r="M61" s="884"/>
      <c r="N61" s="884"/>
      <c r="O61" s="885"/>
      <c r="P61" s="883"/>
      <c r="Q61" s="884"/>
      <c r="R61" s="884"/>
      <c r="S61" s="884"/>
      <c r="T61" s="884"/>
      <c r="U61" s="885"/>
      <c r="V61" s="883"/>
      <c r="W61" s="884"/>
      <c r="X61" s="884"/>
      <c r="Y61" s="884"/>
      <c r="Z61" s="884"/>
      <c r="AA61" s="885"/>
      <c r="AB61" s="883"/>
      <c r="AC61" s="884"/>
      <c r="AD61" s="884"/>
      <c r="AE61" s="884"/>
      <c r="AF61" s="884"/>
      <c r="AG61" s="885"/>
      <c r="AH61" s="883"/>
      <c r="AI61" s="884"/>
      <c r="AJ61" s="884"/>
      <c r="AK61" s="884"/>
      <c r="AL61" s="884"/>
      <c r="AM61" s="885"/>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row>
    <row r="62" spans="1:80"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row>
    <row r="63" spans="1:80" ht="15" customHeight="1" x14ac:dyDescent="0.25">
      <c r="A63" s="7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2"/>
      <c r="AV63" s="72"/>
      <c r="AW63" s="72"/>
      <c r="AX63" s="72"/>
      <c r="AY63" s="72"/>
      <c r="AZ63" s="72"/>
      <c r="BA63" s="72"/>
      <c r="BB63" s="72"/>
      <c r="BC63" s="72"/>
      <c r="BD63" s="72"/>
      <c r="BE63" s="72"/>
      <c r="BF63" s="72"/>
      <c r="BG63" s="72"/>
      <c r="BH63" s="72"/>
    </row>
    <row r="64" spans="1:80" ht="15" customHeight="1" x14ac:dyDescent="0.2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2"/>
      <c r="AV64" s="72"/>
      <c r="AW64" s="72"/>
      <c r="AX64" s="72"/>
      <c r="AY64" s="72"/>
      <c r="AZ64" s="72"/>
      <c r="BA64" s="72"/>
      <c r="BB64" s="72"/>
      <c r="BC64" s="72"/>
      <c r="BD64" s="72"/>
      <c r="BE64" s="72"/>
      <c r="BF64" s="72"/>
      <c r="BG64" s="72"/>
      <c r="BH64" s="72"/>
    </row>
    <row r="65" spans="1:60"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row>
    <row r="66" spans="1:60"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row>
    <row r="67" spans="1:60"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row>
    <row r="68" spans="1:60"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row>
    <row r="69" spans="1:60"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row>
    <row r="70" spans="1:60"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row>
    <row r="71" spans="1:60"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row>
    <row r="72" spans="1:60"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row>
    <row r="73" spans="1:60"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row>
    <row r="74" spans="1:60"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row>
    <row r="75" spans="1:60"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row>
    <row r="76" spans="1:60"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row>
    <row r="77" spans="1:60"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row>
    <row r="78" spans="1:60"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row>
    <row r="79" spans="1:60"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row>
    <row r="80" spans="1:60"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row>
    <row r="81" spans="1:60"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row>
    <row r="82" spans="1:60"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row>
    <row r="83" spans="1:60"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row>
    <row r="84" spans="1:60"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row>
    <row r="85" spans="1:60"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row>
    <row r="86" spans="1:60"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row>
    <row r="87" spans="1:60"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row>
    <row r="88" spans="1:60"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row>
    <row r="89" spans="1:60"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row>
    <row r="90" spans="1:60"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row>
    <row r="91" spans="1:60"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row>
    <row r="92" spans="1:60"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row>
    <row r="93" spans="1:60"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row>
    <row r="94" spans="1:60"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row>
    <row r="95" spans="1:60"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row>
    <row r="96" spans="1:60"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row>
    <row r="97" spans="1:60"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row>
    <row r="98" spans="1:60"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row>
    <row r="99" spans="1:60"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row>
    <row r="100" spans="1:60"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row>
    <row r="101" spans="1:60"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row>
    <row r="102" spans="1:60"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row>
    <row r="103" spans="1:60"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row>
    <row r="104" spans="1:60"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row>
    <row r="105" spans="1:60"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row>
    <row r="106" spans="1:60"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row>
    <row r="107" spans="1:60"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row>
    <row r="108" spans="1:60"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row>
    <row r="109" spans="1:60"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row>
    <row r="110" spans="1:60"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row>
    <row r="111" spans="1:60"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row>
    <row r="112" spans="1:60"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row>
    <row r="113" spans="1:60"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row>
    <row r="114" spans="1:60"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row>
    <row r="115" spans="1:60"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row>
    <row r="116" spans="1:60"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row>
    <row r="117" spans="1:60"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row>
    <row r="118" spans="1:60"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row>
    <row r="119" spans="1:60"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row>
    <row r="120" spans="1:60"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row>
    <row r="121" spans="1:60"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row>
    <row r="122" spans="1:60" x14ac:dyDescent="0.2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row>
    <row r="123" spans="1:60" x14ac:dyDescent="0.2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row>
    <row r="124" spans="1:60"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row>
    <row r="125" spans="1:60"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row>
    <row r="126" spans="1:60" x14ac:dyDescent="0.2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row>
    <row r="127" spans="1:60" x14ac:dyDescent="0.2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row>
    <row r="128" spans="1:60" x14ac:dyDescent="0.2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row>
    <row r="129" spans="1:60" x14ac:dyDescent="0.2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row>
    <row r="130" spans="1:60" x14ac:dyDescent="0.2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row>
    <row r="131" spans="1:60" x14ac:dyDescent="0.2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row>
    <row r="132" spans="1:60" x14ac:dyDescent="0.2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row>
    <row r="133" spans="1:60" x14ac:dyDescent="0.2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row>
    <row r="134" spans="1:60" x14ac:dyDescent="0.2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row>
    <row r="135" spans="1:60" x14ac:dyDescent="0.2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row>
    <row r="136" spans="1:60" x14ac:dyDescent="0.2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row>
    <row r="137" spans="1:60" x14ac:dyDescent="0.2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row>
    <row r="138" spans="1:60" x14ac:dyDescent="0.2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row>
    <row r="139" spans="1:60" x14ac:dyDescent="0.2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row>
    <row r="140" spans="1:60" x14ac:dyDescent="0.2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row>
    <row r="141" spans="1:60" x14ac:dyDescent="0.2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row>
    <row r="142" spans="1:60" x14ac:dyDescent="0.2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row>
    <row r="143" spans="1:60" x14ac:dyDescent="0.2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row>
    <row r="144" spans="1:60" x14ac:dyDescent="0.2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row>
    <row r="145" spans="1:60" x14ac:dyDescent="0.2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row>
    <row r="146" spans="1:60" x14ac:dyDescent="0.2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row>
    <row r="147" spans="1:60" x14ac:dyDescent="0.2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72"/>
    </row>
    <row r="148" spans="1:60" x14ac:dyDescent="0.2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row>
    <row r="149" spans="1:60" x14ac:dyDescent="0.2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row>
    <row r="150" spans="1:60" x14ac:dyDescent="0.2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row>
    <row r="151" spans="1:60" x14ac:dyDescent="0.2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row>
    <row r="152" spans="1:60" x14ac:dyDescent="0.2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72"/>
    </row>
    <row r="153" spans="1:60" x14ac:dyDescent="0.2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row>
    <row r="154" spans="1:60" x14ac:dyDescent="0.2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row>
    <row r="155" spans="1:60" x14ac:dyDescent="0.2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row>
    <row r="156" spans="1:60" x14ac:dyDescent="0.2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row>
    <row r="157" spans="1:60" x14ac:dyDescent="0.2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row>
    <row r="158" spans="1:60" x14ac:dyDescent="0.2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row>
    <row r="159" spans="1:60" x14ac:dyDescent="0.2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row>
    <row r="160" spans="1:60" x14ac:dyDescent="0.2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row>
    <row r="161" spans="1:60" x14ac:dyDescent="0.2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row>
    <row r="162" spans="1:60" x14ac:dyDescent="0.2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row>
    <row r="163" spans="1:60" x14ac:dyDescent="0.2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row>
    <row r="164" spans="1:60" x14ac:dyDescent="0.2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row>
    <row r="165" spans="1:60" x14ac:dyDescent="0.2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row>
    <row r="166" spans="1:60" x14ac:dyDescent="0.2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row>
    <row r="167" spans="1:60" x14ac:dyDescent="0.2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row>
    <row r="168" spans="1:60" x14ac:dyDescent="0.2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row>
    <row r="169" spans="1:60" x14ac:dyDescent="0.2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row>
    <row r="170" spans="1:60" x14ac:dyDescent="0.2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2"/>
      <c r="BH170" s="72"/>
    </row>
    <row r="171" spans="1:60" x14ac:dyDescent="0.2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row>
    <row r="172" spans="1:60" x14ac:dyDescent="0.2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2"/>
      <c r="BH172" s="72"/>
    </row>
    <row r="173" spans="1:60" x14ac:dyDescent="0.2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row>
    <row r="174" spans="1:60" x14ac:dyDescent="0.2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row>
    <row r="175" spans="1:60" x14ac:dyDescent="0.2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row>
    <row r="176" spans="1:60" x14ac:dyDescent="0.2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row>
    <row r="177" spans="1:60" x14ac:dyDescent="0.2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row>
    <row r="178" spans="1:60" x14ac:dyDescent="0.2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row>
    <row r="179" spans="1:60" x14ac:dyDescent="0.2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row>
    <row r="180" spans="1:60" x14ac:dyDescent="0.2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row>
    <row r="181" spans="1:60" x14ac:dyDescent="0.2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row>
    <row r="182" spans="1:60" x14ac:dyDescent="0.2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row>
    <row r="183" spans="1:60" x14ac:dyDescent="0.2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2"/>
      <c r="BG183" s="72"/>
      <c r="BH183" s="72"/>
    </row>
    <row r="184" spans="1:60" x14ac:dyDescent="0.2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row>
    <row r="185" spans="1:60" x14ac:dyDescent="0.2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row>
    <row r="186" spans="1:60" x14ac:dyDescent="0.2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row>
    <row r="187" spans="1:60" x14ac:dyDescent="0.2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row>
    <row r="188" spans="1:60" x14ac:dyDescent="0.2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row>
    <row r="189" spans="1:60" x14ac:dyDescent="0.2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2"/>
      <c r="BG189" s="72"/>
      <c r="BH189" s="72"/>
    </row>
    <row r="190" spans="1:60" x14ac:dyDescent="0.2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row>
    <row r="191" spans="1:60" x14ac:dyDescent="0.25">
      <c r="A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row>
    <row r="192" spans="1:60" x14ac:dyDescent="0.25">
      <c r="A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row>
    <row r="193" spans="1:60" x14ac:dyDescent="0.25">
      <c r="A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row>
    <row r="194" spans="1:60" x14ac:dyDescent="0.25">
      <c r="A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c r="BG194" s="72"/>
      <c r="BH194" s="72"/>
    </row>
    <row r="195" spans="1:60" x14ac:dyDescent="0.25">
      <c r="A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row>
    <row r="196" spans="1:60" x14ac:dyDescent="0.25">
      <c r="A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c r="BG196" s="72"/>
      <c r="BH196" s="72"/>
    </row>
    <row r="197" spans="1:60" x14ac:dyDescent="0.25">
      <c r="A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row>
    <row r="198" spans="1:60" x14ac:dyDescent="0.25">
      <c r="A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row>
    <row r="199" spans="1:60" x14ac:dyDescent="0.25">
      <c r="A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row>
    <row r="200" spans="1:60" x14ac:dyDescent="0.25">
      <c r="A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row>
    <row r="201" spans="1:60" x14ac:dyDescent="0.25">
      <c r="A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row>
    <row r="202" spans="1:60" x14ac:dyDescent="0.25">
      <c r="A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2"/>
      <c r="BH202" s="72"/>
    </row>
    <row r="203" spans="1:60" x14ac:dyDescent="0.25">
      <c r="A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row>
    <row r="204" spans="1:60" x14ac:dyDescent="0.25">
      <c r="A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row>
    <row r="205" spans="1:60" x14ac:dyDescent="0.25">
      <c r="A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row>
    <row r="206" spans="1:60" x14ac:dyDescent="0.25">
      <c r="A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row>
    <row r="207" spans="1:60" x14ac:dyDescent="0.25">
      <c r="A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row>
    <row r="208" spans="1:60" x14ac:dyDescent="0.25">
      <c r="A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row>
    <row r="209" spans="1:60" x14ac:dyDescent="0.25">
      <c r="A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row>
    <row r="210" spans="1:60" x14ac:dyDescent="0.25">
      <c r="A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row>
    <row r="211" spans="1:60" x14ac:dyDescent="0.25">
      <c r="A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row>
    <row r="212" spans="1:60" x14ac:dyDescent="0.25">
      <c r="A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c r="BA212" s="72"/>
      <c r="BB212" s="72"/>
      <c r="BC212" s="72"/>
      <c r="BD212" s="72"/>
      <c r="BE212" s="72"/>
      <c r="BF212" s="72"/>
      <c r="BG212" s="72"/>
      <c r="BH212" s="72"/>
    </row>
    <row r="213" spans="1:60" x14ac:dyDescent="0.25">
      <c r="A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row>
    <row r="214" spans="1:60" x14ac:dyDescent="0.25">
      <c r="A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row>
    <row r="215" spans="1:60" x14ac:dyDescent="0.25">
      <c r="A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row>
    <row r="216" spans="1:60" x14ac:dyDescent="0.25">
      <c r="A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row>
    <row r="217" spans="1:60" x14ac:dyDescent="0.25">
      <c r="A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row>
    <row r="218" spans="1:60" x14ac:dyDescent="0.25">
      <c r="A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c r="BG218" s="72"/>
      <c r="BH218" s="72"/>
    </row>
    <row r="219" spans="1:60" x14ac:dyDescent="0.25">
      <c r="A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c r="BA219" s="72"/>
      <c r="BB219" s="72"/>
      <c r="BC219" s="72"/>
      <c r="BD219" s="72"/>
      <c r="BE219" s="72"/>
      <c r="BF219" s="72"/>
      <c r="BG219" s="72"/>
      <c r="BH219" s="72"/>
    </row>
    <row r="220" spans="1:60" x14ac:dyDescent="0.25">
      <c r="A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c r="BG220" s="72"/>
      <c r="BH220" s="72"/>
    </row>
    <row r="221" spans="1:60" x14ac:dyDescent="0.25">
      <c r="A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row>
    <row r="222" spans="1:60" x14ac:dyDescent="0.25">
      <c r="A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c r="AZ222" s="72"/>
      <c r="BA222" s="72"/>
      <c r="BB222" s="72"/>
      <c r="BC222" s="72"/>
      <c r="BD222" s="72"/>
      <c r="BE222" s="72"/>
      <c r="BF222" s="72"/>
      <c r="BG222" s="72"/>
      <c r="BH222" s="72"/>
    </row>
    <row r="223" spans="1:60" x14ac:dyDescent="0.25">
      <c r="A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row>
    <row r="224" spans="1:60" x14ac:dyDescent="0.25">
      <c r="A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c r="BB224" s="72"/>
      <c r="BC224" s="72"/>
      <c r="BD224" s="72"/>
      <c r="BE224" s="72"/>
      <c r="BF224" s="72"/>
      <c r="BG224" s="72"/>
      <c r="BH224" s="72"/>
    </row>
    <row r="225" spans="1:60" x14ac:dyDescent="0.25">
      <c r="A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c r="BE225" s="72"/>
      <c r="BF225" s="72"/>
      <c r="BG225" s="72"/>
      <c r="BH225" s="72"/>
    </row>
    <row r="226" spans="1:60" x14ac:dyDescent="0.25">
      <c r="A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c r="BE226" s="72"/>
      <c r="BF226" s="72"/>
      <c r="BG226" s="72"/>
      <c r="BH226" s="72"/>
    </row>
    <row r="227" spans="1:60" x14ac:dyDescent="0.25">
      <c r="A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row>
    <row r="228" spans="1:60" x14ac:dyDescent="0.25">
      <c r="A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row>
    <row r="229" spans="1:60" x14ac:dyDescent="0.25">
      <c r="A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row>
    <row r="230" spans="1:60" x14ac:dyDescent="0.25">
      <c r="A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c r="BB230" s="72"/>
      <c r="BC230" s="72"/>
      <c r="BD230" s="72"/>
      <c r="BE230" s="72"/>
      <c r="BF230" s="72"/>
      <c r="BG230" s="72"/>
      <c r="BH230" s="72"/>
    </row>
    <row r="231" spans="1:60" x14ac:dyDescent="0.25">
      <c r="A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row>
    <row r="232" spans="1:60" x14ac:dyDescent="0.25">
      <c r="A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row>
    <row r="233" spans="1:60" x14ac:dyDescent="0.25">
      <c r="A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row>
    <row r="234" spans="1:60" x14ac:dyDescent="0.25">
      <c r="A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row>
    <row r="235" spans="1:60" x14ac:dyDescent="0.25">
      <c r="A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row>
    <row r="236" spans="1:60" x14ac:dyDescent="0.25">
      <c r="A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row>
    <row r="237" spans="1:60" x14ac:dyDescent="0.25">
      <c r="A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row>
    <row r="238" spans="1:60" x14ac:dyDescent="0.25">
      <c r="A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row>
    <row r="239" spans="1:60" x14ac:dyDescent="0.25">
      <c r="A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row>
    <row r="240" spans="1:60" x14ac:dyDescent="0.25">
      <c r="A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row>
    <row r="241" spans="1:60" x14ac:dyDescent="0.25">
      <c r="A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row>
    <row r="242" spans="1:60" x14ac:dyDescent="0.25">
      <c r="A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row>
    <row r="243" spans="1:60" x14ac:dyDescent="0.25">
      <c r="A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row>
    <row r="244" spans="1:60" x14ac:dyDescent="0.25">
      <c r="A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row>
    <row r="245" spans="1:60" x14ac:dyDescent="0.25">
      <c r="A245" s="72"/>
    </row>
    <row r="246" spans="1:60" x14ac:dyDescent="0.25">
      <c r="A246" s="72"/>
    </row>
    <row r="247" spans="1:60" x14ac:dyDescent="0.25">
      <c r="A247" s="72"/>
    </row>
    <row r="248" spans="1:60" x14ac:dyDescent="0.25">
      <c r="A248" s="72"/>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55"/>
  <sheetViews>
    <sheetView zoomScale="60" zoomScaleNormal="60" workbookViewId="0">
      <selection activeCell="A7" sqref="A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2"/>
      <c r="B1" s="927" t="s">
        <v>42</v>
      </c>
      <c r="C1" s="927"/>
      <c r="D1" s="927"/>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7" x14ac:dyDescent="0.2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row>
    <row r="3" spans="1:37" ht="25.5" x14ac:dyDescent="0.25">
      <c r="A3" s="72"/>
      <c r="B3" s="4"/>
      <c r="C3" s="5" t="s">
        <v>39</v>
      </c>
      <c r="D3" s="5" t="s">
        <v>3</v>
      </c>
      <c r="E3" s="72"/>
      <c r="F3" s="72"/>
      <c r="G3" s="72"/>
      <c r="H3" s="72"/>
      <c r="I3" s="72"/>
      <c r="J3" s="72"/>
      <c r="K3" s="72"/>
      <c r="L3" s="72"/>
      <c r="M3" s="72"/>
      <c r="N3" s="72"/>
      <c r="O3" s="72"/>
      <c r="P3" s="72"/>
      <c r="Q3" s="72"/>
      <c r="R3" s="72"/>
      <c r="S3" s="72"/>
      <c r="T3" s="72"/>
      <c r="U3" s="72"/>
      <c r="V3" s="72"/>
      <c r="W3" s="72"/>
      <c r="X3" s="72"/>
      <c r="Y3" s="72"/>
      <c r="Z3" s="72"/>
      <c r="AA3" s="72"/>
      <c r="AB3" s="72"/>
      <c r="AC3" s="72"/>
      <c r="AD3" s="72"/>
      <c r="AE3" s="72"/>
    </row>
    <row r="4" spans="1:37" ht="51" x14ac:dyDescent="0.25">
      <c r="A4" s="72"/>
      <c r="B4" s="6" t="s">
        <v>38</v>
      </c>
      <c r="C4" s="7" t="s">
        <v>87</v>
      </c>
      <c r="D4" s="8">
        <v>0.2</v>
      </c>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7" ht="51" x14ac:dyDescent="0.25">
      <c r="A5" s="72"/>
      <c r="B5" s="9" t="s">
        <v>40</v>
      </c>
      <c r="C5" s="10" t="s">
        <v>88</v>
      </c>
      <c r="D5" s="11">
        <v>0.4</v>
      </c>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7" ht="51" x14ac:dyDescent="0.25">
      <c r="A6" s="72"/>
      <c r="B6" s="12" t="s">
        <v>92</v>
      </c>
      <c r="C6" s="10" t="s">
        <v>89</v>
      </c>
      <c r="D6" s="11">
        <v>0.6</v>
      </c>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7" ht="76.5" x14ac:dyDescent="0.25">
      <c r="A7" s="72"/>
      <c r="B7" s="13" t="s">
        <v>5</v>
      </c>
      <c r="C7" s="10" t="s">
        <v>90</v>
      </c>
      <c r="D7" s="11">
        <v>0.8</v>
      </c>
      <c r="E7" s="72"/>
      <c r="F7" s="72"/>
      <c r="G7" s="72"/>
      <c r="H7" s="72"/>
      <c r="I7" s="72"/>
      <c r="J7" s="72"/>
      <c r="K7" s="72"/>
      <c r="L7" s="72"/>
      <c r="M7" s="72"/>
      <c r="N7" s="72"/>
      <c r="O7" s="72"/>
      <c r="P7" s="72"/>
      <c r="Q7" s="72"/>
      <c r="R7" s="72"/>
      <c r="S7" s="72"/>
      <c r="T7" s="72"/>
      <c r="U7" s="72"/>
      <c r="V7" s="72"/>
      <c r="W7" s="72"/>
      <c r="X7" s="72"/>
      <c r="Y7" s="72"/>
      <c r="Z7" s="72"/>
      <c r="AA7" s="72"/>
      <c r="AB7" s="72"/>
      <c r="AC7" s="72"/>
      <c r="AD7" s="72"/>
      <c r="AE7" s="72"/>
    </row>
    <row r="8" spans="1:37" ht="51" x14ac:dyDescent="0.25">
      <c r="A8" s="72"/>
      <c r="B8" s="14" t="s">
        <v>41</v>
      </c>
      <c r="C8" s="10" t="s">
        <v>91</v>
      </c>
      <c r="D8" s="11">
        <v>1</v>
      </c>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7" x14ac:dyDescent="0.25">
      <c r="A9" s="72"/>
      <c r="B9" s="93"/>
      <c r="C9" s="93"/>
      <c r="D9" s="93"/>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row>
    <row r="10" spans="1:37" ht="16.5" x14ac:dyDescent="0.25">
      <c r="A10" s="72"/>
      <c r="B10" s="94"/>
      <c r="C10" s="93"/>
      <c r="D10" s="93"/>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row>
    <row r="11" spans="1:37" x14ac:dyDescent="0.25">
      <c r="A11" s="72"/>
      <c r="B11" s="93"/>
      <c r="C11" s="93"/>
      <c r="D11" s="93"/>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row>
    <row r="12" spans="1:37" x14ac:dyDescent="0.25">
      <c r="A12" s="72"/>
      <c r="B12" s="93"/>
      <c r="C12" s="93"/>
      <c r="D12" s="93"/>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row>
    <row r="13" spans="1:37" x14ac:dyDescent="0.25">
      <c r="A13" s="72"/>
      <c r="B13" s="93"/>
      <c r="C13" s="93"/>
      <c r="D13" s="93"/>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1:37" x14ac:dyDescent="0.25">
      <c r="A14" s="72"/>
      <c r="B14" s="93"/>
      <c r="C14" s="93"/>
      <c r="D14" s="93"/>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row>
    <row r="15" spans="1:37" x14ac:dyDescent="0.25">
      <c r="A15" s="72"/>
      <c r="B15" s="93"/>
      <c r="C15" s="93"/>
      <c r="D15" s="93"/>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1:37" x14ac:dyDescent="0.25">
      <c r="A16" s="72"/>
      <c r="B16" s="93"/>
      <c r="C16" s="93"/>
      <c r="D16" s="93"/>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row>
    <row r="17" spans="1:37" x14ac:dyDescent="0.25">
      <c r="A17" s="72"/>
      <c r="B17" s="93"/>
      <c r="C17" s="93"/>
      <c r="D17" s="93"/>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row>
    <row r="18" spans="1:37" x14ac:dyDescent="0.25">
      <c r="A18" s="72"/>
      <c r="B18" s="93"/>
      <c r="C18" s="93"/>
      <c r="D18" s="93"/>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row>
    <row r="19" spans="1:37" x14ac:dyDescent="0.2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row>
    <row r="20" spans="1:37" x14ac:dyDescent="0.2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row>
    <row r="21" spans="1:37" x14ac:dyDescent="0.2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7" x14ac:dyDescent="0.2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1:37" x14ac:dyDescent="0.2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7"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7" x14ac:dyDescent="0.2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7"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7" x14ac:dyDescent="0.2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7" x14ac:dyDescent="0.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1:37" x14ac:dyDescent="0.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1:37" x14ac:dyDescent="0.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row>
    <row r="31" spans="1:37" x14ac:dyDescent="0.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row>
    <row r="32" spans="1:37" x14ac:dyDescent="0.2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row>
    <row r="33" spans="1:31" x14ac:dyDescent="0.25">
      <c r="A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row r="34" spans="1:31" x14ac:dyDescent="0.25">
      <c r="A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row>
    <row r="35" spans="1:31" x14ac:dyDescent="0.25">
      <c r="A35" s="72"/>
    </row>
    <row r="36" spans="1:31" x14ac:dyDescent="0.25">
      <c r="A36" s="72"/>
    </row>
    <row r="37" spans="1:31" x14ac:dyDescent="0.25">
      <c r="A37" s="72"/>
    </row>
    <row r="38" spans="1:31" x14ac:dyDescent="0.25">
      <c r="A38" s="72"/>
    </row>
    <row r="39" spans="1:31" x14ac:dyDescent="0.25">
      <c r="A39" s="72"/>
    </row>
    <row r="40" spans="1:31" x14ac:dyDescent="0.25">
      <c r="A40" s="72"/>
    </row>
    <row r="41" spans="1:31" x14ac:dyDescent="0.25">
      <c r="A41" s="72"/>
    </row>
    <row r="42" spans="1:31" x14ac:dyDescent="0.25">
      <c r="A42" s="72"/>
    </row>
    <row r="43" spans="1:31" x14ac:dyDescent="0.25">
      <c r="A43" s="72"/>
    </row>
    <row r="44" spans="1:31" x14ac:dyDescent="0.25">
      <c r="A44" s="72"/>
    </row>
    <row r="45" spans="1:31" x14ac:dyDescent="0.25">
      <c r="A45" s="72"/>
    </row>
    <row r="46" spans="1:31" x14ac:dyDescent="0.25">
      <c r="A46" s="72"/>
    </row>
    <row r="47" spans="1:31" x14ac:dyDescent="0.25">
      <c r="A47" s="72"/>
    </row>
    <row r="48" spans="1:31" x14ac:dyDescent="0.25">
      <c r="A48" s="72"/>
    </row>
    <row r="49" spans="1:1" x14ac:dyDescent="0.25">
      <c r="A49" s="72"/>
    </row>
    <row r="50" spans="1:1" x14ac:dyDescent="0.25">
      <c r="A50" s="72"/>
    </row>
    <row r="51" spans="1:1" x14ac:dyDescent="0.25">
      <c r="A51" s="72"/>
    </row>
    <row r="52" spans="1:1" x14ac:dyDescent="0.25">
      <c r="A52" s="72"/>
    </row>
    <row r="53" spans="1:1" x14ac:dyDescent="0.25">
      <c r="A53" s="72"/>
    </row>
    <row r="54" spans="1:1" x14ac:dyDescent="0.25">
      <c r="A54" s="72"/>
    </row>
    <row r="55" spans="1:1" x14ac:dyDescent="0.25">
      <c r="A55" s="72"/>
    </row>
  </sheetData>
  <mergeCells count="1">
    <mergeCell ref="B1:D1"/>
  </mergeCells>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Contexto</vt:lpstr>
      <vt:lpstr>Instructivo R. Gestión</vt:lpstr>
      <vt:lpstr>R. Gestión </vt:lpstr>
      <vt:lpstr>Instructivo R. Corrupción</vt:lpstr>
      <vt:lpstr>R. Corrupción</vt:lpstr>
      <vt:lpstr>Impacto Corrupción</vt:lpstr>
      <vt:lpstr>Matriz Calor Inherente</vt:lpstr>
      <vt:lpstr>Matriz Calor Residual</vt:lpstr>
      <vt:lpstr>Tabla probabilidad</vt:lpstr>
      <vt:lpstr>Tabla Impacto</vt:lpstr>
      <vt:lpstr>Tabla Valoración controles</vt:lpstr>
      <vt:lpstr>Opciones Tratamiento</vt:lpstr>
      <vt:lpstr>Listas</vt:lpstr>
      <vt:lpstr>Contexto!Área_de_impresión</vt:lpstr>
      <vt:lpstr>'R. Gestión '!Área_de_impresión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TELETRABAJO OCI</cp:lastModifiedBy>
  <cp:lastPrinted>2020-05-13T01:12:22Z</cp:lastPrinted>
  <dcterms:created xsi:type="dcterms:W3CDTF">2020-03-24T23:12:47Z</dcterms:created>
  <dcterms:modified xsi:type="dcterms:W3CDTF">2022-03-22T20:24:44Z</dcterms:modified>
</cp:coreProperties>
</file>