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200" windowHeight="9435" activeTab="0"/>
  </bookViews>
  <sheets>
    <sheet name="GESTION" sheetId="1" r:id="rId1"/>
    <sheet name="INVERSION" sheetId="2" r:id="rId2"/>
    <sheet name="ACTIVIDADES" sheetId="3" r:id="rId3"/>
    <sheet name="TERRITORIALIZACION " sheetId="4" r:id="rId4"/>
  </sheets>
  <externalReferences>
    <externalReference r:id="rId7"/>
  </externalReferences>
  <definedNames>
    <definedName name="_xlnm.Print_Area" localSheetId="2">'ACTIVIDADES'!$A$1:$V$28</definedName>
  </definedNames>
  <calcPr fullCalcOnLoad="1"/>
</workbook>
</file>

<file path=xl/comments2.xml><?xml version="1.0" encoding="utf-8"?>
<comments xmlns="http://schemas.openxmlformats.org/spreadsheetml/2006/main">
  <authors>
    <author>CAMILO.GUTIERREZ</author>
    <author>ANGELICA.ORTIZ</author>
  </authors>
  <commentList>
    <comment ref="AP9" authorId="0">
      <text>
        <r>
          <rPr>
            <b/>
            <sz val="9"/>
            <rFont val="Tahoma"/>
            <family val="2"/>
          </rPr>
          <t>CAMILO.GUTIERREZ:</t>
        </r>
        <r>
          <rPr>
            <sz val="9"/>
            <rFont val="Tahoma"/>
            <family val="2"/>
          </rPr>
          <t xml:space="preserve">
Incluir los decretos o links de consulta de normativa</t>
        </r>
      </text>
    </comment>
    <comment ref="Q21" authorId="1">
      <text>
        <r>
          <rPr>
            <b/>
            <sz val="9"/>
            <rFont val="Tahoma"/>
            <family val="2"/>
          </rPr>
          <t>ANGELICA.ORTIZ:</t>
        </r>
        <r>
          <rPr>
            <sz val="9"/>
            <rFont val="Tahoma"/>
            <family val="2"/>
          </rPr>
          <t xml:space="preserve">
META PARA EJECUTAR CON REGALIAS $25MIL MLLNS
</t>
        </r>
      </text>
    </comment>
  </commentList>
</comments>
</file>

<file path=xl/comments4.xml><?xml version="1.0" encoding="utf-8"?>
<comments xmlns="http://schemas.openxmlformats.org/spreadsheetml/2006/main">
  <authors>
    <author>YULIED.PENARANDA</author>
    <author>paola.rodriguez</author>
  </authors>
  <commentList>
    <comment ref="AF6" authorId="0">
      <text>
        <r>
          <rPr>
            <b/>
            <sz val="9"/>
            <rFont val="Tahoma"/>
            <family val="2"/>
          </rPr>
          <t>YULIED.PENARANDA:</t>
        </r>
        <r>
          <rPr>
            <sz val="9"/>
            <rFont val="Tahoma"/>
            <family val="2"/>
          </rPr>
          <t xml:space="preserve">
• Afrocolombianos.
• Indígenas.
• ROM
• Raizales.
• No identifica grupos étnicos.
• Otros grupos étnicos.
</t>
        </r>
      </text>
    </comment>
    <comment ref="AE6" authorId="0">
      <text>
        <r>
          <rPr>
            <b/>
            <sz val="9"/>
            <rFont val="Tahoma"/>
            <family val="2"/>
          </rPr>
          <t>YULIED.PENARANDA:</t>
        </r>
        <r>
          <rPr>
            <sz val="9"/>
            <rFont val="Tahoma"/>
            <family val="2"/>
          </rPr>
          <t xml:space="preserve">
• Ciudadanos-as habitantes de calle.
• Personas en situación de desplazamiento.
• Mujeres gestantes y lactantes.
• Personas cabeza de familia.
• Reincorporados-as.
• Personas vinculadas a la prostitución.
• Personas con discapacidad.
• Personas consumidoras de sustancias psicoactivas.
• Servidores y servidoras públicos.
• Niños y niñas de primera infancia.
• Niños, niñas y adolecentes en riesgo social.
• Niños, niñas y adolecentes escolarizados.
• Niños, niñas y adolecentes desescolarizados.
• Jóvenes escolarizados.
• Jóvenes desescolarizados.
• Adultos-as  trabajador-a formal.
• Adultos-as  trabajador-a informal.
• Familias en situación de vulnerabilidad.
• Familias en emergencia social y catastrófica.
• Familias ubicadas en zonas en zonas de alto deterioro.
• Sector LGBT.
• Comunidad en general.
</t>
        </r>
      </text>
    </comment>
    <comment ref="AD6" authorId="1">
      <text>
        <r>
          <rPr>
            <b/>
            <sz val="9"/>
            <rFont val="Tahoma"/>
            <family val="2"/>
          </rPr>
          <t>paola.rodriguez:</t>
        </r>
        <r>
          <rPr>
            <sz val="9"/>
            <rFont val="Tahoma"/>
            <family val="2"/>
          </rPr>
          <t xml:space="preserve">
0-5 Primera infancia.
6-13 Infancia
14-17 Adolescencia
18-26 Juventud
27-59 Adultez
60 o mas personas.
Grupo etario sin definir.</t>
        </r>
      </text>
    </comment>
  </commentList>
</comments>
</file>

<file path=xl/sharedStrings.xml><?xml version="1.0" encoding="utf-8"?>
<sst xmlns="http://schemas.openxmlformats.org/spreadsheetml/2006/main" count="370" uniqueCount="202">
  <si>
    <t>SECRETARÍA DISTRITAL DE AMBIENTE</t>
  </si>
  <si>
    <t xml:space="preserve">FORMATO DE ACTUALIZACIÓN Y SEGUIMIENTO AL COMPONENTE DE GESTIÓN 
</t>
  </si>
  <si>
    <t>Programa Plan de Desarrollo</t>
  </si>
  <si>
    <t>1,1 COD.</t>
  </si>
  <si>
    <t>2,1 COD.</t>
  </si>
  <si>
    <t>3,1 COD.</t>
  </si>
  <si>
    <t>3,2 INDICADOR</t>
  </si>
  <si>
    <t>3,3 UNIDAD DE MEDIDA</t>
  </si>
  <si>
    <t>3,4 TIPOLOGÍA</t>
  </si>
  <si>
    <t>FORMATO DE ACTUALIZACIÓN Y SEGUIMIENTO AL COMPONENTE DE INVERSIÓN</t>
  </si>
  <si>
    <t>1, LÍNEA DE ACCIÓN</t>
  </si>
  <si>
    <t>2,  META DE PROYECTO</t>
  </si>
  <si>
    <t>4, COD. META PROYECTO PRIORITARIO</t>
  </si>
  <si>
    <t>5, VARIABLE REQUERIDA</t>
  </si>
  <si>
    <t>2,2 META</t>
  </si>
  <si>
    <t>2,3 TIPOLOGÍA</t>
  </si>
  <si>
    <t>FORMATO ACTUALIZACIÓN Y SEGUIMIENTO A LAS ACTIVIDADES</t>
  </si>
  <si>
    <t>2, META DE PROYECTO</t>
  </si>
  <si>
    <t>3, ACTIVIDAD</t>
  </si>
  <si>
    <t>4, SE EJECUTA CON RECURSOS DE:</t>
  </si>
  <si>
    <t xml:space="preserve">6,PONDERACIÓN VERTICAL </t>
  </si>
  <si>
    <t>4,1 VIGENCIA</t>
  </si>
  <si>
    <t>4,2 RESERVA</t>
  </si>
  <si>
    <t>VARIABLES</t>
  </si>
  <si>
    <t>Jul</t>
  </si>
  <si>
    <t>Oct</t>
  </si>
  <si>
    <t>Nov</t>
  </si>
  <si>
    <t>Dic</t>
  </si>
  <si>
    <t>Total</t>
  </si>
  <si>
    <t>6,1 META</t>
  </si>
  <si>
    <t>6,2 ACTIVIDAD</t>
  </si>
  <si>
    <t>FORMATO DE  ACTUALIZACIÓN Y SEGUIMIENTO A LA TERRITORIALIZACIÓN DE LA INVERSIÓN</t>
  </si>
  <si>
    <t>PROYECTO:</t>
  </si>
  <si>
    <t>PERIODO:</t>
  </si>
  <si>
    <t>1, COD. META</t>
  </si>
  <si>
    <t>2, Meta Proyecto</t>
  </si>
  <si>
    <t>3, Nombre -Punto de inversión (Localidad, Especial, Distrital)</t>
  </si>
  <si>
    <t>4, Variable</t>
  </si>
  <si>
    <t>5, Programación-Actualización</t>
  </si>
  <si>
    <t>7. SEGUIMIENTO VIGENCIA 2016</t>
  </si>
  <si>
    <t>8, LOCALIZACIÓN GEOGRÁFICA</t>
  </si>
  <si>
    <t>9,  POBLACIÓN</t>
  </si>
  <si>
    <t>ID Meta</t>
  </si>
  <si>
    <t>Enero</t>
  </si>
  <si>
    <t>Febrero</t>
  </si>
  <si>
    <t>Marzo</t>
  </si>
  <si>
    <t>Abril</t>
  </si>
  <si>
    <t>Mayo</t>
  </si>
  <si>
    <t>Junio</t>
  </si>
  <si>
    <t>Julio</t>
  </si>
  <si>
    <t>Agosto</t>
  </si>
  <si>
    <t>Septiembre</t>
  </si>
  <si>
    <t>Octubre</t>
  </si>
  <si>
    <t>Noviembre</t>
  </si>
  <si>
    <t>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</si>
  <si>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</si>
  <si>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</si>
  <si>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</si>
  <si>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</si>
  <si>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</si>
  <si>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</si>
  <si>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</si>
  <si>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</si>
  <si>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</si>
  <si>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</si>
  <si>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</si>
  <si>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CRECIENTE</t>
  </si>
  <si>
    <t>MAGNITUD META</t>
  </si>
  <si>
    <t>PRESUPUESTO VIGENCIA</t>
  </si>
  <si>
    <t>MAGNITUD META DE RESERVAS</t>
  </si>
  <si>
    <t>RESERVA PRESUPUESTAL</t>
  </si>
  <si>
    <t>TOTAL MAGNITUD META</t>
  </si>
  <si>
    <t xml:space="preserve">TOTAL PRESUPUESTO </t>
  </si>
  <si>
    <t>Programado</t>
  </si>
  <si>
    <t>Ejecutado</t>
  </si>
  <si>
    <t>X</t>
  </si>
  <si>
    <t>Distrital</t>
  </si>
  <si>
    <t>Magnitud Vigencia</t>
  </si>
  <si>
    <t>D.C</t>
  </si>
  <si>
    <t>NA</t>
  </si>
  <si>
    <t>N.A.</t>
  </si>
  <si>
    <t>TODOS</t>
  </si>
  <si>
    <t xml:space="preserve">COMUNIDAD EN GENERAL </t>
  </si>
  <si>
    <t>Recursos Vigencia</t>
  </si>
  <si>
    <t>Magnitud Reservas</t>
  </si>
  <si>
    <t>Reservas Presupuestales</t>
  </si>
  <si>
    <t xml:space="preserve">BIENESTAR DE LA FAUNA EN EL DISTRITO CAPITAL
</t>
  </si>
  <si>
    <t>CONSTRUIR  1 CASA ECOLOGICA ANIMAL</t>
  </si>
  <si>
    <t xml:space="preserve">POLÍTICA PÚBLICA ANIMAL 
</t>
  </si>
  <si>
    <t>CONSTRUIR Y DOTAR 1 CENTRO DE RECEPCIÓN Y REHABILITACIÓN DE FLORA Y FAUNA SILVESTRE</t>
  </si>
  <si>
    <t>Realizar la formulación del proyecto de constitución del Instituto de Protección Animal, bajo los lineamientos de la normatividad legal vigente aplicable.</t>
  </si>
  <si>
    <t>Proyectar los actos administrativos que se requieran como soporte del estudio técnico para la constitución del Instituto de Protección y Bienestar Animal.</t>
  </si>
  <si>
    <t xml:space="preserve">Priorizar e implementar 16 proyectos del plan de acción de la Política de Bienestar Animal </t>
  </si>
  <si>
    <t>Consolidar un Instituto de protección y bienestar animal</t>
  </si>
  <si>
    <t xml:space="preserve">Número de proyectos priorizados e implementados del plan de acción de la Política de Bienestar Animal </t>
  </si>
  <si>
    <t>Un instituto de protección y bienestar animal consolidado</t>
  </si>
  <si>
    <t>Nuevo Centro Recepción y Rehabilitación de Fauna y Flora Silvestre en operación.</t>
  </si>
  <si>
    <t>SUMA</t>
  </si>
  <si>
    <t>SEPT</t>
  </si>
  <si>
    <t>MAR</t>
  </si>
  <si>
    <t>N/A</t>
  </si>
  <si>
    <t>CREAR 1 INSTITUTO  PROTECCIÓN Y BIENESTAR ANIMAL</t>
  </si>
  <si>
    <t>IMPLEMENTAR 16 PROYECTOS PRIORIZADOS DEL PLAN DE ACCIÓN DE LA POLÍTICA PÚBLICA DISTRITAL DE PROTECCIÓN Y BIENESTAR  ANIMAL</t>
  </si>
  <si>
    <t>8, EJECUCIÓN</t>
  </si>
  <si>
    <t>8,1 SEGUIMIENTO VIGENCIA ACTUAL</t>
  </si>
  <si>
    <t>Construir un Centro de Protección y Bienestar Animal - Casa ecológica de los animales-.</t>
  </si>
  <si>
    <t>Una casa ecológica de los animales construida</t>
  </si>
  <si>
    <t>Construir un nuevo Centro Recepción y Rehabilitación de Fauna y Flora Silvestre.</t>
  </si>
  <si>
    <t>TOTAL PROYECTO</t>
  </si>
  <si>
    <t>TOTAL PONDERACIÓN</t>
  </si>
  <si>
    <t>TOTALES - PROYECTO</t>
  </si>
  <si>
    <t>Total Recursos Vigencia - Proyecto</t>
  </si>
  <si>
    <t>Total  Recursos Reservas - Proyecto</t>
  </si>
  <si>
    <t>6, Actualización</t>
  </si>
  <si>
    <t>6,1 Actualización agosto</t>
  </si>
  <si>
    <t>DEPENDENCIA:</t>
  </si>
  <si>
    <t>CÓDIGO Y NOMBRE PROYECTO:</t>
  </si>
  <si>
    <t>Eje Plan de Desarrollo</t>
  </si>
  <si>
    <t>06 - Eje transversal Sostenibilidad ambiental basada en la eficiencia energética</t>
  </si>
  <si>
    <t xml:space="preserve">1, PROYECTO PRIORITARIO </t>
  </si>
  <si>
    <t xml:space="preserve"> 2, META PLAN DE DESARROLLO</t>
  </si>
  <si>
    <t>3, INDICADOR ASOCIADO A LA META PLAN DE DESARROLLO</t>
  </si>
  <si>
    <t>4, % CUMPLIMIENTO ACUMULADO
(Vigencia)</t>
  </si>
  <si>
    <t>5, % DE AVANCE CUATRIENIO</t>
  </si>
  <si>
    <t>6, DESCRIPCIÓN DE LOS AVANCES Y LOGROS ALCANZADOS</t>
  </si>
  <si>
    <t>7, RETRASOS</t>
  </si>
  <si>
    <t>8, SOLUCIONES PLANTEADAS</t>
  </si>
  <si>
    <t>9, BENEFICIOS</t>
  </si>
  <si>
    <t>10, FUENTE DE EVIDENCIAS</t>
  </si>
  <si>
    <t xml:space="preserve">1,2 PROYECTO PRIORITARIO  </t>
  </si>
  <si>
    <t>2,2  META PLAN DE DESARROLLO</t>
  </si>
  <si>
    <t>3,5 MAGNITUD PD</t>
  </si>
  <si>
    <t>3,6 PROGRAMACIÓN - ACTUALIZACIÓN</t>
  </si>
  <si>
    <t>3,7 SEGUIMIENTO VIGENCIA ACTUAL</t>
  </si>
  <si>
    <t>JUN</t>
  </si>
  <si>
    <t>DIC</t>
  </si>
  <si>
    <t>EJECUTADO</t>
  </si>
  <si>
    <t>126PG01-PR02-F-A5-V9.0</t>
  </si>
  <si>
    <t>Ambiente sano</t>
  </si>
  <si>
    <t>39 - Ambiente sano para la equidad y disfrute del ciudadano</t>
  </si>
  <si>
    <t>3, COD. META PDD A QUE SE ASOCIA META PROY</t>
  </si>
  <si>
    <t>6, MAGNITUD PD</t>
  </si>
  <si>
    <t>7, PROGRAMACIÓN - ACTUALIZACIÓN</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</si>
  <si>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</si>
  <si>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</si>
  <si>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</si>
  <si>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</si>
  <si>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</si>
  <si>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</si>
  <si>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</si>
  <si>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Unidad</t>
  </si>
  <si>
    <t>Creciente</t>
  </si>
  <si>
    <t>Proyectos</t>
  </si>
  <si>
    <t>Suma</t>
  </si>
  <si>
    <t>CÓDIGO Y NOMBRE DE PROYECTO:</t>
  </si>
  <si>
    <t>5, PONDERACIÓN HORIZONTAL AÑO: _2016__</t>
  </si>
  <si>
    <t xml:space="preserve">7, OBSERVACIONES AVANCE </t>
  </si>
  <si>
    <t>Ene</t>
  </si>
  <si>
    <t>Feb</t>
  </si>
  <si>
    <t>Mar</t>
  </si>
  <si>
    <t>Abr</t>
  </si>
  <si>
    <t>May</t>
  </si>
  <si>
    <t>Jun</t>
  </si>
  <si>
    <t>1149 - PROTECCIÓN Y BIENESTAR ANIMAL</t>
  </si>
  <si>
    <t>Realizar las acciones necesarias para la consecución de las licencias requeridas para iniciar el proceso de construcción</t>
  </si>
  <si>
    <t>ENGATIVA</t>
  </si>
  <si>
    <t>CALLE 64# 128 -50</t>
  </si>
  <si>
    <t>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t>
  </si>
  <si>
    <t xml:space="preserve">Documentos que reposan en los archivos de la oficina de protección y bienestar animal </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</si>
  <si>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</si>
  <si>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 xml:space="preserve">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</si>
  <si>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DIRECCION GESTION CORPORATIVA</t>
  </si>
  <si>
    <t>Especial ( la construcción de la casa ecológica se realizara en predios del Municipio de Funza, sin embargo el fin del proyecto se centra en brindar un espacio ideal a los animales domésticos que sufren alguna condición de maltrato en el Distrito Capital</t>
  </si>
  <si>
    <t xml:space="preserve">Realizar el proceso precontractual para la adjudicación de la licitación publica para la construcción </t>
  </si>
  <si>
    <t xml:space="preserve">Revisión de diseños, planos estructurales y normatividad </t>
  </si>
  <si>
    <t>Ago.</t>
  </si>
  <si>
    <t>Sep.</t>
  </si>
  <si>
    <t>Expediente del contrato No 1468-2013 / Carpetas correspondientes a los ID del PAA 1 y 44</t>
  </si>
  <si>
    <t>Resolución 1374 del 28 de Septiembre de 2016, RAD. 2016ER168840 del 28 de septiembre de 2016</t>
  </si>
  <si>
    <t xml:space="preserve">Con el apoyo de los profesionales contratados se realizaron las actividades tendientes a la creación del Instituto de Protección Animal dentro de las que se encuentra:
Definición del cronograma de actividades a ejecutar
Elaboración del marco legal que regula la constitución de Entidades Publicas
Elaboración del plan estratégico del Instituto dentro de lo que se encuentra definición de misión, visión, políticas y estrategias.
Definición de la estructura orgánica y elaboración del documento técnico para la constitución de la planta de personal.
Elaboración del manual de funciones.
Elaboración de los decretos de creación del instituto de protección y bienestar animal, del consejo directivo y de aprobación de la planta de personal.
Elaboración de los estatutos de funcionamiento del Instituto.
Elaboración de la proyección de presupuesto.
Adicionalmente se llevaron a cabo diferentes reuniones y mesas de trabajo con la Comisión del servicio Civil Distrital, Secretaria Jurídica Distrital, Secretaria Distrital de Hacienda, Dirección Distrital de Desarrollo Institucional entre otras entidades del orden Distrital con el fin de recibir asesoría y consolidar las observaciones de cada entidad.
</t>
  </si>
  <si>
    <t>Elaborados los documentos técnicos necesarios para la creación del Instituto de Protección y Bienestar Animal desde los componentes jurídico, estratégico y presupuestal, se procedió a presentarlos  ante la Secretaria Jurídica Distrital, Comisión del servicio Civil Distrital y Secretaria Distrital de Hacienda respectivamente, quienes realizaron la respectiva revisión y retroalimentación a fin de consolidar el documento final de creación del instituto.</t>
  </si>
  <si>
    <t xml:space="preserve">Se realizó el proyecto de decreto de creación del Instituto de Protección y Bienestar Animal,  el cual fue revisado y aprobado por la secretaria Jurídica Distrital y firmado por el Alcalde Mayor de Bogotá y el Secretario Distrital de Ambiente el día 07 de diciembre de 2016 bajo el consecutivo Decreto No 546 de 2016.
Se elaboró el decreto de creación del consejo directivo el cual fue avalado por el Secretario Distrital de Ambiente y radicado en el Secretaria Jurídica Distrital para la Firma del Alcalde mayor de Bogotá.
Se formuló el borrador de acuerdo de aprobación de la planta de personal del Instituto de Protección y bienestar animal, el cual será revisado y aprobado por el consejo directivo una vez se firme y constituya su Creación.
</t>
  </si>
  <si>
    <t>Se revisaron el estado de las licencias de construcción, vertimientos, Aeronáutica civil y certificado de disponibilidad de servicios públicos, evidenciando la necesidad de solicitar prórroga de la licencia de Vertimientos
Se realizaron los estudios  previos que evidenciaron la necesidad de contratar profesionales para iniciar las actuaciones requeridas para la consecución de la autorización por parte del Instituto Colombiano de Antropología e Historia - ICANH; producto de este proceso se desarrollo el proyecto de Arqueologia preventiva y una vez conseguida la Autorizacion de Intervencion Arqueologica por parte del ICANH No 6167,  se habilitó el inicio de las actividades de prospeccion y diseño del plan de manejo arqueologico. iniciandose trabajo de campo en los predios en donde se construira la CEA el dia 17 de noviembre de 2016 y finalizandose el dia 03 de diciembre de 2016 luego de la realización de  muestreos arqueológicos en las coordenadas de prospección  establecidas en la grilla de muestreo de profundidades variables, evidenciadose una estratigrafía marcada por rellenos de escombreras y desechos, hacia la zona occidental/media del predio se alcanzó suelo natural y la presencia de rellenos disminuye notoriamente, allí se determinaron los mayores niveles de concentración de materiales arqueológicos, que preliminarmente se asocian al periodo Muisca Tardío, con abundante presencia de artefactos líticos y de molienda. Partiendo de la informacion conseguida en la fase de prospeccion se elaboro un informe detallado el cual se presento ante el ICANH y del cual se espera concepto.</t>
  </si>
  <si>
    <t>Debido a diferentes inconvenientes presentados en el proceso de concecusion de las licencias y autorizaciones no fue posible adelantar el proceso precontractual, asi las cosas se solicito a  la SHD la constitucion de un proceso en curso con el fin de garantizar la finanziacion del proyecto y lograr su adjudicacion en la vigencia 2017</t>
  </si>
  <si>
    <t xml:space="preserve">Con la actualización de los diseños al PMR aprobado, se dio vía libre al trámite de la solicitud de licencia de urbanismo y construcción,  trámite que se inició ante el Curador urbano No 2, de igual manera se obtuvo el certificado de disponibilidad de servicios públicos,  por otro lado se evidencio la necesidad de iniciar tramite de licencias ante Agencia Nacional de Licencias Ambientales – ANLA y ante la Aeronáutica civil las cuales fueron otorgadas asi:
- Resolución No. 03686 del 9 de diciembre de 2016 emitida por la Aeronáutica Civil, por la cual se autoriza la localización del proyecto de adecuación del Centro de Recepción y Rehabilitación de Flora y Fauna Silvestre de la ciudad de Bogotá.
- Resolución No. 01606 del 20 de diciembre de 2016 emitida por la ANLA, por la cual se otorga permiso de aprovechamiento forestal de árboles aislados y se toma otras determinaciones
Por otro lado el dia 05 de octubre se radico ante la curaduria urbana No 2 con Radicado 16-2-3448  la solicitud de las licencias de urbanismo y construccion la cual estuvo acompañada de los siguientes documentos:
·         Certificado de existencia y representación legal de la SDA
·         Certificado de tradición y libertad del inmueble en el que se desarrollara el proyecto.
·         Copia de las tarjetas profesionales de los técnicos que han intervenido en los diseños del proyecto.
·         Disponibilidad de servicios públicos de CODENSA, EAAB, ETB y Gas natural fenosa.
·         Formulario de solicitud de licencia.
·         Formulario total y debidamente diligenciado.
·         Memorial de responsabilidad.
·         Poder para actuar.
·         Boletín de nomenclatura
·         Relación de las direcciones de los predios colindantes.
·         Anexo de memoria de cálculo
·         Copia del plano del proyecto urbanístico
·         Copia en medio magnético del proyecto urbanístico
·         Detalle de elementos no estructurales
·         Estudios de suelos
·         Memorias de los cálculos estructurales
·         Plano del Proyecto Urbanístico
·         Plano topográfico del predio
·         Planos arquitectónicos
·         Planos estructurales
·         Actas de terreno
·         Boleta de reparto VIS
·         Concepto Secretaría Distrital de Planeación
·         Resolución aprobación del Plan de Manejo y Regulación
El curador Urbano No 2 con resolución No. RES 16-2-2281 del 15 de diciembre de 2016, concedio la licencia de urbanización y construcción en la modalidad de obra nueva y demolición total para el proyecto arquitectónico CRRFFS.
</t>
  </si>
  <si>
    <t>Debido a diferentes inconvenientes presentados en el proceso de consecución de las licencias y autorizaciones no fue posible adelantar el proceso precontractual, así las cosas se solicito a  la SHD la constitución de un proceso en curso con el fin de garantizar la financiación del proyecto y lograr su adjudicación en la vigencia 2017</t>
  </si>
  <si>
    <t xml:space="preserve">Con el apoyo de los profesionales contratados se realizaron las actividades tendientes a la creación del Instituto de Protección Animal dentro de las que se encuentra:
Definición del cronograma de actividades a ejecutar
Elaboración del marco legal que regula la constitución de Entidades Publicas
Elaboración del plan estratégico del Instituto dentro de lo que se encuentra definición de misión, visión, políticas y estrategias.
Definición de la estructura orgánica y elaboración del documento técnico para la constitución de la planta de personal.
Elaboración del manual de funciones.
Elaboración de los decretos de creación del instituto de protección y bienestar animal, del consejo directivo y de aprobación de la planta de personal.
Elaboración de los estatutos de funcionamiento del Instituto.
Elaboración de la proyección de presupuesto.
Adicionalmente se llevaron a cabo diferentes reuniones y mesas de trabajo con la Comisión del servicio Civil Distrital, Secretaria Jurídica Distrital, Secretaria Distrital de Hacienda, Dirección Distrital de Desarrollo Institucional entre otras entidades del orden Distrital con el fin de recibir asesoría y consolidar las observaciones de cada entidad.
Elaborados los documentos técnicos necesarios para la creación del Instituto de Protección y Bienestar Animal desde los componentes jurídico, estratégico y presupuestal, se procedió a presentarlos  ante la Secretaria Jurídica Distrital, Comisión del servicio Civil Distrital y Secretaria Distrital de Hacienda respectivamente, quienes realizaron la respectiva revisión y retroalimentación a fin de consolidar el documento final de creación del instituto.
Se realizó el proyecto de decreto de creación del Instituto de Protección y Bienestar Animal,  el cual fue revisado y aprobado por la secretaria Jurídica Distrital y firmado por el Alcalde Mayor de Bogotá y el Secretario Distrital de Ambiente el día 07 de diciembre de 2016 bajo el consecutivo Decreto No 546 de 2016.
Se elaboró el decreto de creación del consejo directivo el cual fue avalado por el Secretario Distrital de Ambiente y radicado en el Secretaria Jurídica Distrital para la Firma del Alcalde mayor de Bogotá.
Se formuló el borrador de acuerdo de aprobación de la planta de personal del Instituto de Protección y bienestar animal, el cual será revisado y aprobado por el consejo directivo una vez se firme y constituya su Creación.
</t>
  </si>
  <si>
    <t xml:space="preserve">Debido a diferentes inconvenientes presentados en el proceso de concecusion de las licencias y autorizaciones no fue posible adelantar el proceso precontractual, </t>
  </si>
  <si>
    <t xml:space="preserve">Se realizaron ajustes a los diseños por parte de la Unión Temporal Centro de Fauna y Flora cumpliendo con la Resolución de aprobación del PRM del Centro de Recepción y Rehabilitación de Flora y Fauna Silvestre, No. 1609 de 2015 y el Decreto 327/2004, así:
•         La cesión del 8% (1.270,36m2) cumple con los requerimientos del PRM y del Decreto 327/2004 (Art. 12, 13 y 14).
•         El antejardín de 8m de ancho cumple con los requerimientos de los Art. 29 del Decreto 327/2004, con excepción de las zonas duras de la zona de acceso, el resto del antejardín se dejará en suelo natural, es decir, con pasto y/o con vegetación.
•         Los aislamientos contra vecinos en los costados sur y norte del lote del proyecto, de 10m de ancho cumplen con los requerimientos de los Art. 29 del Decreto 327/2004.
•         Contra el humedal Jaboque, contra la zona verde No. 3 del Superlote 1 y contra la cesión del 8%, no se dejaron aislamientos ya que no aplican, de acuerdo con lo informado por la SDP.
Con la actualización de los diseños al PMR aprobado, se dio vía libre al trámite de la solicitud de licencia de urbanismo y construcción,  trámite que se inició ante el Curador urbano No 2, de igual manera se obtuvo el certificado de disponibilidad de servicios públicos,  por otro lado se evidencio la necesidad de iniciar tramite de licencias ante Agencia Nacional de Licencias Ambientales – ANLA y ante la Aeronáutica civil las cuales fueron otorgadas asi:
- Resolución No. 03686 del 9 de diciembre de 2016 emitida por la Aeronáutica Civil, por la cual se autoriza la localización del proyecto de adecuación del Centro de Recepción y Rehabilitación de Flora y Fauna Silvestre de la ciudad de Bogotá.
- Resolución No. 01606 del 20 de diciembre de 2016 emitida por la ANLA, por la cual se otorga permiso de aprovechamiento forestal de árboles aislados y se toma otras determinaciones
Por otro lado el dia 05 de octubre se radico ante la curaduria urbana No 2 con Radicado 16-2-3448  la solicitud de las licencias de urbanismo y construccion la cual estuvo acompañada de los siguientes documentos:
•         Certificado de existencia y representación legal de la SDA
•         Certificado de tradición y libertad del inmueble en el que se desarrollara el proyecto.
•         Copia de las tarjetas profesionales de los técnicos que han intervenido en los diseños del proyecto.
•         Disponibilidad de servicios públicos de CODENSA, EAAB, ETB y Gas natural fenosa.
•         Formulario de solicitud de licencia.
•         Formulario total y debidamente diligenciado.
•         Memorial de responsabilidad.
•         Poder para actuar.
•         Boletín de nomenclatura
•         Relación de las direcciones de los predios colindantes.
•         Anexo de memoria de cálculo
•         Copia del plano del proyecto urbanístico
•         Copia en medio magnético del proyecto urbanístico
•         Detalle de elementos no estructurales
•         Estudios de suelos
•         Memorias de los cálculos estructurales
•         Plano del Proyecto Urbanístico
•         Plano topográfico del predio
•         Planos arquitectónicos
•         Planos estructurales
•         Actas de terreno
•         Boleta de reparto VIS
•         Concepto Secretaría Distrital de Planeación
•         Resolución aprobación del Plan de Manejo y Regulación
El curador Urbano No 2 con resolución No. RES 16-2-2281 del 15 de diciembre de 2016, concedió la licencia de urbanización y construcción en la modalidad de obra nueva y demolición total para el proyecto arquitectónico CRRFFS.
</t>
  </si>
  <si>
    <t>En lo concerniente a la  revisión y articulación para la implementación de los proyectos priorizados del Plan de Acción de la Política Pública de Protección y Bienestar Animal, para el año 2016, se realizaron reuniones del equipo de profesionales interinstitucionales de protección y bienestar.
En lo referente a  establecer el cronograma y la ruta de implementación de los proyectos priorizados del Plan de Acción de la Política Pública de Protección y Bienestar Animal. En las reuniones del equipo de protección y bienestar animal se establecieron las prioridades a ejecutar en cuanto a los proyectos 
- Celebración anual de la Semana Distrital de Protección y Bienestar Animal- SDPA
- Creación de un Sistema de identificación, registro y monitoreo de caninos y felinos en el Distrito Capital.
- Programa Integral de Prevención y Atención de la Salud Animal a través de acciones de: vacunación, desparasitación  y atención de urgencias
En el desarrollo del proyecto “Celebración anual de la Semana Distrital de Protección y Bienestar Animal- SDPA”  la cual se realizó en la semana comprendida entre el 03 y 09 de octubre de 2016, llevándose a cabo actividades tales como lanzamiento del programa de educación y sensibilización de protección y bienestar animal en las instituciones educativas distritales, encuentro de paseadores caninos, graduación de voluntarios de protección y bienestar animal, coordinación de las jornadas de esterilización y adopción, encuentro de entidades distritales para la protección y bienestar animal entre otras actividades de orden académico y lúdico.
Lo que respecta al proyecto de creación de un Sistema de identificación, registro y monitoreo de caninos y felinos en el Distrito Capital y después de un trabajo juicioso y comprometido, se adjudicó el proceso 20161259 para la construcción de la plataforma en la que se registrarán todos los felinos y caninos con microchip para poder identificarlos en caso de pérdida, hacer seguimiento médico y castigar a quienes los abandonan, además de dotar y capacitar al personal de los CAIS de la ciudad con lectores para identificar al cuidador de cada animal.
Para la ejecución del Programa Integral de Prevención y Atención de la Salud Animal a través de acciones de: vacunación, desparasitación  y atención de urgencias se adjudicó  proceso contractual 20161259 para brindar la atención médica veterinaria que requieran los caninos y felinos de la calle (Atropellados, enfermos y maltratados). De esta forma se dispondrá de un lugar especializado para ofrecer el cuidado médico que requieres estos animales.</t>
  </si>
  <si>
    <t xml:space="preserve"> Se solicito a la SHD la constitución de un proceso en curso por valor de $14.667.564.731 con el fin de garantizar la financiación del proyecto y lograr su adjudicación en la vigencia 2017</t>
  </si>
  <si>
    <t xml:space="preserve"> Se solicito a la SHD la constitución de un proceso en curso por valor de $2.676.642.000 con el fin de garantizar la financiación del proyecto y lograr su adjudicación en la vigencia 2017</t>
  </si>
  <si>
    <t xml:space="preserve">El ajuste presentado, por la Unión Temporal Centro de Fauna y Flora cumple con la Resolución de aprobación del PRM del Centro de Recepción y Rehabilitación de Flora y Fauna Silvestre, No. 1609 de 2015 y el Decreto 327/2004, así:
·         La cesión del 8% (1.270,36m2) cumple con los requerimientos del PRM y del Decreto 327/2004 (Art. 12, 13 y 14).
·         El antejardín de 8m de ancho cumple con los requerimientos de los Art. 29 del Decreto 327/2004, con excepción de las zonas duras de la zona de acceso, el resto del antejardín se dejará en suelo natural, es decir, con pasto y/o con vegetación.
·         Los aislamientos contra vecinos en los costados sur y norte del lote del proyecto, de 10m de ancho cumplen con los requerimientos de los Art. 29 del Decreto 327/2004.
·         Contra el humedal Jaboque, contra la zona verde No. 3 del Superlote 1 y contra la cesión del 8%, no se dejaron aislamientos ya que no aplican, de acuerdo con lo informado por la SDP. </t>
  </si>
  <si>
    <t xml:space="preserve">En el desarrollo del proyecto “Celebración anual de la Semana Distrital de Protección y Bienestar Animal- SDPA”  la cual se realizó en la semana comprendida entre el 03 y 09 de octubre de 2016, llevándose a cabo actividades tales como lanzamiento del programa de educación y sensibilización de protección y bienestar animal en las instituciones educativas distritales, encuentro de paseadores caninos, graduación de voluntarios de protección y bienestar animal, coordinación de las jornadas de esterilización y adopción, encuentro de entidades distritales para la protección y bienestar animal entre otras actividades de orden académico y lúdico.
Lo que respecta al proyecto de creación de un Sistema de identificación, registro y monitoreo de caninos y felinos en el Distrito Capital , se adjudicó el proceso 20161259 para la construcción de la plataforma en la que se registrarán todos los felinos y caninos con microchip para poder identificarlos en caso de pérdida, hacer seguimiento médico y castigar a quienes los abandonan, además de dotar y capacitar al personal de los CAIS de la ciudad con lectores para identificar al cuidador de cada animal.
Para la ejecución del Programa Integral de Prevención y Atención de la Salud Animal a través de acciones de: vacunación, desparasitación  y atención de urgencias se adjudicó  proceso contractual 20161259 para brindar la atención médica veterinaria que requieran los caninos y felinos de la calle (Atropellados, enfermos y maltratados). De esta forma se dispondrá de un lugar especializado para ofrecer el cuidado médico que requieres estos animales.
</t>
  </si>
  <si>
    <t>Presentar los estudios que se requieran para la constitución del Instituto de Protección Animal, y realizar las observaciones y cambios que resulten</t>
  </si>
  <si>
    <t xml:space="preserve">Evaluar, definir y establecer la ruta para la implementación de los proyectos priorizados del Plan de Acción de la Política Pública de Protección y Bienestar Animal.  </t>
  </si>
  <si>
    <t>Se realizaron las mesas de trabajo de los profesionales y técnicos, junto con los demás actores distritales, en las cuales se definieron los 3 proyectos priorizados iniciales que se ejecutaron durante la vigencia; y que correspondieron a: Semana Distrital de Protección y Bienestar Animal, Sistema de Identificación y Registro y Atención de Urgencias Veterinarias caninas y felinas.  
De igual manera en las mesas de trabajo se establecieron: el cronograma de actividades con los tiempos de ejecución, las estretegias de implementación, las articulaciones institucionales y el seguimiento a las mismas.</t>
  </si>
  <si>
    <t>La implementación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t>
  </si>
  <si>
    <t>Debido a que se presentaron algunos retrasos en los procesos precontractuales, se retrasaron las adjudicaciones de los contratos</t>
  </si>
  <si>
    <t>Se ajustaran los cronogramas de implementación para los proyectos del sistema de identificación y registro y atención de urgencias veterinarias; con el fin de dar cumplimiento a la ejecución de los proyectos; los cuales se podran ver reflejados en el proximo repórte.</t>
  </si>
  <si>
    <t>Implementación de los proyectos priorizados del Plan de Acción de la Política Pública de Protección y Bienestar Animal  para el año 2016</t>
  </si>
  <si>
    <t>JULIO - DICIEMBRE</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</si>
</sst>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_-* #,##0\ _€_-;\-* #,##0\ _€_-;_-* &quot;-&quot;??\ _€_-;_-@_-"/>
    <numFmt numFmtId="166" formatCode="[$$-240A]\ #,##0"/>
    <numFmt numFmtId="167" formatCode="_-* #,##0.00\ &quot;€&quot;_-;\-* #,##0.00\ &quot;€&quot;_-;_-* &quot;-&quot;??\ &quot;€&quot;_-;_-@_-"/>
    <numFmt numFmtId="168" formatCode="#,##0.0"/>
    <numFmt numFmtId="169" formatCode="_(* #,##0_);_(* \(#,##0\);_(* &quot;-&quot;??_);_(@_)"/>
    <numFmt numFmtId="170" formatCode="_(* #,##0.0_);_(* \(#,##0.0\);_(* &quot;-&quot;??_);_(@_)"/>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240A]dddd\,\ dd&quot; de &quot;mmmm&quot; de &quot;yyyy"/>
    <numFmt numFmtId="176" formatCode="[$-240A]hh:mm:ss\ AM/PM"/>
    <numFmt numFmtId="177" formatCode="&quot;$&quot;\ #,##0.00"/>
    <numFmt numFmtId="178" formatCode="0.0"/>
    <numFmt numFmtId="179" formatCode="0.000%"/>
    <numFmt numFmtId="180" formatCode="0.0000%"/>
    <numFmt numFmtId="181" formatCode="#,##0.000"/>
  </numFmts>
  <fonts count="69">
    <font>
      <sz val="11"/>
      <color theme="1"/>
      <name val="Calibri"/>
      <family val="2"/>
    </font>
    <font>
      <sz val="11"/>
      <color indexed="8"/>
      <name val="Calibri"/>
      <family val="2"/>
    </font>
    <font>
      <b/>
      <sz val="8"/>
      <name val="Arial"/>
      <family val="2"/>
    </font>
    <font>
      <sz val="10"/>
      <name val="Arial"/>
      <family val="2"/>
    </font>
    <font>
      <sz val="8"/>
      <name val="Arial"/>
      <family val="2"/>
    </font>
    <font>
      <sz val="10"/>
      <name val="Arial Narrow"/>
      <family val="2"/>
    </font>
    <font>
      <b/>
      <sz val="10"/>
      <name val="Arial Narrow"/>
      <family val="2"/>
    </font>
    <font>
      <b/>
      <sz val="8"/>
      <color indexed="8"/>
      <name val="Arial"/>
      <family val="2"/>
    </font>
    <font>
      <b/>
      <sz val="9"/>
      <name val="Tahoma"/>
      <family val="2"/>
    </font>
    <font>
      <sz val="9"/>
      <name val="Tahoma"/>
      <family val="2"/>
    </font>
    <font>
      <b/>
      <sz val="10"/>
      <name val="Arial"/>
      <family val="2"/>
    </font>
    <font>
      <sz val="9"/>
      <name val="Arial"/>
      <family val="2"/>
    </font>
    <font>
      <sz val="10"/>
      <color indexed="8"/>
      <name val="Arial"/>
      <family val="2"/>
    </font>
    <font>
      <b/>
      <sz val="14"/>
      <name val="Arial"/>
      <family val="2"/>
    </font>
    <font>
      <sz val="12"/>
      <name val="Arial"/>
      <family val="2"/>
    </font>
    <font>
      <sz val="12"/>
      <color indexed="8"/>
      <name val="Arial"/>
      <family val="2"/>
    </font>
    <font>
      <b/>
      <sz val="12"/>
      <name val="Tahoma"/>
      <family val="2"/>
    </font>
    <font>
      <b/>
      <sz val="18"/>
      <name val="Arial"/>
      <family val="2"/>
    </font>
    <font>
      <sz val="14"/>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b/>
      <sz val="10"/>
      <color indexed="8"/>
      <name val="Arial"/>
      <family val="2"/>
    </font>
    <font>
      <sz val="11"/>
      <color indexed="8"/>
      <name val="Arial Narrow"/>
      <family val="2"/>
    </font>
    <font>
      <sz val="8"/>
      <name val="Calibri"/>
      <family val="2"/>
    </font>
    <font>
      <sz val="10"/>
      <name val="Calibri"/>
      <family val="2"/>
    </font>
    <font>
      <sz val="11"/>
      <name val="Calibri"/>
      <family val="2"/>
    </font>
    <font>
      <sz val="12"/>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Arial"/>
      <family val="2"/>
    </font>
    <font>
      <sz val="12"/>
      <color theme="1"/>
      <name val="Arial"/>
      <family val="2"/>
    </font>
    <font>
      <sz val="11"/>
      <color theme="1"/>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rgb="FF7BB800"/>
        <bgColor indexed="64"/>
      </patternFill>
    </fill>
    <fill>
      <patternFill patternType="solid">
        <fgColor indexed="9"/>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border>
    <border>
      <left/>
      <right style="thin"/>
      <top/>
      <bottom/>
    </border>
    <border>
      <left style="thin"/>
      <right/>
      <top/>
      <bottom/>
    </border>
    <border>
      <left style="medium"/>
      <right style="thin"/>
      <top/>
      <bottom/>
    </border>
    <border>
      <left style="thin"/>
      <right style="medium"/>
      <top/>
      <bottom/>
    </border>
    <border>
      <left style="thin"/>
      <right style="thin"/>
      <top style="thin"/>
      <bottom style="thin"/>
    </border>
    <border>
      <left style="thin"/>
      <right/>
      <top style="thin"/>
      <bottom style="medium"/>
    </border>
    <border>
      <left style="thin"/>
      <right style="thin"/>
      <top style="thin"/>
      <bottom style="medium"/>
    </border>
    <border>
      <left style="thin"/>
      <right style="thin"/>
      <top/>
      <bottom style="thin"/>
    </border>
    <border>
      <left style="thin"/>
      <right style="thin"/>
      <top style="medium"/>
      <bottom/>
    </border>
    <border>
      <left style="medium"/>
      <right/>
      <top style="medium"/>
      <bottom/>
    </border>
    <border>
      <left style="medium"/>
      <right/>
      <top/>
      <bottom/>
    </border>
    <border>
      <left/>
      <right style="medium"/>
      <top/>
      <bottom/>
    </border>
    <border>
      <left style="thin"/>
      <right style="thin"/>
      <top style="thin"/>
      <bottom/>
    </border>
    <border>
      <left style="medium"/>
      <right/>
      <top/>
      <bottom style="medium"/>
    </border>
    <border>
      <left/>
      <right/>
      <top/>
      <bottom style="medium"/>
    </border>
    <border>
      <left style="thin"/>
      <right/>
      <top style="thin"/>
      <bottom/>
    </border>
    <border>
      <left/>
      <right style="thin"/>
      <top style="thin"/>
      <bottom/>
    </border>
    <border>
      <left/>
      <right style="thin"/>
      <top style="thin"/>
      <bottom style="thin"/>
    </border>
    <border>
      <left style="thin"/>
      <right/>
      <top style="medium"/>
      <bottom style="thin"/>
    </border>
    <border>
      <left style="thin"/>
      <right/>
      <top style="thin"/>
      <bottom style="thin"/>
    </border>
    <border>
      <left style="thin"/>
      <right style="thin"/>
      <top style="medium"/>
      <bottom style="thin"/>
    </border>
    <border>
      <left/>
      <right style="thin"/>
      <top style="thin"/>
      <bottom style="medium"/>
    </border>
    <border>
      <left style="thin"/>
      <right style="thin"/>
      <top style="medium"/>
      <bottom style="medium"/>
    </border>
    <border>
      <left/>
      <right/>
      <top style="medium"/>
      <bottom/>
    </border>
    <border>
      <left/>
      <right style="thin"/>
      <top style="medium"/>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border>
    <border>
      <left style="thin"/>
      <right style="medium"/>
      <top style="thin"/>
      <bottom/>
    </border>
    <border>
      <left/>
      <right style="medium"/>
      <top/>
      <bottom style="medium"/>
    </border>
    <border>
      <left/>
      <right/>
      <top style="thin"/>
      <bottom style="thin"/>
    </border>
    <border>
      <left/>
      <right/>
      <top style="thin"/>
      <bottom/>
    </border>
    <border>
      <left/>
      <right/>
      <top style="medium"/>
      <bottom style="thin"/>
    </border>
    <border>
      <left/>
      <right style="medium"/>
      <top style="medium"/>
      <bottom style="thin"/>
    </border>
    <border>
      <left/>
      <right style="medium"/>
      <top style="thin"/>
      <bottom style="thin"/>
    </border>
    <border>
      <left/>
      <right/>
      <top style="thin"/>
      <bottom style="medium"/>
    </border>
    <border>
      <left style="thin"/>
      <right style="thin"/>
      <top/>
      <bottom style="medium"/>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right style="thin"/>
      <top/>
      <bottom style="medium"/>
    </border>
    <border>
      <left style="medium"/>
      <right style="medium"/>
      <top style="medium"/>
      <bottom/>
    </border>
    <border>
      <left style="medium"/>
      <right style="medium"/>
      <top/>
      <bottom/>
    </border>
    <border>
      <left>
        <color indexed="63"/>
      </left>
      <right style="thin"/>
      <top/>
      <bottom style="thin"/>
    </border>
    <border>
      <left style="thin"/>
      <right style="medium"/>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1" fillId="0" borderId="0" applyFont="0" applyFill="0" applyBorder="0" applyAlignment="0" applyProtection="0"/>
    <xf numFmtId="0" fontId="55"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351">
    <xf numFmtId="0" fontId="0" fillId="0" borderId="0" xfId="0" applyFont="1" applyAlignment="1">
      <alignment/>
    </xf>
    <xf numFmtId="0" fontId="6" fillId="0" borderId="0" xfId="55" applyFont="1" applyAlignment="1">
      <alignment vertical="center"/>
      <protection/>
    </xf>
    <xf numFmtId="0" fontId="5" fillId="0" borderId="0" xfId="55" applyFont="1" applyAlignment="1">
      <alignment vertical="center"/>
      <protection/>
    </xf>
    <xf numFmtId="0" fontId="5" fillId="0" borderId="0" xfId="55" applyFont="1" applyFill="1" applyAlignment="1">
      <alignment horizontal="left" vertical="center"/>
      <protection/>
    </xf>
    <xf numFmtId="0" fontId="2" fillId="33" borderId="10" xfId="56" applyFont="1" applyFill="1" applyBorder="1" applyAlignment="1">
      <alignment horizontal="center" vertical="center" wrapText="1"/>
      <protection/>
    </xf>
    <xf numFmtId="0" fontId="2" fillId="33" borderId="11" xfId="56" applyFont="1" applyFill="1" applyBorder="1" applyAlignment="1">
      <alignment horizontal="center" vertical="center" wrapText="1"/>
      <protection/>
    </xf>
    <xf numFmtId="0" fontId="2" fillId="33" borderId="12" xfId="56" applyFont="1" applyFill="1" applyBorder="1" applyAlignment="1">
      <alignment horizontal="center" vertical="center" wrapText="1"/>
      <protection/>
    </xf>
    <xf numFmtId="0" fontId="2" fillId="33" borderId="13" xfId="56" applyFont="1" applyFill="1" applyBorder="1" applyAlignment="1">
      <alignment horizontal="center" vertical="center"/>
      <protection/>
    </xf>
    <xf numFmtId="0" fontId="2" fillId="33" borderId="14" xfId="56" applyFont="1" applyFill="1" applyBorder="1" applyAlignment="1">
      <alignment horizontal="center" vertical="center" wrapText="1"/>
      <protection/>
    </xf>
    <xf numFmtId="0" fontId="63" fillId="0" borderId="0" xfId="0" applyFont="1" applyAlignment="1">
      <alignment/>
    </xf>
    <xf numFmtId="164" fontId="5" fillId="33" borderId="15" xfId="0" applyNumberFormat="1" applyFont="1" applyFill="1" applyBorder="1" applyAlignment="1">
      <alignment vertical="center"/>
    </xf>
    <xf numFmtId="164" fontId="5" fillId="34" borderId="15" xfId="0" applyNumberFormat="1" applyFont="1" applyFill="1" applyBorder="1" applyAlignment="1">
      <alignment vertical="center"/>
    </xf>
    <xf numFmtId="166" fontId="4" fillId="0" borderId="15" xfId="56" applyNumberFormat="1" applyFont="1" applyFill="1" applyBorder="1" applyAlignment="1">
      <alignment horizontal="left" vertical="center" wrapText="1"/>
      <protection/>
    </xf>
    <xf numFmtId="4" fontId="2" fillId="0" borderId="15" xfId="56" applyNumberFormat="1" applyFont="1" applyFill="1" applyBorder="1" applyAlignment="1">
      <alignment horizontal="center" vertical="center" wrapText="1"/>
      <protection/>
    </xf>
    <xf numFmtId="0" fontId="7" fillId="33" borderId="16" xfId="56" applyFont="1" applyFill="1" applyBorder="1" applyAlignment="1">
      <alignment horizontal="center" vertical="center" wrapText="1"/>
      <protection/>
    </xf>
    <xf numFmtId="0" fontId="64" fillId="0" borderId="0" xfId="0" applyFont="1" applyAlignment="1">
      <alignment/>
    </xf>
    <xf numFmtId="0" fontId="11" fillId="33" borderId="15" xfId="0" applyFont="1" applyFill="1" applyBorder="1" applyAlignment="1" applyProtection="1">
      <alignment horizontal="center" vertical="center" wrapText="1"/>
      <protection locked="0"/>
    </xf>
    <xf numFmtId="0" fontId="11" fillId="33" borderId="17" xfId="0" applyFont="1" applyFill="1" applyBorder="1" applyAlignment="1" applyProtection="1">
      <alignment horizontal="center" vertical="center" wrapText="1"/>
      <protection locked="0"/>
    </xf>
    <xf numFmtId="0" fontId="64" fillId="0" borderId="0" xfId="0" applyFont="1" applyAlignment="1">
      <alignment horizontal="center" vertical="center"/>
    </xf>
    <xf numFmtId="1" fontId="0" fillId="0" borderId="0" xfId="0" applyNumberFormat="1" applyAlignment="1">
      <alignment/>
    </xf>
    <xf numFmtId="3" fontId="3" fillId="35" borderId="15" xfId="0" applyNumberFormat="1" applyFont="1" applyFill="1" applyBorder="1" applyAlignment="1">
      <alignment horizontal="center" vertical="center" wrapText="1"/>
    </xf>
    <xf numFmtId="0" fontId="11" fillId="33" borderId="18" xfId="0" applyFont="1" applyFill="1" applyBorder="1" applyAlignment="1" applyProtection="1">
      <alignment horizontal="center" vertical="center" wrapText="1"/>
      <protection locked="0"/>
    </xf>
    <xf numFmtId="0" fontId="3" fillId="0" borderId="17" xfId="0" applyFont="1" applyBorder="1" applyAlignment="1">
      <alignment horizontal="center" wrapText="1"/>
    </xf>
    <xf numFmtId="3" fontId="3" fillId="0" borderId="17" xfId="0" applyNumberFormat="1" applyFont="1" applyBorder="1" applyAlignment="1">
      <alignment horizontal="center" vertical="center"/>
    </xf>
    <xf numFmtId="0" fontId="0" fillId="0" borderId="15" xfId="0" applyBorder="1" applyAlignment="1">
      <alignment/>
    </xf>
    <xf numFmtId="0" fontId="65" fillId="0" borderId="0" xfId="0" applyFont="1" applyAlignment="1">
      <alignment/>
    </xf>
    <xf numFmtId="0" fontId="6" fillId="36" borderId="19" xfId="55" applyFont="1" applyFill="1" applyBorder="1" applyAlignment="1">
      <alignment horizontal="center" vertical="center" wrapText="1"/>
      <protection/>
    </xf>
    <xf numFmtId="0" fontId="6" fillId="36" borderId="20" xfId="55" applyFont="1" applyFill="1" applyBorder="1" applyAlignment="1">
      <alignment horizontal="center" vertical="center" wrapText="1"/>
      <protection/>
    </xf>
    <xf numFmtId="0" fontId="0" fillId="35" borderId="0" xfId="0" applyFill="1" applyAlignment="1">
      <alignment/>
    </xf>
    <xf numFmtId="0" fontId="0" fillId="35" borderId="0" xfId="0" applyFill="1" applyAlignment="1">
      <alignment horizontal="center"/>
    </xf>
    <xf numFmtId="0" fontId="0" fillId="0" borderId="0" xfId="0" applyFill="1" applyAlignment="1">
      <alignment/>
    </xf>
    <xf numFmtId="0" fontId="66" fillId="35" borderId="21" xfId="0" applyFont="1" applyFill="1" applyBorder="1" applyAlignment="1">
      <alignment/>
    </xf>
    <xf numFmtId="0" fontId="66" fillId="35" borderId="0" xfId="0" applyFont="1" applyFill="1" applyBorder="1" applyAlignment="1">
      <alignment/>
    </xf>
    <xf numFmtId="0" fontId="66" fillId="35" borderId="0" xfId="0" applyFont="1" applyFill="1" applyBorder="1" applyAlignment="1">
      <alignment horizontal="center"/>
    </xf>
    <xf numFmtId="0" fontId="66" fillId="35" borderId="22" xfId="0" applyFont="1" applyFill="1" applyBorder="1" applyAlignment="1">
      <alignment/>
    </xf>
    <xf numFmtId="0" fontId="14" fillId="35" borderId="21" xfId="0" applyFont="1" applyFill="1" applyBorder="1" applyAlignment="1">
      <alignment vertical="top" wrapText="1"/>
    </xf>
    <xf numFmtId="0" fontId="14" fillId="35" borderId="0" xfId="0" applyFont="1" applyFill="1" applyBorder="1" applyAlignment="1">
      <alignment vertical="top" wrapText="1"/>
    </xf>
    <xf numFmtId="0" fontId="14" fillId="35" borderId="0" xfId="0" applyFont="1" applyFill="1" applyBorder="1" applyAlignment="1">
      <alignment horizontal="center" vertical="center" wrapText="1"/>
    </xf>
    <xf numFmtId="0" fontId="14" fillId="0" borderId="0" xfId="55" applyFont="1" applyBorder="1" applyAlignment="1">
      <alignment vertical="center"/>
      <protection/>
    </xf>
    <xf numFmtId="0" fontId="15" fillId="0" borderId="0" xfId="0" applyFont="1" applyAlignment="1">
      <alignment/>
    </xf>
    <xf numFmtId="0" fontId="14" fillId="33" borderId="23" xfId="0" applyFont="1" applyFill="1" applyBorder="1" applyAlignment="1">
      <alignment horizontal="center" vertical="center" wrapText="1"/>
    </xf>
    <xf numFmtId="0" fontId="0" fillId="0" borderId="24" xfId="0" applyFill="1" applyBorder="1" applyAlignment="1">
      <alignment/>
    </xf>
    <xf numFmtId="0" fontId="0" fillId="0" borderId="25" xfId="0" applyFill="1" applyBorder="1" applyAlignment="1">
      <alignment/>
    </xf>
    <xf numFmtId="0" fontId="14" fillId="0" borderId="15"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5" xfId="0" applyFont="1" applyFill="1" applyBorder="1" applyAlignment="1">
      <alignment horizontal="center" vertical="center"/>
    </xf>
    <xf numFmtId="0" fontId="14" fillId="0" borderId="15" xfId="0" applyFont="1" applyFill="1" applyBorder="1" applyAlignment="1">
      <alignment horizontal="center"/>
    </xf>
    <xf numFmtId="0" fontId="3" fillId="0" borderId="0" xfId="0" applyFont="1" applyFill="1" applyAlignment="1">
      <alignment/>
    </xf>
    <xf numFmtId="0" fontId="4" fillId="0" borderId="0" xfId="0" applyFont="1" applyFill="1" applyAlignment="1">
      <alignment/>
    </xf>
    <xf numFmtId="0" fontId="14" fillId="0" borderId="0" xfId="0" applyFont="1" applyFill="1" applyAlignment="1">
      <alignment horizontal="center"/>
    </xf>
    <xf numFmtId="0" fontId="0" fillId="0" borderId="0" xfId="0" applyFill="1" applyAlignment="1">
      <alignment horizontal="center"/>
    </xf>
    <xf numFmtId="165" fontId="0" fillId="0" borderId="0" xfId="0" applyNumberFormat="1" applyFill="1" applyAlignment="1">
      <alignment horizontal="center"/>
    </xf>
    <xf numFmtId="0" fontId="67" fillId="0" borderId="0" xfId="0" applyFont="1" applyFill="1" applyAlignment="1">
      <alignment horizontal="center" vertical="center"/>
    </xf>
    <xf numFmtId="0" fontId="14" fillId="33" borderId="17"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27" xfId="0" applyFont="1" applyFill="1" applyBorder="1" applyAlignment="1">
      <alignment horizontal="center" vertical="center" wrapText="1"/>
    </xf>
    <xf numFmtId="0" fontId="14" fillId="0" borderId="15" xfId="0" applyFont="1" applyFill="1" applyBorder="1" applyAlignment="1">
      <alignment horizontal="justify" vertical="center" wrapText="1"/>
    </xf>
    <xf numFmtId="0" fontId="14" fillId="0" borderId="28" xfId="0" applyFont="1" applyBorder="1" applyAlignment="1">
      <alignment horizontal="center" vertical="center"/>
    </xf>
    <xf numFmtId="0" fontId="3" fillId="0" borderId="0" xfId="55" applyBorder="1" applyAlignment="1">
      <alignment vertical="center"/>
      <protection/>
    </xf>
    <xf numFmtId="0" fontId="10" fillId="36" borderId="15" xfId="55" applyFont="1" applyFill="1" applyBorder="1" applyAlignment="1">
      <alignment horizontal="left" vertical="center" wrapText="1"/>
      <protection/>
    </xf>
    <xf numFmtId="0" fontId="10" fillId="36" borderId="17" xfId="55" applyFont="1" applyFill="1" applyBorder="1" applyAlignment="1">
      <alignment horizontal="left" vertical="center" wrapText="1"/>
      <protection/>
    </xf>
    <xf numFmtId="0" fontId="3" fillId="37" borderId="0" xfId="55" applyFill="1" applyBorder="1" applyAlignment="1">
      <alignment vertical="center"/>
      <protection/>
    </xf>
    <xf numFmtId="0" fontId="10" fillId="36" borderId="23" xfId="55" applyFont="1" applyFill="1" applyBorder="1" applyAlignment="1">
      <alignment horizontal="center" vertical="center" wrapText="1"/>
      <protection/>
    </xf>
    <xf numFmtId="10" fontId="3" fillId="36" borderId="23" xfId="55" applyNumberFormat="1" applyFont="1" applyFill="1" applyBorder="1" applyAlignment="1">
      <alignment horizontal="center" vertical="center" wrapText="1"/>
      <protection/>
    </xf>
    <xf numFmtId="9" fontId="10" fillId="36" borderId="18" xfId="55" applyNumberFormat="1" applyFont="1" applyFill="1" applyBorder="1" applyAlignment="1">
      <alignment vertical="center" wrapText="1"/>
      <protection/>
    </xf>
    <xf numFmtId="0" fontId="16" fillId="0" borderId="0" xfId="0" applyFont="1" applyFill="1" applyAlignment="1">
      <alignment vertical="center"/>
    </xf>
    <xf numFmtId="0" fontId="11" fillId="33" borderId="29" xfId="0" applyFont="1" applyFill="1" applyBorder="1" applyAlignment="1" applyProtection="1">
      <alignment horizontal="center" vertical="center" wrapText="1"/>
      <protection locked="0"/>
    </xf>
    <xf numFmtId="0" fontId="11" fillId="33" borderId="30" xfId="0" applyFont="1" applyFill="1" applyBorder="1" applyAlignment="1" applyProtection="1">
      <alignment horizontal="center" vertical="center" wrapText="1"/>
      <protection locked="0"/>
    </xf>
    <xf numFmtId="0" fontId="11" fillId="33" borderId="16" xfId="0" applyFont="1" applyFill="1" applyBorder="1" applyAlignment="1" applyProtection="1">
      <alignment horizontal="center" vertical="center" wrapText="1"/>
      <protection locked="0"/>
    </xf>
    <xf numFmtId="164" fontId="5" fillId="34" borderId="31" xfId="0" applyNumberFormat="1" applyFont="1" applyFill="1" applyBorder="1" applyAlignment="1">
      <alignment vertical="center"/>
    </xf>
    <xf numFmtId="164" fontId="5" fillId="33" borderId="17" xfId="0" applyNumberFormat="1" applyFont="1" applyFill="1" applyBorder="1" applyAlignment="1">
      <alignment vertical="center"/>
    </xf>
    <xf numFmtId="0" fontId="2" fillId="36" borderId="23" xfId="55" applyFont="1" applyFill="1" applyBorder="1" applyAlignment="1">
      <alignment horizontal="center" vertical="center" textRotation="180" wrapText="1"/>
      <protection/>
    </xf>
    <xf numFmtId="0" fontId="0" fillId="28" borderId="18" xfId="0" applyFill="1" applyBorder="1" applyAlignment="1">
      <alignment/>
    </xf>
    <xf numFmtId="0" fontId="4" fillId="0" borderId="31" xfId="56" applyFont="1" applyFill="1" applyBorder="1" applyAlignment="1">
      <alignment horizontal="left" vertical="center" wrapText="1"/>
      <protection/>
    </xf>
    <xf numFmtId="4" fontId="2" fillId="0" borderId="31" xfId="56" applyNumberFormat="1" applyFont="1" applyFill="1" applyBorder="1" applyAlignment="1">
      <alignment horizontal="center" vertical="center" wrapText="1"/>
      <protection/>
    </xf>
    <xf numFmtId="166" fontId="4" fillId="0" borderId="17" xfId="56" applyNumberFormat="1" applyFont="1" applyFill="1" applyBorder="1" applyAlignment="1">
      <alignment vertical="center" wrapText="1"/>
      <protection/>
    </xf>
    <xf numFmtId="4" fontId="2" fillId="0" borderId="17" xfId="56" applyNumberFormat="1" applyFont="1" applyFill="1" applyBorder="1" applyAlignment="1">
      <alignment horizontal="center" vertical="center" wrapText="1"/>
      <protection/>
    </xf>
    <xf numFmtId="0" fontId="12" fillId="0" borderId="18" xfId="0" applyFont="1" applyFill="1" applyBorder="1" applyAlignment="1">
      <alignment horizontal="center" vertical="center" wrapText="1"/>
    </xf>
    <xf numFmtId="3" fontId="3" fillId="0" borderId="18" xfId="0" applyNumberFormat="1" applyFont="1" applyBorder="1" applyAlignment="1">
      <alignment horizontal="center" vertical="center"/>
    </xf>
    <xf numFmtId="0" fontId="0" fillId="0" borderId="18" xfId="0" applyBorder="1" applyAlignment="1">
      <alignment/>
    </xf>
    <xf numFmtId="4" fontId="2" fillId="0" borderId="29" xfId="56" applyNumberFormat="1" applyFont="1" applyFill="1" applyBorder="1" applyAlignment="1">
      <alignment horizontal="center" vertical="center" wrapText="1"/>
      <protection/>
    </xf>
    <xf numFmtId="4" fontId="2" fillId="0" borderId="30" xfId="56" applyNumberFormat="1" applyFont="1" applyFill="1" applyBorder="1" applyAlignment="1">
      <alignment horizontal="center" vertical="center" wrapText="1"/>
      <protection/>
    </xf>
    <xf numFmtId="4" fontId="2" fillId="0" borderId="16" xfId="56" applyNumberFormat="1" applyFont="1" applyFill="1" applyBorder="1" applyAlignment="1">
      <alignment horizontal="center" vertical="center" wrapText="1"/>
      <protection/>
    </xf>
    <xf numFmtId="4" fontId="2" fillId="0" borderId="28" xfId="56" applyNumberFormat="1" applyFont="1" applyFill="1" applyBorder="1" applyAlignment="1">
      <alignment horizontal="center" vertical="center" wrapText="1"/>
      <protection/>
    </xf>
    <xf numFmtId="4" fontId="2" fillId="0" borderId="32" xfId="56" applyNumberFormat="1" applyFont="1" applyFill="1" applyBorder="1" applyAlignment="1">
      <alignment horizontal="center" vertical="center" wrapText="1"/>
      <protection/>
    </xf>
    <xf numFmtId="4" fontId="2" fillId="0" borderId="18" xfId="56" applyNumberFormat="1" applyFont="1" applyFill="1" applyBorder="1" applyAlignment="1">
      <alignment horizontal="center" vertical="center" wrapText="1"/>
      <protection/>
    </xf>
    <xf numFmtId="0" fontId="2" fillId="33" borderId="33" xfId="56" applyFont="1" applyFill="1" applyBorder="1" applyAlignment="1">
      <alignment horizontal="center" vertical="center" wrapText="1"/>
      <protection/>
    </xf>
    <xf numFmtId="178" fontId="14" fillId="0" borderId="15" xfId="58" applyNumberFormat="1" applyFont="1" applyFill="1" applyBorder="1" applyAlignment="1">
      <alignment horizontal="center" vertical="center"/>
    </xf>
    <xf numFmtId="4" fontId="14" fillId="0" borderId="15" xfId="0" applyNumberFormat="1" applyFont="1" applyBorder="1" applyAlignment="1">
      <alignment horizontal="center" vertical="center"/>
    </xf>
    <xf numFmtId="9" fontId="14" fillId="0" borderId="15" xfId="0" applyNumberFormat="1" applyFont="1" applyBorder="1" applyAlignment="1">
      <alignment horizontal="center" vertical="center"/>
    </xf>
    <xf numFmtId="41" fontId="64" fillId="0" borderId="0" xfId="0" applyNumberFormat="1" applyFont="1" applyAlignment="1">
      <alignment/>
    </xf>
    <xf numFmtId="3" fontId="3" fillId="35" borderId="17" xfId="0" applyNumberFormat="1"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7" fillId="33" borderId="30" xfId="56" applyFont="1" applyFill="1" applyBorder="1" applyAlignment="1">
      <alignment horizontal="center" vertical="center" wrapText="1"/>
      <protection/>
    </xf>
    <xf numFmtId="0" fontId="14" fillId="0" borderId="15" xfId="0" applyFont="1" applyBorder="1" applyAlignment="1">
      <alignment horizontal="justify" vertical="center" wrapText="1"/>
    </xf>
    <xf numFmtId="0" fontId="42" fillId="0" borderId="0" xfId="0" applyFont="1" applyAlignment="1">
      <alignment/>
    </xf>
    <xf numFmtId="0" fontId="14" fillId="0" borderId="15" xfId="0" applyFont="1" applyBorder="1" applyAlignment="1">
      <alignment horizontal="center" vertical="center" wrapText="1"/>
    </xf>
    <xf numFmtId="0" fontId="66" fillId="0" borderId="20" xfId="0" applyFont="1" applyFill="1" applyBorder="1" applyAlignment="1">
      <alignment horizontal="center"/>
    </xf>
    <xf numFmtId="0" fontId="66" fillId="0" borderId="34" xfId="0" applyFont="1" applyFill="1" applyBorder="1" applyAlignment="1">
      <alignment horizontal="center"/>
    </xf>
    <xf numFmtId="0" fontId="66" fillId="0" borderId="35" xfId="0" applyFont="1" applyFill="1" applyBorder="1" applyAlignment="1">
      <alignment horizontal="center"/>
    </xf>
    <xf numFmtId="0" fontId="66" fillId="0" borderId="21" xfId="0" applyFont="1" applyFill="1" applyBorder="1" applyAlignment="1">
      <alignment horizontal="center"/>
    </xf>
    <xf numFmtId="0" fontId="66" fillId="0" borderId="0" xfId="0" applyFont="1" applyFill="1" applyBorder="1" applyAlignment="1">
      <alignment horizontal="center"/>
    </xf>
    <xf numFmtId="0" fontId="66" fillId="0" borderId="11" xfId="0" applyFont="1" applyFill="1" applyBorder="1" applyAlignment="1">
      <alignment horizontal="center"/>
    </xf>
    <xf numFmtId="0" fontId="13" fillId="33" borderId="31"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4" fillId="33" borderId="15" xfId="0" applyFont="1" applyFill="1" applyBorder="1" applyAlignment="1">
      <alignment horizontal="center" vertical="center"/>
    </xf>
    <xf numFmtId="0" fontId="14" fillId="35" borderId="15" xfId="0" applyFont="1" applyFill="1" applyBorder="1" applyAlignment="1">
      <alignment horizontal="center" vertical="center" wrapText="1"/>
    </xf>
    <xf numFmtId="0" fontId="14" fillId="35" borderId="37"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4" fillId="33" borderId="31"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4" fillId="33" borderId="23"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42" xfId="0" applyFont="1" applyFill="1" applyBorder="1" applyAlignment="1">
      <alignment horizontal="center" vertical="center" wrapText="1"/>
    </xf>
    <xf numFmtId="0" fontId="14" fillId="33" borderId="31" xfId="0" applyFont="1" applyFill="1" applyBorder="1" applyAlignment="1" applyProtection="1">
      <alignment horizontal="center" vertical="center" wrapText="1"/>
      <protection locked="0"/>
    </xf>
    <xf numFmtId="0" fontId="14" fillId="33" borderId="15" xfId="0" applyFont="1" applyFill="1" applyBorder="1" applyAlignment="1" applyProtection="1">
      <alignment horizontal="center" vertical="center" wrapText="1"/>
      <protection locked="0"/>
    </xf>
    <xf numFmtId="0" fontId="14" fillId="33" borderId="23" xfId="0" applyFont="1" applyFill="1" applyBorder="1" applyAlignment="1" applyProtection="1">
      <alignment horizontal="center" vertical="center" wrapText="1"/>
      <protection locked="0"/>
    </xf>
    <xf numFmtId="0" fontId="14" fillId="33" borderId="36" xfId="0" applyFont="1" applyFill="1" applyBorder="1" applyAlignment="1" applyProtection="1">
      <alignment horizontal="center" vertical="center" wrapText="1"/>
      <protection locked="0"/>
    </xf>
    <xf numFmtId="0" fontId="14" fillId="33" borderId="37" xfId="0" applyFont="1" applyFill="1" applyBorder="1" applyAlignment="1" applyProtection="1">
      <alignment horizontal="center" vertical="center" wrapText="1"/>
      <protection locked="0"/>
    </xf>
    <xf numFmtId="0" fontId="14" fillId="33" borderId="43" xfId="0" applyFont="1" applyFill="1" applyBorder="1" applyAlignment="1" applyProtection="1">
      <alignment horizontal="center" vertical="center" wrapText="1"/>
      <protection locked="0"/>
    </xf>
    <xf numFmtId="0" fontId="13" fillId="0" borderId="25" xfId="0" applyFont="1" applyFill="1" applyBorder="1" applyAlignment="1">
      <alignment horizontal="right" vertical="center"/>
    </xf>
    <xf numFmtId="0" fontId="13" fillId="0" borderId="44" xfId="0" applyFont="1" applyFill="1" applyBorder="1" applyAlignment="1">
      <alignment horizontal="right" vertical="center"/>
    </xf>
    <xf numFmtId="0" fontId="14" fillId="33" borderId="30" xfId="0" applyFont="1" applyFill="1" applyBorder="1" applyAlignment="1">
      <alignment horizontal="center" vertical="center"/>
    </xf>
    <xf numFmtId="0" fontId="14" fillId="33" borderId="45" xfId="0" applyFont="1" applyFill="1" applyBorder="1" applyAlignment="1">
      <alignment horizontal="center" vertical="center"/>
    </xf>
    <xf numFmtId="0" fontId="14" fillId="33" borderId="28" xfId="0" applyFont="1" applyFill="1" applyBorder="1" applyAlignment="1">
      <alignment horizontal="center" vertical="center"/>
    </xf>
    <xf numFmtId="0" fontId="3" fillId="33" borderId="4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64" fillId="0" borderId="15" xfId="0" applyFont="1" applyBorder="1" applyAlignment="1">
      <alignment horizontal="center" vertical="center" wrapText="1"/>
    </xf>
    <xf numFmtId="0" fontId="64" fillId="0" borderId="15" xfId="0" applyFont="1" applyBorder="1" applyAlignment="1">
      <alignment horizontal="center" vertical="center"/>
    </xf>
    <xf numFmtId="0" fontId="64" fillId="0" borderId="15" xfId="0" applyFont="1" applyBorder="1" applyAlignment="1" quotePrefix="1">
      <alignment horizontal="center" vertical="center" wrapText="1"/>
    </xf>
    <xf numFmtId="0" fontId="64" fillId="0" borderId="23"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18" xfId="0" applyFont="1" applyBorder="1" applyAlignment="1">
      <alignment horizontal="center" vertical="center" wrapText="1"/>
    </xf>
    <xf numFmtId="43" fontId="64" fillId="0" borderId="15" xfId="48" applyFont="1" applyBorder="1" applyAlignment="1">
      <alignment horizontal="center" vertical="center"/>
    </xf>
    <xf numFmtId="0" fontId="3" fillId="0" borderId="15" xfId="0" applyFont="1" applyBorder="1" applyAlignment="1">
      <alignment horizontal="center" vertical="center" wrapText="1"/>
    </xf>
    <xf numFmtId="0" fontId="64" fillId="0" borderId="15" xfId="0" applyFont="1" applyFill="1" applyBorder="1" applyAlignment="1">
      <alignment horizontal="center" vertical="center"/>
    </xf>
    <xf numFmtId="0" fontId="0" fillId="0" borderId="41" xfId="0" applyFill="1" applyBorder="1" applyAlignment="1">
      <alignment horizontal="center"/>
    </xf>
    <xf numFmtId="0" fontId="0" fillId="0" borderId="31" xfId="0" applyFill="1" applyBorder="1" applyAlignment="1">
      <alignment horizontal="center"/>
    </xf>
    <xf numFmtId="0" fontId="0" fillId="0" borderId="38" xfId="0" applyFill="1" applyBorder="1" applyAlignment="1">
      <alignment horizontal="center"/>
    </xf>
    <xf numFmtId="0" fontId="0" fillId="0" borderId="15" xfId="0" applyFill="1" applyBorder="1" applyAlignment="1">
      <alignment horizontal="center"/>
    </xf>
    <xf numFmtId="0" fontId="0" fillId="0" borderId="39" xfId="0" applyFill="1" applyBorder="1" applyAlignment="1">
      <alignment horizontal="center"/>
    </xf>
    <xf numFmtId="0" fontId="0" fillId="0" borderId="17" xfId="0" applyFill="1" applyBorder="1" applyAlignment="1">
      <alignment horizontal="center"/>
    </xf>
    <xf numFmtId="0" fontId="13" fillId="33" borderId="2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51" xfId="0" applyFont="1" applyFill="1" applyBorder="1" applyAlignment="1">
      <alignment horizontal="center" vertical="center" wrapText="1"/>
    </xf>
    <xf numFmtId="0" fontId="14" fillId="33" borderId="29" xfId="0" applyFont="1" applyFill="1" applyBorder="1" applyAlignment="1">
      <alignment horizontal="center" vertical="center"/>
    </xf>
    <xf numFmtId="0" fontId="14" fillId="33" borderId="47" xfId="0" applyFont="1" applyFill="1" applyBorder="1" applyAlignment="1">
      <alignment horizontal="center" vertical="center"/>
    </xf>
    <xf numFmtId="0" fontId="14" fillId="33" borderId="52" xfId="0" applyFont="1" applyFill="1" applyBorder="1" applyAlignment="1">
      <alignment horizontal="center" vertical="center"/>
    </xf>
    <xf numFmtId="0" fontId="14" fillId="33" borderId="29" xfId="0" applyFont="1" applyFill="1" applyBorder="1" applyAlignment="1">
      <alignment horizontal="center" vertical="center" wrapText="1"/>
    </xf>
    <xf numFmtId="0" fontId="14" fillId="33" borderId="47" xfId="0" applyFont="1" applyFill="1" applyBorder="1" applyAlignment="1">
      <alignment horizontal="center" vertical="center" wrapText="1"/>
    </xf>
    <xf numFmtId="0" fontId="14" fillId="33" borderId="52" xfId="0" applyFont="1" applyFill="1" applyBorder="1" applyAlignment="1">
      <alignment horizontal="center" vertical="center" wrapText="1"/>
    </xf>
    <xf numFmtId="0" fontId="16" fillId="0" borderId="0" xfId="0" applyFont="1" applyFill="1" applyAlignment="1">
      <alignment horizontal="right" vertical="center"/>
    </xf>
    <xf numFmtId="0" fontId="14" fillId="33" borderId="53"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0" fillId="0" borderId="55" xfId="0" applyBorder="1" applyAlignment="1">
      <alignment horizontal="center" vertical="center" wrapText="1"/>
    </xf>
    <xf numFmtId="0" fontId="0" fillId="0" borderId="13" xfId="0" applyBorder="1" applyAlignment="1">
      <alignment horizontal="center" vertical="center" wrapText="1"/>
    </xf>
    <xf numFmtId="0" fontId="0" fillId="0" borderId="56" xfId="0" applyBorder="1" applyAlignment="1">
      <alignment horizontal="center" vertical="center" wrapText="1"/>
    </xf>
    <xf numFmtId="0" fontId="19" fillId="0" borderId="19"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67" fillId="0" borderId="19" xfId="0" applyFont="1" applyFill="1" applyBorder="1" applyAlignment="1">
      <alignment horizontal="center" vertical="center" wrapText="1"/>
    </xf>
    <xf numFmtId="0" fontId="67" fillId="0" borderId="10"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7" fillId="0" borderId="3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17" xfId="0" applyFont="1" applyFill="1" applyBorder="1" applyAlignment="1">
      <alignment horizontal="center" vertical="center" wrapText="1"/>
    </xf>
    <xf numFmtId="0" fontId="2" fillId="36" borderId="29" xfId="55" applyFont="1" applyFill="1" applyBorder="1" applyAlignment="1">
      <alignment horizontal="center" vertical="center" wrapText="1"/>
      <protection/>
    </xf>
    <xf numFmtId="0" fontId="2" fillId="36" borderId="52" xfId="55" applyFont="1" applyFill="1" applyBorder="1" applyAlignment="1">
      <alignment horizontal="center" vertical="center" wrapText="1"/>
      <protection/>
    </xf>
    <xf numFmtId="0" fontId="10" fillId="36" borderId="31" xfId="55" applyFont="1" applyFill="1" applyBorder="1" applyAlignment="1">
      <alignment horizontal="center" vertical="center" wrapText="1"/>
      <protection/>
    </xf>
    <xf numFmtId="0" fontId="3" fillId="0" borderId="41" xfId="55" applyBorder="1">
      <alignment/>
      <protection/>
    </xf>
    <xf numFmtId="0" fontId="3" fillId="0" borderId="31" xfId="55" applyBorder="1">
      <alignment/>
      <protection/>
    </xf>
    <xf numFmtId="0" fontId="3" fillId="0" borderId="38" xfId="55" applyBorder="1">
      <alignment/>
      <protection/>
    </xf>
    <xf numFmtId="0" fontId="3" fillId="0" borderId="15" xfId="55" applyBorder="1">
      <alignment/>
      <protection/>
    </xf>
    <xf numFmtId="0" fontId="3" fillId="0" borderId="39" xfId="55" applyBorder="1">
      <alignment/>
      <protection/>
    </xf>
    <xf numFmtId="0" fontId="3" fillId="0" borderId="17" xfId="55" applyBorder="1">
      <alignment/>
      <protection/>
    </xf>
    <xf numFmtId="0" fontId="17" fillId="36" borderId="31" xfId="0" applyFont="1" applyFill="1" applyBorder="1" applyAlignment="1">
      <alignment horizontal="center" vertical="center" wrapText="1"/>
    </xf>
    <xf numFmtId="0" fontId="17" fillId="36" borderId="36"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37" xfId="0" applyFont="1" applyFill="1" applyBorder="1" applyAlignment="1">
      <alignment horizontal="center" vertical="center" wrapText="1"/>
    </xf>
    <xf numFmtId="0" fontId="18" fillId="36" borderId="15"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17"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0" fillId="36" borderId="36" xfId="55" applyFont="1" applyFill="1" applyBorder="1" applyAlignment="1">
      <alignment horizontal="center" vertical="center" wrapText="1"/>
      <protection/>
    </xf>
    <xf numFmtId="0" fontId="10" fillId="36" borderId="43" xfId="55" applyFont="1" applyFill="1" applyBorder="1" applyAlignment="1">
      <alignment horizontal="center" vertical="center" wrapText="1"/>
      <protection/>
    </xf>
    <xf numFmtId="0" fontId="10" fillId="36" borderId="0" xfId="55" applyFont="1" applyFill="1" applyBorder="1" applyAlignment="1">
      <alignment horizontal="right" vertical="center" wrapText="1"/>
      <protection/>
    </xf>
    <xf numFmtId="0" fontId="10" fillId="36" borderId="11" xfId="55" applyFont="1" applyFill="1" applyBorder="1" applyAlignment="1">
      <alignment horizontal="right" vertical="center" wrapText="1"/>
      <protection/>
    </xf>
    <xf numFmtId="0" fontId="0" fillId="0" borderId="41"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165" fontId="41" fillId="0" borderId="31" xfId="50" applyNumberFormat="1" applyFont="1" applyFill="1" applyBorder="1" applyAlignment="1">
      <alignment horizontal="center" vertical="center" wrapText="1"/>
    </xf>
    <xf numFmtId="165" fontId="41" fillId="0" borderId="15" xfId="50" applyNumberFormat="1" applyFont="1" applyFill="1" applyBorder="1" applyAlignment="1">
      <alignment horizontal="center" vertical="center" wrapText="1"/>
    </xf>
    <xf numFmtId="165" fontId="41" fillId="0" borderId="17" xfId="50" applyNumberFormat="1"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2" fillId="33" borderId="58" xfId="56" applyFont="1" applyFill="1" applyBorder="1" applyAlignment="1">
      <alignment horizontal="center" vertical="center" wrapText="1"/>
      <protection/>
    </xf>
    <xf numFmtId="0" fontId="2" fillId="33" borderId="59" xfId="56" applyFont="1" applyFill="1" applyBorder="1" applyAlignment="1">
      <alignment horizontal="center" vertical="center" wrapText="1"/>
      <protection/>
    </xf>
    <xf numFmtId="0" fontId="2" fillId="33" borderId="20" xfId="56" applyFont="1" applyFill="1" applyBorder="1" applyAlignment="1">
      <alignment horizontal="center" vertical="center" wrapText="1"/>
      <protection/>
    </xf>
    <xf numFmtId="0" fontId="2" fillId="33" borderId="21" xfId="56" applyFont="1" applyFill="1" applyBorder="1" applyAlignment="1">
      <alignment horizontal="center" vertical="center" wrapText="1"/>
      <protection/>
    </xf>
    <xf numFmtId="0" fontId="4" fillId="0" borderId="41" xfId="56" applyFont="1" applyFill="1" applyBorder="1" applyAlignment="1">
      <alignment horizontal="center" vertical="center" wrapText="1"/>
      <protection/>
    </xf>
    <xf numFmtId="0" fontId="4" fillId="0" borderId="38" xfId="56" applyFont="1" applyFill="1" applyBorder="1" applyAlignment="1">
      <alignment horizontal="center" vertical="center" wrapText="1"/>
      <protection/>
    </xf>
    <xf numFmtId="0" fontId="4" fillId="0" borderId="39" xfId="56" applyFont="1" applyFill="1" applyBorder="1" applyAlignment="1">
      <alignment horizontal="center" vertical="center" wrapText="1"/>
      <protection/>
    </xf>
    <xf numFmtId="0" fontId="4" fillId="0" borderId="31" xfId="56" applyFont="1" applyFill="1" applyBorder="1" applyAlignment="1">
      <alignment horizontal="center" vertical="center" wrapText="1"/>
      <protection/>
    </xf>
    <xf numFmtId="0" fontId="4" fillId="0" borderId="15" xfId="56" applyFont="1" applyFill="1" applyBorder="1" applyAlignment="1">
      <alignment horizontal="center" vertical="center" wrapText="1"/>
      <protection/>
    </xf>
    <xf numFmtId="0" fontId="4" fillId="0" borderId="17" xfId="56" applyFont="1" applyFill="1" applyBorder="1" applyAlignment="1">
      <alignment horizontal="center" vertical="center" wrapText="1"/>
      <protection/>
    </xf>
    <xf numFmtId="0" fontId="2" fillId="33" borderId="29" xfId="56" applyFont="1" applyFill="1" applyBorder="1" applyAlignment="1">
      <alignment horizontal="center" vertical="center" wrapText="1"/>
      <protection/>
    </xf>
    <xf numFmtId="0" fontId="2" fillId="33" borderId="23" xfId="56" applyFont="1" applyFill="1" applyBorder="1" applyAlignment="1">
      <alignment horizontal="center" vertical="center" wrapText="1"/>
      <protection/>
    </xf>
    <xf numFmtId="0" fontId="4" fillId="0" borderId="20" xfId="56" applyFont="1" applyBorder="1" applyAlignment="1">
      <alignment horizontal="center"/>
      <protection/>
    </xf>
    <xf numFmtId="0" fontId="4" fillId="0" borderId="34" xfId="56" applyFont="1" applyBorder="1" applyAlignment="1">
      <alignment horizontal="center"/>
      <protection/>
    </xf>
    <xf numFmtId="0" fontId="4" fillId="0" borderId="35" xfId="56" applyFont="1" applyBorder="1" applyAlignment="1">
      <alignment horizontal="center"/>
      <protection/>
    </xf>
    <xf numFmtId="0" fontId="4" fillId="0" borderId="21" xfId="56" applyFont="1" applyBorder="1" applyAlignment="1">
      <alignment horizontal="center"/>
      <protection/>
    </xf>
    <xf numFmtId="0" fontId="4" fillId="0" borderId="0" xfId="56" applyFont="1" applyBorder="1" applyAlignment="1">
      <alignment horizontal="center"/>
      <protection/>
    </xf>
    <xf numFmtId="0" fontId="4" fillId="0" borderId="11" xfId="56" applyFont="1" applyBorder="1" applyAlignment="1">
      <alignment horizontal="center"/>
      <protection/>
    </xf>
    <xf numFmtId="0" fontId="7" fillId="33" borderId="29" xfId="56" applyFont="1" applyFill="1" applyBorder="1" applyAlignment="1">
      <alignment horizontal="center" vertical="center" wrapText="1"/>
      <protection/>
    </xf>
    <xf numFmtId="0" fontId="7" fillId="33" borderId="47" xfId="56" applyFont="1" applyFill="1" applyBorder="1" applyAlignment="1">
      <alignment horizontal="center" vertical="center" wrapText="1"/>
      <protection/>
    </xf>
    <xf numFmtId="0" fontId="7" fillId="33" borderId="30" xfId="56" applyFont="1" applyFill="1" applyBorder="1" applyAlignment="1">
      <alignment horizontal="center" vertical="center" wrapText="1"/>
      <protection/>
    </xf>
    <xf numFmtId="0" fontId="7" fillId="33" borderId="45" xfId="56" applyFont="1" applyFill="1" applyBorder="1" applyAlignment="1">
      <alignment horizontal="center" vertical="center" wrapText="1"/>
      <protection/>
    </xf>
    <xf numFmtId="165" fontId="41" fillId="0" borderId="36" xfId="50" applyNumberFormat="1" applyFont="1" applyFill="1" applyBorder="1" applyAlignment="1">
      <alignment horizontal="center" vertical="center" wrapText="1"/>
    </xf>
    <xf numFmtId="165" fontId="41" fillId="0" borderId="37" xfId="50" applyNumberFormat="1" applyFont="1" applyFill="1" applyBorder="1" applyAlignment="1">
      <alignment horizontal="center" vertical="center" wrapText="1"/>
    </xf>
    <xf numFmtId="165" fontId="41" fillId="0" borderId="40" xfId="50" applyNumberFormat="1" applyFont="1" applyFill="1" applyBorder="1" applyAlignment="1">
      <alignment horizontal="center" vertical="center" wrapText="1"/>
    </xf>
    <xf numFmtId="0" fontId="14" fillId="35" borderId="15" xfId="0" applyFont="1" applyFill="1" applyBorder="1" applyAlignment="1">
      <alignment horizontal="center" vertical="center"/>
    </xf>
    <xf numFmtId="178" fontId="14" fillId="35" borderId="15" xfId="58" applyNumberFormat="1" applyFont="1" applyFill="1" applyBorder="1" applyAlignment="1">
      <alignment horizontal="center" vertical="center"/>
    </xf>
    <xf numFmtId="0" fontId="14" fillId="35" borderId="15" xfId="0" applyFont="1" applyFill="1" applyBorder="1" applyAlignment="1">
      <alignment horizontal="justify" vertical="center" wrapText="1"/>
    </xf>
    <xf numFmtId="168" fontId="3" fillId="35" borderId="41" xfId="0" applyNumberFormat="1" applyFont="1" applyFill="1" applyBorder="1" applyAlignment="1">
      <alignment horizontal="center" vertical="center" wrapText="1"/>
    </xf>
    <xf numFmtId="168" fontId="3" fillId="35" borderId="31" xfId="0" applyNumberFormat="1" applyFont="1" applyFill="1" applyBorder="1" applyAlignment="1">
      <alignment horizontal="center" vertical="center" wrapText="1"/>
    </xf>
    <xf numFmtId="3" fontId="3" fillId="35" borderId="38" xfId="0" applyNumberFormat="1" applyFont="1" applyFill="1" applyBorder="1" applyAlignment="1">
      <alignment horizontal="center" vertical="center" wrapText="1"/>
    </xf>
    <xf numFmtId="3" fontId="3" fillId="35" borderId="15" xfId="0" applyNumberFormat="1" applyFont="1" applyFill="1" applyBorder="1" applyAlignment="1">
      <alignment horizontal="right" vertical="center" wrapText="1"/>
    </xf>
    <xf numFmtId="3" fontId="3" fillId="35" borderId="15" xfId="51" applyNumberFormat="1" applyFont="1" applyFill="1" applyBorder="1" applyAlignment="1">
      <alignment horizontal="center" vertical="center" wrapText="1"/>
    </xf>
    <xf numFmtId="0" fontId="3" fillId="35" borderId="38" xfId="0" applyFont="1" applyFill="1" applyBorder="1" applyAlignment="1">
      <alignment horizontal="center" vertical="center"/>
    </xf>
    <xf numFmtId="0" fontId="3" fillId="35" borderId="15" xfId="0" applyFont="1" applyFill="1" applyBorder="1" applyAlignment="1">
      <alignment horizontal="center" vertical="center"/>
    </xf>
    <xf numFmtId="0" fontId="3" fillId="35" borderId="18" xfId="0" applyFont="1" applyFill="1" applyBorder="1" applyAlignment="1">
      <alignment horizontal="center" vertical="center"/>
    </xf>
    <xf numFmtId="168" fontId="3" fillId="35" borderId="15" xfId="0" applyNumberFormat="1" applyFont="1" applyFill="1" applyBorder="1" applyAlignment="1">
      <alignment horizontal="center" vertical="center"/>
    </xf>
    <xf numFmtId="3" fontId="3" fillId="35" borderId="39" xfId="51" applyNumberFormat="1" applyFont="1" applyFill="1" applyBorder="1" applyAlignment="1">
      <alignment horizontal="center" vertical="center"/>
    </xf>
    <xf numFmtId="3" fontId="3" fillId="35" borderId="17" xfId="51" applyNumberFormat="1" applyFont="1" applyFill="1" applyBorder="1" applyAlignment="1">
      <alignment horizontal="center" vertical="center"/>
    </xf>
    <xf numFmtId="41" fontId="3" fillId="35" borderId="17" xfId="51" applyNumberFormat="1" applyFont="1" applyFill="1" applyBorder="1" applyAlignment="1">
      <alignment horizontal="center" vertical="center"/>
    </xf>
    <xf numFmtId="3" fontId="3" fillId="35" borderId="17" xfId="51" applyNumberFormat="1" applyFont="1" applyFill="1" applyBorder="1" applyAlignment="1">
      <alignment horizontal="center" vertical="center" wrapText="1"/>
    </xf>
    <xf numFmtId="4" fontId="3" fillId="35" borderId="31" xfId="0" applyNumberFormat="1" applyFont="1" applyFill="1" applyBorder="1" applyAlignment="1">
      <alignment horizontal="center" vertical="center" wrapText="1"/>
    </xf>
    <xf numFmtId="41" fontId="3" fillId="35" borderId="15" xfId="0" applyNumberFormat="1" applyFont="1" applyFill="1" applyBorder="1" applyAlignment="1">
      <alignment horizontal="center" vertical="center"/>
    </xf>
    <xf numFmtId="41" fontId="3" fillId="35" borderId="39" xfId="51" applyNumberFormat="1" applyFont="1" applyFill="1" applyBorder="1" applyAlignment="1">
      <alignment horizontal="center" vertical="center"/>
    </xf>
    <xf numFmtId="0" fontId="3" fillId="35" borderId="41" xfId="0" applyFont="1" applyFill="1" applyBorder="1" applyAlignment="1">
      <alignment horizontal="center" vertical="center"/>
    </xf>
    <xf numFmtId="0" fontId="3" fillId="35" borderId="31" xfId="0" applyFont="1" applyFill="1" applyBorder="1" applyAlignment="1">
      <alignment horizontal="center" vertical="center"/>
    </xf>
    <xf numFmtId="41" fontId="10" fillId="35" borderId="18" xfId="0" applyNumberFormat="1" applyFont="1" applyFill="1" applyBorder="1" applyAlignment="1">
      <alignment/>
    </xf>
    <xf numFmtId="0" fontId="3" fillId="35" borderId="15" xfId="0" applyFont="1" applyFill="1" applyBorder="1" applyAlignment="1" applyProtection="1">
      <alignment vertical="center" wrapText="1"/>
      <protection locked="0"/>
    </xf>
    <xf numFmtId="41" fontId="10" fillId="35" borderId="15" xfId="0" applyNumberFormat="1" applyFont="1" applyFill="1" applyBorder="1" applyAlignment="1" applyProtection="1">
      <alignment vertical="center" wrapText="1"/>
      <protection locked="0"/>
    </xf>
    <xf numFmtId="4" fontId="3" fillId="35" borderId="15" xfId="0" applyNumberFormat="1" applyFont="1" applyFill="1" applyBorder="1" applyAlignment="1">
      <alignment horizontal="center" vertical="center"/>
    </xf>
    <xf numFmtId="0" fontId="64" fillId="33" borderId="12" xfId="0" applyFont="1" applyFill="1" applyBorder="1" applyAlignment="1">
      <alignment horizontal="center"/>
    </xf>
    <xf numFmtId="0" fontId="64" fillId="33" borderId="0" xfId="0" applyFont="1" applyFill="1" applyBorder="1" applyAlignment="1">
      <alignment horizontal="center"/>
    </xf>
    <xf numFmtId="0" fontId="64" fillId="33" borderId="46" xfId="0" applyFont="1" applyFill="1" applyBorder="1" applyAlignment="1">
      <alignment horizontal="center"/>
    </xf>
    <xf numFmtId="0" fontId="64" fillId="33" borderId="0" xfId="0" applyFont="1" applyFill="1" applyAlignment="1">
      <alignment horizontal="center"/>
    </xf>
    <xf numFmtId="9" fontId="3" fillId="35" borderId="18" xfId="58" applyFont="1" applyFill="1" applyBorder="1" applyAlignment="1">
      <alignment horizontal="center" vertical="center" wrapText="1"/>
    </xf>
    <xf numFmtId="0" fontId="64" fillId="35" borderId="15" xfId="0" applyFont="1" applyFill="1" applyBorder="1" applyAlignment="1">
      <alignment horizontal="justify" wrapText="1"/>
    </xf>
    <xf numFmtId="168" fontId="3" fillId="35" borderId="15" xfId="0" applyNumberFormat="1" applyFont="1" applyFill="1" applyBorder="1" applyAlignment="1">
      <alignment horizontal="justify" vertical="center" wrapText="1"/>
    </xf>
    <xf numFmtId="168" fontId="3" fillId="35" borderId="23" xfId="0" applyNumberFormat="1" applyFont="1" applyFill="1" applyBorder="1" applyAlignment="1">
      <alignment horizontal="justify" vertical="center" wrapText="1"/>
    </xf>
    <xf numFmtId="9" fontId="3" fillId="35" borderId="15" xfId="58" applyFont="1" applyFill="1" applyBorder="1" applyAlignment="1">
      <alignment horizontal="center" vertical="center" wrapText="1"/>
    </xf>
    <xf numFmtId="0" fontId="64" fillId="35" borderId="15" xfId="0" applyFont="1" applyFill="1" applyBorder="1" applyAlignment="1">
      <alignment horizontal="justify"/>
    </xf>
    <xf numFmtId="168" fontId="3" fillId="35" borderId="10" xfId="0" applyNumberFormat="1" applyFont="1" applyFill="1" applyBorder="1" applyAlignment="1">
      <alignment horizontal="justify" vertical="center" wrapText="1"/>
    </xf>
    <xf numFmtId="9" fontId="3" fillId="35" borderId="17" xfId="58" applyFont="1" applyFill="1" applyBorder="1" applyAlignment="1">
      <alignment horizontal="center" vertical="center" wrapText="1"/>
    </xf>
    <xf numFmtId="168" fontId="3" fillId="35" borderId="18" xfId="0" applyNumberFormat="1" applyFont="1" applyFill="1" applyBorder="1" applyAlignment="1">
      <alignment horizontal="justify" vertical="center" wrapText="1"/>
    </xf>
    <xf numFmtId="168" fontId="3" fillId="35" borderId="27" xfId="0" applyNumberFormat="1" applyFont="1" applyFill="1" applyBorder="1" applyAlignment="1">
      <alignment horizontal="justify" vertical="center" wrapText="1"/>
    </xf>
    <xf numFmtId="168" fontId="3" fillId="35" borderId="23" xfId="0" applyNumberFormat="1" applyFont="1" applyFill="1" applyBorder="1" applyAlignment="1">
      <alignment horizontal="center" vertical="center" wrapText="1"/>
    </xf>
    <xf numFmtId="9" fontId="3" fillId="35" borderId="15" xfId="58" applyNumberFormat="1" applyFont="1" applyFill="1" applyBorder="1" applyAlignment="1">
      <alignment horizontal="center" vertical="center" wrapText="1"/>
    </xf>
    <xf numFmtId="164" fontId="3" fillId="35" borderId="15" xfId="58" applyNumberFormat="1" applyFont="1" applyFill="1" applyBorder="1" applyAlignment="1">
      <alignment horizontal="center" vertical="center" wrapText="1"/>
    </xf>
    <xf numFmtId="168" fontId="3" fillId="35" borderId="11" xfId="0" applyNumberFormat="1" applyFont="1" applyFill="1" applyBorder="1" applyAlignment="1">
      <alignment horizontal="justify" vertical="center" wrapText="1"/>
    </xf>
    <xf numFmtId="168" fontId="3" fillId="35" borderId="10" xfId="0" applyNumberFormat="1" applyFont="1" applyFill="1" applyBorder="1" applyAlignment="1">
      <alignment horizontal="center" vertical="center" wrapText="1"/>
    </xf>
    <xf numFmtId="168" fontId="3" fillId="35" borderId="60" xfId="0" applyNumberFormat="1" applyFont="1" applyFill="1" applyBorder="1" applyAlignment="1">
      <alignment horizontal="justify" vertical="center" wrapText="1"/>
    </xf>
    <xf numFmtId="168" fontId="3" fillId="35" borderId="18" xfId="0" applyNumberFormat="1" applyFont="1" applyFill="1" applyBorder="1" applyAlignment="1">
      <alignment horizontal="center" vertical="center" wrapText="1"/>
    </xf>
    <xf numFmtId="0" fontId="19" fillId="0" borderId="19" xfId="0" applyFont="1" applyBorder="1" applyAlignment="1">
      <alignment horizontal="center" vertical="center"/>
    </xf>
    <xf numFmtId="0" fontId="19" fillId="0" borderId="31" xfId="0" applyFont="1" applyBorder="1" applyAlignment="1">
      <alignment/>
    </xf>
    <xf numFmtId="9" fontId="19" fillId="0" borderId="31" xfId="0" applyNumberFormat="1" applyFont="1" applyBorder="1" applyAlignment="1">
      <alignment horizontal="center" vertical="center"/>
    </xf>
    <xf numFmtId="10" fontId="19" fillId="0" borderId="31" xfId="0" applyNumberFormat="1" applyFont="1" applyBorder="1" applyAlignment="1">
      <alignment horizontal="center" vertical="center"/>
    </xf>
    <xf numFmtId="9" fontId="43" fillId="0" borderId="19" xfId="58" applyFont="1" applyBorder="1" applyAlignment="1">
      <alignment horizontal="center" vertical="center"/>
    </xf>
    <xf numFmtId="9" fontId="43" fillId="0" borderId="19" xfId="58" applyNumberFormat="1" applyFont="1" applyBorder="1" applyAlignment="1">
      <alignment horizontal="center" vertical="center"/>
    </xf>
    <xf numFmtId="0" fontId="43" fillId="0" borderId="36" xfId="0" applyFont="1" applyBorder="1" applyAlignment="1">
      <alignment horizontal="justify" wrapText="1"/>
    </xf>
    <xf numFmtId="0" fontId="19" fillId="0" borderId="18" xfId="0" applyFont="1" applyBorder="1" applyAlignment="1">
      <alignment horizontal="center" vertical="center"/>
    </xf>
    <xf numFmtId="0" fontId="19" fillId="0" borderId="15" xfId="0" applyFont="1" applyBorder="1" applyAlignment="1">
      <alignment/>
    </xf>
    <xf numFmtId="9" fontId="19" fillId="0" borderId="15" xfId="0" applyNumberFormat="1" applyFont="1" applyBorder="1" applyAlignment="1">
      <alignment horizontal="center" vertical="center"/>
    </xf>
    <xf numFmtId="10" fontId="19" fillId="0" borderId="15" xfId="0" applyNumberFormat="1" applyFont="1" applyBorder="1" applyAlignment="1">
      <alignment horizontal="center" vertical="center"/>
    </xf>
    <xf numFmtId="9" fontId="43" fillId="0" borderId="10" xfId="58" applyFont="1" applyBorder="1" applyAlignment="1">
      <alignment horizontal="center" vertical="center"/>
    </xf>
    <xf numFmtId="9" fontId="43" fillId="0" borderId="18" xfId="58" applyNumberFormat="1" applyFont="1" applyBorder="1" applyAlignment="1">
      <alignment horizontal="center" vertical="center"/>
    </xf>
    <xf numFmtId="0" fontId="43" fillId="0" borderId="37" xfId="0" applyFont="1" applyBorder="1" applyAlignment="1">
      <alignment horizontal="justify"/>
    </xf>
    <xf numFmtId="0" fontId="19" fillId="0" borderId="23" xfId="0" applyFont="1" applyBorder="1" applyAlignment="1">
      <alignment horizontal="center" vertical="center"/>
    </xf>
    <xf numFmtId="9" fontId="43" fillId="0" borderId="23" xfId="58" applyNumberFormat="1" applyFont="1" applyBorder="1" applyAlignment="1">
      <alignment horizontal="center" vertical="center"/>
    </xf>
    <xf numFmtId="0" fontId="43" fillId="35" borderId="37" xfId="0" applyFont="1" applyFill="1" applyBorder="1" applyAlignment="1">
      <alignment horizontal="justify"/>
    </xf>
    <xf numFmtId="0" fontId="43" fillId="0" borderId="37" xfId="0" applyFont="1" applyBorder="1" applyAlignment="1">
      <alignment horizontal="justify" wrapText="1"/>
    </xf>
    <xf numFmtId="0" fontId="19" fillId="0" borderId="51" xfId="0" applyFont="1" applyBorder="1" applyAlignment="1">
      <alignment horizontal="center" vertical="center"/>
    </xf>
    <xf numFmtId="0" fontId="19" fillId="0" borderId="17" xfId="0" applyFont="1" applyBorder="1" applyAlignment="1">
      <alignment/>
    </xf>
    <xf numFmtId="9" fontId="19" fillId="0" borderId="17" xfId="0" applyNumberFormat="1" applyFont="1" applyBorder="1" applyAlignment="1">
      <alignment horizontal="center" vertical="center"/>
    </xf>
    <xf numFmtId="10" fontId="19" fillId="0" borderId="17" xfId="0" applyNumberFormat="1" applyFont="1" applyBorder="1" applyAlignment="1">
      <alignment horizontal="center" vertical="center"/>
    </xf>
    <xf numFmtId="9" fontId="43" fillId="0" borderId="51" xfId="58" applyFont="1" applyBorder="1" applyAlignment="1">
      <alignment horizontal="center" vertical="center"/>
    </xf>
    <xf numFmtId="9" fontId="43" fillId="0" borderId="51" xfId="58" applyNumberFormat="1" applyFont="1" applyBorder="1" applyAlignment="1">
      <alignment horizontal="center" vertical="center"/>
    </xf>
    <xf numFmtId="0" fontId="43" fillId="0" borderId="40" xfId="0" applyFont="1" applyBorder="1" applyAlignment="1">
      <alignment horizontal="justify"/>
    </xf>
    <xf numFmtId="0" fontId="43" fillId="0" borderId="53" xfId="0" applyFont="1" applyBorder="1" applyAlignment="1">
      <alignment horizontal="justify" wrapText="1"/>
    </xf>
    <xf numFmtId="0" fontId="43" fillId="0" borderId="61" xfId="0" applyFont="1" applyBorder="1" applyAlignment="1">
      <alignment horizontal="justify"/>
    </xf>
    <xf numFmtId="0" fontId="43" fillId="0" borderId="43" xfId="0" applyFont="1" applyBorder="1" applyAlignment="1">
      <alignment horizontal="justify" vertical="center"/>
    </xf>
    <xf numFmtId="0" fontId="43" fillId="0" borderId="54" xfId="0" applyFont="1" applyBorder="1" applyAlignment="1">
      <alignment horizontal="justify" vertical="center"/>
    </xf>
    <xf numFmtId="0" fontId="43" fillId="0" borderId="53" xfId="0" applyFont="1" applyBorder="1" applyAlignment="1">
      <alignment horizontal="justify" vertical="center" wrapText="1"/>
    </xf>
    <xf numFmtId="0" fontId="43" fillId="0" borderId="61" xfId="0" applyFont="1" applyBorder="1" applyAlignment="1">
      <alignment horizontal="justify" vertical="center" wrapText="1"/>
    </xf>
    <xf numFmtId="0" fontId="43" fillId="0" borderId="43" xfId="0" applyFont="1" applyBorder="1" applyAlignment="1">
      <alignment horizontal="justify" wrapText="1"/>
    </xf>
    <xf numFmtId="0" fontId="43" fillId="0" borderId="61" xfId="0" applyFont="1" applyBorder="1" applyAlignment="1">
      <alignment horizontal="justify" wrapText="1"/>
    </xf>
    <xf numFmtId="0" fontId="19" fillId="0" borderId="31" xfId="0" applyFont="1" applyBorder="1" applyAlignment="1">
      <alignment horizontal="center" vertical="center"/>
    </xf>
    <xf numFmtId="9" fontId="43" fillId="0" borderId="19" xfId="58" applyFont="1" applyFill="1" applyBorder="1" applyAlignment="1">
      <alignment horizontal="center" vertical="center"/>
    </xf>
    <xf numFmtId="9" fontId="43" fillId="0" borderId="31" xfId="58" applyNumberFormat="1" applyFont="1" applyBorder="1" applyAlignment="1">
      <alignment horizontal="center" vertical="center"/>
    </xf>
    <xf numFmtId="0" fontId="43" fillId="0" borderId="36" xfId="0" applyFont="1" applyBorder="1" applyAlignment="1">
      <alignment horizontal="left" vertical="center" wrapText="1"/>
    </xf>
    <xf numFmtId="0" fontId="19" fillId="0" borderId="15" xfId="0" applyFont="1" applyBorder="1" applyAlignment="1">
      <alignment horizontal="center" vertical="center"/>
    </xf>
    <xf numFmtId="9" fontId="43" fillId="0" borderId="10" xfId="58" applyFont="1" applyFill="1" applyBorder="1" applyAlignment="1">
      <alignment horizontal="center" vertical="center"/>
    </xf>
    <xf numFmtId="9" fontId="43" fillId="0" borderId="15" xfId="58" applyNumberFormat="1" applyFont="1" applyBorder="1" applyAlignment="1">
      <alignment horizontal="center" vertical="center"/>
    </xf>
    <xf numFmtId="0" fontId="43" fillId="0" borderId="37" xfId="0" applyFont="1" applyBorder="1" applyAlignment="1">
      <alignment horizontal="left" vertical="center" wrapText="1"/>
    </xf>
    <xf numFmtId="164" fontId="19" fillId="0" borderId="15" xfId="0" applyNumberFormat="1" applyFont="1" applyBorder="1" applyAlignment="1">
      <alignment horizontal="center" vertical="center"/>
    </xf>
    <xf numFmtId="0" fontId="43" fillId="0" borderId="37" xfId="0" applyFont="1" applyBorder="1" applyAlignment="1">
      <alignment horizontal="justify" vertical="center" wrapText="1"/>
    </xf>
    <xf numFmtId="9" fontId="43" fillId="0" borderId="51" xfId="58" applyFont="1" applyFill="1" applyBorder="1" applyAlignment="1">
      <alignment horizontal="center" vertical="center"/>
    </xf>
    <xf numFmtId="9" fontId="43" fillId="0" borderId="17" xfId="58" applyNumberFormat="1" applyFont="1" applyBorder="1" applyAlignment="1">
      <alignment horizontal="center" vertical="center"/>
    </xf>
    <xf numFmtId="0" fontId="43" fillId="0" borderId="40" xfId="0" applyFont="1" applyBorder="1" applyAlignment="1">
      <alignment horizontal="justify" vertical="center"/>
    </xf>
    <xf numFmtId="0" fontId="2" fillId="33" borderId="25" xfId="56" applyFont="1" applyFill="1" applyBorder="1" applyAlignment="1">
      <alignment horizontal="center" vertical="center" wrapText="1"/>
      <protection/>
    </xf>
    <xf numFmtId="0" fontId="2" fillId="33" borderId="44" xfId="56" applyFont="1" applyFill="1" applyBorder="1" applyAlignment="1">
      <alignment horizontal="center" vertical="center" wrapText="1"/>
      <protection/>
    </xf>
    <xf numFmtId="0" fontId="2" fillId="33" borderId="24" xfId="56" applyFont="1" applyFill="1" applyBorder="1" applyAlignment="1">
      <alignment horizontal="center" vertical="center" wrapText="1"/>
      <protection/>
    </xf>
    <xf numFmtId="0" fontId="2" fillId="33" borderId="18" xfId="56" applyFont="1" applyFill="1" applyBorder="1" applyAlignment="1">
      <alignment horizontal="center" vertical="center" wrapText="1"/>
      <protection/>
    </xf>
    <xf numFmtId="0" fontId="7" fillId="33" borderId="15" xfId="56" applyFont="1" applyFill="1" applyBorder="1" applyAlignment="1">
      <alignment horizontal="left" vertical="center" wrapText="1"/>
      <protection/>
    </xf>
    <xf numFmtId="0" fontId="7" fillId="33" borderId="15" xfId="56" applyFont="1" applyFill="1" applyBorder="1" applyAlignment="1">
      <alignment horizontal="center" vertical="center" wrapText="1"/>
      <protection/>
    </xf>
    <xf numFmtId="0" fontId="44" fillId="0" borderId="19" xfId="0" applyFont="1" applyFill="1" applyBorder="1" applyAlignment="1">
      <alignment horizontal="left" vertical="center" wrapText="1"/>
    </xf>
    <xf numFmtId="0" fontId="44" fillId="0" borderId="18"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51"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15" xfId="0" applyFont="1" applyFill="1" applyBorder="1" applyAlignment="1">
      <alignment horizontal="left" vertical="center" wrapText="1"/>
    </xf>
    <xf numFmtId="0" fontId="44" fillId="0" borderId="17" xfId="0" applyFont="1" applyFill="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3 2" xfId="56"/>
    <cellStyle name="Notas" xfId="57"/>
    <cellStyle name="Percent" xfId="58"/>
    <cellStyle name="Porcentaje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1</xdr:row>
      <xdr:rowOff>266700</xdr:rowOff>
    </xdr:from>
    <xdr:to>
      <xdr:col>3</xdr:col>
      <xdr:colOff>1571625</xdr:colOff>
      <xdr:row>4</xdr:row>
      <xdr:rowOff>57150</xdr:rowOff>
    </xdr:to>
    <xdr:pic>
      <xdr:nvPicPr>
        <xdr:cNvPr id="1" name="Imagen 2"/>
        <xdr:cNvPicPr preferRelativeResize="1">
          <a:picLocks noChangeAspect="1"/>
        </xdr:cNvPicPr>
      </xdr:nvPicPr>
      <xdr:blipFill>
        <a:blip r:embed="rId1"/>
        <a:stretch>
          <a:fillRect/>
        </a:stretch>
      </xdr:blipFill>
      <xdr:spPr>
        <a:xfrm>
          <a:off x="2743200" y="533400"/>
          <a:ext cx="1352550" cy="9906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0</xdr:row>
      <xdr:rowOff>266700</xdr:rowOff>
    </xdr:from>
    <xdr:to>
      <xdr:col>3</xdr:col>
      <xdr:colOff>495300</xdr:colOff>
      <xdr:row>3</xdr:row>
      <xdr:rowOff>19050</xdr:rowOff>
    </xdr:to>
    <xdr:pic>
      <xdr:nvPicPr>
        <xdr:cNvPr id="1" name="Imagen 2"/>
        <xdr:cNvPicPr preferRelativeResize="1">
          <a:picLocks noChangeAspect="1"/>
        </xdr:cNvPicPr>
      </xdr:nvPicPr>
      <xdr:blipFill>
        <a:blip r:embed="rId1"/>
        <a:stretch>
          <a:fillRect/>
        </a:stretch>
      </xdr:blipFill>
      <xdr:spPr>
        <a:xfrm>
          <a:off x="2000250" y="266700"/>
          <a:ext cx="1352550" cy="981075"/>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0</xdr:row>
      <xdr:rowOff>304800</xdr:rowOff>
    </xdr:from>
    <xdr:to>
      <xdr:col>1</xdr:col>
      <xdr:colOff>762000</xdr:colOff>
      <xdr:row>3</xdr:row>
      <xdr:rowOff>19050</xdr:rowOff>
    </xdr:to>
    <xdr:pic>
      <xdr:nvPicPr>
        <xdr:cNvPr id="1" name="Imagen 2"/>
        <xdr:cNvPicPr preferRelativeResize="1">
          <a:picLocks noChangeAspect="1"/>
        </xdr:cNvPicPr>
      </xdr:nvPicPr>
      <xdr:blipFill>
        <a:blip r:embed="rId1"/>
        <a:stretch>
          <a:fillRect/>
        </a:stretch>
      </xdr:blipFill>
      <xdr:spPr>
        <a:xfrm>
          <a:off x="495300" y="304800"/>
          <a:ext cx="1628775" cy="866775"/>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0</xdr:row>
      <xdr:rowOff>266700</xdr:rowOff>
    </xdr:from>
    <xdr:to>
      <xdr:col>2</xdr:col>
      <xdr:colOff>476250</xdr:colOff>
      <xdr:row>2</xdr:row>
      <xdr:rowOff>257175</xdr:rowOff>
    </xdr:to>
    <xdr:pic>
      <xdr:nvPicPr>
        <xdr:cNvPr id="1" name="2 Imagen" descr="http://190.27.245.106/IsolucionSDA/GrafVinetas/logo%202016-20.png"/>
        <xdr:cNvPicPr preferRelativeResize="1">
          <a:picLocks noChangeAspect="1"/>
        </xdr:cNvPicPr>
      </xdr:nvPicPr>
      <xdr:blipFill>
        <a:blip r:embed="rId1"/>
        <a:stretch>
          <a:fillRect/>
        </a:stretch>
      </xdr:blipFill>
      <xdr:spPr>
        <a:xfrm>
          <a:off x="600075" y="266700"/>
          <a:ext cx="182880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NGELI~1.SDA\AppData\Local\Temp\Territorializaci&#243;n1149_201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STION"/>
      <sheetName val="INVERSION"/>
      <sheetName val="ACTIVIDADES"/>
    </sheetNames>
    <sheetDataSet>
      <sheetData sheetId="1">
        <row r="9">
          <cell r="B9">
            <v>1</v>
          </cell>
          <cell r="C9" t="str">
            <v>CREAR 1 INSTITUTO  PROTECCIÓN Y BIENESTAR ANIMAL</v>
          </cell>
          <cell r="I9">
            <v>0.4</v>
          </cell>
          <cell r="J9">
            <v>0.4</v>
          </cell>
          <cell r="L9">
            <v>0.6</v>
          </cell>
          <cell r="AH9">
            <v>0.1</v>
          </cell>
          <cell r="AI9">
            <v>0.3</v>
          </cell>
          <cell r="AJ9">
            <v>1</v>
          </cell>
        </row>
        <row r="10">
          <cell r="I10">
            <v>237847838</v>
          </cell>
          <cell r="J10">
            <v>235988433</v>
          </cell>
          <cell r="AH10">
            <v>91725414</v>
          </cell>
          <cell r="AI10">
            <v>235988433</v>
          </cell>
          <cell r="AJ10">
            <v>1</v>
          </cell>
        </row>
        <row r="11">
          <cell r="I11">
            <v>0</v>
          </cell>
          <cell r="J11">
            <v>0</v>
          </cell>
          <cell r="AH11">
            <v>0</v>
          </cell>
          <cell r="AI11">
            <v>0</v>
          </cell>
        </row>
        <row r="12">
          <cell r="I12">
            <v>0</v>
          </cell>
          <cell r="J12">
            <v>0</v>
          </cell>
          <cell r="AH12">
            <v>0</v>
          </cell>
          <cell r="AI12">
            <v>0</v>
          </cell>
        </row>
        <row r="15">
          <cell r="B15">
            <v>2</v>
          </cell>
          <cell r="C15" t="str">
            <v>CONSTRUIR  1 CASA ECOLOGICA ANIMAL</v>
          </cell>
          <cell r="I15">
            <v>0.2</v>
          </cell>
          <cell r="J15">
            <v>0.2</v>
          </cell>
          <cell r="L15">
            <v>0.5</v>
          </cell>
          <cell r="AH15">
            <v>0.01</v>
          </cell>
          <cell r="AI15">
            <v>0.1</v>
          </cell>
        </row>
        <row r="16">
          <cell r="I16">
            <v>15051294122</v>
          </cell>
          <cell r="J16">
            <v>14762710374</v>
          </cell>
          <cell r="AH16">
            <v>0</v>
          </cell>
          <cell r="AI16">
            <v>94984378</v>
          </cell>
        </row>
        <row r="17">
          <cell r="I17">
            <v>0</v>
          </cell>
          <cell r="J17">
            <v>0</v>
          </cell>
          <cell r="AH17">
            <v>0</v>
          </cell>
          <cell r="AI17">
            <v>0</v>
          </cell>
        </row>
        <row r="18">
          <cell r="I18">
            <v>0</v>
          </cell>
          <cell r="J18">
            <v>0</v>
          </cell>
          <cell r="AH18">
            <v>0</v>
          </cell>
          <cell r="AI18">
            <v>0</v>
          </cell>
        </row>
        <row r="21">
          <cell r="B21">
            <v>3</v>
          </cell>
          <cell r="C21" t="str">
            <v>CONSTRUIR Y DOTAR 1 CENTRO DE RECEPCIÓN Y REHABILITACIÓN DE FLORA Y FAUNA SILVESTRE</v>
          </cell>
          <cell r="I21">
            <v>0.1</v>
          </cell>
          <cell r="J21">
            <v>0.1</v>
          </cell>
          <cell r="L21" t="str">
            <v>0.5</v>
          </cell>
          <cell r="AH21">
            <v>0.03</v>
          </cell>
          <cell r="AI21">
            <v>0.06</v>
          </cell>
          <cell r="AJ21">
            <v>0.6</v>
          </cell>
        </row>
        <row r="22">
          <cell r="I22">
            <v>3000000000</v>
          </cell>
          <cell r="J22">
            <v>3038362258</v>
          </cell>
          <cell r="AH22">
            <v>61598800</v>
          </cell>
          <cell r="AI22">
            <v>226672293</v>
          </cell>
        </row>
        <row r="23">
          <cell r="I23">
            <v>0</v>
          </cell>
          <cell r="J23">
            <v>0</v>
          </cell>
          <cell r="AH23">
            <v>0</v>
          </cell>
          <cell r="AI23">
            <v>0</v>
          </cell>
        </row>
        <row r="24">
          <cell r="I24">
            <v>0</v>
          </cell>
          <cell r="J24">
            <v>0</v>
          </cell>
          <cell r="AH24">
            <v>0</v>
          </cell>
          <cell r="AI24">
            <v>0</v>
          </cell>
        </row>
        <row r="27">
          <cell r="B27">
            <v>4</v>
          </cell>
          <cell r="C27" t="str">
            <v>IMPLEMENTAR 16 PROYECTOS PRIORIZADOS DEL PLAN DE ACCIÓN DE LA POLÍTICA PÚBLICA DISTRITAL DE PROTECCIÓN Y BIENESTAR  ANIMAL</v>
          </cell>
          <cell r="I27">
            <v>3</v>
          </cell>
          <cell r="J27">
            <v>3</v>
          </cell>
          <cell r="L27">
            <v>8</v>
          </cell>
          <cell r="AH27">
            <v>0.5</v>
          </cell>
          <cell r="AI27">
            <v>2.4</v>
          </cell>
          <cell r="AJ27">
            <v>0.7999999999999999</v>
          </cell>
        </row>
        <row r="28">
          <cell r="I28">
            <v>863121681</v>
          </cell>
          <cell r="J28">
            <v>849869625</v>
          </cell>
          <cell r="AH28">
            <v>172462758</v>
          </cell>
          <cell r="AI28">
            <v>818061436</v>
          </cell>
        </row>
        <row r="29">
          <cell r="J29">
            <v>0</v>
          </cell>
          <cell r="AH29">
            <v>0</v>
          </cell>
          <cell r="AI29">
            <v>0</v>
          </cell>
        </row>
        <row r="30">
          <cell r="J30">
            <v>0</v>
          </cell>
          <cell r="AH30">
            <v>0</v>
          </cell>
          <cell r="AI30">
            <v>0</v>
          </cell>
        </row>
      </sheetData>
      <sheetData sheetId="2">
        <row r="4">
          <cell r="D4" t="str">
            <v>1149 - PROTECCIÓN Y BIENESTAR ANIMAL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Q21"/>
  <sheetViews>
    <sheetView tabSelected="1" view="pageBreakPreview" zoomScale="60" zoomScaleNormal="60" zoomScalePageLayoutView="0" workbookViewId="0" topLeftCell="A1">
      <selection activeCell="AN14" sqref="AN14"/>
    </sheetView>
  </sheetViews>
  <sheetFormatPr defaultColWidth="11.421875" defaultRowHeight="15"/>
  <cols>
    <col min="1" max="1" width="11.421875" style="9" customWidth="1"/>
    <col min="2" max="2" width="15.00390625" style="9" customWidth="1"/>
    <col min="3" max="3" width="11.421875" style="9" customWidth="1"/>
    <col min="4" max="4" width="36.7109375" style="9" customWidth="1"/>
    <col min="5" max="5" width="11.421875" style="9" customWidth="1"/>
    <col min="6" max="6" width="36.421875" style="9" customWidth="1"/>
    <col min="7" max="7" width="13.00390625" style="9" customWidth="1"/>
    <col min="8" max="8" width="15.00390625" style="9" customWidth="1"/>
    <col min="9" max="26" width="11.421875" style="9" customWidth="1"/>
    <col min="27" max="27" width="33.28125" style="9" customWidth="1"/>
    <col min="28" max="28" width="26.7109375" style="9" customWidth="1"/>
    <col min="29" max="29" width="23.8515625" style="9" customWidth="1"/>
    <col min="30" max="30" width="30.57421875" style="9" customWidth="1"/>
    <col min="31" max="31" width="28.00390625" style="9" customWidth="1"/>
    <col min="32" max="36" width="11.421875" style="9" customWidth="1"/>
    <col min="37" max="37" width="20.00390625" style="9" customWidth="1"/>
    <col min="38" max="38" width="16.140625" style="9" customWidth="1"/>
    <col min="39" max="39" width="61.7109375" style="9" customWidth="1"/>
    <col min="40" max="43" width="53.140625" style="9" customWidth="1"/>
    <col min="44" max="16384" width="11.421875" style="9" customWidth="1"/>
  </cols>
  <sheetData>
    <row r="1" spans="1:43" s="30" customFormat="1" ht="21" customHeight="1" thickBot="1">
      <c r="A1" s="28"/>
      <c r="B1" s="28"/>
      <c r="C1" s="28"/>
      <c r="D1" s="28"/>
      <c r="E1" s="28"/>
      <c r="F1" s="28"/>
      <c r="G1" s="28"/>
      <c r="H1" s="28"/>
      <c r="I1" s="29"/>
      <c r="J1" s="29"/>
      <c r="K1" s="29"/>
      <c r="L1" s="29"/>
      <c r="M1" s="29"/>
      <c r="N1" s="29"/>
      <c r="O1" s="29"/>
      <c r="P1" s="29"/>
      <c r="Q1" s="29"/>
      <c r="R1" s="29"/>
      <c r="S1" s="29"/>
      <c r="T1" s="29"/>
      <c r="U1" s="29"/>
      <c r="V1" s="29"/>
      <c r="W1" s="29"/>
      <c r="X1" s="29"/>
      <c r="Y1" s="29"/>
      <c r="Z1" s="29"/>
      <c r="AA1" s="29"/>
      <c r="AB1" s="29"/>
      <c r="AC1" s="29"/>
      <c r="AD1" s="29"/>
      <c r="AE1" s="29"/>
      <c r="AF1" s="29"/>
      <c r="AG1" s="28"/>
      <c r="AH1" s="28"/>
      <c r="AI1" s="28"/>
      <c r="AJ1" s="28"/>
      <c r="AK1" s="28"/>
      <c r="AL1" s="28"/>
      <c r="AM1" s="28"/>
      <c r="AN1" s="28"/>
      <c r="AO1" s="28"/>
      <c r="AP1" s="28"/>
      <c r="AQ1" s="28"/>
    </row>
    <row r="2" spans="1:43" s="30" customFormat="1" ht="38.25" customHeight="1">
      <c r="A2" s="97"/>
      <c r="B2" s="98"/>
      <c r="C2" s="98"/>
      <c r="D2" s="98"/>
      <c r="E2" s="98"/>
      <c r="F2" s="99"/>
      <c r="G2" s="103" t="s">
        <v>0</v>
      </c>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4"/>
    </row>
    <row r="3" spans="1:43" s="30" customFormat="1" ht="28.5" customHeight="1">
      <c r="A3" s="100"/>
      <c r="B3" s="101"/>
      <c r="C3" s="101"/>
      <c r="D3" s="101"/>
      <c r="E3" s="101"/>
      <c r="F3" s="102"/>
      <c r="G3" s="105" t="s">
        <v>1</v>
      </c>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6"/>
    </row>
    <row r="4" spans="1:43" s="30" customFormat="1" ht="27.75" customHeight="1">
      <c r="A4" s="100"/>
      <c r="B4" s="101"/>
      <c r="C4" s="101"/>
      <c r="D4" s="101"/>
      <c r="E4" s="101"/>
      <c r="F4" s="102"/>
      <c r="G4" s="105" t="s">
        <v>115</v>
      </c>
      <c r="H4" s="105"/>
      <c r="I4" s="105"/>
      <c r="J4" s="105"/>
      <c r="K4" s="105"/>
      <c r="L4" s="105"/>
      <c r="M4" s="105"/>
      <c r="N4" s="105"/>
      <c r="O4" s="105"/>
      <c r="P4" s="105" t="s">
        <v>171</v>
      </c>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6"/>
    </row>
    <row r="5" spans="1:43" s="30" customFormat="1" ht="26.25" customHeight="1">
      <c r="A5" s="100"/>
      <c r="B5" s="101"/>
      <c r="C5" s="101"/>
      <c r="D5" s="101"/>
      <c r="E5" s="101"/>
      <c r="F5" s="102"/>
      <c r="G5" s="105" t="s">
        <v>116</v>
      </c>
      <c r="H5" s="105"/>
      <c r="I5" s="105"/>
      <c r="J5" s="105"/>
      <c r="K5" s="105"/>
      <c r="L5" s="105"/>
      <c r="M5" s="105"/>
      <c r="N5" s="105"/>
      <c r="O5" s="105"/>
      <c r="P5" s="105" t="s">
        <v>163</v>
      </c>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6"/>
    </row>
    <row r="6" spans="1:43" s="30" customFormat="1" ht="15.75">
      <c r="A6" s="31"/>
      <c r="B6" s="32"/>
      <c r="C6" s="32"/>
      <c r="D6" s="32"/>
      <c r="E6" s="32"/>
      <c r="F6" s="32"/>
      <c r="G6" s="32"/>
      <c r="H6" s="32"/>
      <c r="I6" s="33"/>
      <c r="J6" s="33"/>
      <c r="K6" s="33"/>
      <c r="L6" s="33"/>
      <c r="M6" s="33"/>
      <c r="N6" s="33"/>
      <c r="O6" s="33"/>
      <c r="P6" s="33"/>
      <c r="Q6" s="33"/>
      <c r="R6" s="33"/>
      <c r="S6" s="33"/>
      <c r="T6" s="33"/>
      <c r="U6" s="33"/>
      <c r="V6" s="33"/>
      <c r="W6" s="33"/>
      <c r="X6" s="33"/>
      <c r="Y6" s="33"/>
      <c r="Z6" s="33"/>
      <c r="AA6" s="33"/>
      <c r="AB6" s="33"/>
      <c r="AC6" s="33"/>
      <c r="AD6" s="33"/>
      <c r="AE6" s="33"/>
      <c r="AF6" s="33"/>
      <c r="AG6" s="32"/>
      <c r="AH6" s="32"/>
      <c r="AI6" s="32"/>
      <c r="AJ6" s="32"/>
      <c r="AK6" s="32"/>
      <c r="AL6" s="32"/>
      <c r="AM6" s="32"/>
      <c r="AN6" s="32"/>
      <c r="AO6" s="32"/>
      <c r="AP6" s="32"/>
      <c r="AQ6" s="34"/>
    </row>
    <row r="7" spans="1:43" s="30" customFormat="1" ht="30" customHeight="1">
      <c r="A7" s="107" t="s">
        <v>117</v>
      </c>
      <c r="B7" s="105"/>
      <c r="C7" s="105"/>
      <c r="D7" s="105"/>
      <c r="E7" s="105"/>
      <c r="F7" s="105"/>
      <c r="G7" s="105"/>
      <c r="H7" s="105"/>
      <c r="I7" s="105"/>
      <c r="J7" s="105"/>
      <c r="K7" s="105"/>
      <c r="L7" s="105"/>
      <c r="M7" s="105"/>
      <c r="N7" s="105"/>
      <c r="O7" s="105"/>
      <c r="P7" s="109" t="s">
        <v>118</v>
      </c>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10"/>
    </row>
    <row r="8" spans="1:43" s="30" customFormat="1" ht="30" customHeight="1" thickBot="1">
      <c r="A8" s="111" t="s">
        <v>2</v>
      </c>
      <c r="B8" s="112"/>
      <c r="C8" s="112" t="s">
        <v>2</v>
      </c>
      <c r="D8" s="112"/>
      <c r="E8" s="112"/>
      <c r="F8" s="112"/>
      <c r="G8" s="112"/>
      <c r="H8" s="112"/>
      <c r="I8" s="112"/>
      <c r="J8" s="112"/>
      <c r="K8" s="112"/>
      <c r="L8" s="112"/>
      <c r="M8" s="112"/>
      <c r="N8" s="112"/>
      <c r="O8" s="112"/>
      <c r="P8" s="113" t="s">
        <v>139</v>
      </c>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4"/>
    </row>
    <row r="9" spans="1:43" s="30" customFormat="1" ht="36" customHeight="1" thickBot="1">
      <c r="A9" s="35"/>
      <c r="B9" s="36"/>
      <c r="C9" s="36"/>
      <c r="D9" s="36"/>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2"/>
      <c r="AH9" s="32"/>
      <c r="AI9" s="32"/>
      <c r="AJ9" s="32"/>
      <c r="AK9" s="32"/>
      <c r="AL9" s="32"/>
      <c r="AM9" s="32"/>
      <c r="AN9" s="32"/>
      <c r="AO9" s="32"/>
      <c r="AP9" s="32"/>
      <c r="AQ9" s="34"/>
    </row>
    <row r="10" spans="1:43" s="38" customFormat="1" ht="70.5" customHeight="1">
      <c r="A10" s="115" t="s">
        <v>119</v>
      </c>
      <c r="B10" s="116"/>
      <c r="C10" s="116" t="s">
        <v>120</v>
      </c>
      <c r="D10" s="116"/>
      <c r="E10" s="116" t="s">
        <v>121</v>
      </c>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t="s">
        <v>122</v>
      </c>
      <c r="AL10" s="116" t="s">
        <v>123</v>
      </c>
      <c r="AM10" s="121" t="s">
        <v>124</v>
      </c>
      <c r="AN10" s="121" t="s">
        <v>125</v>
      </c>
      <c r="AO10" s="121" t="s">
        <v>126</v>
      </c>
      <c r="AP10" s="121" t="s">
        <v>127</v>
      </c>
      <c r="AQ10" s="124" t="s">
        <v>128</v>
      </c>
    </row>
    <row r="11" spans="1:43" s="39" customFormat="1" ht="45.75" customHeight="1">
      <c r="A11" s="119" t="s">
        <v>3</v>
      </c>
      <c r="B11" s="117" t="s">
        <v>129</v>
      </c>
      <c r="C11" s="117" t="s">
        <v>4</v>
      </c>
      <c r="D11" s="117" t="s">
        <v>130</v>
      </c>
      <c r="E11" s="117" t="s">
        <v>5</v>
      </c>
      <c r="F11" s="117" t="s">
        <v>6</v>
      </c>
      <c r="G11" s="117" t="s">
        <v>7</v>
      </c>
      <c r="H11" s="117" t="s">
        <v>8</v>
      </c>
      <c r="I11" s="117" t="s">
        <v>131</v>
      </c>
      <c r="J11" s="129" t="s">
        <v>132</v>
      </c>
      <c r="K11" s="130"/>
      <c r="L11" s="130"/>
      <c r="M11" s="130"/>
      <c r="N11" s="130"/>
      <c r="O11" s="130"/>
      <c r="P11" s="130"/>
      <c r="Q11" s="130"/>
      <c r="R11" s="130"/>
      <c r="S11" s="130"/>
      <c r="T11" s="130"/>
      <c r="U11" s="130"/>
      <c r="V11" s="130"/>
      <c r="W11" s="130"/>
      <c r="X11" s="130"/>
      <c r="Y11" s="130"/>
      <c r="Z11" s="130"/>
      <c r="AA11" s="130"/>
      <c r="AB11" s="130"/>
      <c r="AC11" s="130"/>
      <c r="AD11" s="130"/>
      <c r="AE11" s="130"/>
      <c r="AF11" s="131"/>
      <c r="AG11" s="108" t="s">
        <v>133</v>
      </c>
      <c r="AH11" s="108"/>
      <c r="AI11" s="108"/>
      <c r="AJ11" s="108"/>
      <c r="AK11" s="117"/>
      <c r="AL11" s="117"/>
      <c r="AM11" s="122"/>
      <c r="AN11" s="122"/>
      <c r="AO11" s="122"/>
      <c r="AP11" s="122"/>
      <c r="AQ11" s="125"/>
    </row>
    <row r="12" spans="1:43" s="39" customFormat="1" ht="51" customHeight="1">
      <c r="A12" s="119"/>
      <c r="B12" s="117"/>
      <c r="C12" s="117"/>
      <c r="D12" s="117"/>
      <c r="E12" s="117"/>
      <c r="F12" s="117"/>
      <c r="G12" s="117"/>
      <c r="H12" s="117"/>
      <c r="I12" s="117"/>
      <c r="J12" s="108">
        <v>2016</v>
      </c>
      <c r="K12" s="108"/>
      <c r="L12" s="108"/>
      <c r="M12" s="108">
        <v>2017</v>
      </c>
      <c r="N12" s="108"/>
      <c r="O12" s="108"/>
      <c r="P12" s="108"/>
      <c r="Q12" s="108"/>
      <c r="R12" s="108">
        <v>2018</v>
      </c>
      <c r="S12" s="108"/>
      <c r="T12" s="108"/>
      <c r="U12" s="108"/>
      <c r="V12" s="108"/>
      <c r="W12" s="108">
        <v>2019</v>
      </c>
      <c r="X12" s="108"/>
      <c r="Y12" s="108"/>
      <c r="Z12" s="108"/>
      <c r="AA12" s="108"/>
      <c r="AB12" s="108">
        <v>2020</v>
      </c>
      <c r="AC12" s="108"/>
      <c r="AD12" s="108"/>
      <c r="AE12" s="108"/>
      <c r="AF12" s="108"/>
      <c r="AG12" s="117" t="s">
        <v>99</v>
      </c>
      <c r="AH12" s="117" t="s">
        <v>134</v>
      </c>
      <c r="AI12" s="117" t="s">
        <v>98</v>
      </c>
      <c r="AJ12" s="117" t="s">
        <v>135</v>
      </c>
      <c r="AK12" s="117"/>
      <c r="AL12" s="117"/>
      <c r="AM12" s="122"/>
      <c r="AN12" s="122"/>
      <c r="AO12" s="122"/>
      <c r="AP12" s="122"/>
      <c r="AQ12" s="125"/>
    </row>
    <row r="13" spans="1:43" s="39" customFormat="1" ht="54" customHeight="1">
      <c r="A13" s="120"/>
      <c r="B13" s="118"/>
      <c r="C13" s="118"/>
      <c r="D13" s="118"/>
      <c r="E13" s="118"/>
      <c r="F13" s="118"/>
      <c r="G13" s="118"/>
      <c r="H13" s="118"/>
      <c r="I13" s="118"/>
      <c r="J13" s="40" t="s">
        <v>98</v>
      </c>
      <c r="K13" s="40" t="s">
        <v>135</v>
      </c>
      <c r="L13" s="40" t="s">
        <v>136</v>
      </c>
      <c r="M13" s="40" t="s">
        <v>99</v>
      </c>
      <c r="N13" s="40" t="s">
        <v>134</v>
      </c>
      <c r="O13" s="40" t="s">
        <v>98</v>
      </c>
      <c r="P13" s="40" t="s">
        <v>135</v>
      </c>
      <c r="Q13" s="40" t="s">
        <v>136</v>
      </c>
      <c r="R13" s="40" t="s">
        <v>99</v>
      </c>
      <c r="S13" s="40" t="s">
        <v>134</v>
      </c>
      <c r="T13" s="40" t="s">
        <v>98</v>
      </c>
      <c r="U13" s="40" t="s">
        <v>135</v>
      </c>
      <c r="V13" s="40" t="s">
        <v>136</v>
      </c>
      <c r="W13" s="40" t="s">
        <v>99</v>
      </c>
      <c r="X13" s="40" t="s">
        <v>134</v>
      </c>
      <c r="Y13" s="40" t="s">
        <v>98</v>
      </c>
      <c r="Z13" s="40" t="s">
        <v>135</v>
      </c>
      <c r="AA13" s="40" t="s">
        <v>136</v>
      </c>
      <c r="AB13" s="40" t="s">
        <v>99</v>
      </c>
      <c r="AC13" s="40" t="s">
        <v>134</v>
      </c>
      <c r="AD13" s="40" t="s">
        <v>98</v>
      </c>
      <c r="AE13" s="40" t="s">
        <v>135</v>
      </c>
      <c r="AF13" s="40" t="s">
        <v>136</v>
      </c>
      <c r="AG13" s="118"/>
      <c r="AH13" s="118"/>
      <c r="AI13" s="118"/>
      <c r="AJ13" s="118"/>
      <c r="AK13" s="118"/>
      <c r="AL13" s="118"/>
      <c r="AM13" s="123"/>
      <c r="AN13" s="123"/>
      <c r="AO13" s="123"/>
      <c r="AP13" s="123"/>
      <c r="AQ13" s="126"/>
    </row>
    <row r="14" spans="1:43" ht="409.5">
      <c r="A14" s="96">
        <v>179</v>
      </c>
      <c r="B14" s="96" t="s">
        <v>138</v>
      </c>
      <c r="C14" s="45">
        <v>451</v>
      </c>
      <c r="D14" s="56" t="s">
        <v>105</v>
      </c>
      <c r="E14" s="45">
        <v>354</v>
      </c>
      <c r="F14" s="43" t="s">
        <v>106</v>
      </c>
      <c r="G14" s="44" t="s">
        <v>150</v>
      </c>
      <c r="H14" s="94" t="s">
        <v>151</v>
      </c>
      <c r="I14" s="57">
        <v>1</v>
      </c>
      <c r="J14" s="45">
        <v>0.2</v>
      </c>
      <c r="K14" s="246">
        <v>0.2</v>
      </c>
      <c r="L14" s="246">
        <v>0.1</v>
      </c>
      <c r="M14" s="246">
        <v>0.5</v>
      </c>
      <c r="N14" s="246"/>
      <c r="O14" s="246"/>
      <c r="P14" s="246"/>
      <c r="Q14" s="246"/>
      <c r="R14" s="246">
        <v>0.8</v>
      </c>
      <c r="S14" s="246"/>
      <c r="T14" s="246"/>
      <c r="U14" s="246"/>
      <c r="V14" s="246"/>
      <c r="W14" s="246">
        <v>1</v>
      </c>
      <c r="X14" s="246"/>
      <c r="Y14" s="246"/>
      <c r="Z14" s="246"/>
      <c r="AA14" s="246"/>
      <c r="AB14" s="246">
        <v>0</v>
      </c>
      <c r="AC14" s="246"/>
      <c r="AD14" s="246"/>
      <c r="AE14" s="44"/>
      <c r="AF14" s="44"/>
      <c r="AG14" s="44"/>
      <c r="AH14" s="44"/>
      <c r="AI14" s="88"/>
      <c r="AJ14" s="88">
        <f>+INVERSION!AI15</f>
        <v>0.1</v>
      </c>
      <c r="AK14" s="89">
        <f>+INVERSION!AJ15</f>
        <v>0.5</v>
      </c>
      <c r="AL14" s="89">
        <f>+INVERSION!AK15</f>
        <v>0.1</v>
      </c>
      <c r="AM14" s="248" t="str">
        <f>+INVERSION!AL15</f>
        <v>Se revisaron el estado de las licencias de construcción, vertimientos, Aeronáutica civil y certificado de disponibilidad de servicios públicos, evidenciando la necesidad de solicitar prórroga de la licencia de Vertimientos
Se realizaron los estudios  previos que evidenciaron la necesidad de contratar profesionales para iniciar las actuaciones requeridas para la consecución de la autorización por parte del Instituto Colombiano de Antropología e Historia - ICANH; producto de este proceso se desarrollo el proyecto de Arqueologia preventiva y una vez conseguida la Autorizacion de Intervencion Arqueologica por parte del ICANH No 6167,  se habilitó el inicio de las actividades de prospeccion y diseño del plan de manejo arqueologico. iniciandose trabajo de campo en los predios en donde se construira la CEA el dia 17 de noviembre de 2016 y finalizandose el dia 03 de diciembre de 2016 luego de la realización de  muestreos arqueológicos en las coordenadas de prospección  establecidas en la grilla de muestreo de profundidades variables, evidenciadose una estratigrafía marcada por rellenos de escombreras y desechos, hacia la zona occidental/media del predio se alcanzó suelo natural y la presencia de rellenos disminuye notoriamente, allí se determinaron los mayores niveles de concentración de materiales arqueológicos, que preliminarmente se asocian al periodo Muisca Tardío, con abundante presencia de artefactos líticos y de molienda. Partiendo de la informacion conseguida en la fase de prospeccion se elaboro un informe detallado el cual se presento ante el ICANH y del cual se espera concepto.</v>
      </c>
      <c r="AN14" s="248" t="str">
        <f>+INVERSION!AM15</f>
        <v>Debido a diferentes inconvenientes presentados en el proceso de concecusion de las licencias y autorizaciones no fue posible adelantar el proceso precontractual, </v>
      </c>
      <c r="AO14" s="248" t="str">
        <f>+INVERSION!AN15</f>
        <v> Se solicito a la SHD la constitución de un proceso en curso por valor de $14.667.564.731 con el fin de garantizar la financiación del proyecto y lograr su adjudicación en la vigencia 2017</v>
      </c>
      <c r="AP14" s="248" t="str">
        <f>+INVERSION!AO15</f>
        <v>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v>
      </c>
      <c r="AQ14" s="248" t="str">
        <f>+INVERSION!AP15</f>
        <v>Expediente del contrato No 1468-2013 / Carpetas correspondientes a los ID del PAA 1 y 44</v>
      </c>
    </row>
    <row r="15" spans="1:43" ht="409.5">
      <c r="A15" s="96"/>
      <c r="B15" s="96"/>
      <c r="C15" s="45">
        <v>449</v>
      </c>
      <c r="D15" s="56" t="s">
        <v>92</v>
      </c>
      <c r="E15" s="45">
        <v>352</v>
      </c>
      <c r="F15" s="43" t="s">
        <v>94</v>
      </c>
      <c r="G15" s="44" t="s">
        <v>152</v>
      </c>
      <c r="H15" s="94" t="s">
        <v>151</v>
      </c>
      <c r="I15" s="57">
        <v>16</v>
      </c>
      <c r="J15" s="45">
        <v>3</v>
      </c>
      <c r="K15" s="246">
        <v>3</v>
      </c>
      <c r="L15" s="246"/>
      <c r="M15" s="246">
        <v>8</v>
      </c>
      <c r="N15" s="246"/>
      <c r="O15" s="246"/>
      <c r="P15" s="246"/>
      <c r="Q15" s="246"/>
      <c r="R15" s="246">
        <v>12</v>
      </c>
      <c r="S15" s="246"/>
      <c r="T15" s="246"/>
      <c r="U15" s="246"/>
      <c r="V15" s="246"/>
      <c r="W15" s="246">
        <v>15</v>
      </c>
      <c r="X15" s="246"/>
      <c r="Y15" s="246"/>
      <c r="Z15" s="246"/>
      <c r="AA15" s="246"/>
      <c r="AB15" s="246">
        <v>16</v>
      </c>
      <c r="AC15" s="246"/>
      <c r="AD15" s="246"/>
      <c r="AE15" s="44"/>
      <c r="AF15" s="44"/>
      <c r="AG15" s="44"/>
      <c r="AH15" s="44"/>
      <c r="AI15" s="44">
        <f>+INVERSION!AH27</f>
        <v>0.5</v>
      </c>
      <c r="AJ15" s="44">
        <f>+INVERSION!AI27</f>
        <v>2.4</v>
      </c>
      <c r="AK15" s="89">
        <f>+INVERSION!AJ27</f>
        <v>0.7999999999999999</v>
      </c>
      <c r="AL15" s="89">
        <f>+INVERSION!AK27</f>
        <v>0.15</v>
      </c>
      <c r="AM15" s="248" t="str">
        <f>+INVERSION!AL27</f>
        <v>En lo concerniente a la  revisión y articulación para la implementación de los proyectos priorizados del Plan de Acción de la Política Pública de Protección y Bienestar Animal, para el año 2016, se realizaron reuniones del equipo de profesionales interinstitucionales de protección y bienestar.
En lo referente a  establecer el cronograma y la ruta de implementación de los proyectos priorizados del Plan de Acción de la Política Pública de Protección y Bienestar Animal. En las reuniones del equipo de protección y bienestar animal se establecieron las prioridades a ejecutar en cuanto a los proyectos 
- Celebración anual de la Semana Distrital de Protección y Bienestar Animal- SDPA
- Creación de un Sistema de identificación, registro y monitoreo de caninos y felinos en el Distrito Capital.
- Programa Integral de Prevención y Atención de la Salud Animal a través de acciones de: vacunación, desparasitación  y atención de urgencias
En el desarrollo del proyecto “Celebración anual de la Semana Distrital de Protección y Bienestar Animal- SDPA”  la cual se realizó en la semana comprendida entre el 03 y 09 de octubre de 2016, llevándose a cabo actividades tales como lanzamiento del programa de educación y sensibilización de protección y bienestar animal en las instituciones educativas distritales, encuentro de paseadores caninos, graduación de voluntarios de protección y bienestar animal, coordinación de las jornadas de esterilización y adopción, encuentro de entidades distritales para la protección y bienestar animal entre otras actividades de orden académico y lúdico.
Lo que respecta al proyecto de creación de un Sistema de identificación, registro y monitoreo de caninos y felinos en el Distrito Capital y después de un trabajo juicioso y comprometido, se adjudicó el proceso 20161259 para la construcción de la plataforma en la que se registrarán todos los felinos y caninos con microchip para poder identificarlos en caso de pérdida, hacer seguimiento médico y castigar a quienes los abandonan, además de dotar y capacitar al personal de los CAIS de la ciudad con lectores para identificar al cuidador de cada animal.
Para la ejecución del Programa Integral de Prevención y Atención de la Salud Animal a través de acciones de: vacunación, desparasitación  y atención de urgencias se adjudicó  proceso contractual 20161259 para brindar la atención médica veterinaria que requieran los caninos y felinos de la calle (Atropellados, enfermos y maltratados). De esta forma se dispondrá de un lugar especializado para ofrecer el cuidado médico que requieres estos animales.</v>
      </c>
      <c r="AN15" s="248" t="str">
        <f>+INVERSION!AM27</f>
        <v>Debido a que se presentaron algunos retrasos en los procesos precontractuales, se retrasaron las adjudicaciones de los contratos</v>
      </c>
      <c r="AO15" s="248" t="str">
        <f>+INVERSION!AN27</f>
        <v>Se ajustaran los cronogramas de implementación para los proyectos del sistema de identificación y registro y atención de urgencias veterinarias; con el fin de dar cumplimiento a la ejecución de los proyectos; los cuales se podran ver reflejados en el proximo repórte.</v>
      </c>
      <c r="AP15" s="248" t="str">
        <f>+INVERSION!AO27</f>
        <v>La implementación del plan de acción de la Política Pública Distrital de Protección y Bienestar Animal; contribuye al fortalecimiento de los procesos de bienestar de la fauna en el distrito capital, asímismo para mitigar los impactos que generan los animales en la calle y finalmente para establecer los mecanimos ténicos y operativos para la aplicabilidad la normativiada en lo concerniente al maltrato animal.</v>
      </c>
      <c r="AQ15" s="248" t="str">
        <f>+INVERSION!AP27</f>
        <v>Documentos que reposan en los archivos de la oficina de protección y bienestar animal </v>
      </c>
    </row>
    <row r="16" spans="1:43" ht="409.5">
      <c r="A16" s="96"/>
      <c r="B16" s="96"/>
      <c r="C16" s="45">
        <v>450</v>
      </c>
      <c r="D16" s="56" t="s">
        <v>107</v>
      </c>
      <c r="E16" s="45">
        <v>353</v>
      </c>
      <c r="F16" s="43" t="s">
        <v>96</v>
      </c>
      <c r="G16" s="44" t="s">
        <v>150</v>
      </c>
      <c r="H16" s="94" t="s">
        <v>151</v>
      </c>
      <c r="I16" s="57">
        <v>1</v>
      </c>
      <c r="J16" s="45">
        <v>0.1</v>
      </c>
      <c r="K16" s="246">
        <v>0.06</v>
      </c>
      <c r="L16" s="246">
        <v>0.06</v>
      </c>
      <c r="M16" s="246">
        <v>0.1</v>
      </c>
      <c r="N16" s="246"/>
      <c r="O16" s="246"/>
      <c r="P16" s="246"/>
      <c r="Q16" s="246"/>
      <c r="R16" s="246">
        <v>0.8</v>
      </c>
      <c r="S16" s="246"/>
      <c r="T16" s="246"/>
      <c r="U16" s="246"/>
      <c r="V16" s="246"/>
      <c r="W16" s="246">
        <v>1</v>
      </c>
      <c r="X16" s="246"/>
      <c r="Y16" s="246"/>
      <c r="Z16" s="246"/>
      <c r="AA16" s="246"/>
      <c r="AB16" s="246">
        <v>0</v>
      </c>
      <c r="AC16" s="246"/>
      <c r="AD16" s="246"/>
      <c r="AE16" s="44"/>
      <c r="AF16" s="44"/>
      <c r="AG16" s="44"/>
      <c r="AH16" s="44"/>
      <c r="AI16" s="88"/>
      <c r="AJ16" s="88">
        <f>+INVERSION!AI21</f>
        <v>0.06</v>
      </c>
      <c r="AK16" s="89">
        <f>+INVERSION!AJ21</f>
        <v>0.6</v>
      </c>
      <c r="AL16" s="89">
        <f>+INVERSION!AK21</f>
        <v>0.06</v>
      </c>
      <c r="AM16" s="248" t="str">
        <f>+INVERSION!AL21</f>
        <v>Se realizaron ajustes a los diseños por parte de la Unión Temporal Centro de Fauna y Flora cumpliendo con la Resolución de aprobación del PRM del Centro de Recepción y Rehabilitación de Flora y Fauna Silvestre, No. 1609 de 2015 y el Decreto 327/2004, así:
•         La cesión del 8% (1.270,36m2) cumple con los requerimientos del PRM y del Decreto 327/2004 (Art. 12, 13 y 14).
•         El antejardín de 8m de ancho cumple con los requerimientos de los Art. 29 del Decreto 327/2004, con excepción de las zonas duras de la zona de acceso, el resto del antejardín se dejará en suelo natural, es decir, con pasto y/o con vegetación.
•         Los aislamientos contra vecinos en los costados sur y norte del lote del proyecto, de 10m de ancho cumplen con los requerimientos de los Art. 29 del Decreto 327/2004.
•         Contra el humedal Jaboque, contra la zona verde No. 3 del Superlote 1 y contra la cesión del 8%, no se dejaron aislamientos ya que no aplican, de acuerdo con lo informado por la SDP.
Con la actualización de los diseños al PMR aprobado, se dio vía libre al trámite de la solicitud de licencia de urbanismo y construcción,  trámite que se inició ante el Curador urbano No 2, de igual manera se obtuvo el certificado de disponibilidad de servicios públicos,  por otro lado se evidencio la necesidad de iniciar tramite de licencias ante Agencia Nacional de Licencias Ambientales – ANLA y ante la Aeronáutica civil las cuales fueron otorgadas asi:
- Resolución No. 03686 del 9 de diciembre de 2016 emitida por la Aeronáutica Civil, por la cual se autoriza la localización del proyecto de adecuación del Centro de Recepción y Rehabilitación de Flora y Fauna Silvestre de la ciudad de Bogotá.
- Resolución No. 01606 del 20 de diciembre de 2016 emitida por la ANLA, por la cual se otorga permiso de aprovechamiento forestal de árboles aislados y se toma otras determinaciones
Por otro lado el dia 05 de octubre se radico ante la curaduria urbana No 2 con Radicado 16-2-3448  la solicitud de las licencias de urbanismo y construccion la cual estuvo acompañada de los siguientes documentos:
•         Certificado de existencia y representación legal de la SDA
•         Certificado de tradición y libertad del inmueble en el que se desarrollara el proyecto.
•         Copia de las tarjetas profesionales de los técnicos que han intervenido en los diseños del proyecto.
•         Disponibilidad de servicios públicos de CODENSA, EAAB, ETB y Gas natural fenosa.
•         Formulario de solicitud de licencia.
•         Formulario total y debidamente diligenciado.
•         Memorial de responsabilidad.
•         Poder para actuar.
•         Boletín de nomenclatura
•         Relación de las direcciones de los predios colindantes.
•         Anexo de memoria de cálculo
•         Copia del plano del proyecto urbanístico
•         Copia en medio magnético del proyecto urbanístico
•         Detalle de elementos no estructurales
•         Estudios de suelos
•         Memorias de los cálculos estructurales
•         Plano del Proyecto Urbanístico
•         Plano topográfico del predio
•         Planos arquitectónicos
•         Planos estructurales
•         Actas de terreno
•         Boleta de reparto VIS
•         Concepto Secretaría Distrital de Planeación
•         Resolución aprobación del Plan de Manejo y Regulación
El curador Urbano No 2 con resolución No. RES 16-2-2281 del 15 de diciembre de 2016, concedió la licencia de urbanización y construcción en la modalidad de obra nueva y demolición total para el proyecto arquitectónico CRRFFS.
</v>
      </c>
      <c r="AN16" s="248" t="str">
        <f>+INVERSION!AM21</f>
        <v>Debido a diferentes inconvenientes presentados en el proceso de concecusion de las licencias y autorizaciones no fue posible adelantar el proceso precontractual, </v>
      </c>
      <c r="AO16" s="248" t="str">
        <f>+INVERSION!AN21</f>
        <v> Se solicito a la SHD la constitución de un proceso en curso por valor de $2.676.642.000 con el fin de garantizar la financiación del proyecto y lograr su adjudicación en la vigencia 2017</v>
      </c>
      <c r="AP16" s="248" t="str">
        <f>+INVERSION!AO21</f>
        <v>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v>
      </c>
      <c r="AQ16" s="248" t="str">
        <f>+INVERSION!AP21</f>
        <v>Resolución 1374 del 28 de Septiembre de 2016, RAD. 2016ER168840 del 28 de septiembre de 2016</v>
      </c>
    </row>
    <row r="17" spans="1:43" ht="409.5">
      <c r="A17" s="96"/>
      <c r="B17" s="96"/>
      <c r="C17" s="45">
        <v>428</v>
      </c>
      <c r="D17" s="56" t="s">
        <v>93</v>
      </c>
      <c r="E17" s="45">
        <v>344</v>
      </c>
      <c r="F17" s="43" t="s">
        <v>95</v>
      </c>
      <c r="G17" s="44" t="s">
        <v>150</v>
      </c>
      <c r="H17" s="94" t="s">
        <v>153</v>
      </c>
      <c r="I17" s="57">
        <v>1</v>
      </c>
      <c r="J17" s="87">
        <v>0.4</v>
      </c>
      <c r="K17" s="247">
        <v>0.4</v>
      </c>
      <c r="L17" s="246"/>
      <c r="M17" s="247">
        <v>0.6</v>
      </c>
      <c r="N17" s="246"/>
      <c r="O17" s="246"/>
      <c r="P17" s="246"/>
      <c r="Q17" s="246"/>
      <c r="R17" s="246"/>
      <c r="S17" s="246"/>
      <c r="T17" s="246"/>
      <c r="U17" s="246"/>
      <c r="V17" s="246"/>
      <c r="W17" s="246"/>
      <c r="X17" s="246"/>
      <c r="Y17" s="246"/>
      <c r="Z17" s="246"/>
      <c r="AA17" s="246"/>
      <c r="AB17" s="246"/>
      <c r="AC17" s="246"/>
      <c r="AD17" s="246"/>
      <c r="AE17" s="44"/>
      <c r="AF17" s="44"/>
      <c r="AG17" s="44"/>
      <c r="AH17" s="44"/>
      <c r="AI17" s="44">
        <f>+INVERSION!AH9</f>
        <v>0.1</v>
      </c>
      <c r="AJ17" s="44">
        <f>+INVERSION!AI9</f>
        <v>0.3</v>
      </c>
      <c r="AK17" s="89">
        <f>+INVERSION!AJ9</f>
        <v>1</v>
      </c>
      <c r="AL17" s="89">
        <f>+INVERSION!AK9</f>
        <v>0.4</v>
      </c>
      <c r="AM17" s="248" t="str">
        <f>+INVERSION!AL9</f>
        <v>Con el apoyo de los profesionales contratados se realizaron las actividades tendientes a la creación del Instituto de Protección Animal dentro de las que se encuentra:
Definición del cronograma de actividades a ejecutar
Elaboración del marco legal que regula la constitución de Entidades Publicas
Elaboración del plan estratégico del Instituto dentro de lo que se encuentra definición de misión, visión, políticas y estrategias.
Definición de la estructura orgánica y elaboración del documento técnico para la constitución de la planta de personal.
Elaboración del manual de funciones.
Elaboración de los decretos de creación del instituto de protección y bienestar animal, del consejo directivo y de aprobación de la planta de personal.
Elaboración de los estatutos de funcionamiento del Instituto.
Elaboración de la proyección de presupuesto.
Adicionalmente se llevaron a cabo diferentes reuniones y mesas de trabajo con la Comisión del servicio Civil Distrital, Secretaria Jurídica Distrital, Secretaria Distrital de Hacienda, Dirección Distrital de Desarrollo Institucional entre otras entidades del orden Distrital con el fin de recibir asesoría y consolidar las observaciones de cada entidad.
Elaborados los documentos técnicos necesarios para la creación del Instituto de Protección y Bienestar Animal desde los componentes jurídico, estratégico y presupuestal, se procedió a presentarlos  ante la Secretaria Jurídica Distrital, Comisión del servicio Civil Distrital y Secretaria Distrital de Hacienda respectivamente, quienes realizaron la respectiva revisión y retroalimentación a fin de consolidar el documento final de creación del instituto.
Se realizó el proyecto de decreto de creación del Instituto de Protección y Bienestar Animal,  el cual fue revisado y aprobado por la secretaria Jurídica Distrital y firmado por el Alcalde Mayor de Bogotá y el Secretario Distrital de Ambiente el día 07 de diciembre de 2016 bajo el consecutivo Decreto No 546 de 2016.
Se elaboró el decreto de creación del consejo directivo el cual fue avalado por el Secretario Distrital de Ambiente y radicado en el Secretaria Jurídica Distrital para la Firma del Alcalde mayor de Bogotá.
Se formuló el borrador de acuerdo de aprobación de la planta de personal del Instituto de Protección y bienestar animal, el cual será revisado y aprobado por el consejo directivo una vez se firme y constituya su Creación.
</v>
      </c>
      <c r="AN17" s="248" t="str">
        <f>+INVERSION!AM9</f>
        <v>N/A</v>
      </c>
      <c r="AO17" s="248" t="str">
        <f>+INVERSION!AN9</f>
        <v>N/A</v>
      </c>
      <c r="AP17" s="248" t="str">
        <f>+INVERSION!AO9</f>
        <v>El INSTITUTO DISTRITAL DE PROTECCIÓN Y BIENESTAR ANIMAL– IPBA: Será un establecimiento público adscrito al Sector  Ambiente, con personería jurídica, autonomía administrativa y financiera, y patrimonio independiente, el cual tendrá la misionalidad  de ser el ente rector que genere, promueva, y coordine acciones a favor de los animales a través de la articulación institucional, empresa privada, academia y ciudadanía.</v>
      </c>
      <c r="AQ17" s="248" t="str">
        <f>+INVERSION!AP9</f>
        <v>Documentos que reposan en los archivos de la oficina de protección y bienestar animal </v>
      </c>
    </row>
    <row r="18" spans="1:43" s="30" customFormat="1" ht="56.25" customHeight="1" thickBot="1">
      <c r="A18" s="41"/>
      <c r="B18" s="42"/>
      <c r="C18" s="127" t="s">
        <v>137</v>
      </c>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8"/>
    </row>
    <row r="19" spans="3:43" ht="12.7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row>
    <row r="20" spans="3:43" ht="12.7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row>
    <row r="21" spans="3:43" ht="12.7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row>
  </sheetData>
  <sheetProtection/>
  <mergeCells count="44">
    <mergeCell ref="C18:AQ18"/>
    <mergeCell ref="G11:G13"/>
    <mergeCell ref="H11:H13"/>
    <mergeCell ref="I11:I13"/>
    <mergeCell ref="J11:AF11"/>
    <mergeCell ref="AG11:AJ11"/>
    <mergeCell ref="R12:V12"/>
    <mergeCell ref="W12:AA12"/>
    <mergeCell ref="AB12:AF12"/>
    <mergeCell ref="AN10:AN13"/>
    <mergeCell ref="AG12:AG13"/>
    <mergeCell ref="AH12:AH13"/>
    <mergeCell ref="AI12:AI13"/>
    <mergeCell ref="AJ12:AJ13"/>
    <mergeCell ref="AP10:AP13"/>
    <mergeCell ref="AQ10:AQ13"/>
    <mergeCell ref="AM10:AM13"/>
    <mergeCell ref="AO10:AO13"/>
    <mergeCell ref="A11:A13"/>
    <mergeCell ref="B11:B13"/>
    <mergeCell ref="C11:C13"/>
    <mergeCell ref="D11:D13"/>
    <mergeCell ref="E11:E13"/>
    <mergeCell ref="F11:F13"/>
    <mergeCell ref="J12:L12"/>
    <mergeCell ref="M12:Q12"/>
    <mergeCell ref="P7:AQ7"/>
    <mergeCell ref="A8:O8"/>
    <mergeCell ref="P8:AQ8"/>
    <mergeCell ref="A10:B10"/>
    <mergeCell ref="C10:D10"/>
    <mergeCell ref="E10:AJ10"/>
    <mergeCell ref="AK10:AK13"/>
    <mergeCell ref="AL10:AL13"/>
    <mergeCell ref="B14:B17"/>
    <mergeCell ref="A14:A17"/>
    <mergeCell ref="A2:F5"/>
    <mergeCell ref="G2:AQ2"/>
    <mergeCell ref="G3:AQ3"/>
    <mergeCell ref="G4:O4"/>
    <mergeCell ref="P4:AQ4"/>
    <mergeCell ref="G5:O5"/>
    <mergeCell ref="P5:AQ5"/>
    <mergeCell ref="A7:O7"/>
  </mergeCells>
  <printOptions/>
  <pageMargins left="0.7" right="0.7" top="0.75" bottom="0.75" header="0.3" footer="0.3"/>
  <pageSetup horizontalDpi="600" verticalDpi="600" orientation="portrait" scale="14" r:id="rId2"/>
  <drawing r:id="rId1"/>
</worksheet>
</file>

<file path=xl/worksheets/sheet2.xml><?xml version="1.0" encoding="utf-8"?>
<worksheet xmlns="http://schemas.openxmlformats.org/spreadsheetml/2006/main" xmlns:r="http://schemas.openxmlformats.org/officeDocument/2006/relationships">
  <dimension ref="A1:AP38"/>
  <sheetViews>
    <sheetView view="pageBreakPreview" zoomScale="80" zoomScaleNormal="80" zoomScaleSheetLayoutView="80" zoomScalePageLayoutView="0" workbookViewId="0" topLeftCell="A1">
      <selection activeCell="AM9" sqref="AM9:AM14"/>
    </sheetView>
  </sheetViews>
  <sheetFormatPr defaultColWidth="11.421875" defaultRowHeight="15"/>
  <cols>
    <col min="1" max="2" width="11.421875" style="15" customWidth="1"/>
    <col min="3" max="3" width="20.00390625" style="15" customWidth="1"/>
    <col min="4" max="4" width="13.7109375" style="15" customWidth="1"/>
    <col min="5" max="5" width="25.140625" style="15" customWidth="1"/>
    <col min="6" max="6" width="15.7109375" style="15" customWidth="1"/>
    <col min="7" max="7" width="21.421875" style="15" customWidth="1"/>
    <col min="8" max="8" width="21.140625" style="18" customWidth="1"/>
    <col min="9" max="9" width="16.00390625" style="15" customWidth="1"/>
    <col min="10" max="33" width="21.7109375" style="15" customWidth="1"/>
    <col min="34" max="34" width="19.421875" style="15" customWidth="1"/>
    <col min="35" max="35" width="21.7109375" style="15" customWidth="1"/>
    <col min="36" max="36" width="18.28125" style="15" customWidth="1"/>
    <col min="37" max="37" width="15.57421875" style="15" customWidth="1"/>
    <col min="38" max="42" width="53.00390625" style="15" customWidth="1"/>
    <col min="43" max="16384" width="11.421875" style="15" customWidth="1"/>
  </cols>
  <sheetData>
    <row r="1" spans="1:42" s="30" customFormat="1" ht="38.25" customHeight="1">
      <c r="A1" s="145"/>
      <c r="B1" s="146"/>
      <c r="C1" s="146"/>
      <c r="D1" s="146"/>
      <c r="E1" s="146"/>
      <c r="F1" s="151" t="s">
        <v>0</v>
      </c>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3"/>
    </row>
    <row r="2" spans="1:42" s="30" customFormat="1" ht="30.75" customHeight="1">
      <c r="A2" s="147"/>
      <c r="B2" s="148"/>
      <c r="C2" s="148"/>
      <c r="D2" s="148"/>
      <c r="E2" s="148"/>
      <c r="F2" s="154" t="s">
        <v>9</v>
      </c>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6"/>
    </row>
    <row r="3" spans="1:42" s="30" customFormat="1" ht="27.75" customHeight="1">
      <c r="A3" s="147"/>
      <c r="B3" s="148"/>
      <c r="C3" s="148"/>
      <c r="D3" s="148"/>
      <c r="E3" s="148"/>
      <c r="F3" s="154" t="s">
        <v>115</v>
      </c>
      <c r="G3" s="155"/>
      <c r="H3" s="155"/>
      <c r="I3" s="155"/>
      <c r="J3" s="155"/>
      <c r="K3" s="155"/>
      <c r="L3" s="155"/>
      <c r="M3" s="155"/>
      <c r="N3" s="157"/>
      <c r="O3" s="154" t="str">
        <f>+GESTION!P4</f>
        <v>DIRECCION GESTION CORPORATIVA</v>
      </c>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row>
    <row r="4" spans="1:42" s="30" customFormat="1" ht="26.25" customHeight="1" thickBot="1">
      <c r="A4" s="149"/>
      <c r="B4" s="150"/>
      <c r="C4" s="150"/>
      <c r="D4" s="150"/>
      <c r="E4" s="150"/>
      <c r="F4" s="158" t="s">
        <v>116</v>
      </c>
      <c r="G4" s="159"/>
      <c r="H4" s="159"/>
      <c r="I4" s="159"/>
      <c r="J4" s="159"/>
      <c r="K4" s="159"/>
      <c r="L4" s="159"/>
      <c r="M4" s="159"/>
      <c r="N4" s="160"/>
      <c r="O4" s="154" t="str">
        <f>+GESTION!P5</f>
        <v>1149 - PROTECCIÓN Y BIENESTAR ANIMAL</v>
      </c>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6"/>
    </row>
    <row r="5" spans="4:35" s="30" customFormat="1" ht="14.25" customHeight="1" thickBot="1">
      <c r="D5" s="47"/>
      <c r="E5" s="47"/>
      <c r="F5" s="47"/>
      <c r="G5" s="48"/>
      <c r="H5" s="49"/>
      <c r="I5" s="49"/>
      <c r="J5" s="49"/>
      <c r="K5" s="49"/>
      <c r="L5" s="49"/>
      <c r="M5" s="49"/>
      <c r="N5" s="49"/>
      <c r="O5" s="49"/>
      <c r="P5" s="46"/>
      <c r="Q5" s="49"/>
      <c r="R5" s="49"/>
      <c r="S5" s="49"/>
      <c r="T5" s="49"/>
      <c r="U5" s="49"/>
      <c r="V5" s="49"/>
      <c r="W5" s="49"/>
      <c r="X5" s="49"/>
      <c r="Y5" s="49"/>
      <c r="Z5" s="49"/>
      <c r="AA5" s="49"/>
      <c r="AB5" s="49"/>
      <c r="AC5" s="49"/>
      <c r="AD5" s="49"/>
      <c r="AE5" s="49"/>
      <c r="AH5" s="50"/>
      <c r="AI5" s="51"/>
    </row>
    <row r="6" spans="1:42" s="52" customFormat="1" ht="53.25" customHeight="1">
      <c r="A6" s="115" t="s">
        <v>10</v>
      </c>
      <c r="B6" s="116" t="s">
        <v>11</v>
      </c>
      <c r="C6" s="116"/>
      <c r="D6" s="116"/>
      <c r="E6" s="116" t="s">
        <v>140</v>
      </c>
      <c r="F6" s="162" t="s">
        <v>12</v>
      </c>
      <c r="G6" s="162" t="s">
        <v>13</v>
      </c>
      <c r="H6" s="162" t="s">
        <v>141</v>
      </c>
      <c r="I6" s="165" t="s">
        <v>142</v>
      </c>
      <c r="J6" s="166"/>
      <c r="K6" s="166"/>
      <c r="L6" s="166"/>
      <c r="M6" s="166"/>
      <c r="N6" s="166"/>
      <c r="O6" s="166"/>
      <c r="P6" s="166"/>
      <c r="Q6" s="166"/>
      <c r="R6" s="166"/>
      <c r="S6" s="166"/>
      <c r="T6" s="166"/>
      <c r="U6" s="166"/>
      <c r="V6" s="166"/>
      <c r="W6" s="166"/>
      <c r="X6" s="166"/>
      <c r="Y6" s="166"/>
      <c r="Z6" s="166"/>
      <c r="AA6" s="166"/>
      <c r="AB6" s="166"/>
      <c r="AC6" s="166"/>
      <c r="AD6" s="166"/>
      <c r="AE6" s="167"/>
      <c r="AF6" s="168" t="s">
        <v>103</v>
      </c>
      <c r="AG6" s="169"/>
      <c r="AH6" s="169"/>
      <c r="AI6" s="170"/>
      <c r="AJ6" s="162" t="s">
        <v>143</v>
      </c>
      <c r="AK6" s="162" t="s">
        <v>144</v>
      </c>
      <c r="AL6" s="117" t="s">
        <v>145</v>
      </c>
      <c r="AM6" s="117" t="s">
        <v>146</v>
      </c>
      <c r="AN6" s="117" t="s">
        <v>147</v>
      </c>
      <c r="AO6" s="117" t="s">
        <v>148</v>
      </c>
      <c r="AP6" s="172" t="s">
        <v>149</v>
      </c>
    </row>
    <row r="7" spans="1:42" s="52" customFormat="1" ht="53.25" customHeight="1">
      <c r="A7" s="119"/>
      <c r="B7" s="117"/>
      <c r="C7" s="117"/>
      <c r="D7" s="117"/>
      <c r="E7" s="117"/>
      <c r="F7" s="163"/>
      <c r="G7" s="163"/>
      <c r="H7" s="163"/>
      <c r="I7" s="129">
        <v>2016</v>
      </c>
      <c r="J7" s="130"/>
      <c r="K7" s="131"/>
      <c r="L7" s="129">
        <v>2017</v>
      </c>
      <c r="M7" s="130"/>
      <c r="N7" s="130"/>
      <c r="O7" s="130"/>
      <c r="P7" s="131"/>
      <c r="Q7" s="129">
        <v>2018</v>
      </c>
      <c r="R7" s="130"/>
      <c r="S7" s="130"/>
      <c r="T7" s="130"/>
      <c r="U7" s="131"/>
      <c r="V7" s="129">
        <v>2019</v>
      </c>
      <c r="W7" s="130"/>
      <c r="X7" s="130"/>
      <c r="Y7" s="130"/>
      <c r="Z7" s="131"/>
      <c r="AA7" s="129">
        <v>2020</v>
      </c>
      <c r="AB7" s="130"/>
      <c r="AC7" s="130"/>
      <c r="AD7" s="130"/>
      <c r="AE7" s="131"/>
      <c r="AF7" s="129" t="s">
        <v>104</v>
      </c>
      <c r="AG7" s="130"/>
      <c r="AH7" s="130"/>
      <c r="AI7" s="131"/>
      <c r="AJ7" s="163"/>
      <c r="AK7" s="163"/>
      <c r="AL7" s="117"/>
      <c r="AM7" s="117"/>
      <c r="AN7" s="117"/>
      <c r="AO7" s="117"/>
      <c r="AP7" s="173"/>
    </row>
    <row r="8" spans="1:42" s="52" customFormat="1" ht="55.5" customHeight="1" thickBot="1">
      <c r="A8" s="175"/>
      <c r="B8" s="53" t="s">
        <v>4</v>
      </c>
      <c r="C8" s="53" t="s">
        <v>14</v>
      </c>
      <c r="D8" s="53" t="s">
        <v>15</v>
      </c>
      <c r="E8" s="161"/>
      <c r="F8" s="164"/>
      <c r="G8" s="164"/>
      <c r="H8" s="163"/>
      <c r="I8" s="92" t="s">
        <v>98</v>
      </c>
      <c r="J8" s="92" t="s">
        <v>135</v>
      </c>
      <c r="K8" s="92" t="s">
        <v>136</v>
      </c>
      <c r="L8" s="92" t="s">
        <v>99</v>
      </c>
      <c r="M8" s="92" t="s">
        <v>134</v>
      </c>
      <c r="N8" s="92" t="s">
        <v>98</v>
      </c>
      <c r="O8" s="54" t="s">
        <v>135</v>
      </c>
      <c r="P8" s="92" t="s">
        <v>136</v>
      </c>
      <c r="Q8" s="55" t="s">
        <v>99</v>
      </c>
      <c r="R8" s="92" t="s">
        <v>134</v>
      </c>
      <c r="S8" s="92" t="s">
        <v>98</v>
      </c>
      <c r="T8" s="92" t="s">
        <v>135</v>
      </c>
      <c r="U8" s="92" t="s">
        <v>136</v>
      </c>
      <c r="V8" s="92" t="s">
        <v>99</v>
      </c>
      <c r="W8" s="92" t="s">
        <v>134</v>
      </c>
      <c r="X8" s="92" t="s">
        <v>98</v>
      </c>
      <c r="Y8" s="92" t="s">
        <v>135</v>
      </c>
      <c r="Z8" s="92" t="s">
        <v>136</v>
      </c>
      <c r="AA8" s="92" t="s">
        <v>99</v>
      </c>
      <c r="AB8" s="92" t="s">
        <v>134</v>
      </c>
      <c r="AC8" s="92" t="s">
        <v>98</v>
      </c>
      <c r="AD8" s="92" t="s">
        <v>135</v>
      </c>
      <c r="AE8" s="92" t="s">
        <v>136</v>
      </c>
      <c r="AF8" s="92" t="s">
        <v>99</v>
      </c>
      <c r="AG8" s="92" t="s">
        <v>134</v>
      </c>
      <c r="AH8" s="92" t="s">
        <v>98</v>
      </c>
      <c r="AI8" s="92" t="s">
        <v>135</v>
      </c>
      <c r="AJ8" s="164"/>
      <c r="AK8" s="164"/>
      <c r="AL8" s="117"/>
      <c r="AM8" s="117"/>
      <c r="AN8" s="117"/>
      <c r="AO8" s="117"/>
      <c r="AP8" s="174"/>
    </row>
    <row r="9" spans="1:42" ht="24.75" customHeight="1">
      <c r="A9" s="139" t="s">
        <v>86</v>
      </c>
      <c r="B9" s="137">
        <v>1</v>
      </c>
      <c r="C9" s="143" t="s">
        <v>101</v>
      </c>
      <c r="D9" s="144" t="s">
        <v>97</v>
      </c>
      <c r="E9" s="138">
        <f>+GESTION!C17</f>
        <v>428</v>
      </c>
      <c r="F9" s="137" t="s">
        <v>100</v>
      </c>
      <c r="G9" s="66" t="s">
        <v>67</v>
      </c>
      <c r="H9" s="249">
        <v>1</v>
      </c>
      <c r="I9" s="250">
        <v>0.4</v>
      </c>
      <c r="J9" s="250">
        <v>0.4</v>
      </c>
      <c r="K9" s="250"/>
      <c r="L9" s="250">
        <v>0.6</v>
      </c>
      <c r="M9" s="250"/>
      <c r="N9" s="250"/>
      <c r="O9" s="250"/>
      <c r="P9" s="250"/>
      <c r="Q9" s="250"/>
      <c r="R9" s="250"/>
      <c r="S9" s="250"/>
      <c r="T9" s="250"/>
      <c r="U9" s="250"/>
      <c r="V9" s="250"/>
      <c r="W9" s="250"/>
      <c r="X9" s="250"/>
      <c r="Y9" s="250"/>
      <c r="Z9" s="250"/>
      <c r="AA9" s="250"/>
      <c r="AB9" s="250"/>
      <c r="AC9" s="250"/>
      <c r="AD9" s="250"/>
      <c r="AE9" s="250"/>
      <c r="AF9" s="250"/>
      <c r="AG9" s="250"/>
      <c r="AH9" s="250">
        <v>0.1</v>
      </c>
      <c r="AI9" s="250">
        <v>0.3</v>
      </c>
      <c r="AJ9" s="275">
        <f>+(AH9+AI9)/I9</f>
        <v>1</v>
      </c>
      <c r="AK9" s="275">
        <f>+(AH9+AI9)/H9</f>
        <v>0.4</v>
      </c>
      <c r="AL9" s="276" t="s">
        <v>186</v>
      </c>
      <c r="AM9" s="276" t="s">
        <v>100</v>
      </c>
      <c r="AN9" s="276" t="s">
        <v>100</v>
      </c>
      <c r="AO9" s="277" t="s">
        <v>167</v>
      </c>
      <c r="AP9" s="278" t="s">
        <v>168</v>
      </c>
    </row>
    <row r="10" spans="1:42" ht="24.75" customHeight="1">
      <c r="A10" s="140"/>
      <c r="B10" s="137"/>
      <c r="C10" s="143"/>
      <c r="D10" s="144"/>
      <c r="E10" s="136"/>
      <c r="F10" s="137"/>
      <c r="G10" s="67" t="s">
        <v>68</v>
      </c>
      <c r="H10" s="251">
        <f>+J10+L10</f>
        <v>755988433</v>
      </c>
      <c r="I10" s="20">
        <v>237847838</v>
      </c>
      <c r="J10" s="20">
        <v>235988433</v>
      </c>
      <c r="K10" s="252"/>
      <c r="L10" s="252">
        <v>520000000</v>
      </c>
      <c r="M10" s="252"/>
      <c r="N10" s="252"/>
      <c r="O10" s="252"/>
      <c r="P10" s="252"/>
      <c r="Q10" s="252"/>
      <c r="R10" s="252"/>
      <c r="S10" s="252"/>
      <c r="T10" s="252"/>
      <c r="U10" s="252"/>
      <c r="V10" s="252"/>
      <c r="W10" s="252"/>
      <c r="X10" s="252"/>
      <c r="Y10" s="252"/>
      <c r="Z10" s="252"/>
      <c r="AA10" s="252"/>
      <c r="AB10" s="252"/>
      <c r="AC10" s="252"/>
      <c r="AD10" s="252"/>
      <c r="AE10" s="252"/>
      <c r="AF10" s="252"/>
      <c r="AG10" s="252"/>
      <c r="AH10" s="253">
        <v>91725414</v>
      </c>
      <c r="AI10" s="20">
        <v>235988433</v>
      </c>
      <c r="AJ10" s="279">
        <f>+AI10/J10</f>
        <v>1</v>
      </c>
      <c r="AK10" s="279">
        <f>+AI10/H10</f>
        <v>0.31215878801680025</v>
      </c>
      <c r="AL10" s="280"/>
      <c r="AM10" s="280"/>
      <c r="AN10" s="280"/>
      <c r="AO10" s="277"/>
      <c r="AP10" s="281"/>
    </row>
    <row r="11" spans="1:42" ht="24.75" customHeight="1">
      <c r="A11" s="140"/>
      <c r="B11" s="137"/>
      <c r="C11" s="143"/>
      <c r="D11" s="144"/>
      <c r="E11" s="136"/>
      <c r="F11" s="137"/>
      <c r="G11" s="67" t="s">
        <v>69</v>
      </c>
      <c r="H11" s="254">
        <v>0</v>
      </c>
      <c r="I11" s="255">
        <v>0</v>
      </c>
      <c r="J11" s="255">
        <v>0</v>
      </c>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6">
        <v>0</v>
      </c>
      <c r="AI11" s="255">
        <v>0</v>
      </c>
      <c r="AJ11" s="279">
        <v>0</v>
      </c>
      <c r="AK11" s="279">
        <v>0</v>
      </c>
      <c r="AL11" s="280"/>
      <c r="AM11" s="280"/>
      <c r="AN11" s="280"/>
      <c r="AO11" s="277"/>
      <c r="AP11" s="281"/>
    </row>
    <row r="12" spans="1:42" ht="24.75" customHeight="1">
      <c r="A12" s="140"/>
      <c r="B12" s="137"/>
      <c r="C12" s="143"/>
      <c r="D12" s="144"/>
      <c r="E12" s="136"/>
      <c r="F12" s="137"/>
      <c r="G12" s="67" t="s">
        <v>70</v>
      </c>
      <c r="H12" s="254">
        <v>0</v>
      </c>
      <c r="I12" s="255">
        <v>0</v>
      </c>
      <c r="J12" s="255">
        <v>0</v>
      </c>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v>0</v>
      </c>
      <c r="AI12" s="255">
        <v>0</v>
      </c>
      <c r="AJ12" s="279">
        <v>0</v>
      </c>
      <c r="AK12" s="279">
        <v>0</v>
      </c>
      <c r="AL12" s="280"/>
      <c r="AM12" s="280"/>
      <c r="AN12" s="280"/>
      <c r="AO12" s="277"/>
      <c r="AP12" s="281"/>
    </row>
    <row r="13" spans="1:42" ht="24.75" customHeight="1">
      <c r="A13" s="140"/>
      <c r="B13" s="137"/>
      <c r="C13" s="143"/>
      <c r="D13" s="144"/>
      <c r="E13" s="136"/>
      <c r="F13" s="137"/>
      <c r="G13" s="67" t="s">
        <v>71</v>
      </c>
      <c r="H13" s="254">
        <f aca="true" t="shared" si="0" ref="H13:J14">+H9+H11</f>
        <v>1</v>
      </c>
      <c r="I13" s="255">
        <f t="shared" si="0"/>
        <v>0.4</v>
      </c>
      <c r="J13" s="255">
        <f t="shared" si="0"/>
        <v>0.4</v>
      </c>
      <c r="K13" s="255"/>
      <c r="L13" s="255">
        <f>+L9+L11</f>
        <v>0.6</v>
      </c>
      <c r="M13" s="255"/>
      <c r="N13" s="255"/>
      <c r="O13" s="255"/>
      <c r="P13" s="255"/>
      <c r="Q13" s="255"/>
      <c r="R13" s="255"/>
      <c r="S13" s="255"/>
      <c r="T13" s="255"/>
      <c r="U13" s="255"/>
      <c r="V13" s="255"/>
      <c r="W13" s="255"/>
      <c r="X13" s="255"/>
      <c r="Y13" s="255"/>
      <c r="Z13" s="255"/>
      <c r="AA13" s="255"/>
      <c r="AB13" s="255"/>
      <c r="AC13" s="255"/>
      <c r="AD13" s="255"/>
      <c r="AE13" s="255"/>
      <c r="AF13" s="255"/>
      <c r="AG13" s="255"/>
      <c r="AH13" s="257">
        <f>+AH9+AH11</f>
        <v>0.1</v>
      </c>
      <c r="AI13" s="257">
        <f>+AI9+AI11</f>
        <v>0.3</v>
      </c>
      <c r="AJ13" s="279">
        <f>+(AH13+AI13)/I9</f>
        <v>1</v>
      </c>
      <c r="AK13" s="279">
        <f>+(AH13+AI13)/H13</f>
        <v>0.4</v>
      </c>
      <c r="AL13" s="280"/>
      <c r="AM13" s="280"/>
      <c r="AN13" s="280"/>
      <c r="AO13" s="277"/>
      <c r="AP13" s="281"/>
    </row>
    <row r="14" spans="1:42" ht="24.75" customHeight="1" thickBot="1">
      <c r="A14" s="140"/>
      <c r="B14" s="137"/>
      <c r="C14" s="143"/>
      <c r="D14" s="144"/>
      <c r="E14" s="136"/>
      <c r="F14" s="137"/>
      <c r="G14" s="68" t="s">
        <v>72</v>
      </c>
      <c r="H14" s="258">
        <f t="shared" si="0"/>
        <v>755988433</v>
      </c>
      <c r="I14" s="259">
        <f t="shared" si="0"/>
        <v>237847838</v>
      </c>
      <c r="J14" s="259">
        <f t="shared" si="0"/>
        <v>235988433</v>
      </c>
      <c r="K14" s="260"/>
      <c r="L14" s="260">
        <f>+L10+L12</f>
        <v>520000000</v>
      </c>
      <c r="M14" s="260"/>
      <c r="N14" s="260"/>
      <c r="O14" s="260"/>
      <c r="P14" s="260"/>
      <c r="Q14" s="260"/>
      <c r="R14" s="260"/>
      <c r="S14" s="260"/>
      <c r="T14" s="260"/>
      <c r="U14" s="260"/>
      <c r="V14" s="260"/>
      <c r="W14" s="260"/>
      <c r="X14" s="260"/>
      <c r="Y14" s="260"/>
      <c r="Z14" s="260"/>
      <c r="AA14" s="260"/>
      <c r="AB14" s="260"/>
      <c r="AC14" s="260"/>
      <c r="AD14" s="260"/>
      <c r="AE14" s="260"/>
      <c r="AF14" s="260"/>
      <c r="AG14" s="260"/>
      <c r="AH14" s="261">
        <f>+AH10+AH12</f>
        <v>91725414</v>
      </c>
      <c r="AI14" s="261">
        <f>+AI10+AI12</f>
        <v>235988433</v>
      </c>
      <c r="AJ14" s="279">
        <f>+(AI14)/I10</f>
        <v>0.9921823758599816</v>
      </c>
      <c r="AK14" s="282">
        <f>+AI14/H14</f>
        <v>0.31215878801680025</v>
      </c>
      <c r="AL14" s="280"/>
      <c r="AM14" s="280"/>
      <c r="AN14" s="280"/>
      <c r="AO14" s="277"/>
      <c r="AP14" s="283"/>
    </row>
    <row r="15" spans="1:42" ht="24.75" customHeight="1">
      <c r="A15" s="140"/>
      <c r="B15" s="137">
        <v>2</v>
      </c>
      <c r="C15" s="136" t="s">
        <v>87</v>
      </c>
      <c r="D15" s="142" t="s">
        <v>66</v>
      </c>
      <c r="E15" s="138">
        <v>451</v>
      </c>
      <c r="F15" s="137" t="s">
        <v>100</v>
      </c>
      <c r="G15" s="66" t="s">
        <v>67</v>
      </c>
      <c r="H15" s="249">
        <v>1</v>
      </c>
      <c r="I15" s="250">
        <v>0.2</v>
      </c>
      <c r="J15" s="250">
        <v>0.2</v>
      </c>
      <c r="K15" s="250"/>
      <c r="L15" s="250">
        <v>0.5</v>
      </c>
      <c r="M15" s="250"/>
      <c r="N15" s="250"/>
      <c r="O15" s="250"/>
      <c r="P15" s="250"/>
      <c r="Q15" s="250">
        <v>0.8</v>
      </c>
      <c r="R15" s="250"/>
      <c r="S15" s="250"/>
      <c r="T15" s="250"/>
      <c r="U15" s="250"/>
      <c r="V15" s="250">
        <v>1</v>
      </c>
      <c r="W15" s="250"/>
      <c r="X15" s="250"/>
      <c r="Y15" s="250"/>
      <c r="Z15" s="250"/>
      <c r="AA15" s="250"/>
      <c r="AB15" s="250"/>
      <c r="AC15" s="250"/>
      <c r="AD15" s="250"/>
      <c r="AE15" s="250"/>
      <c r="AF15" s="250"/>
      <c r="AG15" s="250"/>
      <c r="AH15" s="262">
        <v>0.01</v>
      </c>
      <c r="AI15" s="250">
        <v>0.1</v>
      </c>
      <c r="AJ15" s="275">
        <f>+AI15/J15</f>
        <v>0.5</v>
      </c>
      <c r="AK15" s="275">
        <f>+AI15/H15</f>
        <v>0.1</v>
      </c>
      <c r="AL15" s="284" t="s">
        <v>182</v>
      </c>
      <c r="AM15" s="285" t="s">
        <v>187</v>
      </c>
      <c r="AN15" s="285" t="s">
        <v>190</v>
      </c>
      <c r="AO15" s="278" t="s">
        <v>169</v>
      </c>
      <c r="AP15" s="278" t="s">
        <v>177</v>
      </c>
    </row>
    <row r="16" spans="1:42" ht="24.75" customHeight="1">
      <c r="A16" s="140"/>
      <c r="B16" s="137"/>
      <c r="C16" s="136"/>
      <c r="D16" s="142"/>
      <c r="E16" s="136"/>
      <c r="F16" s="137"/>
      <c r="G16" s="67" t="s">
        <v>68</v>
      </c>
      <c r="H16" s="251">
        <f>J16+L16+Q16</f>
        <v>54430274374</v>
      </c>
      <c r="I16" s="20">
        <v>15051294122</v>
      </c>
      <c r="J16" s="20">
        <v>14762710374</v>
      </c>
      <c r="K16" s="20"/>
      <c r="L16" s="20">
        <v>27167564000</v>
      </c>
      <c r="M16" s="20"/>
      <c r="N16" s="20"/>
      <c r="O16" s="20"/>
      <c r="P16" s="20"/>
      <c r="Q16" s="20">
        <v>12500000000</v>
      </c>
      <c r="R16" s="20"/>
      <c r="S16" s="20"/>
      <c r="T16" s="20"/>
      <c r="U16" s="20"/>
      <c r="V16" s="20">
        <v>0</v>
      </c>
      <c r="W16" s="20"/>
      <c r="X16" s="20"/>
      <c r="Y16" s="20"/>
      <c r="Z16" s="20"/>
      <c r="AA16" s="20">
        <v>0</v>
      </c>
      <c r="AB16" s="20"/>
      <c r="AC16" s="20"/>
      <c r="AD16" s="20"/>
      <c r="AE16" s="20"/>
      <c r="AF16" s="20"/>
      <c r="AG16" s="20"/>
      <c r="AH16" s="253">
        <v>0</v>
      </c>
      <c r="AI16" s="20">
        <v>94984378</v>
      </c>
      <c r="AJ16" s="286">
        <f>+AI16/J16</f>
        <v>0.006434074475056148</v>
      </c>
      <c r="AK16" s="287">
        <f>+AI16/H16</f>
        <v>0.0017450652066779162</v>
      </c>
      <c r="AL16" s="288"/>
      <c r="AM16" s="289"/>
      <c r="AN16" s="289"/>
      <c r="AO16" s="281"/>
      <c r="AP16" s="281"/>
    </row>
    <row r="17" spans="1:42" ht="24.75" customHeight="1">
      <c r="A17" s="140"/>
      <c r="B17" s="137"/>
      <c r="C17" s="136"/>
      <c r="D17" s="142"/>
      <c r="E17" s="136"/>
      <c r="F17" s="137"/>
      <c r="G17" s="67" t="s">
        <v>69</v>
      </c>
      <c r="H17" s="254">
        <v>0</v>
      </c>
      <c r="I17" s="263">
        <v>0</v>
      </c>
      <c r="J17" s="263">
        <v>0</v>
      </c>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56">
        <v>0</v>
      </c>
      <c r="AI17" s="255">
        <v>0</v>
      </c>
      <c r="AJ17" s="279">
        <v>0</v>
      </c>
      <c r="AK17" s="279">
        <v>0</v>
      </c>
      <c r="AL17" s="288"/>
      <c r="AM17" s="289"/>
      <c r="AN17" s="289"/>
      <c r="AO17" s="281"/>
      <c r="AP17" s="281"/>
    </row>
    <row r="18" spans="1:42" ht="24.75" customHeight="1">
      <c r="A18" s="140"/>
      <c r="B18" s="137"/>
      <c r="C18" s="136"/>
      <c r="D18" s="142"/>
      <c r="E18" s="136"/>
      <c r="F18" s="137"/>
      <c r="G18" s="67" t="s">
        <v>70</v>
      </c>
      <c r="H18" s="254">
        <v>0</v>
      </c>
      <c r="I18" s="255">
        <v>0</v>
      </c>
      <c r="J18" s="255">
        <v>0</v>
      </c>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v>0</v>
      </c>
      <c r="AI18" s="255">
        <v>0</v>
      </c>
      <c r="AJ18" s="279">
        <v>0</v>
      </c>
      <c r="AK18" s="279">
        <v>0</v>
      </c>
      <c r="AL18" s="288"/>
      <c r="AM18" s="289"/>
      <c r="AN18" s="289"/>
      <c r="AO18" s="281"/>
      <c r="AP18" s="281"/>
    </row>
    <row r="19" spans="1:42" ht="24.75" customHeight="1">
      <c r="A19" s="140"/>
      <c r="B19" s="137"/>
      <c r="C19" s="136"/>
      <c r="D19" s="142"/>
      <c r="E19" s="136"/>
      <c r="F19" s="137"/>
      <c r="G19" s="67" t="s">
        <v>71</v>
      </c>
      <c r="H19" s="254">
        <f aca="true" t="shared" si="1" ref="H19:J20">+H15+H17</f>
        <v>1</v>
      </c>
      <c r="I19" s="255">
        <f t="shared" si="1"/>
        <v>0.2</v>
      </c>
      <c r="J19" s="255">
        <f t="shared" si="1"/>
        <v>0.2</v>
      </c>
      <c r="K19" s="255"/>
      <c r="L19" s="255">
        <f>+L15+L17</f>
        <v>0.5</v>
      </c>
      <c r="M19" s="255"/>
      <c r="N19" s="255"/>
      <c r="O19" s="255"/>
      <c r="P19" s="255"/>
      <c r="Q19" s="255">
        <f>+Q15+Q17</f>
        <v>0.8</v>
      </c>
      <c r="R19" s="255"/>
      <c r="S19" s="255"/>
      <c r="T19" s="255"/>
      <c r="U19" s="255"/>
      <c r="V19" s="255">
        <v>0.9</v>
      </c>
      <c r="W19" s="255"/>
      <c r="X19" s="255"/>
      <c r="Y19" s="255"/>
      <c r="Z19" s="255"/>
      <c r="AA19" s="255">
        <f>+AA15+AA17</f>
        <v>0</v>
      </c>
      <c r="AB19" s="255"/>
      <c r="AC19" s="255"/>
      <c r="AD19" s="255"/>
      <c r="AE19" s="255"/>
      <c r="AF19" s="255"/>
      <c r="AG19" s="255"/>
      <c r="AH19" s="257">
        <f>+AH15+AH17</f>
        <v>0.01</v>
      </c>
      <c r="AI19" s="257">
        <f>+AI15+AI17</f>
        <v>0.1</v>
      </c>
      <c r="AJ19" s="279">
        <f>+AI19/I19</f>
        <v>0.5</v>
      </c>
      <c r="AK19" s="279">
        <f>+AI19/H19</f>
        <v>0.1</v>
      </c>
      <c r="AL19" s="288"/>
      <c r="AM19" s="289"/>
      <c r="AN19" s="289"/>
      <c r="AO19" s="281"/>
      <c r="AP19" s="281"/>
    </row>
    <row r="20" spans="1:42" ht="24.75" customHeight="1" thickBot="1">
      <c r="A20" s="140"/>
      <c r="B20" s="137"/>
      <c r="C20" s="136"/>
      <c r="D20" s="142"/>
      <c r="E20" s="136"/>
      <c r="F20" s="137"/>
      <c r="G20" s="68" t="s">
        <v>72</v>
      </c>
      <c r="H20" s="264">
        <f t="shared" si="1"/>
        <v>54430274374</v>
      </c>
      <c r="I20" s="260">
        <f t="shared" si="1"/>
        <v>15051294122</v>
      </c>
      <c r="J20" s="260">
        <f t="shared" si="1"/>
        <v>14762710374</v>
      </c>
      <c r="K20" s="260"/>
      <c r="L20" s="260">
        <f>+L16+L18</f>
        <v>27167564000</v>
      </c>
      <c r="M20" s="260"/>
      <c r="N20" s="260"/>
      <c r="O20" s="260"/>
      <c r="P20" s="260"/>
      <c r="Q20" s="260">
        <f>+Q16+Q18</f>
        <v>12500000000</v>
      </c>
      <c r="R20" s="260"/>
      <c r="S20" s="260"/>
      <c r="T20" s="260"/>
      <c r="U20" s="260"/>
      <c r="V20" s="260">
        <f>+V16+V18</f>
        <v>0</v>
      </c>
      <c r="W20" s="260"/>
      <c r="X20" s="260"/>
      <c r="Y20" s="260"/>
      <c r="Z20" s="260"/>
      <c r="AA20" s="260">
        <f>+AA16+AA18</f>
        <v>0</v>
      </c>
      <c r="AB20" s="260"/>
      <c r="AC20" s="260"/>
      <c r="AD20" s="260"/>
      <c r="AE20" s="260"/>
      <c r="AF20" s="260"/>
      <c r="AG20" s="260"/>
      <c r="AH20" s="261">
        <f>+AH16+AH18</f>
        <v>0</v>
      </c>
      <c r="AI20" s="261">
        <f>+AI16+AI18</f>
        <v>94984378</v>
      </c>
      <c r="AJ20" s="282">
        <f>+AI20/J20</f>
        <v>0.006434074475056148</v>
      </c>
      <c r="AK20" s="282">
        <f>+AI20/H20</f>
        <v>0.0017450652066779162</v>
      </c>
      <c r="AL20" s="290"/>
      <c r="AM20" s="291"/>
      <c r="AN20" s="291"/>
      <c r="AO20" s="283"/>
      <c r="AP20" s="283"/>
    </row>
    <row r="21" spans="1:42" ht="24.75" customHeight="1">
      <c r="A21" s="140"/>
      <c r="B21" s="137">
        <v>3</v>
      </c>
      <c r="C21" s="136" t="s">
        <v>89</v>
      </c>
      <c r="D21" s="137" t="s">
        <v>66</v>
      </c>
      <c r="E21" s="138">
        <v>450</v>
      </c>
      <c r="F21" s="137" t="s">
        <v>100</v>
      </c>
      <c r="G21" s="66" t="s">
        <v>67</v>
      </c>
      <c r="H21" s="249">
        <v>1</v>
      </c>
      <c r="I21" s="250">
        <v>0.1</v>
      </c>
      <c r="J21" s="262">
        <v>0.06</v>
      </c>
      <c r="K21" s="250"/>
      <c r="L21" s="250">
        <v>0.1</v>
      </c>
      <c r="M21" s="250"/>
      <c r="N21" s="250"/>
      <c r="O21" s="250"/>
      <c r="P21" s="250"/>
      <c r="Q21" s="250">
        <v>0.8</v>
      </c>
      <c r="R21" s="250"/>
      <c r="S21" s="250"/>
      <c r="T21" s="250"/>
      <c r="U21" s="250"/>
      <c r="V21" s="250">
        <v>1</v>
      </c>
      <c r="W21" s="250"/>
      <c r="X21" s="250"/>
      <c r="Y21" s="250"/>
      <c r="Z21" s="250"/>
      <c r="AA21" s="250"/>
      <c r="AB21" s="250"/>
      <c r="AC21" s="250"/>
      <c r="AD21" s="250"/>
      <c r="AE21" s="250"/>
      <c r="AF21" s="250"/>
      <c r="AG21" s="250"/>
      <c r="AH21" s="262">
        <v>0.03</v>
      </c>
      <c r="AI21" s="262">
        <v>0.06</v>
      </c>
      <c r="AJ21" s="275">
        <f>+AI21/I21</f>
        <v>0.6</v>
      </c>
      <c r="AK21" s="275">
        <f>+AI21/H21</f>
        <v>0.06</v>
      </c>
      <c r="AL21" s="284" t="s">
        <v>188</v>
      </c>
      <c r="AM21" s="285" t="s">
        <v>187</v>
      </c>
      <c r="AN21" s="285" t="s">
        <v>191</v>
      </c>
      <c r="AO21" s="278" t="s">
        <v>170</v>
      </c>
      <c r="AP21" s="278" t="s">
        <v>178</v>
      </c>
    </row>
    <row r="22" spans="1:42" ht="24.75" customHeight="1">
      <c r="A22" s="140"/>
      <c r="B22" s="137"/>
      <c r="C22" s="136"/>
      <c r="D22" s="137"/>
      <c r="E22" s="136"/>
      <c r="F22" s="137"/>
      <c r="G22" s="67" t="s">
        <v>68</v>
      </c>
      <c r="H22" s="251">
        <f>J22+L22+Q22</f>
        <v>5715004258</v>
      </c>
      <c r="I22" s="20">
        <v>3000000000</v>
      </c>
      <c r="J22" s="20">
        <v>3038362258</v>
      </c>
      <c r="K22" s="20"/>
      <c r="L22" s="20">
        <v>2676642000</v>
      </c>
      <c r="M22" s="20"/>
      <c r="N22" s="20"/>
      <c r="O22" s="20"/>
      <c r="P22" s="20"/>
      <c r="Q22" s="20">
        <v>0</v>
      </c>
      <c r="R22" s="20"/>
      <c r="S22" s="20"/>
      <c r="T22" s="20"/>
      <c r="U22" s="20"/>
      <c r="V22" s="20">
        <v>0</v>
      </c>
      <c r="W22" s="20"/>
      <c r="X22" s="20"/>
      <c r="Y22" s="20"/>
      <c r="Z22" s="20"/>
      <c r="AA22" s="20">
        <v>0</v>
      </c>
      <c r="AB22" s="20"/>
      <c r="AC22" s="20"/>
      <c r="AD22" s="20"/>
      <c r="AE22" s="20"/>
      <c r="AF22" s="20"/>
      <c r="AG22" s="20"/>
      <c r="AH22" s="253">
        <v>61598800</v>
      </c>
      <c r="AI22" s="20">
        <v>226672293</v>
      </c>
      <c r="AJ22" s="279">
        <f>+AI22/J22</f>
        <v>0.07460344545920172</v>
      </c>
      <c r="AK22" s="275">
        <f>+AI22/H22</f>
        <v>0.03966266388738008</v>
      </c>
      <c r="AL22" s="288"/>
      <c r="AM22" s="289"/>
      <c r="AN22" s="289"/>
      <c r="AO22" s="281"/>
      <c r="AP22" s="281"/>
    </row>
    <row r="23" spans="1:42" ht="24.75" customHeight="1">
      <c r="A23" s="140"/>
      <c r="B23" s="137"/>
      <c r="C23" s="136"/>
      <c r="D23" s="137"/>
      <c r="E23" s="136"/>
      <c r="F23" s="137"/>
      <c r="G23" s="67" t="s">
        <v>69</v>
      </c>
      <c r="H23" s="254"/>
      <c r="I23" s="255">
        <v>0</v>
      </c>
      <c r="J23" s="255">
        <v>0</v>
      </c>
      <c r="K23" s="255"/>
      <c r="L23" s="255">
        <v>0</v>
      </c>
      <c r="M23" s="255"/>
      <c r="N23" s="255"/>
      <c r="O23" s="255"/>
      <c r="P23" s="255"/>
      <c r="Q23" s="255">
        <v>0</v>
      </c>
      <c r="R23" s="255"/>
      <c r="S23" s="255"/>
      <c r="T23" s="255"/>
      <c r="U23" s="255"/>
      <c r="V23" s="255">
        <v>0</v>
      </c>
      <c r="W23" s="255"/>
      <c r="X23" s="255"/>
      <c r="Y23" s="255"/>
      <c r="Z23" s="255"/>
      <c r="AA23" s="255"/>
      <c r="AB23" s="255"/>
      <c r="AC23" s="255"/>
      <c r="AD23" s="255"/>
      <c r="AE23" s="255"/>
      <c r="AF23" s="255"/>
      <c r="AG23" s="255"/>
      <c r="AH23" s="256">
        <v>0</v>
      </c>
      <c r="AI23" s="255">
        <v>0</v>
      </c>
      <c r="AJ23" s="279">
        <v>0</v>
      </c>
      <c r="AK23" s="275">
        <v>0</v>
      </c>
      <c r="AL23" s="288"/>
      <c r="AM23" s="289"/>
      <c r="AN23" s="289"/>
      <c r="AO23" s="281"/>
      <c r="AP23" s="281"/>
    </row>
    <row r="24" spans="1:42" ht="24.75" customHeight="1">
      <c r="A24" s="140"/>
      <c r="B24" s="137"/>
      <c r="C24" s="136"/>
      <c r="D24" s="137"/>
      <c r="E24" s="136"/>
      <c r="F24" s="137"/>
      <c r="G24" s="67" t="s">
        <v>70</v>
      </c>
      <c r="H24" s="254"/>
      <c r="I24" s="255">
        <v>0</v>
      </c>
      <c r="J24" s="255">
        <v>0</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v>0</v>
      </c>
      <c r="AI24" s="255">
        <v>0</v>
      </c>
      <c r="AJ24" s="279">
        <v>0</v>
      </c>
      <c r="AK24" s="275">
        <v>0</v>
      </c>
      <c r="AL24" s="288"/>
      <c r="AM24" s="289"/>
      <c r="AN24" s="289"/>
      <c r="AO24" s="281"/>
      <c r="AP24" s="281"/>
    </row>
    <row r="25" spans="1:42" ht="24.75" customHeight="1">
      <c r="A25" s="140"/>
      <c r="B25" s="137"/>
      <c r="C25" s="136"/>
      <c r="D25" s="137"/>
      <c r="E25" s="136"/>
      <c r="F25" s="137"/>
      <c r="G25" s="67" t="s">
        <v>71</v>
      </c>
      <c r="H25" s="254">
        <f aca="true" t="shared" si="2" ref="H25:J26">+H21+H23</f>
        <v>1</v>
      </c>
      <c r="I25" s="255">
        <f t="shared" si="2"/>
        <v>0.1</v>
      </c>
      <c r="J25" s="255">
        <f t="shared" si="2"/>
        <v>0.06</v>
      </c>
      <c r="K25" s="255"/>
      <c r="L25" s="255">
        <v>0.5</v>
      </c>
      <c r="M25" s="255"/>
      <c r="N25" s="255"/>
      <c r="O25" s="255"/>
      <c r="P25" s="255"/>
      <c r="Q25" s="255">
        <f>+Q21+Q23</f>
        <v>0.8</v>
      </c>
      <c r="R25" s="255"/>
      <c r="S25" s="255"/>
      <c r="T25" s="255"/>
      <c r="U25" s="255"/>
      <c r="V25" s="255">
        <v>0.9</v>
      </c>
      <c r="W25" s="255"/>
      <c r="X25" s="255"/>
      <c r="Y25" s="255"/>
      <c r="Z25" s="255"/>
      <c r="AA25" s="255">
        <f>+AA21+AA23</f>
        <v>0</v>
      </c>
      <c r="AB25" s="255"/>
      <c r="AC25" s="255"/>
      <c r="AD25" s="255"/>
      <c r="AE25" s="255"/>
      <c r="AF25" s="255"/>
      <c r="AG25" s="255"/>
      <c r="AH25" s="257">
        <f>+AH21+AH23</f>
        <v>0.03</v>
      </c>
      <c r="AI25" s="270">
        <f>+AI21+AI23</f>
        <v>0.06</v>
      </c>
      <c r="AJ25" s="279">
        <f>+AI25/J25</f>
        <v>1</v>
      </c>
      <c r="AK25" s="275">
        <f>+AI25/H25</f>
        <v>0.06</v>
      </c>
      <c r="AL25" s="288"/>
      <c r="AM25" s="289"/>
      <c r="AN25" s="289"/>
      <c r="AO25" s="281"/>
      <c r="AP25" s="281"/>
    </row>
    <row r="26" spans="1:42" ht="24.75" customHeight="1" thickBot="1">
      <c r="A26" s="141"/>
      <c r="B26" s="137"/>
      <c r="C26" s="136"/>
      <c r="D26" s="137"/>
      <c r="E26" s="136"/>
      <c r="F26" s="137"/>
      <c r="G26" s="68" t="s">
        <v>72</v>
      </c>
      <c r="H26" s="264">
        <f t="shared" si="2"/>
        <v>5715004258</v>
      </c>
      <c r="I26" s="260">
        <f t="shared" si="2"/>
        <v>3000000000</v>
      </c>
      <c r="J26" s="260">
        <f t="shared" si="2"/>
        <v>3038362258</v>
      </c>
      <c r="K26" s="260"/>
      <c r="L26" s="260">
        <f>+L22+L24</f>
        <v>2676642000</v>
      </c>
      <c r="M26" s="260"/>
      <c r="N26" s="260"/>
      <c r="O26" s="260"/>
      <c r="P26" s="260"/>
      <c r="Q26" s="260">
        <f>+Q22+Q24</f>
        <v>0</v>
      </c>
      <c r="R26" s="260"/>
      <c r="S26" s="260"/>
      <c r="T26" s="260"/>
      <c r="U26" s="260"/>
      <c r="V26" s="260">
        <f>+V22+V24</f>
        <v>0</v>
      </c>
      <c r="W26" s="260"/>
      <c r="X26" s="260"/>
      <c r="Y26" s="260"/>
      <c r="Z26" s="260"/>
      <c r="AA26" s="260">
        <f>+AA22+AA24</f>
        <v>0</v>
      </c>
      <c r="AB26" s="260"/>
      <c r="AC26" s="260"/>
      <c r="AD26" s="260"/>
      <c r="AE26" s="260"/>
      <c r="AF26" s="260"/>
      <c r="AG26" s="260"/>
      <c r="AH26" s="261">
        <f>+AH22+AH24</f>
        <v>61598800</v>
      </c>
      <c r="AI26" s="261">
        <f>+AI22+AI24</f>
        <v>226672293</v>
      </c>
      <c r="AJ26" s="282">
        <f>+AI26/H26</f>
        <v>0.03966266388738008</v>
      </c>
      <c r="AK26" s="275">
        <f>+AI26/H26</f>
        <v>0.03966266388738008</v>
      </c>
      <c r="AL26" s="290"/>
      <c r="AM26" s="291"/>
      <c r="AN26" s="291"/>
      <c r="AO26" s="283"/>
      <c r="AP26" s="283"/>
    </row>
    <row r="27" spans="1:42" ht="24.75" customHeight="1">
      <c r="A27" s="136" t="s">
        <v>88</v>
      </c>
      <c r="B27" s="137">
        <v>4</v>
      </c>
      <c r="C27" s="136" t="s">
        <v>102</v>
      </c>
      <c r="D27" s="137" t="s">
        <v>66</v>
      </c>
      <c r="E27" s="138">
        <v>449</v>
      </c>
      <c r="F27" s="137" t="s">
        <v>100</v>
      </c>
      <c r="G27" s="66" t="s">
        <v>67</v>
      </c>
      <c r="H27" s="265">
        <v>16</v>
      </c>
      <c r="I27" s="266">
        <v>3</v>
      </c>
      <c r="J27" s="266">
        <v>3</v>
      </c>
      <c r="K27" s="266"/>
      <c r="L27" s="266">
        <v>8</v>
      </c>
      <c r="M27" s="266"/>
      <c r="N27" s="266"/>
      <c r="O27" s="266"/>
      <c r="P27" s="266"/>
      <c r="Q27" s="266">
        <v>12</v>
      </c>
      <c r="R27" s="266"/>
      <c r="S27" s="266"/>
      <c r="T27" s="266"/>
      <c r="U27" s="266"/>
      <c r="V27" s="266">
        <v>15</v>
      </c>
      <c r="W27" s="266"/>
      <c r="X27" s="266"/>
      <c r="Y27" s="266"/>
      <c r="Z27" s="266"/>
      <c r="AA27" s="266">
        <v>16</v>
      </c>
      <c r="AB27" s="266"/>
      <c r="AC27" s="266"/>
      <c r="AD27" s="266"/>
      <c r="AE27" s="266"/>
      <c r="AF27" s="266"/>
      <c r="AG27" s="266"/>
      <c r="AH27" s="250">
        <v>0.5</v>
      </c>
      <c r="AI27" s="266">
        <v>2.4</v>
      </c>
      <c r="AJ27" s="275">
        <f>+AI27/J27</f>
        <v>0.7999999999999999</v>
      </c>
      <c r="AK27" s="275">
        <f>+AI27/H27</f>
        <v>0.15</v>
      </c>
      <c r="AL27" s="284" t="s">
        <v>189</v>
      </c>
      <c r="AM27" s="285" t="s">
        <v>198</v>
      </c>
      <c r="AN27" s="278" t="s">
        <v>199</v>
      </c>
      <c r="AO27" s="278" t="s">
        <v>197</v>
      </c>
      <c r="AP27" s="278" t="s">
        <v>168</v>
      </c>
    </row>
    <row r="28" spans="1:42" ht="24.75" customHeight="1">
      <c r="A28" s="136"/>
      <c r="B28" s="137"/>
      <c r="C28" s="136"/>
      <c r="D28" s="137"/>
      <c r="E28" s="136"/>
      <c r="F28" s="137"/>
      <c r="G28" s="67" t="s">
        <v>68</v>
      </c>
      <c r="H28" s="251">
        <f>+J28+L28+Q28+V28+AA28</f>
        <v>4349869625</v>
      </c>
      <c r="I28" s="20">
        <v>863121681</v>
      </c>
      <c r="J28" s="20">
        <v>849869625</v>
      </c>
      <c r="K28" s="20"/>
      <c r="L28" s="20">
        <v>2000000000</v>
      </c>
      <c r="M28" s="20"/>
      <c r="N28" s="20"/>
      <c r="O28" s="20"/>
      <c r="P28" s="20"/>
      <c r="Q28" s="20">
        <v>700000000</v>
      </c>
      <c r="R28" s="20"/>
      <c r="S28" s="20"/>
      <c r="T28" s="20"/>
      <c r="U28" s="20"/>
      <c r="V28" s="20">
        <v>500000000</v>
      </c>
      <c r="W28" s="20"/>
      <c r="X28" s="20"/>
      <c r="Y28" s="20"/>
      <c r="Z28" s="20"/>
      <c r="AA28" s="20">
        <v>300000000</v>
      </c>
      <c r="AB28" s="20"/>
      <c r="AC28" s="20"/>
      <c r="AD28" s="20"/>
      <c r="AE28" s="20"/>
      <c r="AF28" s="20"/>
      <c r="AG28" s="20"/>
      <c r="AH28" s="253">
        <v>172462758</v>
      </c>
      <c r="AI28" s="20">
        <v>818061436</v>
      </c>
      <c r="AJ28" s="275">
        <f>+AI28/J28</f>
        <v>0.9625728605137523</v>
      </c>
      <c r="AK28" s="275">
        <f>+AI28/H28</f>
        <v>0.18806573679780114</v>
      </c>
      <c r="AL28" s="288"/>
      <c r="AM28" s="289"/>
      <c r="AN28" s="281"/>
      <c r="AO28" s="281"/>
      <c r="AP28" s="281"/>
    </row>
    <row r="29" spans="1:42" ht="24.75" customHeight="1">
      <c r="A29" s="136"/>
      <c r="B29" s="137"/>
      <c r="C29" s="136"/>
      <c r="D29" s="137"/>
      <c r="E29" s="136"/>
      <c r="F29" s="137"/>
      <c r="G29" s="67" t="s">
        <v>69</v>
      </c>
      <c r="H29" s="254"/>
      <c r="I29" s="255"/>
      <c r="J29" s="255">
        <v>0</v>
      </c>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6">
        <v>0</v>
      </c>
      <c r="AI29" s="255">
        <v>0</v>
      </c>
      <c r="AJ29" s="275">
        <v>0</v>
      </c>
      <c r="AK29" s="275">
        <v>0</v>
      </c>
      <c r="AL29" s="288"/>
      <c r="AM29" s="289"/>
      <c r="AN29" s="281"/>
      <c r="AO29" s="281"/>
      <c r="AP29" s="281"/>
    </row>
    <row r="30" spans="1:42" ht="24.75" customHeight="1">
      <c r="A30" s="136"/>
      <c r="B30" s="137"/>
      <c r="C30" s="136"/>
      <c r="D30" s="137"/>
      <c r="E30" s="136"/>
      <c r="F30" s="137"/>
      <c r="G30" s="67" t="s">
        <v>70</v>
      </c>
      <c r="H30" s="254"/>
      <c r="I30" s="255"/>
      <c r="J30" s="255">
        <v>0</v>
      </c>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v>0</v>
      </c>
      <c r="AI30" s="255">
        <v>0</v>
      </c>
      <c r="AJ30" s="275">
        <v>0</v>
      </c>
      <c r="AK30" s="275">
        <v>0</v>
      </c>
      <c r="AL30" s="288"/>
      <c r="AM30" s="289"/>
      <c r="AN30" s="281"/>
      <c r="AO30" s="281"/>
      <c r="AP30" s="281"/>
    </row>
    <row r="31" spans="1:42" ht="24.75" customHeight="1">
      <c r="A31" s="136"/>
      <c r="B31" s="137"/>
      <c r="C31" s="136"/>
      <c r="D31" s="137"/>
      <c r="E31" s="136"/>
      <c r="F31" s="137"/>
      <c r="G31" s="67" t="s">
        <v>71</v>
      </c>
      <c r="H31" s="254">
        <f aca="true" t="shared" si="3" ref="H31:J32">+H27+H29</f>
        <v>16</v>
      </c>
      <c r="I31" s="255">
        <f t="shared" si="3"/>
        <v>3</v>
      </c>
      <c r="J31" s="255">
        <f t="shared" si="3"/>
        <v>3</v>
      </c>
      <c r="K31" s="255"/>
      <c r="L31" s="255">
        <f>+L27+L29</f>
        <v>8</v>
      </c>
      <c r="M31" s="255"/>
      <c r="N31" s="255"/>
      <c r="O31" s="255"/>
      <c r="P31" s="255"/>
      <c r="Q31" s="255">
        <f>+Q27+Q29</f>
        <v>12</v>
      </c>
      <c r="R31" s="255"/>
      <c r="S31" s="255"/>
      <c r="T31" s="255"/>
      <c r="U31" s="255"/>
      <c r="V31" s="255">
        <f>+V27+V29</f>
        <v>15</v>
      </c>
      <c r="W31" s="255"/>
      <c r="X31" s="255"/>
      <c r="Y31" s="255"/>
      <c r="Z31" s="255"/>
      <c r="AA31" s="255">
        <f>+AA27+AA29</f>
        <v>16</v>
      </c>
      <c r="AB31" s="255"/>
      <c r="AC31" s="255"/>
      <c r="AD31" s="255"/>
      <c r="AE31" s="255"/>
      <c r="AF31" s="255"/>
      <c r="AG31" s="255"/>
      <c r="AH31" s="257">
        <f>+AH27+AH29</f>
        <v>0.5</v>
      </c>
      <c r="AI31" s="257">
        <f>+AI27+AI29</f>
        <v>2.4</v>
      </c>
      <c r="AJ31" s="275">
        <f>+AI31/J31</f>
        <v>0.7999999999999999</v>
      </c>
      <c r="AK31" s="275">
        <f>+AI31/H31</f>
        <v>0.15</v>
      </c>
      <c r="AL31" s="288"/>
      <c r="AM31" s="289"/>
      <c r="AN31" s="281"/>
      <c r="AO31" s="281"/>
      <c r="AP31" s="281"/>
    </row>
    <row r="32" spans="1:42" ht="24.75" customHeight="1" thickBot="1">
      <c r="A32" s="136"/>
      <c r="B32" s="137"/>
      <c r="C32" s="136"/>
      <c r="D32" s="137"/>
      <c r="E32" s="136"/>
      <c r="F32" s="137"/>
      <c r="G32" s="68" t="s">
        <v>72</v>
      </c>
      <c r="H32" s="264">
        <f t="shared" si="3"/>
        <v>4349869625</v>
      </c>
      <c r="I32" s="260">
        <f t="shared" si="3"/>
        <v>863121681</v>
      </c>
      <c r="J32" s="91">
        <f t="shared" si="3"/>
        <v>849869625</v>
      </c>
      <c r="K32" s="260"/>
      <c r="L32" s="260">
        <f>+L28+L30</f>
        <v>2000000000</v>
      </c>
      <c r="M32" s="260"/>
      <c r="N32" s="260"/>
      <c r="O32" s="260"/>
      <c r="P32" s="260"/>
      <c r="Q32" s="260">
        <f>+Q28+Q30</f>
        <v>700000000</v>
      </c>
      <c r="R32" s="260"/>
      <c r="S32" s="260"/>
      <c r="T32" s="260"/>
      <c r="U32" s="260"/>
      <c r="V32" s="260">
        <f>+V28+V30</f>
        <v>500000000</v>
      </c>
      <c r="W32" s="260"/>
      <c r="X32" s="260"/>
      <c r="Y32" s="260"/>
      <c r="Z32" s="260"/>
      <c r="AA32" s="260">
        <f>+AA28+AA30</f>
        <v>300000000</v>
      </c>
      <c r="AB32" s="260"/>
      <c r="AC32" s="260"/>
      <c r="AD32" s="260"/>
      <c r="AE32" s="260"/>
      <c r="AF32" s="260"/>
      <c r="AG32" s="260"/>
      <c r="AH32" s="261">
        <f>+AH28+AH30</f>
        <v>172462758</v>
      </c>
      <c r="AI32" s="261">
        <f>+AI28+AI30</f>
        <v>818061436</v>
      </c>
      <c r="AJ32" s="275">
        <f>+AI32/J32</f>
        <v>0.9625728605137523</v>
      </c>
      <c r="AK32" s="275">
        <f>+AI32/H32</f>
        <v>0.18806573679780114</v>
      </c>
      <c r="AL32" s="290"/>
      <c r="AM32" s="291"/>
      <c r="AN32" s="283"/>
      <c r="AO32" s="283"/>
      <c r="AP32" s="283"/>
    </row>
    <row r="33" spans="1:42" ht="32.25" customHeight="1">
      <c r="A33" s="132" t="s">
        <v>108</v>
      </c>
      <c r="B33" s="132"/>
      <c r="C33" s="132"/>
      <c r="D33" s="132"/>
      <c r="E33" s="132"/>
      <c r="F33" s="133"/>
      <c r="G33" s="21" t="s">
        <v>68</v>
      </c>
      <c r="H33" s="267">
        <f>+H32+H26+H20+H14</f>
        <v>65251136690</v>
      </c>
      <c r="I33" s="267">
        <f>+I32+I26+I20+I14</f>
        <v>19152263641</v>
      </c>
      <c r="J33" s="267">
        <f aca="true" t="shared" si="4" ref="J33:AI33">+J32+J26+J20+J14</f>
        <v>18886930690</v>
      </c>
      <c r="K33" s="267">
        <f t="shared" si="4"/>
        <v>0</v>
      </c>
      <c r="L33" s="267">
        <f t="shared" si="4"/>
        <v>32364206000</v>
      </c>
      <c r="M33" s="267">
        <f t="shared" si="4"/>
        <v>0</v>
      </c>
      <c r="N33" s="267">
        <f t="shared" si="4"/>
        <v>0</v>
      </c>
      <c r="O33" s="267">
        <f t="shared" si="4"/>
        <v>0</v>
      </c>
      <c r="P33" s="267">
        <f t="shared" si="4"/>
        <v>0</v>
      </c>
      <c r="Q33" s="267">
        <f t="shared" si="4"/>
        <v>13200000000</v>
      </c>
      <c r="R33" s="267">
        <f t="shared" si="4"/>
        <v>0</v>
      </c>
      <c r="S33" s="267">
        <f t="shared" si="4"/>
        <v>0</v>
      </c>
      <c r="T33" s="267">
        <f t="shared" si="4"/>
        <v>0</v>
      </c>
      <c r="U33" s="267">
        <f t="shared" si="4"/>
        <v>0</v>
      </c>
      <c r="V33" s="267">
        <f t="shared" si="4"/>
        <v>500000000</v>
      </c>
      <c r="W33" s="267">
        <f t="shared" si="4"/>
        <v>0</v>
      </c>
      <c r="X33" s="267">
        <f t="shared" si="4"/>
        <v>0</v>
      </c>
      <c r="Y33" s="267">
        <f t="shared" si="4"/>
        <v>0</v>
      </c>
      <c r="Z33" s="267">
        <f t="shared" si="4"/>
        <v>0</v>
      </c>
      <c r="AA33" s="267">
        <f t="shared" si="4"/>
        <v>300000000</v>
      </c>
      <c r="AB33" s="267">
        <f t="shared" si="4"/>
        <v>0</v>
      </c>
      <c r="AC33" s="267">
        <f t="shared" si="4"/>
        <v>0</v>
      </c>
      <c r="AD33" s="267">
        <f t="shared" si="4"/>
        <v>0</v>
      </c>
      <c r="AE33" s="267">
        <f t="shared" si="4"/>
        <v>0</v>
      </c>
      <c r="AF33" s="267">
        <f t="shared" si="4"/>
        <v>0</v>
      </c>
      <c r="AG33" s="267">
        <f t="shared" si="4"/>
        <v>0</v>
      </c>
      <c r="AH33" s="267">
        <f t="shared" si="4"/>
        <v>325786972</v>
      </c>
      <c r="AI33" s="267">
        <f t="shared" si="4"/>
        <v>1375706540</v>
      </c>
      <c r="AJ33" s="271"/>
      <c r="AK33" s="272"/>
      <c r="AL33" s="273"/>
      <c r="AM33" s="273"/>
      <c r="AN33" s="273"/>
      <c r="AO33" s="273"/>
      <c r="AP33" s="273"/>
    </row>
    <row r="34" spans="1:42" ht="29.25" customHeight="1">
      <c r="A34" s="134"/>
      <c r="B34" s="134"/>
      <c r="C34" s="134"/>
      <c r="D34" s="134"/>
      <c r="E34" s="134"/>
      <c r="F34" s="135"/>
      <c r="G34" s="16" t="s">
        <v>70</v>
      </c>
      <c r="H34" s="268">
        <f>+H30+H24+H18+H12</f>
        <v>0</v>
      </c>
      <c r="I34" s="268">
        <f>+I30+I24+I18+I12</f>
        <v>0</v>
      </c>
      <c r="J34" s="268"/>
      <c r="K34" s="268"/>
      <c r="L34" s="268">
        <f>+L30+L24+L18+L12</f>
        <v>0</v>
      </c>
      <c r="M34" s="268"/>
      <c r="N34" s="268"/>
      <c r="O34" s="268"/>
      <c r="P34" s="268"/>
      <c r="Q34" s="268">
        <f>+Q30+Q24+Q18+Q12</f>
        <v>0</v>
      </c>
      <c r="R34" s="268"/>
      <c r="S34" s="268"/>
      <c r="T34" s="268"/>
      <c r="U34" s="268"/>
      <c r="V34" s="268">
        <f>+V30+V24+V18+V12</f>
        <v>0</v>
      </c>
      <c r="W34" s="268"/>
      <c r="X34" s="268"/>
      <c r="Y34" s="268"/>
      <c r="Z34" s="268"/>
      <c r="AA34" s="268">
        <f>+AA30+AA24+AA18+AA12</f>
        <v>0</v>
      </c>
      <c r="AB34" s="268"/>
      <c r="AC34" s="268"/>
      <c r="AD34" s="268"/>
      <c r="AE34" s="268"/>
      <c r="AF34" s="268"/>
      <c r="AG34" s="268"/>
      <c r="AH34" s="268"/>
      <c r="AI34" s="268"/>
      <c r="AJ34" s="271"/>
      <c r="AK34" s="274"/>
      <c r="AL34" s="274"/>
      <c r="AM34" s="274"/>
      <c r="AN34" s="274"/>
      <c r="AO34" s="274"/>
      <c r="AP34" s="274"/>
    </row>
    <row r="35" spans="1:42" ht="31.5" customHeight="1" thickBot="1">
      <c r="A35" s="134"/>
      <c r="B35" s="134"/>
      <c r="C35" s="134"/>
      <c r="D35" s="134"/>
      <c r="E35" s="134"/>
      <c r="F35" s="135"/>
      <c r="G35" s="17" t="s">
        <v>108</v>
      </c>
      <c r="H35" s="269">
        <f>+H34+H33</f>
        <v>65251136690</v>
      </c>
      <c r="I35" s="269">
        <f>+I34+I33</f>
        <v>19152263641</v>
      </c>
      <c r="J35" s="269">
        <f aca="true" t="shared" si="5" ref="J35:AI35">+J34+J33</f>
        <v>18886930690</v>
      </c>
      <c r="K35" s="269">
        <f t="shared" si="5"/>
        <v>0</v>
      </c>
      <c r="L35" s="269">
        <f t="shared" si="5"/>
        <v>32364206000</v>
      </c>
      <c r="M35" s="269">
        <f t="shared" si="5"/>
        <v>0</v>
      </c>
      <c r="N35" s="269">
        <f t="shared" si="5"/>
        <v>0</v>
      </c>
      <c r="O35" s="269">
        <f t="shared" si="5"/>
        <v>0</v>
      </c>
      <c r="P35" s="269">
        <f t="shared" si="5"/>
        <v>0</v>
      </c>
      <c r="Q35" s="269">
        <f t="shared" si="5"/>
        <v>13200000000</v>
      </c>
      <c r="R35" s="269">
        <f t="shared" si="5"/>
        <v>0</v>
      </c>
      <c r="S35" s="269">
        <f t="shared" si="5"/>
        <v>0</v>
      </c>
      <c r="T35" s="269">
        <f t="shared" si="5"/>
        <v>0</v>
      </c>
      <c r="U35" s="269">
        <f t="shared" si="5"/>
        <v>0</v>
      </c>
      <c r="V35" s="269">
        <f t="shared" si="5"/>
        <v>500000000</v>
      </c>
      <c r="W35" s="269">
        <f t="shared" si="5"/>
        <v>0</v>
      </c>
      <c r="X35" s="269">
        <f t="shared" si="5"/>
        <v>0</v>
      </c>
      <c r="Y35" s="269">
        <f t="shared" si="5"/>
        <v>0</v>
      </c>
      <c r="Z35" s="269">
        <f t="shared" si="5"/>
        <v>0</v>
      </c>
      <c r="AA35" s="269">
        <f t="shared" si="5"/>
        <v>300000000</v>
      </c>
      <c r="AB35" s="269">
        <f t="shared" si="5"/>
        <v>0</v>
      </c>
      <c r="AC35" s="269">
        <f t="shared" si="5"/>
        <v>0</v>
      </c>
      <c r="AD35" s="269">
        <f t="shared" si="5"/>
        <v>0</v>
      </c>
      <c r="AE35" s="269">
        <f t="shared" si="5"/>
        <v>0</v>
      </c>
      <c r="AF35" s="269">
        <f t="shared" si="5"/>
        <v>0</v>
      </c>
      <c r="AG35" s="269">
        <f t="shared" si="5"/>
        <v>0</v>
      </c>
      <c r="AH35" s="269">
        <f t="shared" si="5"/>
        <v>325786972</v>
      </c>
      <c r="AI35" s="269">
        <f t="shared" si="5"/>
        <v>1375706540</v>
      </c>
      <c r="AJ35" s="271"/>
      <c r="AK35" s="274"/>
      <c r="AL35" s="274"/>
      <c r="AM35" s="274"/>
      <c r="AN35" s="274"/>
      <c r="AO35" s="274"/>
      <c r="AP35" s="274"/>
    </row>
    <row r="36" spans="1:42" s="30" customFormat="1" ht="71.25" customHeight="1">
      <c r="A36" s="171" t="s">
        <v>137</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row>
    <row r="37" spans="10:12" ht="12.75">
      <c r="J37" s="90"/>
      <c r="L37" s="25"/>
    </row>
    <row r="38" ht="12.75">
      <c r="J38" s="90"/>
    </row>
  </sheetData>
  <sheetProtection/>
  <mergeCells count="73">
    <mergeCell ref="AL21:AL26"/>
    <mergeCell ref="AM21:AM26"/>
    <mergeCell ref="AN21:AN26"/>
    <mergeCell ref="AO21:AO26"/>
    <mergeCell ref="AP21:AP26"/>
    <mergeCell ref="AL27:AL32"/>
    <mergeCell ref="AM27:AM32"/>
    <mergeCell ref="AN27:AN32"/>
    <mergeCell ref="AO27:AO32"/>
    <mergeCell ref="AP27:AP32"/>
    <mergeCell ref="AO9:AO14"/>
    <mergeCell ref="AP9:AP14"/>
    <mergeCell ref="AM15:AM20"/>
    <mergeCell ref="AN15:AN20"/>
    <mergeCell ref="AO15:AO20"/>
    <mergeCell ref="AP15:AP20"/>
    <mergeCell ref="AL15:AL20"/>
    <mergeCell ref="AM9:AM14"/>
    <mergeCell ref="AN9:AN14"/>
    <mergeCell ref="AL9:AL14"/>
    <mergeCell ref="AJ6:AJ8"/>
    <mergeCell ref="AK6:AK8"/>
    <mergeCell ref="AL6:AL8"/>
    <mergeCell ref="AJ33:AP35"/>
    <mergeCell ref="A36:AP36"/>
    <mergeCell ref="AN6:AN8"/>
    <mergeCell ref="AO6:AO8"/>
    <mergeCell ref="AP6:AP8"/>
    <mergeCell ref="I7:K7"/>
    <mergeCell ref="L7:P7"/>
    <mergeCell ref="AM6:AM8"/>
    <mergeCell ref="A6:A8"/>
    <mergeCell ref="B6:D7"/>
    <mergeCell ref="E6:E8"/>
    <mergeCell ref="F6:F8"/>
    <mergeCell ref="G6:G8"/>
    <mergeCell ref="H6:H8"/>
    <mergeCell ref="AF7:AI7"/>
    <mergeCell ref="I6:AE6"/>
    <mergeCell ref="AF6:AI6"/>
    <mergeCell ref="Q7:U7"/>
    <mergeCell ref="V7:Z7"/>
    <mergeCell ref="AA7:AE7"/>
    <mergeCell ref="A1:E4"/>
    <mergeCell ref="F1:AP1"/>
    <mergeCell ref="F2:AP2"/>
    <mergeCell ref="F3:N3"/>
    <mergeCell ref="O3:AP3"/>
    <mergeCell ref="F4:N4"/>
    <mergeCell ref="O4:AP4"/>
    <mergeCell ref="E9:E14"/>
    <mergeCell ref="F9:F14"/>
    <mergeCell ref="F15:F20"/>
    <mergeCell ref="D21:D26"/>
    <mergeCell ref="E21:E26"/>
    <mergeCell ref="F21:F26"/>
    <mergeCell ref="E15:E20"/>
    <mergeCell ref="A9:A26"/>
    <mergeCell ref="B15:B20"/>
    <mergeCell ref="C15:C20"/>
    <mergeCell ref="D15:D20"/>
    <mergeCell ref="B9:B14"/>
    <mergeCell ref="C9:C14"/>
    <mergeCell ref="B21:B26"/>
    <mergeCell ref="C21:C26"/>
    <mergeCell ref="D9:D14"/>
    <mergeCell ref="A33:F35"/>
    <mergeCell ref="A27:A32"/>
    <mergeCell ref="B27:B32"/>
    <mergeCell ref="C27:C32"/>
    <mergeCell ref="D27:D32"/>
    <mergeCell ref="E27:E32"/>
    <mergeCell ref="F27:F32"/>
  </mergeCells>
  <printOptions/>
  <pageMargins left="0.7" right="0.7" top="0.75" bottom="0.75" header="0.3" footer="0.3"/>
  <pageSetup horizontalDpi="600" verticalDpi="600" orientation="portrait" scale="11" r:id="rId4"/>
  <ignoredErrors>
    <ignoredError sqref="H35:I35 H34:I34 J35:K35 AH35" unlockedFormula="1"/>
    <ignoredError sqref="AJ20:AJ21" formula="1"/>
  </ignoredErrors>
  <drawing r:id="rId3"/>
  <legacyDrawing r:id="rId2"/>
</worksheet>
</file>

<file path=xl/worksheets/sheet3.xml><?xml version="1.0" encoding="utf-8"?>
<worksheet xmlns="http://schemas.openxmlformats.org/spreadsheetml/2006/main" xmlns:r="http://schemas.openxmlformats.org/officeDocument/2006/relationships">
  <dimension ref="A1:V28"/>
  <sheetViews>
    <sheetView view="pageBreakPreview" zoomScale="60" zoomScaleNormal="60" zoomScalePageLayoutView="0" workbookViewId="0" topLeftCell="A1">
      <selection activeCell="N11" sqref="N11"/>
    </sheetView>
  </sheetViews>
  <sheetFormatPr defaultColWidth="11.421875" defaultRowHeight="15"/>
  <cols>
    <col min="1" max="1" width="20.421875" style="0" customWidth="1"/>
    <col min="2" max="2" width="26.28125" style="0" customWidth="1"/>
    <col min="3" max="3" width="70.421875" style="0" customWidth="1"/>
    <col min="7" max="7" width="8.00390625" style="0" hidden="1" customWidth="1"/>
    <col min="8" max="8" width="8.421875" style="0" hidden="1" customWidth="1"/>
    <col min="9" max="12" width="8.140625" style="0" hidden="1" customWidth="1"/>
    <col min="13" max="13" width="10.140625" style="0" customWidth="1"/>
    <col min="14" max="14" width="10.140625" style="19" customWidth="1"/>
    <col min="15" max="19" width="10.140625" style="0" customWidth="1"/>
    <col min="22" max="22" width="69.57421875" style="0" customWidth="1"/>
  </cols>
  <sheetData>
    <row r="1" spans="1:22" s="58" customFormat="1" ht="33" customHeight="1">
      <c r="A1" s="191"/>
      <c r="B1" s="192"/>
      <c r="C1" s="197" t="s">
        <v>0</v>
      </c>
      <c r="D1" s="197"/>
      <c r="E1" s="197"/>
      <c r="F1" s="197"/>
      <c r="G1" s="197"/>
      <c r="H1" s="197"/>
      <c r="I1" s="197"/>
      <c r="J1" s="197"/>
      <c r="K1" s="197"/>
      <c r="L1" s="197"/>
      <c r="M1" s="197"/>
      <c r="N1" s="197"/>
      <c r="O1" s="197"/>
      <c r="P1" s="197"/>
      <c r="Q1" s="197"/>
      <c r="R1" s="197"/>
      <c r="S1" s="197"/>
      <c r="T1" s="197"/>
      <c r="U1" s="197"/>
      <c r="V1" s="198"/>
    </row>
    <row r="2" spans="1:22" s="58" customFormat="1" ht="30" customHeight="1">
      <c r="A2" s="193"/>
      <c r="B2" s="194"/>
      <c r="C2" s="199" t="s">
        <v>16</v>
      </c>
      <c r="D2" s="199"/>
      <c r="E2" s="199"/>
      <c r="F2" s="199"/>
      <c r="G2" s="199"/>
      <c r="H2" s="199"/>
      <c r="I2" s="199"/>
      <c r="J2" s="199"/>
      <c r="K2" s="199"/>
      <c r="L2" s="199"/>
      <c r="M2" s="199"/>
      <c r="N2" s="199"/>
      <c r="O2" s="199"/>
      <c r="P2" s="199"/>
      <c r="Q2" s="199"/>
      <c r="R2" s="199"/>
      <c r="S2" s="199"/>
      <c r="T2" s="199"/>
      <c r="U2" s="199"/>
      <c r="V2" s="200"/>
    </row>
    <row r="3" spans="1:22" s="58" customFormat="1" ht="27.75" customHeight="1">
      <c r="A3" s="193"/>
      <c r="B3" s="194"/>
      <c r="C3" s="59" t="s">
        <v>115</v>
      </c>
      <c r="D3" s="201" t="str">
        <f>+GESTION!P4</f>
        <v>DIRECCION GESTION CORPORATIVA</v>
      </c>
      <c r="E3" s="201"/>
      <c r="F3" s="201"/>
      <c r="G3" s="201"/>
      <c r="H3" s="201"/>
      <c r="I3" s="201"/>
      <c r="J3" s="201"/>
      <c r="K3" s="201"/>
      <c r="L3" s="201"/>
      <c r="M3" s="201"/>
      <c r="N3" s="201"/>
      <c r="O3" s="201"/>
      <c r="P3" s="201"/>
      <c r="Q3" s="201"/>
      <c r="R3" s="201"/>
      <c r="S3" s="201"/>
      <c r="T3" s="201"/>
      <c r="U3" s="201"/>
      <c r="V3" s="202"/>
    </row>
    <row r="4" spans="1:22" s="58" customFormat="1" ht="33" customHeight="1" thickBot="1">
      <c r="A4" s="195"/>
      <c r="B4" s="196"/>
      <c r="C4" s="60" t="s">
        <v>154</v>
      </c>
      <c r="D4" s="203" t="str">
        <f>+GESTION!P5</f>
        <v>1149 - PROTECCIÓN Y BIENESTAR ANIMAL</v>
      </c>
      <c r="E4" s="203"/>
      <c r="F4" s="203"/>
      <c r="G4" s="203"/>
      <c r="H4" s="203"/>
      <c r="I4" s="203"/>
      <c r="J4" s="203"/>
      <c r="K4" s="203"/>
      <c r="L4" s="203"/>
      <c r="M4" s="203"/>
      <c r="N4" s="203"/>
      <c r="O4" s="203"/>
      <c r="P4" s="203"/>
      <c r="Q4" s="203"/>
      <c r="R4" s="203"/>
      <c r="S4" s="203"/>
      <c r="T4" s="203"/>
      <c r="U4" s="203"/>
      <c r="V4" s="204"/>
    </row>
    <row r="5" spans="1:22" s="61" customFormat="1" ht="42.75" customHeight="1" thickBot="1">
      <c r="A5" s="1"/>
      <c r="B5" s="2"/>
      <c r="C5" s="3"/>
      <c r="D5" s="188" t="s">
        <v>19</v>
      </c>
      <c r="E5" s="189"/>
      <c r="F5" s="190" t="s">
        <v>155</v>
      </c>
      <c r="G5" s="190"/>
      <c r="H5" s="190"/>
      <c r="I5" s="190"/>
      <c r="J5" s="190"/>
      <c r="K5" s="190"/>
      <c r="L5" s="190"/>
      <c r="M5" s="190"/>
      <c r="N5" s="190"/>
      <c r="O5" s="190"/>
      <c r="P5" s="190"/>
      <c r="Q5" s="190"/>
      <c r="R5" s="190"/>
      <c r="S5" s="190"/>
      <c r="T5" s="190" t="s">
        <v>20</v>
      </c>
      <c r="U5" s="190"/>
      <c r="V5" s="205" t="s">
        <v>156</v>
      </c>
    </row>
    <row r="6" spans="1:22" s="61" customFormat="1" ht="44.25" customHeight="1" thickBot="1">
      <c r="A6" s="27" t="s">
        <v>10</v>
      </c>
      <c r="B6" s="26" t="s">
        <v>17</v>
      </c>
      <c r="C6" s="26" t="s">
        <v>18</v>
      </c>
      <c r="D6" s="71" t="s">
        <v>21</v>
      </c>
      <c r="E6" s="71" t="s">
        <v>22</v>
      </c>
      <c r="F6" s="71" t="s">
        <v>23</v>
      </c>
      <c r="G6" s="63" t="s">
        <v>157</v>
      </c>
      <c r="H6" s="63" t="s">
        <v>158</v>
      </c>
      <c r="I6" s="63" t="s">
        <v>159</v>
      </c>
      <c r="J6" s="63" t="s">
        <v>160</v>
      </c>
      <c r="K6" s="63" t="s">
        <v>161</v>
      </c>
      <c r="L6" s="63" t="s">
        <v>162</v>
      </c>
      <c r="M6" s="63" t="s">
        <v>24</v>
      </c>
      <c r="N6" s="63" t="s">
        <v>175</v>
      </c>
      <c r="O6" s="63" t="s">
        <v>176</v>
      </c>
      <c r="P6" s="63" t="s">
        <v>25</v>
      </c>
      <c r="Q6" s="63" t="s">
        <v>26</v>
      </c>
      <c r="R6" s="63" t="s">
        <v>27</v>
      </c>
      <c r="S6" s="62" t="s">
        <v>28</v>
      </c>
      <c r="T6" s="62" t="s">
        <v>29</v>
      </c>
      <c r="U6" s="62" t="s">
        <v>30</v>
      </c>
      <c r="V6" s="206"/>
    </row>
    <row r="7" spans="1:22" ht="60" customHeight="1">
      <c r="A7" s="176" t="str">
        <f>+INVERSION!A9</f>
        <v>BIENESTAR DE LA FAUNA EN EL DISTRITO CAPITAL
</v>
      </c>
      <c r="B7" s="179" t="str">
        <f>+INVERSION!C9</f>
        <v>CREAR 1 INSTITUTO  PROTECCIÓN Y BIENESTAR ANIMAL</v>
      </c>
      <c r="C7" s="344" t="s">
        <v>90</v>
      </c>
      <c r="D7" s="292" t="s">
        <v>75</v>
      </c>
      <c r="E7" s="292"/>
      <c r="F7" s="69" t="s">
        <v>73</v>
      </c>
      <c r="G7" s="293"/>
      <c r="H7" s="293"/>
      <c r="I7" s="293"/>
      <c r="J7" s="293"/>
      <c r="K7" s="293"/>
      <c r="L7" s="293"/>
      <c r="M7" s="294">
        <v>0</v>
      </c>
      <c r="N7" s="294">
        <v>0.1</v>
      </c>
      <c r="O7" s="294">
        <v>0.3</v>
      </c>
      <c r="P7" s="294">
        <v>0.4</v>
      </c>
      <c r="Q7" s="294">
        <v>0.2</v>
      </c>
      <c r="R7" s="294">
        <v>0</v>
      </c>
      <c r="S7" s="295">
        <f aca="true" t="shared" si="0" ref="S7:S26">SUM(M7:R7)</f>
        <v>1</v>
      </c>
      <c r="T7" s="296">
        <v>0.3</v>
      </c>
      <c r="U7" s="297">
        <v>0.1</v>
      </c>
      <c r="V7" s="298" t="s">
        <v>179</v>
      </c>
    </row>
    <row r="8" spans="1:22" ht="60" customHeight="1">
      <c r="A8" s="177"/>
      <c r="B8" s="180"/>
      <c r="C8" s="345"/>
      <c r="D8" s="299"/>
      <c r="E8" s="299"/>
      <c r="F8" s="10" t="s">
        <v>74</v>
      </c>
      <c r="G8" s="300"/>
      <c r="H8" s="300"/>
      <c r="I8" s="300"/>
      <c r="J8" s="300"/>
      <c r="K8" s="300"/>
      <c r="L8" s="300"/>
      <c r="M8" s="301">
        <v>0</v>
      </c>
      <c r="N8" s="301">
        <v>0.1</v>
      </c>
      <c r="O8" s="301">
        <v>0.3</v>
      </c>
      <c r="P8" s="301">
        <v>0.4</v>
      </c>
      <c r="Q8" s="301">
        <v>0.2</v>
      </c>
      <c r="R8" s="301">
        <v>0</v>
      </c>
      <c r="S8" s="302">
        <f t="shared" si="0"/>
        <v>1</v>
      </c>
      <c r="T8" s="303"/>
      <c r="U8" s="304"/>
      <c r="V8" s="305"/>
    </row>
    <row r="9" spans="1:22" ht="60" customHeight="1">
      <c r="A9" s="177"/>
      <c r="B9" s="180"/>
      <c r="C9" s="346" t="s">
        <v>194</v>
      </c>
      <c r="D9" s="306" t="s">
        <v>75</v>
      </c>
      <c r="E9" s="306"/>
      <c r="F9" s="11" t="s">
        <v>73</v>
      </c>
      <c r="G9" s="300"/>
      <c r="H9" s="300"/>
      <c r="I9" s="300"/>
      <c r="J9" s="300"/>
      <c r="K9" s="300"/>
      <c r="L9" s="300"/>
      <c r="M9" s="301">
        <v>0</v>
      </c>
      <c r="N9" s="301">
        <v>0</v>
      </c>
      <c r="O9" s="301">
        <v>0</v>
      </c>
      <c r="P9" s="301">
        <v>0</v>
      </c>
      <c r="Q9" s="301">
        <v>0.5</v>
      </c>
      <c r="R9" s="301">
        <v>0.5</v>
      </c>
      <c r="S9" s="302">
        <f t="shared" si="0"/>
        <v>1</v>
      </c>
      <c r="T9" s="303"/>
      <c r="U9" s="307">
        <v>0.1</v>
      </c>
      <c r="V9" s="308" t="s">
        <v>180</v>
      </c>
    </row>
    <row r="10" spans="1:22" ht="60" customHeight="1">
      <c r="A10" s="177"/>
      <c r="B10" s="180"/>
      <c r="C10" s="345"/>
      <c r="D10" s="299"/>
      <c r="E10" s="299"/>
      <c r="F10" s="10" t="s">
        <v>74</v>
      </c>
      <c r="G10" s="300"/>
      <c r="H10" s="300"/>
      <c r="I10" s="300"/>
      <c r="J10" s="300"/>
      <c r="K10" s="300"/>
      <c r="L10" s="300"/>
      <c r="M10" s="301">
        <v>0</v>
      </c>
      <c r="N10" s="301">
        <v>0</v>
      </c>
      <c r="O10" s="301">
        <v>0</v>
      </c>
      <c r="P10" s="301">
        <v>0</v>
      </c>
      <c r="Q10" s="301">
        <v>0.5</v>
      </c>
      <c r="R10" s="301">
        <v>0.5</v>
      </c>
      <c r="S10" s="302">
        <f t="shared" si="0"/>
        <v>1</v>
      </c>
      <c r="T10" s="303"/>
      <c r="U10" s="304"/>
      <c r="V10" s="308"/>
    </row>
    <row r="11" spans="1:22" ht="53.25" customHeight="1">
      <c r="A11" s="177"/>
      <c r="B11" s="180"/>
      <c r="C11" s="346" t="s">
        <v>91</v>
      </c>
      <c r="D11" s="306" t="s">
        <v>75</v>
      </c>
      <c r="E11" s="306"/>
      <c r="F11" s="11" t="s">
        <v>73</v>
      </c>
      <c r="G11" s="300"/>
      <c r="H11" s="300"/>
      <c r="I11" s="300"/>
      <c r="J11" s="300"/>
      <c r="K11" s="300"/>
      <c r="L11" s="300"/>
      <c r="M11" s="301">
        <v>0</v>
      </c>
      <c r="N11" s="301">
        <v>0.1</v>
      </c>
      <c r="O11" s="301">
        <v>0.3</v>
      </c>
      <c r="P11" s="301">
        <v>0.5</v>
      </c>
      <c r="Q11" s="301">
        <v>0.1</v>
      </c>
      <c r="R11" s="301">
        <v>0</v>
      </c>
      <c r="S11" s="302">
        <f t="shared" si="0"/>
        <v>1</v>
      </c>
      <c r="T11" s="303"/>
      <c r="U11" s="307">
        <v>0.1</v>
      </c>
      <c r="V11" s="309" t="s">
        <v>181</v>
      </c>
    </row>
    <row r="12" spans="1:22" ht="53.25" customHeight="1" thickBot="1">
      <c r="A12" s="178"/>
      <c r="B12" s="181"/>
      <c r="C12" s="347"/>
      <c r="D12" s="310"/>
      <c r="E12" s="310"/>
      <c r="F12" s="70" t="s">
        <v>74</v>
      </c>
      <c r="G12" s="311"/>
      <c r="H12" s="311"/>
      <c r="I12" s="311"/>
      <c r="J12" s="311"/>
      <c r="K12" s="311"/>
      <c r="L12" s="311"/>
      <c r="M12" s="312">
        <v>0</v>
      </c>
      <c r="N12" s="312">
        <v>0.1</v>
      </c>
      <c r="O12" s="312">
        <v>0.3</v>
      </c>
      <c r="P12" s="312">
        <v>0.5</v>
      </c>
      <c r="Q12" s="312">
        <v>0.1</v>
      </c>
      <c r="R12" s="312">
        <v>0</v>
      </c>
      <c r="S12" s="313">
        <f t="shared" si="0"/>
        <v>1</v>
      </c>
      <c r="T12" s="314"/>
      <c r="U12" s="315"/>
      <c r="V12" s="316"/>
    </row>
    <row r="13" spans="1:22" ht="87.75" customHeight="1">
      <c r="A13" s="176" t="str">
        <f>+INVERSION!A9</f>
        <v>BIENESTAR DE LA FAUNA EN EL DISTRITO CAPITAL
</v>
      </c>
      <c r="B13" s="182" t="str">
        <f>+INVERSION!C15</f>
        <v>CONSTRUIR  1 CASA ECOLOGICA ANIMAL</v>
      </c>
      <c r="C13" s="344" t="s">
        <v>164</v>
      </c>
      <c r="D13" s="292" t="s">
        <v>75</v>
      </c>
      <c r="E13" s="292"/>
      <c r="F13" s="69" t="s">
        <v>73</v>
      </c>
      <c r="G13" s="293"/>
      <c r="H13" s="293"/>
      <c r="I13" s="293"/>
      <c r="J13" s="293"/>
      <c r="K13" s="293"/>
      <c r="L13" s="293"/>
      <c r="M13" s="294">
        <v>0</v>
      </c>
      <c r="N13" s="294">
        <v>0</v>
      </c>
      <c r="O13" s="294">
        <v>0.1</v>
      </c>
      <c r="P13" s="294">
        <v>0.4</v>
      </c>
      <c r="Q13" s="294">
        <v>0.4</v>
      </c>
      <c r="R13" s="294">
        <v>0.1</v>
      </c>
      <c r="S13" s="295">
        <f t="shared" si="0"/>
        <v>1</v>
      </c>
      <c r="T13" s="296">
        <v>0.2</v>
      </c>
      <c r="U13" s="297">
        <v>0.1</v>
      </c>
      <c r="V13" s="317" t="s">
        <v>182</v>
      </c>
    </row>
    <row r="14" spans="1:22" ht="87.75" customHeight="1">
      <c r="A14" s="177"/>
      <c r="B14" s="183"/>
      <c r="C14" s="345"/>
      <c r="D14" s="299"/>
      <c r="E14" s="299"/>
      <c r="F14" s="10" t="s">
        <v>74</v>
      </c>
      <c r="G14" s="300"/>
      <c r="H14" s="300"/>
      <c r="I14" s="300"/>
      <c r="J14" s="300"/>
      <c r="K14" s="300"/>
      <c r="L14" s="300"/>
      <c r="M14" s="301">
        <v>0</v>
      </c>
      <c r="N14" s="301">
        <v>0</v>
      </c>
      <c r="O14" s="301">
        <v>0.1</v>
      </c>
      <c r="P14" s="301">
        <v>0.4</v>
      </c>
      <c r="Q14" s="301">
        <v>0.4</v>
      </c>
      <c r="R14" s="301">
        <v>0.05</v>
      </c>
      <c r="S14" s="302">
        <f t="shared" si="0"/>
        <v>0.9500000000000001</v>
      </c>
      <c r="T14" s="303"/>
      <c r="U14" s="304"/>
      <c r="V14" s="318"/>
    </row>
    <row r="15" spans="1:22" ht="60" customHeight="1">
      <c r="A15" s="177"/>
      <c r="B15" s="183"/>
      <c r="C15" s="346" t="s">
        <v>173</v>
      </c>
      <c r="D15" s="306" t="s">
        <v>75</v>
      </c>
      <c r="E15" s="306"/>
      <c r="F15" s="11" t="s">
        <v>73</v>
      </c>
      <c r="G15" s="300"/>
      <c r="H15" s="300"/>
      <c r="I15" s="300"/>
      <c r="J15" s="300"/>
      <c r="K15" s="300"/>
      <c r="L15" s="300"/>
      <c r="M15" s="301">
        <v>0</v>
      </c>
      <c r="N15" s="301">
        <v>0</v>
      </c>
      <c r="O15" s="301">
        <v>0</v>
      </c>
      <c r="P15" s="301">
        <v>0.333</v>
      </c>
      <c r="Q15" s="301">
        <v>0.334</v>
      </c>
      <c r="R15" s="301">
        <v>0.333</v>
      </c>
      <c r="S15" s="302">
        <f t="shared" si="0"/>
        <v>1</v>
      </c>
      <c r="T15" s="303"/>
      <c r="U15" s="307">
        <v>0.1</v>
      </c>
      <c r="V15" s="319" t="s">
        <v>183</v>
      </c>
    </row>
    <row r="16" spans="1:22" ht="60" customHeight="1" thickBot="1">
      <c r="A16" s="178"/>
      <c r="B16" s="184"/>
      <c r="C16" s="347"/>
      <c r="D16" s="310"/>
      <c r="E16" s="310"/>
      <c r="F16" s="70" t="s">
        <v>74</v>
      </c>
      <c r="G16" s="311"/>
      <c r="H16" s="311"/>
      <c r="I16" s="311"/>
      <c r="J16" s="311"/>
      <c r="K16" s="311"/>
      <c r="L16" s="311"/>
      <c r="M16" s="312">
        <v>0</v>
      </c>
      <c r="N16" s="312">
        <v>0</v>
      </c>
      <c r="O16" s="312">
        <v>0</v>
      </c>
      <c r="P16" s="312">
        <v>0</v>
      </c>
      <c r="Q16" s="312">
        <v>0</v>
      </c>
      <c r="R16" s="312">
        <v>0</v>
      </c>
      <c r="S16" s="313">
        <f t="shared" si="0"/>
        <v>0</v>
      </c>
      <c r="T16" s="314"/>
      <c r="U16" s="315"/>
      <c r="V16" s="320"/>
    </row>
    <row r="17" spans="1:22" ht="45" customHeight="1">
      <c r="A17" s="176" t="str">
        <f>+INVERSION!A9</f>
        <v>BIENESTAR DE LA FAUNA EN EL DISTRITO CAPITAL
</v>
      </c>
      <c r="B17" s="182" t="str">
        <f>+INVERSION!C21</f>
        <v>CONSTRUIR Y DOTAR 1 CENTRO DE RECEPCIÓN Y REHABILITACIÓN DE FLORA Y FAUNA SILVESTRE</v>
      </c>
      <c r="C17" s="344" t="s">
        <v>174</v>
      </c>
      <c r="D17" s="292" t="s">
        <v>75</v>
      </c>
      <c r="E17" s="292"/>
      <c r="F17" s="69" t="s">
        <v>73</v>
      </c>
      <c r="G17" s="293"/>
      <c r="H17" s="293"/>
      <c r="I17" s="293"/>
      <c r="J17" s="293"/>
      <c r="K17" s="293"/>
      <c r="L17" s="293"/>
      <c r="M17" s="294">
        <v>0.5</v>
      </c>
      <c r="N17" s="294">
        <v>0.5</v>
      </c>
      <c r="O17" s="294">
        <v>0</v>
      </c>
      <c r="P17" s="294">
        <v>0</v>
      </c>
      <c r="Q17" s="294">
        <v>0</v>
      </c>
      <c r="R17" s="294">
        <v>0</v>
      </c>
      <c r="S17" s="295">
        <f t="shared" si="0"/>
        <v>1</v>
      </c>
      <c r="T17" s="296">
        <v>0.2</v>
      </c>
      <c r="U17" s="297">
        <v>0.02</v>
      </c>
      <c r="V17" s="321" t="s">
        <v>192</v>
      </c>
    </row>
    <row r="18" spans="1:22" ht="45" customHeight="1">
      <c r="A18" s="177"/>
      <c r="B18" s="183"/>
      <c r="C18" s="345"/>
      <c r="D18" s="299"/>
      <c r="E18" s="299"/>
      <c r="F18" s="10" t="s">
        <v>74</v>
      </c>
      <c r="G18" s="300"/>
      <c r="H18" s="300"/>
      <c r="I18" s="300"/>
      <c r="J18" s="300"/>
      <c r="K18" s="300"/>
      <c r="L18" s="300"/>
      <c r="M18" s="301">
        <v>0.5</v>
      </c>
      <c r="N18" s="301">
        <v>0.5</v>
      </c>
      <c r="O18" s="301">
        <v>0</v>
      </c>
      <c r="P18" s="301">
        <v>0</v>
      </c>
      <c r="Q18" s="301">
        <v>0</v>
      </c>
      <c r="R18" s="301">
        <v>0</v>
      </c>
      <c r="S18" s="302">
        <f>SUM(M18:R18)</f>
        <v>1</v>
      </c>
      <c r="T18" s="303"/>
      <c r="U18" s="304"/>
      <c r="V18" s="322"/>
    </row>
    <row r="19" spans="1:22" ht="45.75" customHeight="1">
      <c r="A19" s="177"/>
      <c r="B19" s="183"/>
      <c r="C19" s="346" t="s">
        <v>164</v>
      </c>
      <c r="D19" s="306" t="s">
        <v>75</v>
      </c>
      <c r="E19" s="306"/>
      <c r="F19" s="11" t="s">
        <v>73</v>
      </c>
      <c r="G19" s="300"/>
      <c r="H19" s="300"/>
      <c r="I19" s="300"/>
      <c r="J19" s="300"/>
      <c r="K19" s="300"/>
      <c r="L19" s="300"/>
      <c r="M19" s="301">
        <v>0</v>
      </c>
      <c r="N19" s="301">
        <v>0</v>
      </c>
      <c r="O19" s="301">
        <v>0.6</v>
      </c>
      <c r="P19" s="301">
        <v>0.4</v>
      </c>
      <c r="Q19" s="301">
        <v>0</v>
      </c>
      <c r="R19" s="301">
        <v>0</v>
      </c>
      <c r="S19" s="302">
        <f t="shared" si="0"/>
        <v>1</v>
      </c>
      <c r="T19" s="303"/>
      <c r="U19" s="307">
        <v>0.09</v>
      </c>
      <c r="V19" s="323" t="s">
        <v>184</v>
      </c>
    </row>
    <row r="20" spans="1:22" ht="45.75" customHeight="1">
      <c r="A20" s="177"/>
      <c r="B20" s="183"/>
      <c r="C20" s="345"/>
      <c r="D20" s="299"/>
      <c r="E20" s="299"/>
      <c r="F20" s="10" t="s">
        <v>74</v>
      </c>
      <c r="G20" s="300"/>
      <c r="H20" s="300"/>
      <c r="I20" s="300"/>
      <c r="J20" s="300"/>
      <c r="K20" s="300"/>
      <c r="L20" s="300"/>
      <c r="M20" s="301">
        <v>0</v>
      </c>
      <c r="N20" s="301">
        <v>0</v>
      </c>
      <c r="O20" s="301">
        <v>0.6</v>
      </c>
      <c r="P20" s="301">
        <v>0.4</v>
      </c>
      <c r="Q20" s="301">
        <v>0</v>
      </c>
      <c r="R20" s="301">
        <v>0</v>
      </c>
      <c r="S20" s="302">
        <f t="shared" si="0"/>
        <v>1</v>
      </c>
      <c r="T20" s="303"/>
      <c r="U20" s="304"/>
      <c r="V20" s="324"/>
    </row>
    <row r="21" spans="1:22" ht="45.75" customHeight="1">
      <c r="A21" s="177"/>
      <c r="B21" s="183"/>
      <c r="C21" s="346" t="s">
        <v>173</v>
      </c>
      <c r="D21" s="306" t="s">
        <v>75</v>
      </c>
      <c r="E21" s="306"/>
      <c r="F21" s="11" t="s">
        <v>73</v>
      </c>
      <c r="G21" s="300"/>
      <c r="H21" s="300"/>
      <c r="I21" s="300"/>
      <c r="J21" s="300"/>
      <c r="K21" s="300"/>
      <c r="L21" s="300"/>
      <c r="M21" s="301">
        <v>0</v>
      </c>
      <c r="N21" s="301">
        <v>0</v>
      </c>
      <c r="O21" s="301">
        <v>0</v>
      </c>
      <c r="P21" s="301">
        <v>0.333</v>
      </c>
      <c r="Q21" s="301">
        <v>0.333</v>
      </c>
      <c r="R21" s="301">
        <v>0.334</v>
      </c>
      <c r="S21" s="302">
        <f t="shared" si="0"/>
        <v>1</v>
      </c>
      <c r="T21" s="303"/>
      <c r="U21" s="307">
        <v>0.09</v>
      </c>
      <c r="V21" s="319" t="s">
        <v>185</v>
      </c>
    </row>
    <row r="22" spans="1:22" ht="45.75" customHeight="1" thickBot="1">
      <c r="A22" s="178"/>
      <c r="B22" s="184"/>
      <c r="C22" s="347"/>
      <c r="D22" s="310"/>
      <c r="E22" s="310"/>
      <c r="F22" s="70" t="s">
        <v>74</v>
      </c>
      <c r="G22" s="311"/>
      <c r="H22" s="311"/>
      <c r="I22" s="311"/>
      <c r="J22" s="311"/>
      <c r="K22" s="311"/>
      <c r="L22" s="311"/>
      <c r="M22" s="312">
        <v>0</v>
      </c>
      <c r="N22" s="312">
        <v>0</v>
      </c>
      <c r="O22" s="312">
        <v>0</v>
      </c>
      <c r="P22" s="312">
        <v>0</v>
      </c>
      <c r="Q22" s="312">
        <v>0</v>
      </c>
      <c r="R22" s="312">
        <v>0</v>
      </c>
      <c r="S22" s="313">
        <f t="shared" si="0"/>
        <v>0</v>
      </c>
      <c r="T22" s="314"/>
      <c r="U22" s="315"/>
      <c r="V22" s="320"/>
    </row>
    <row r="23" spans="1:22" ht="57.75" customHeight="1">
      <c r="A23" s="209" t="str">
        <f>+INVERSION!A27</f>
        <v>POLÍTICA PÚBLICA ANIMAL 
</v>
      </c>
      <c r="B23" s="185" t="str">
        <f>+INVERSION!C27</f>
        <v>IMPLEMENTAR 16 PROYECTOS PRIORIZADOS DEL PLAN DE ACCIÓN DE LA POLÍTICA PÚBLICA DISTRITAL DE PROTECCIÓN Y BIENESTAR  ANIMAL</v>
      </c>
      <c r="C23" s="348" t="s">
        <v>195</v>
      </c>
      <c r="D23" s="325" t="s">
        <v>75</v>
      </c>
      <c r="E23" s="325"/>
      <c r="F23" s="69" t="s">
        <v>73</v>
      </c>
      <c r="G23" s="293"/>
      <c r="H23" s="293"/>
      <c r="I23" s="293"/>
      <c r="J23" s="293"/>
      <c r="K23" s="293"/>
      <c r="L23" s="293"/>
      <c r="M23" s="294">
        <v>0</v>
      </c>
      <c r="N23" s="294">
        <v>0.3</v>
      </c>
      <c r="O23" s="294">
        <v>0.7</v>
      </c>
      <c r="P23" s="294">
        <v>0</v>
      </c>
      <c r="Q23" s="294">
        <v>0</v>
      </c>
      <c r="R23" s="294">
        <v>0</v>
      </c>
      <c r="S23" s="295">
        <f t="shared" si="0"/>
        <v>1</v>
      </c>
      <c r="T23" s="326">
        <v>0.3</v>
      </c>
      <c r="U23" s="327">
        <v>0.1</v>
      </c>
      <c r="V23" s="328" t="s">
        <v>196</v>
      </c>
    </row>
    <row r="24" spans="1:22" ht="98.25" customHeight="1">
      <c r="A24" s="210"/>
      <c r="B24" s="186"/>
      <c r="C24" s="349"/>
      <c r="D24" s="329"/>
      <c r="E24" s="329"/>
      <c r="F24" s="10" t="s">
        <v>74</v>
      </c>
      <c r="G24" s="300"/>
      <c r="H24" s="300"/>
      <c r="I24" s="300"/>
      <c r="J24" s="300"/>
      <c r="K24" s="300"/>
      <c r="L24" s="300"/>
      <c r="M24" s="301">
        <v>0</v>
      </c>
      <c r="N24" s="301">
        <v>0.3</v>
      </c>
      <c r="O24" s="301">
        <v>0.7</v>
      </c>
      <c r="P24" s="301">
        <v>0</v>
      </c>
      <c r="Q24" s="301">
        <v>0</v>
      </c>
      <c r="R24" s="301">
        <v>0</v>
      </c>
      <c r="S24" s="302">
        <f t="shared" si="0"/>
        <v>1</v>
      </c>
      <c r="T24" s="330"/>
      <c r="U24" s="331"/>
      <c r="V24" s="332"/>
    </row>
    <row r="25" spans="1:22" ht="172.5" customHeight="1">
      <c r="A25" s="210"/>
      <c r="B25" s="186"/>
      <c r="C25" s="349" t="s">
        <v>200</v>
      </c>
      <c r="D25" s="306" t="s">
        <v>75</v>
      </c>
      <c r="E25" s="306"/>
      <c r="F25" s="11" t="s">
        <v>73</v>
      </c>
      <c r="G25" s="300"/>
      <c r="H25" s="300"/>
      <c r="I25" s="300"/>
      <c r="J25" s="300"/>
      <c r="K25" s="300"/>
      <c r="L25" s="300"/>
      <c r="M25" s="301">
        <v>0</v>
      </c>
      <c r="N25" s="301">
        <v>0</v>
      </c>
      <c r="O25" s="301">
        <v>0</v>
      </c>
      <c r="P25" s="333">
        <v>0.25</v>
      </c>
      <c r="Q25" s="333">
        <v>0.25</v>
      </c>
      <c r="R25" s="333">
        <v>0.5</v>
      </c>
      <c r="S25" s="302">
        <f t="shared" si="0"/>
        <v>1</v>
      </c>
      <c r="T25" s="330"/>
      <c r="U25" s="331">
        <v>0.2</v>
      </c>
      <c r="V25" s="334" t="s">
        <v>193</v>
      </c>
    </row>
    <row r="26" spans="1:22" ht="195" customHeight="1" thickBot="1">
      <c r="A26" s="211"/>
      <c r="B26" s="187"/>
      <c r="C26" s="350"/>
      <c r="D26" s="310"/>
      <c r="E26" s="310"/>
      <c r="F26" s="70" t="s">
        <v>74</v>
      </c>
      <c r="G26" s="311"/>
      <c r="H26" s="311"/>
      <c r="I26" s="311"/>
      <c r="J26" s="311"/>
      <c r="K26" s="311"/>
      <c r="L26" s="311"/>
      <c r="M26" s="313">
        <v>0</v>
      </c>
      <c r="N26" s="313">
        <v>0</v>
      </c>
      <c r="O26" s="313">
        <v>0</v>
      </c>
      <c r="P26" s="313">
        <v>0.25</v>
      </c>
      <c r="Q26" s="313">
        <v>0.25</v>
      </c>
      <c r="R26" s="313">
        <v>0.3</v>
      </c>
      <c r="S26" s="313">
        <f t="shared" si="0"/>
        <v>0.8</v>
      </c>
      <c r="T26" s="335"/>
      <c r="U26" s="336"/>
      <c r="V26" s="337"/>
    </row>
    <row r="27" spans="1:22" ht="30.75" customHeight="1">
      <c r="A27" s="207" t="s">
        <v>109</v>
      </c>
      <c r="B27" s="207"/>
      <c r="C27" s="207"/>
      <c r="D27" s="207"/>
      <c r="E27" s="207"/>
      <c r="F27" s="207"/>
      <c r="G27" s="207"/>
      <c r="H27" s="207"/>
      <c r="I27" s="207"/>
      <c r="J27" s="207"/>
      <c r="K27" s="207"/>
      <c r="L27" s="207"/>
      <c r="M27" s="207"/>
      <c r="N27" s="207"/>
      <c r="O27" s="207"/>
      <c r="P27" s="207"/>
      <c r="Q27" s="207"/>
      <c r="R27" s="207"/>
      <c r="S27" s="208"/>
      <c r="T27" s="64">
        <f>+T23+T17+T13+T7</f>
        <v>1</v>
      </c>
      <c r="U27" s="64">
        <f>+U7+U9+U11+U13+U15+U17+U19+U21+U23+U25</f>
        <v>1</v>
      </c>
      <c r="V27" s="72"/>
    </row>
    <row r="28" spans="1:22" s="30" customFormat="1" ht="51" customHeight="1">
      <c r="A28" s="171" t="s">
        <v>137</v>
      </c>
      <c r="B28" s="171"/>
      <c r="C28" s="171"/>
      <c r="D28" s="171"/>
      <c r="E28" s="171"/>
      <c r="F28" s="171"/>
      <c r="G28" s="171"/>
      <c r="H28" s="171"/>
      <c r="I28" s="171"/>
      <c r="J28" s="171"/>
      <c r="K28" s="171"/>
      <c r="L28" s="171"/>
      <c r="M28" s="171"/>
      <c r="N28" s="171"/>
      <c r="O28" s="171"/>
      <c r="P28" s="171"/>
      <c r="Q28" s="171"/>
      <c r="R28" s="171"/>
      <c r="S28" s="171"/>
      <c r="T28" s="171"/>
      <c r="U28" s="171"/>
      <c r="V28" s="171"/>
    </row>
  </sheetData>
  <sheetProtection/>
  <mergeCells count="73">
    <mergeCell ref="A28:V28"/>
    <mergeCell ref="V7:V8"/>
    <mergeCell ref="V9:V10"/>
    <mergeCell ref="V11:V12"/>
    <mergeCell ref="V13:V14"/>
    <mergeCell ref="V15:V16"/>
    <mergeCell ref="V19:V20"/>
    <mergeCell ref="V21:V22"/>
    <mergeCell ref="V23:V24"/>
    <mergeCell ref="C25:C26"/>
    <mergeCell ref="A27:S27"/>
    <mergeCell ref="V25:V26"/>
    <mergeCell ref="E25:E26"/>
    <mergeCell ref="V17:V18"/>
    <mergeCell ref="D17:D18"/>
    <mergeCell ref="E17:E18"/>
    <mergeCell ref="T23:T26"/>
    <mergeCell ref="U23:U24"/>
    <mergeCell ref="A23:A26"/>
    <mergeCell ref="E23:E24"/>
    <mergeCell ref="D5:E5"/>
    <mergeCell ref="F5:S5"/>
    <mergeCell ref="T5:U5"/>
    <mergeCell ref="D13:D14"/>
    <mergeCell ref="A1:B4"/>
    <mergeCell ref="C1:V1"/>
    <mergeCell ref="C2:V2"/>
    <mergeCell ref="D3:V3"/>
    <mergeCell ref="D4:V4"/>
    <mergeCell ref="V5:V6"/>
    <mergeCell ref="B23:B26"/>
    <mergeCell ref="U25:U26"/>
    <mergeCell ref="C19:C20"/>
    <mergeCell ref="D19:D20"/>
    <mergeCell ref="E19:E20"/>
    <mergeCell ref="C23:C24"/>
    <mergeCell ref="D25:D26"/>
    <mergeCell ref="D23:D24"/>
    <mergeCell ref="D21:D22"/>
    <mergeCell ref="E21:E22"/>
    <mergeCell ref="U21:U22"/>
    <mergeCell ref="U15:U16"/>
    <mergeCell ref="T13:T16"/>
    <mergeCell ref="U13:U14"/>
    <mergeCell ref="U17:U18"/>
    <mergeCell ref="D15:D16"/>
    <mergeCell ref="E15:E16"/>
    <mergeCell ref="E13:E14"/>
    <mergeCell ref="T17:T22"/>
    <mergeCell ref="A17:A22"/>
    <mergeCell ref="C17:C18"/>
    <mergeCell ref="A13:A16"/>
    <mergeCell ref="B13:B16"/>
    <mergeCell ref="C13:C14"/>
    <mergeCell ref="B17:B22"/>
    <mergeCell ref="C21:C22"/>
    <mergeCell ref="C15:C16"/>
    <mergeCell ref="A7:A12"/>
    <mergeCell ref="B7:B12"/>
    <mergeCell ref="C7:C8"/>
    <mergeCell ref="D7:D8"/>
    <mergeCell ref="E7:E8"/>
    <mergeCell ref="C9:C10"/>
    <mergeCell ref="D9:D10"/>
    <mergeCell ref="C11:C12"/>
    <mergeCell ref="D11:D12"/>
    <mergeCell ref="E11:E12"/>
    <mergeCell ref="T7:T12"/>
    <mergeCell ref="U7:U8"/>
    <mergeCell ref="U9:U10"/>
    <mergeCell ref="E9:E10"/>
    <mergeCell ref="U11:U12"/>
    <mergeCell ref="U19:U20"/>
  </mergeCells>
  <printOptions/>
  <pageMargins left="0.7" right="0.7" top="0.75" bottom="0.75" header="0.3" footer="0.3"/>
  <pageSetup horizontalDpi="600" verticalDpi="600" orientation="portrait" scale="45" r:id="rId2"/>
  <colBreaks count="1" manualBreakCount="1">
    <brk id="3" max="27" man="1"/>
  </colBreaks>
  <drawing r:id="rId1"/>
</worksheet>
</file>

<file path=xl/worksheets/sheet4.xml><?xml version="1.0" encoding="utf-8"?>
<worksheet xmlns="http://schemas.openxmlformats.org/spreadsheetml/2006/main" xmlns:r="http://schemas.openxmlformats.org/officeDocument/2006/relationships">
  <dimension ref="A1:AP25"/>
  <sheetViews>
    <sheetView view="pageBreakPreview" zoomScale="90" zoomScaleNormal="90" zoomScaleSheetLayoutView="90" zoomScalePageLayoutView="0" workbookViewId="0" topLeftCell="A1">
      <selection activeCell="E9" sqref="E9:J9"/>
    </sheetView>
  </sheetViews>
  <sheetFormatPr defaultColWidth="11.421875" defaultRowHeight="15"/>
  <cols>
    <col min="2" max="2" width="17.8515625" style="0" customWidth="1"/>
    <col min="3" max="3" width="15.7109375" style="0" customWidth="1"/>
    <col min="4" max="4" width="17.28125" style="0" customWidth="1"/>
    <col min="5" max="5" width="18.57421875" style="0" customWidth="1"/>
    <col min="6" max="6" width="20.00390625" style="0" hidden="1" customWidth="1"/>
    <col min="7" max="7" width="12.00390625" style="0" hidden="1" customWidth="1"/>
    <col min="8" max="8" width="11.421875" style="0" hidden="1" customWidth="1"/>
    <col min="9" max="9" width="17.7109375" style="0" hidden="1" customWidth="1"/>
    <col min="10" max="10" width="18.00390625" style="0" customWidth="1"/>
    <col min="11" max="18" width="11.421875" style="0" customWidth="1"/>
    <col min="19" max="19" width="15.28125" style="0" bestFit="1" customWidth="1"/>
    <col min="20" max="21" width="11.421875" style="0" hidden="1" customWidth="1"/>
    <col min="22" max="22" width="17.140625" style="0" customWidth="1"/>
  </cols>
  <sheetData>
    <row r="1" spans="1:33" ht="31.5" customHeight="1">
      <c r="A1" s="233"/>
      <c r="B1" s="234"/>
      <c r="C1" s="234"/>
      <c r="D1" s="235"/>
      <c r="E1" s="239" t="s">
        <v>0</v>
      </c>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1:33" ht="31.5" customHeight="1">
      <c r="A2" s="236"/>
      <c r="B2" s="237"/>
      <c r="C2" s="237"/>
      <c r="D2" s="238"/>
      <c r="E2" s="241" t="s">
        <v>31</v>
      </c>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row>
    <row r="3" spans="1:33" ht="31.5" customHeight="1">
      <c r="A3" s="236"/>
      <c r="B3" s="237"/>
      <c r="C3" s="237"/>
      <c r="D3" s="238"/>
      <c r="E3" s="93" t="s">
        <v>32</v>
      </c>
      <c r="F3" s="342" t="str">
        <f>+'[1]ACTIVIDADES'!D4</f>
        <v>1149 - PROTECCIÓN Y BIENESTAR ANIMAL</v>
      </c>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row>
    <row r="4" spans="1:33" ht="31.5" customHeight="1" thickBot="1">
      <c r="A4" s="236"/>
      <c r="B4" s="237"/>
      <c r="C4" s="237"/>
      <c r="D4" s="238"/>
      <c r="E4" s="14" t="s">
        <v>33</v>
      </c>
      <c r="F4" s="343" t="s">
        <v>201</v>
      </c>
      <c r="G4" s="343"/>
      <c r="H4" s="343"/>
      <c r="I4" s="343"/>
      <c r="J4" s="343"/>
      <c r="K4" s="343"/>
      <c r="L4" s="343"/>
      <c r="M4" s="343"/>
      <c r="N4" s="343"/>
      <c r="O4" s="343"/>
      <c r="P4" s="343"/>
      <c r="Q4" s="343"/>
      <c r="R4" s="343"/>
      <c r="S4" s="343"/>
      <c r="T4" s="343"/>
      <c r="U4" s="343"/>
      <c r="V4" s="343"/>
      <c r="W4" s="343"/>
      <c r="X4" s="343"/>
      <c r="Y4" s="343"/>
      <c r="Z4" s="343"/>
      <c r="AA4" s="343"/>
      <c r="AB4" s="343"/>
      <c r="AC4" s="343"/>
      <c r="AD4" s="343"/>
      <c r="AE4" s="343"/>
      <c r="AF4" s="343"/>
      <c r="AG4" s="343"/>
    </row>
    <row r="5" spans="1:33" ht="25.5" customHeight="1" thickBot="1">
      <c r="A5" s="221" t="s">
        <v>34</v>
      </c>
      <c r="B5" s="221" t="s">
        <v>35</v>
      </c>
      <c r="C5" s="221" t="s">
        <v>36</v>
      </c>
      <c r="D5" s="223" t="s">
        <v>37</v>
      </c>
      <c r="E5" s="231" t="s">
        <v>38</v>
      </c>
      <c r="F5" s="338" t="s">
        <v>113</v>
      </c>
      <c r="G5" s="338"/>
      <c r="H5" s="338"/>
      <c r="I5" s="338"/>
      <c r="J5" s="339"/>
      <c r="K5" s="340" t="s">
        <v>39</v>
      </c>
      <c r="L5" s="338"/>
      <c r="M5" s="338"/>
      <c r="N5" s="338"/>
      <c r="O5" s="338"/>
      <c r="P5" s="338"/>
      <c r="Q5" s="338"/>
      <c r="R5" s="338"/>
      <c r="S5" s="338"/>
      <c r="T5" s="338"/>
      <c r="U5" s="338"/>
      <c r="V5" s="338"/>
      <c r="W5" s="341" t="s">
        <v>40</v>
      </c>
      <c r="X5" s="341"/>
      <c r="Y5" s="341"/>
      <c r="Z5" s="341"/>
      <c r="AA5" s="341"/>
      <c r="AB5" s="338" t="s">
        <v>41</v>
      </c>
      <c r="AC5" s="338"/>
      <c r="AD5" s="338"/>
      <c r="AE5" s="338"/>
      <c r="AF5" s="338"/>
      <c r="AG5" s="339"/>
    </row>
    <row r="6" spans="1:33" ht="57" thickBot="1">
      <c r="A6" s="222" t="s">
        <v>42</v>
      </c>
      <c r="B6" s="222"/>
      <c r="C6" s="222"/>
      <c r="D6" s="224"/>
      <c r="E6" s="232"/>
      <c r="F6" s="4" t="s">
        <v>114</v>
      </c>
      <c r="G6" s="4" t="s">
        <v>51</v>
      </c>
      <c r="H6" s="4" t="s">
        <v>52</v>
      </c>
      <c r="I6" s="4" t="s">
        <v>53</v>
      </c>
      <c r="J6" s="4" t="s">
        <v>54</v>
      </c>
      <c r="K6" s="4" t="s">
        <v>43</v>
      </c>
      <c r="L6" s="4" t="s">
        <v>44</v>
      </c>
      <c r="M6" s="4" t="s">
        <v>45</v>
      </c>
      <c r="N6" s="4" t="s">
        <v>46</v>
      </c>
      <c r="O6" s="4" t="s">
        <v>47</v>
      </c>
      <c r="P6" s="4" t="s">
        <v>48</v>
      </c>
      <c r="Q6" s="4" t="s">
        <v>49</v>
      </c>
      <c r="R6" s="4" t="s">
        <v>50</v>
      </c>
      <c r="S6" s="86" t="s">
        <v>51</v>
      </c>
      <c r="T6" s="4" t="s">
        <v>52</v>
      </c>
      <c r="U6" s="4" t="s">
        <v>53</v>
      </c>
      <c r="V6" s="4" t="s">
        <v>54</v>
      </c>
      <c r="W6" s="5" t="s">
        <v>55</v>
      </c>
      <c r="X6" s="6" t="s">
        <v>56</v>
      </c>
      <c r="Y6" s="6" t="s">
        <v>57</v>
      </c>
      <c r="Z6" s="6" t="s">
        <v>58</v>
      </c>
      <c r="AA6" s="6" t="s">
        <v>59</v>
      </c>
      <c r="AB6" s="4" t="s">
        <v>60</v>
      </c>
      <c r="AC6" s="4" t="s">
        <v>61</v>
      </c>
      <c r="AD6" s="5" t="s">
        <v>62</v>
      </c>
      <c r="AE6" s="5" t="s">
        <v>63</v>
      </c>
      <c r="AF6" s="7" t="s">
        <v>64</v>
      </c>
      <c r="AG6" s="8" t="s">
        <v>65</v>
      </c>
    </row>
    <row r="7" spans="1:33" ht="15.75" thickBot="1">
      <c r="A7" s="225">
        <f>+'[1]INVERSION'!B9</f>
        <v>1</v>
      </c>
      <c r="B7" s="228" t="str">
        <f>+'[1]INVERSION'!C9</f>
        <v>CREAR 1 INSTITUTO  PROTECCIÓN Y BIENESTAR ANIMAL</v>
      </c>
      <c r="C7" s="228" t="s">
        <v>76</v>
      </c>
      <c r="D7" s="73" t="s">
        <v>77</v>
      </c>
      <c r="E7" s="74">
        <f>+'[1]INVERSION'!I9</f>
        <v>0.4</v>
      </c>
      <c r="F7" s="74">
        <f>+'[1]INVERSION'!J9</f>
        <v>0.4</v>
      </c>
      <c r="G7" s="74">
        <f>+'[1]INVERSION'!K9</f>
        <v>0</v>
      </c>
      <c r="H7" s="74">
        <f>+'[1]INVERSION'!L9</f>
        <v>0.6</v>
      </c>
      <c r="I7" s="74"/>
      <c r="J7" s="74">
        <f>+'[1]INVERSION'!J9</f>
        <v>0.4</v>
      </c>
      <c r="K7" s="74"/>
      <c r="L7" s="74"/>
      <c r="M7" s="74"/>
      <c r="N7" s="74"/>
      <c r="O7" s="74"/>
      <c r="P7" s="74"/>
      <c r="Q7" s="74"/>
      <c r="R7" s="80"/>
      <c r="S7" s="85">
        <f>'[1]INVERSION'!AH9</f>
        <v>0.1</v>
      </c>
      <c r="T7" s="85">
        <f>'[1]INVERSION'!AI9</f>
        <v>0.3</v>
      </c>
      <c r="U7" s="85">
        <f>'[1]INVERSION'!AJ9</f>
        <v>1</v>
      </c>
      <c r="V7" s="85">
        <f>+'[1]INVERSION'!AI9</f>
        <v>0.3</v>
      </c>
      <c r="W7" s="212" t="s">
        <v>78</v>
      </c>
      <c r="X7" s="212" t="s">
        <v>79</v>
      </c>
      <c r="Y7" s="212" t="s">
        <v>79</v>
      </c>
      <c r="Z7" s="212" t="s">
        <v>79</v>
      </c>
      <c r="AA7" s="212" t="s">
        <v>78</v>
      </c>
      <c r="AB7" s="212">
        <v>3861626</v>
      </c>
      <c r="AC7" s="212">
        <v>4118375</v>
      </c>
      <c r="AD7" s="212" t="s">
        <v>80</v>
      </c>
      <c r="AE7" s="212" t="s">
        <v>81</v>
      </c>
      <c r="AF7" s="212" t="s">
        <v>82</v>
      </c>
      <c r="AG7" s="243">
        <v>7980001</v>
      </c>
    </row>
    <row r="8" spans="1:33" ht="15.75" thickBot="1">
      <c r="A8" s="226"/>
      <c r="B8" s="229"/>
      <c r="C8" s="229"/>
      <c r="D8" s="12" t="s">
        <v>83</v>
      </c>
      <c r="E8" s="13">
        <f>+'[1]INVERSION'!I10</f>
        <v>237847838</v>
      </c>
      <c r="F8" s="13"/>
      <c r="G8" s="13">
        <f>+'[1]INVERSION'!P10</f>
        <v>0</v>
      </c>
      <c r="H8" s="13"/>
      <c r="I8" s="13"/>
      <c r="J8" s="74">
        <f>+'[1]INVERSION'!J10</f>
        <v>235988433</v>
      </c>
      <c r="K8" s="13"/>
      <c r="L8" s="13"/>
      <c r="M8" s="13"/>
      <c r="N8" s="13"/>
      <c r="O8" s="13"/>
      <c r="P8" s="13"/>
      <c r="Q8" s="13"/>
      <c r="R8" s="81"/>
      <c r="S8" s="13">
        <f>'[1]INVERSION'!AH10</f>
        <v>91725414</v>
      </c>
      <c r="T8" s="13">
        <f>'[1]INVERSION'!AI10</f>
        <v>235988433</v>
      </c>
      <c r="U8" s="13">
        <f>'[1]INVERSION'!AJ10</f>
        <v>1</v>
      </c>
      <c r="V8" s="85">
        <f>+'[1]INVERSION'!AI10</f>
        <v>235988433</v>
      </c>
      <c r="W8" s="213"/>
      <c r="X8" s="213"/>
      <c r="Y8" s="213"/>
      <c r="Z8" s="213"/>
      <c r="AA8" s="213"/>
      <c r="AB8" s="213"/>
      <c r="AC8" s="213"/>
      <c r="AD8" s="213"/>
      <c r="AE8" s="213"/>
      <c r="AF8" s="213"/>
      <c r="AG8" s="244"/>
    </row>
    <row r="9" spans="1:33" ht="15.75" thickBot="1">
      <c r="A9" s="226"/>
      <c r="B9" s="229"/>
      <c r="C9" s="229"/>
      <c r="D9" s="12" t="s">
        <v>84</v>
      </c>
      <c r="E9" s="13">
        <f>+'[1]INVERSION'!I11</f>
        <v>0</v>
      </c>
      <c r="F9" s="13"/>
      <c r="G9" s="13">
        <f>+'[1]INVERSION'!P11</f>
        <v>0</v>
      </c>
      <c r="H9" s="13"/>
      <c r="I9" s="13"/>
      <c r="J9" s="74">
        <f>+'[1]INVERSION'!J11</f>
        <v>0</v>
      </c>
      <c r="K9" s="13"/>
      <c r="L9" s="13"/>
      <c r="M9" s="13"/>
      <c r="N9" s="13"/>
      <c r="O9" s="13"/>
      <c r="P9" s="13"/>
      <c r="Q9" s="13"/>
      <c r="R9" s="81"/>
      <c r="S9" s="13">
        <f>'[1]INVERSION'!AH11</f>
        <v>0</v>
      </c>
      <c r="T9" s="83"/>
      <c r="U9" s="13"/>
      <c r="V9" s="85">
        <f>+'[1]INVERSION'!AI11</f>
        <v>0</v>
      </c>
      <c r="W9" s="213"/>
      <c r="X9" s="213"/>
      <c r="Y9" s="213"/>
      <c r="Z9" s="213"/>
      <c r="AA9" s="213"/>
      <c r="AB9" s="213"/>
      <c r="AC9" s="213"/>
      <c r="AD9" s="213"/>
      <c r="AE9" s="213"/>
      <c r="AF9" s="213"/>
      <c r="AG9" s="244"/>
    </row>
    <row r="10" spans="1:33" ht="23.25" thickBot="1">
      <c r="A10" s="227"/>
      <c r="B10" s="230"/>
      <c r="C10" s="230"/>
      <c r="D10" s="75" t="s">
        <v>85</v>
      </c>
      <c r="E10" s="76">
        <f>+'[1]INVERSION'!I12</f>
        <v>0</v>
      </c>
      <c r="F10" s="76"/>
      <c r="G10" s="76">
        <f>+'[1]INVERSION'!P12</f>
        <v>0</v>
      </c>
      <c r="H10" s="76"/>
      <c r="I10" s="76"/>
      <c r="J10" s="74">
        <f>+'[1]INVERSION'!J12</f>
        <v>0</v>
      </c>
      <c r="K10" s="76"/>
      <c r="L10" s="76"/>
      <c r="M10" s="76"/>
      <c r="N10" s="76"/>
      <c r="O10" s="76"/>
      <c r="P10" s="76"/>
      <c r="Q10" s="76"/>
      <c r="R10" s="82"/>
      <c r="S10" s="76">
        <f>'[1]INVERSION'!AH12</f>
        <v>0</v>
      </c>
      <c r="T10" s="84"/>
      <c r="U10" s="76"/>
      <c r="V10" s="85">
        <f>+'[1]INVERSION'!AI12</f>
        <v>0</v>
      </c>
      <c r="W10" s="214"/>
      <c r="X10" s="214"/>
      <c r="Y10" s="214"/>
      <c r="Z10" s="214"/>
      <c r="AA10" s="214"/>
      <c r="AB10" s="214"/>
      <c r="AC10" s="214"/>
      <c r="AD10" s="214"/>
      <c r="AE10" s="214"/>
      <c r="AF10" s="214"/>
      <c r="AG10" s="245"/>
    </row>
    <row r="11" spans="1:33" ht="15.75" thickBot="1">
      <c r="A11" s="225">
        <f>+'[1]INVERSION'!B15</f>
        <v>2</v>
      </c>
      <c r="B11" s="228" t="str">
        <f>+'[1]INVERSION'!C15</f>
        <v>CONSTRUIR  1 CASA ECOLOGICA ANIMAL</v>
      </c>
      <c r="C11" s="228" t="s">
        <v>172</v>
      </c>
      <c r="D11" s="73" t="s">
        <v>77</v>
      </c>
      <c r="E11" s="74">
        <f>+'[1]INVERSION'!I15</f>
        <v>0.2</v>
      </c>
      <c r="F11" s="74">
        <f>+'[1]INVERSION'!J15</f>
        <v>0.2</v>
      </c>
      <c r="G11" s="74">
        <f>+'[1]INVERSION'!K15</f>
        <v>0</v>
      </c>
      <c r="H11" s="74">
        <f>+'[1]INVERSION'!L15</f>
        <v>0.5</v>
      </c>
      <c r="I11" s="74"/>
      <c r="J11" s="74">
        <f>+'[1]INVERSION'!J15</f>
        <v>0.2</v>
      </c>
      <c r="K11" s="74"/>
      <c r="L11" s="74"/>
      <c r="M11" s="74"/>
      <c r="N11" s="74"/>
      <c r="O11" s="74"/>
      <c r="P11" s="74"/>
      <c r="Q11" s="74"/>
      <c r="R11" s="74"/>
      <c r="S11" s="85">
        <f>+'[1]INVERSION'!AH15</f>
        <v>0.01</v>
      </c>
      <c r="T11" s="74"/>
      <c r="U11" s="74"/>
      <c r="V11" s="74">
        <f>+'[1]INVERSION'!AI15</f>
        <v>0.1</v>
      </c>
      <c r="W11" s="212" t="s">
        <v>78</v>
      </c>
      <c r="X11" s="212" t="s">
        <v>79</v>
      </c>
      <c r="Y11" s="212" t="s">
        <v>79</v>
      </c>
      <c r="Z11" s="212" t="s">
        <v>79</v>
      </c>
      <c r="AA11" s="212" t="s">
        <v>78</v>
      </c>
      <c r="AB11" s="212">
        <v>3861627</v>
      </c>
      <c r="AC11" s="212">
        <v>4118376</v>
      </c>
      <c r="AD11" s="212" t="s">
        <v>80</v>
      </c>
      <c r="AE11" s="212" t="s">
        <v>81</v>
      </c>
      <c r="AF11" s="212" t="s">
        <v>82</v>
      </c>
      <c r="AG11" s="243">
        <v>7980001</v>
      </c>
    </row>
    <row r="12" spans="1:33" ht="15.75" thickBot="1">
      <c r="A12" s="226"/>
      <c r="B12" s="229"/>
      <c r="C12" s="229"/>
      <c r="D12" s="12" t="s">
        <v>83</v>
      </c>
      <c r="E12" s="13">
        <f>+'[1]INVERSION'!I16</f>
        <v>15051294122</v>
      </c>
      <c r="F12" s="13"/>
      <c r="G12" s="13">
        <f>+'[1]INVERSION'!P16</f>
        <v>0</v>
      </c>
      <c r="H12" s="13"/>
      <c r="I12" s="13"/>
      <c r="J12" s="74">
        <f>+'[1]INVERSION'!J16</f>
        <v>14762710374</v>
      </c>
      <c r="K12" s="13"/>
      <c r="L12" s="13"/>
      <c r="M12" s="13"/>
      <c r="N12" s="13"/>
      <c r="O12" s="13"/>
      <c r="P12" s="13"/>
      <c r="Q12" s="13"/>
      <c r="R12" s="13"/>
      <c r="S12" s="13">
        <f>+'[1]INVERSION'!AH16</f>
        <v>0</v>
      </c>
      <c r="T12" s="13"/>
      <c r="U12" s="13"/>
      <c r="V12" s="74">
        <f>+'[1]INVERSION'!AI16</f>
        <v>94984378</v>
      </c>
      <c r="W12" s="213"/>
      <c r="X12" s="213"/>
      <c r="Y12" s="213"/>
      <c r="Z12" s="213"/>
      <c r="AA12" s="213"/>
      <c r="AB12" s="213"/>
      <c r="AC12" s="213"/>
      <c r="AD12" s="213"/>
      <c r="AE12" s="213"/>
      <c r="AF12" s="213"/>
      <c r="AG12" s="244"/>
    </row>
    <row r="13" spans="1:33" ht="15.75" thickBot="1">
      <c r="A13" s="226"/>
      <c r="B13" s="229"/>
      <c r="C13" s="229"/>
      <c r="D13" s="12" t="s">
        <v>84</v>
      </c>
      <c r="E13" s="13">
        <f>+'[1]INVERSION'!I17</f>
        <v>0</v>
      </c>
      <c r="F13" s="13"/>
      <c r="G13" s="13">
        <f>+'[1]INVERSION'!P17</f>
        <v>0</v>
      </c>
      <c r="H13" s="13"/>
      <c r="I13" s="13"/>
      <c r="J13" s="74">
        <f>+'[1]INVERSION'!J17</f>
        <v>0</v>
      </c>
      <c r="K13" s="13"/>
      <c r="L13" s="13"/>
      <c r="M13" s="13"/>
      <c r="N13" s="13"/>
      <c r="O13" s="13"/>
      <c r="P13" s="13"/>
      <c r="Q13" s="13"/>
      <c r="R13" s="13"/>
      <c r="S13" s="13">
        <f>+'[1]INVERSION'!AH17</f>
        <v>0</v>
      </c>
      <c r="T13" s="13"/>
      <c r="U13" s="13"/>
      <c r="V13" s="74">
        <f>+'[1]INVERSION'!AI17</f>
        <v>0</v>
      </c>
      <c r="W13" s="213"/>
      <c r="X13" s="213"/>
      <c r="Y13" s="213"/>
      <c r="Z13" s="213"/>
      <c r="AA13" s="213"/>
      <c r="AB13" s="213"/>
      <c r="AC13" s="213"/>
      <c r="AD13" s="213"/>
      <c r="AE13" s="213"/>
      <c r="AF13" s="213"/>
      <c r="AG13" s="244"/>
    </row>
    <row r="14" spans="1:33" ht="23.25" thickBot="1">
      <c r="A14" s="227"/>
      <c r="B14" s="230"/>
      <c r="C14" s="230"/>
      <c r="D14" s="75" t="s">
        <v>85</v>
      </c>
      <c r="E14" s="76">
        <f>+'[1]INVERSION'!I18</f>
        <v>0</v>
      </c>
      <c r="F14" s="76"/>
      <c r="G14" s="76">
        <f>+'[1]INVERSION'!P18</f>
        <v>0</v>
      </c>
      <c r="H14" s="76"/>
      <c r="I14" s="76"/>
      <c r="J14" s="74">
        <f>+'[1]INVERSION'!J18</f>
        <v>0</v>
      </c>
      <c r="K14" s="76"/>
      <c r="L14" s="76"/>
      <c r="M14" s="76"/>
      <c r="N14" s="76"/>
      <c r="O14" s="76"/>
      <c r="P14" s="76"/>
      <c r="Q14" s="76"/>
      <c r="R14" s="76"/>
      <c r="S14" s="76">
        <f>+'[1]INVERSION'!AH18</f>
        <v>0</v>
      </c>
      <c r="T14" s="76"/>
      <c r="U14" s="76"/>
      <c r="V14" s="74">
        <f>+'[1]INVERSION'!AI18</f>
        <v>0</v>
      </c>
      <c r="W14" s="214"/>
      <c r="X14" s="214"/>
      <c r="Y14" s="214"/>
      <c r="Z14" s="214"/>
      <c r="AA14" s="214"/>
      <c r="AB14" s="214"/>
      <c r="AC14" s="214"/>
      <c r="AD14" s="214"/>
      <c r="AE14" s="214"/>
      <c r="AF14" s="214"/>
      <c r="AG14" s="245"/>
    </row>
    <row r="15" spans="1:33" ht="15.75" thickBot="1">
      <c r="A15" s="225">
        <f>+'[1]INVERSION'!B21</f>
        <v>3</v>
      </c>
      <c r="B15" s="228" t="str">
        <f>+'[1]INVERSION'!C21</f>
        <v>CONSTRUIR Y DOTAR 1 CENTRO DE RECEPCIÓN Y REHABILITACIÓN DE FLORA Y FAUNA SILVESTRE</v>
      </c>
      <c r="C15" s="228" t="s">
        <v>76</v>
      </c>
      <c r="D15" s="73" t="s">
        <v>77</v>
      </c>
      <c r="E15" s="74">
        <f>+'[1]INVERSION'!I21</f>
        <v>0.1</v>
      </c>
      <c r="F15" s="74">
        <f>+'[1]INVERSION'!J21</f>
        <v>0.1</v>
      </c>
      <c r="G15" s="74">
        <f>+'[1]INVERSION'!K21</f>
        <v>0</v>
      </c>
      <c r="H15" s="74" t="str">
        <f>+'[1]INVERSION'!L21</f>
        <v>0.5</v>
      </c>
      <c r="I15" s="74"/>
      <c r="J15" s="74">
        <f>+'[1]INVERSION'!J21</f>
        <v>0.1</v>
      </c>
      <c r="K15" s="74"/>
      <c r="L15" s="74"/>
      <c r="M15" s="74"/>
      <c r="N15" s="74"/>
      <c r="O15" s="74"/>
      <c r="P15" s="74"/>
      <c r="Q15" s="74"/>
      <c r="R15" s="74"/>
      <c r="S15" s="85">
        <f>+'[1]INVERSION'!AH21</f>
        <v>0.03</v>
      </c>
      <c r="T15" s="85">
        <f>+'[1]INVERSION'!AI21</f>
        <v>0.06</v>
      </c>
      <c r="U15" s="85">
        <f>+'[1]INVERSION'!AJ21</f>
        <v>0.6</v>
      </c>
      <c r="V15" s="85">
        <f>+'[1]INVERSION'!AI21</f>
        <v>0.06</v>
      </c>
      <c r="W15" s="212" t="s">
        <v>165</v>
      </c>
      <c r="X15" s="212" t="s">
        <v>165</v>
      </c>
      <c r="Y15" s="212" t="s">
        <v>79</v>
      </c>
      <c r="Z15" s="212" t="s">
        <v>166</v>
      </c>
      <c r="AA15" s="212" t="s">
        <v>78</v>
      </c>
      <c r="AB15" s="212">
        <v>3861628</v>
      </c>
      <c r="AC15" s="212">
        <v>4118377</v>
      </c>
      <c r="AD15" s="212" t="s">
        <v>80</v>
      </c>
      <c r="AE15" s="212" t="s">
        <v>81</v>
      </c>
      <c r="AF15" s="212" t="s">
        <v>82</v>
      </c>
      <c r="AG15" s="243">
        <v>7980001</v>
      </c>
    </row>
    <row r="16" spans="1:33" ht="15.75" thickBot="1">
      <c r="A16" s="226"/>
      <c r="B16" s="229"/>
      <c r="C16" s="229"/>
      <c r="D16" s="12" t="s">
        <v>83</v>
      </c>
      <c r="E16" s="13">
        <f>+'[1]INVERSION'!I22</f>
        <v>3000000000</v>
      </c>
      <c r="F16" s="13"/>
      <c r="G16" s="13">
        <f>+'[1]INVERSION'!P22</f>
        <v>0</v>
      </c>
      <c r="H16" s="13"/>
      <c r="I16" s="13"/>
      <c r="J16" s="74">
        <f>+'[1]INVERSION'!J22</f>
        <v>3038362258</v>
      </c>
      <c r="K16" s="13"/>
      <c r="L16" s="13"/>
      <c r="M16" s="13"/>
      <c r="N16" s="13"/>
      <c r="O16" s="13"/>
      <c r="P16" s="13"/>
      <c r="Q16" s="13"/>
      <c r="R16" s="13"/>
      <c r="S16" s="13">
        <f>+'[1]INVERSION'!AH22</f>
        <v>61598800</v>
      </c>
      <c r="T16" s="13"/>
      <c r="U16" s="13"/>
      <c r="V16" s="85">
        <f>+'[1]INVERSION'!AI22</f>
        <v>226672293</v>
      </c>
      <c r="W16" s="213"/>
      <c r="X16" s="213"/>
      <c r="Y16" s="213"/>
      <c r="Z16" s="213"/>
      <c r="AA16" s="213"/>
      <c r="AB16" s="213"/>
      <c r="AC16" s="213"/>
      <c r="AD16" s="213"/>
      <c r="AE16" s="213"/>
      <c r="AF16" s="213"/>
      <c r="AG16" s="244"/>
    </row>
    <row r="17" spans="1:33" ht="15.75" thickBot="1">
      <c r="A17" s="226"/>
      <c r="B17" s="229"/>
      <c r="C17" s="229"/>
      <c r="D17" s="12" t="s">
        <v>84</v>
      </c>
      <c r="E17" s="13">
        <f>+'[1]INVERSION'!I23</f>
        <v>0</v>
      </c>
      <c r="F17" s="13"/>
      <c r="G17" s="13">
        <f>+'[1]INVERSION'!P23</f>
        <v>0</v>
      </c>
      <c r="H17" s="13"/>
      <c r="I17" s="13"/>
      <c r="J17" s="74">
        <f>+'[1]INVERSION'!J23</f>
        <v>0</v>
      </c>
      <c r="K17" s="13"/>
      <c r="L17" s="13"/>
      <c r="M17" s="13"/>
      <c r="N17" s="13"/>
      <c r="O17" s="13"/>
      <c r="P17" s="13"/>
      <c r="Q17" s="13"/>
      <c r="R17" s="13"/>
      <c r="S17" s="13">
        <f>+'[1]INVERSION'!AH23</f>
        <v>0</v>
      </c>
      <c r="T17" s="13"/>
      <c r="U17" s="13"/>
      <c r="V17" s="85">
        <f>+'[1]INVERSION'!AI23</f>
        <v>0</v>
      </c>
      <c r="W17" s="213"/>
      <c r="X17" s="213"/>
      <c r="Y17" s="213"/>
      <c r="Z17" s="213"/>
      <c r="AA17" s="213"/>
      <c r="AB17" s="213"/>
      <c r="AC17" s="213"/>
      <c r="AD17" s="213"/>
      <c r="AE17" s="213"/>
      <c r="AF17" s="213"/>
      <c r="AG17" s="244"/>
    </row>
    <row r="18" spans="1:33" ht="23.25" thickBot="1">
      <c r="A18" s="227"/>
      <c r="B18" s="230"/>
      <c r="C18" s="230"/>
      <c r="D18" s="75" t="s">
        <v>85</v>
      </c>
      <c r="E18" s="76">
        <f>+'[1]INVERSION'!I24</f>
        <v>0</v>
      </c>
      <c r="F18" s="76"/>
      <c r="G18" s="76">
        <f>+'[1]INVERSION'!P24</f>
        <v>0</v>
      </c>
      <c r="H18" s="76"/>
      <c r="I18" s="76"/>
      <c r="J18" s="74">
        <f>+'[1]INVERSION'!J24</f>
        <v>0</v>
      </c>
      <c r="K18" s="76"/>
      <c r="L18" s="76"/>
      <c r="M18" s="76"/>
      <c r="N18" s="76"/>
      <c r="O18" s="76"/>
      <c r="P18" s="76"/>
      <c r="Q18" s="76"/>
      <c r="R18" s="76"/>
      <c r="S18" s="76">
        <f>+'[1]INVERSION'!AH24</f>
        <v>0</v>
      </c>
      <c r="T18" s="76"/>
      <c r="U18" s="76"/>
      <c r="V18" s="85">
        <f>+'[1]INVERSION'!AI24</f>
        <v>0</v>
      </c>
      <c r="W18" s="214"/>
      <c r="X18" s="214"/>
      <c r="Y18" s="214"/>
      <c r="Z18" s="214"/>
      <c r="AA18" s="214"/>
      <c r="AB18" s="214"/>
      <c r="AC18" s="214"/>
      <c r="AD18" s="214"/>
      <c r="AE18" s="214"/>
      <c r="AF18" s="214"/>
      <c r="AG18" s="245"/>
    </row>
    <row r="19" spans="1:33" ht="15.75" thickBot="1">
      <c r="A19" s="225">
        <f>+'[1]INVERSION'!B27</f>
        <v>4</v>
      </c>
      <c r="B19" s="228" t="str">
        <f>+'[1]INVERSION'!C27</f>
        <v>IMPLEMENTAR 16 PROYECTOS PRIORIZADOS DEL PLAN DE ACCIÓN DE LA POLÍTICA PÚBLICA DISTRITAL DE PROTECCIÓN Y BIENESTAR  ANIMAL</v>
      </c>
      <c r="C19" s="228" t="s">
        <v>76</v>
      </c>
      <c r="D19" s="73" t="s">
        <v>77</v>
      </c>
      <c r="E19" s="74">
        <f>+'[1]INVERSION'!I27</f>
        <v>3</v>
      </c>
      <c r="F19" s="74">
        <f>+'[1]INVERSION'!J27</f>
        <v>3</v>
      </c>
      <c r="G19" s="74">
        <f>+'[1]INVERSION'!K27</f>
        <v>0</v>
      </c>
      <c r="H19" s="74">
        <f>+'[1]INVERSION'!L27</f>
        <v>8</v>
      </c>
      <c r="I19" s="74"/>
      <c r="J19" s="74">
        <f>+'[1]INVERSION'!J27</f>
        <v>3</v>
      </c>
      <c r="K19" s="74"/>
      <c r="L19" s="74"/>
      <c r="M19" s="74"/>
      <c r="N19" s="74"/>
      <c r="O19" s="74"/>
      <c r="P19" s="74"/>
      <c r="Q19" s="74"/>
      <c r="R19" s="74"/>
      <c r="S19" s="85">
        <f>+'[1]INVERSION'!AH27</f>
        <v>0.5</v>
      </c>
      <c r="T19" s="85">
        <f>+'[1]INVERSION'!AI27</f>
        <v>2.4</v>
      </c>
      <c r="U19" s="85">
        <f>+'[1]INVERSION'!AJ27</f>
        <v>0.7999999999999999</v>
      </c>
      <c r="V19" s="85">
        <f>+'[1]INVERSION'!AI27</f>
        <v>2.4</v>
      </c>
      <c r="W19" s="212" t="s">
        <v>78</v>
      </c>
      <c r="X19" s="212" t="s">
        <v>79</v>
      </c>
      <c r="Y19" s="212" t="s">
        <v>79</v>
      </c>
      <c r="Z19" s="212" t="s">
        <v>79</v>
      </c>
      <c r="AA19" s="212" t="s">
        <v>78</v>
      </c>
      <c r="AB19" s="212">
        <v>3861629</v>
      </c>
      <c r="AC19" s="212">
        <v>4118378</v>
      </c>
      <c r="AD19" s="212" t="s">
        <v>80</v>
      </c>
      <c r="AE19" s="212" t="s">
        <v>81</v>
      </c>
      <c r="AF19" s="212" t="s">
        <v>82</v>
      </c>
      <c r="AG19" s="243">
        <v>7980001</v>
      </c>
    </row>
    <row r="20" spans="1:33" ht="15.75" thickBot="1">
      <c r="A20" s="226"/>
      <c r="B20" s="229"/>
      <c r="C20" s="229"/>
      <c r="D20" s="12" t="s">
        <v>83</v>
      </c>
      <c r="E20" s="13">
        <f>+'[1]INVERSION'!I28</f>
        <v>863121681</v>
      </c>
      <c r="F20" s="13"/>
      <c r="G20" s="13">
        <f>+'[1]INVERSION'!P28</f>
        <v>0</v>
      </c>
      <c r="H20" s="13"/>
      <c r="I20" s="13"/>
      <c r="J20" s="74">
        <f>+'[1]INVERSION'!J28</f>
        <v>849869625</v>
      </c>
      <c r="K20" s="13"/>
      <c r="L20" s="13"/>
      <c r="M20" s="13"/>
      <c r="N20" s="13"/>
      <c r="O20" s="13"/>
      <c r="P20" s="13"/>
      <c r="Q20" s="13"/>
      <c r="R20" s="13"/>
      <c r="S20" s="13">
        <f>+'[1]INVERSION'!AH28</f>
        <v>172462758</v>
      </c>
      <c r="T20" s="13"/>
      <c r="U20" s="13"/>
      <c r="V20" s="85">
        <f>+'[1]INVERSION'!AI28</f>
        <v>818061436</v>
      </c>
      <c r="W20" s="213"/>
      <c r="X20" s="213"/>
      <c r="Y20" s="213"/>
      <c r="Z20" s="213"/>
      <c r="AA20" s="213"/>
      <c r="AB20" s="213"/>
      <c r="AC20" s="213"/>
      <c r="AD20" s="213"/>
      <c r="AE20" s="213"/>
      <c r="AF20" s="213"/>
      <c r="AG20" s="244"/>
    </row>
    <row r="21" spans="1:33" ht="15.75" thickBot="1">
      <c r="A21" s="226"/>
      <c r="B21" s="229"/>
      <c r="C21" s="229"/>
      <c r="D21" s="12" t="s">
        <v>84</v>
      </c>
      <c r="E21" s="13">
        <f>+'[1]INVERSION'!I29</f>
        <v>0</v>
      </c>
      <c r="F21" s="13"/>
      <c r="G21" s="13">
        <f>+'[1]INVERSION'!P29</f>
        <v>0</v>
      </c>
      <c r="H21" s="13"/>
      <c r="I21" s="13"/>
      <c r="J21" s="74">
        <f>+'[1]INVERSION'!J29</f>
        <v>0</v>
      </c>
      <c r="K21" s="13"/>
      <c r="L21" s="13"/>
      <c r="M21" s="13"/>
      <c r="N21" s="13"/>
      <c r="O21" s="13"/>
      <c r="P21" s="13"/>
      <c r="Q21" s="13"/>
      <c r="R21" s="13"/>
      <c r="S21" s="13">
        <f>+'[1]INVERSION'!AH29</f>
        <v>0</v>
      </c>
      <c r="T21" s="13"/>
      <c r="U21" s="13"/>
      <c r="V21" s="85">
        <f>+'[1]INVERSION'!AI29</f>
        <v>0</v>
      </c>
      <c r="W21" s="213"/>
      <c r="X21" s="213"/>
      <c r="Y21" s="213"/>
      <c r="Z21" s="213"/>
      <c r="AA21" s="213"/>
      <c r="AB21" s="213"/>
      <c r="AC21" s="213"/>
      <c r="AD21" s="213"/>
      <c r="AE21" s="213"/>
      <c r="AF21" s="213"/>
      <c r="AG21" s="244"/>
    </row>
    <row r="22" spans="1:33" ht="23.25" thickBot="1">
      <c r="A22" s="227"/>
      <c r="B22" s="230"/>
      <c r="C22" s="230"/>
      <c r="D22" s="75" t="s">
        <v>85</v>
      </c>
      <c r="E22" s="76">
        <f>+'[1]INVERSION'!I30</f>
        <v>0</v>
      </c>
      <c r="F22" s="76"/>
      <c r="G22" s="76">
        <f>+'[1]INVERSION'!P30</f>
        <v>0</v>
      </c>
      <c r="H22" s="76"/>
      <c r="I22" s="76"/>
      <c r="J22" s="74">
        <f>+'[1]INVERSION'!J30</f>
        <v>0</v>
      </c>
      <c r="K22" s="76"/>
      <c r="L22" s="76"/>
      <c r="M22" s="76"/>
      <c r="N22" s="76"/>
      <c r="O22" s="76"/>
      <c r="P22" s="76"/>
      <c r="Q22" s="76"/>
      <c r="R22" s="76"/>
      <c r="S22" s="76">
        <f>+'[1]INVERSION'!AH30</f>
        <v>0</v>
      </c>
      <c r="T22" s="76"/>
      <c r="U22" s="76"/>
      <c r="V22" s="85">
        <f>+'[1]INVERSION'!AI30</f>
        <v>0</v>
      </c>
      <c r="W22" s="214"/>
      <c r="X22" s="214"/>
      <c r="Y22" s="214"/>
      <c r="Z22" s="214"/>
      <c r="AA22" s="214"/>
      <c r="AB22" s="214"/>
      <c r="AC22" s="214"/>
      <c r="AD22" s="214"/>
      <c r="AE22" s="214"/>
      <c r="AF22" s="214"/>
      <c r="AG22" s="245"/>
    </row>
    <row r="23" spans="1:33" ht="38.25">
      <c r="A23" s="215" t="s">
        <v>110</v>
      </c>
      <c r="B23" s="216"/>
      <c r="C23" s="217"/>
      <c r="D23" s="77" t="s">
        <v>111</v>
      </c>
      <c r="E23" s="78">
        <f>+E16+E20+E12+E8</f>
        <v>19152263641</v>
      </c>
      <c r="F23" s="78">
        <f>+F16+F20+F12+F8</f>
        <v>0</v>
      </c>
      <c r="G23" s="78">
        <f>+G16+G20+G12+G8</f>
        <v>0</v>
      </c>
      <c r="H23" s="78">
        <f>+H16+H20+H12+H8</f>
        <v>0</v>
      </c>
      <c r="I23" s="78">
        <f>+I16+I20+I12+I8</f>
        <v>0</v>
      </c>
      <c r="J23" s="78">
        <f>+J16+J20+J12+J8</f>
        <v>18886930690</v>
      </c>
      <c r="K23" s="78">
        <f>+K16+K20+K12+K8</f>
        <v>0</v>
      </c>
      <c r="L23" s="78">
        <f>+L16+L20+L12+L8</f>
        <v>0</v>
      </c>
      <c r="M23" s="78">
        <f>+M16+M20+M12+M8</f>
        <v>0</v>
      </c>
      <c r="N23" s="78">
        <f>+N16+N20+N12+N8</f>
        <v>0</v>
      </c>
      <c r="O23" s="78">
        <f>+O16+O20+O12+O8</f>
        <v>0</v>
      </c>
      <c r="P23" s="78">
        <f>+P16+P20+P12+P8</f>
        <v>0</v>
      </c>
      <c r="Q23" s="78">
        <f>+Q16+Q20+Q12+Q8</f>
        <v>0</v>
      </c>
      <c r="R23" s="78">
        <f>+R16+R20+R12+R8</f>
        <v>0</v>
      </c>
      <c r="S23" s="78">
        <f>+S16+S20+S12+S8</f>
        <v>325786972</v>
      </c>
      <c r="T23" s="78">
        <f>+T16+T20+T12+T8</f>
        <v>235988433</v>
      </c>
      <c r="U23" s="78">
        <f>+U16+U20+U12+U8</f>
        <v>1</v>
      </c>
      <c r="V23" s="78">
        <f>+V16+V20+V12+V8</f>
        <v>1375706540</v>
      </c>
      <c r="W23" s="79"/>
      <c r="X23" s="79"/>
      <c r="Y23" s="79"/>
      <c r="Z23" s="79"/>
      <c r="AA23" s="79"/>
      <c r="AB23" s="79"/>
      <c r="AC23" s="79"/>
      <c r="AD23" s="79"/>
      <c r="AE23" s="79"/>
      <c r="AF23" s="79"/>
      <c r="AG23" s="79"/>
    </row>
    <row r="24" spans="1:33" ht="45.75" customHeight="1" thickBot="1">
      <c r="A24" s="218"/>
      <c r="B24" s="219"/>
      <c r="C24" s="220"/>
      <c r="D24" s="22" t="s">
        <v>112</v>
      </c>
      <c r="E24" s="23">
        <f>+E22+E18</f>
        <v>0</v>
      </c>
      <c r="F24" s="23">
        <f>+F22+F18</f>
        <v>0</v>
      </c>
      <c r="G24" s="23">
        <f>+G22+G18</f>
        <v>0</v>
      </c>
      <c r="H24" s="23">
        <f>+H22+H18</f>
        <v>0</v>
      </c>
      <c r="I24" s="23">
        <f>+I22+I18</f>
        <v>0</v>
      </c>
      <c r="J24" s="23">
        <f>+J22+J18</f>
        <v>0</v>
      </c>
      <c r="K24" s="23">
        <f>+K22+K18</f>
        <v>0</v>
      </c>
      <c r="L24" s="23">
        <f>+L22+L18</f>
        <v>0</v>
      </c>
      <c r="M24" s="23">
        <f>+M22+M18</f>
        <v>0</v>
      </c>
      <c r="N24" s="23">
        <f>+N22+N18</f>
        <v>0</v>
      </c>
      <c r="O24" s="23">
        <f>+O22+O18</f>
        <v>0</v>
      </c>
      <c r="P24" s="23">
        <f>+P22+P18</f>
        <v>0</v>
      </c>
      <c r="Q24" s="23">
        <f>+Q22+Q18</f>
        <v>0</v>
      </c>
      <c r="R24" s="23">
        <f>+R22+R18</f>
        <v>0</v>
      </c>
      <c r="S24" s="23">
        <f>+S22+S18</f>
        <v>0</v>
      </c>
      <c r="T24" s="23">
        <f>+T22+T18</f>
        <v>0</v>
      </c>
      <c r="U24" s="23">
        <f>+U22+U18</f>
        <v>0</v>
      </c>
      <c r="V24" s="23">
        <f>+V22+V18</f>
        <v>0</v>
      </c>
      <c r="W24" s="24"/>
      <c r="X24" s="24"/>
      <c r="Y24" s="24"/>
      <c r="Z24" s="24"/>
      <c r="AA24" s="24"/>
      <c r="AB24" s="24"/>
      <c r="AC24" s="24"/>
      <c r="AD24" s="24"/>
      <c r="AE24" s="24"/>
      <c r="AF24" s="24"/>
      <c r="AG24" s="24"/>
    </row>
    <row r="25" spans="1:42" s="30" customFormat="1" ht="71.25" customHeight="1">
      <c r="A25" s="171" t="s">
        <v>137</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65"/>
      <c r="AI25" s="65"/>
      <c r="AJ25" s="65"/>
      <c r="AK25" s="65"/>
      <c r="AL25" s="65"/>
      <c r="AM25" s="65"/>
      <c r="AN25" s="65"/>
      <c r="AO25" s="65"/>
      <c r="AP25" s="65"/>
    </row>
  </sheetData>
  <sheetProtection/>
  <mergeCells count="73">
    <mergeCell ref="F5:J5"/>
    <mergeCell ref="X11:X14"/>
    <mergeCell ref="K5:V5"/>
    <mergeCell ref="W5:AA5"/>
    <mergeCell ref="Z11:Z14"/>
    <mergeCell ref="Z7:Z10"/>
    <mergeCell ref="AA7:AA10"/>
    <mergeCell ref="A23:C24"/>
    <mergeCell ref="AB5:AG5"/>
    <mergeCell ref="A5:A6"/>
    <mergeCell ref="B5:B6"/>
    <mergeCell ref="C5:C6"/>
    <mergeCell ref="D5:D6"/>
    <mergeCell ref="AC11:AC14"/>
    <mergeCell ref="A15:A18"/>
    <mergeCell ref="B15:B18"/>
    <mergeCell ref="E5:E6"/>
    <mergeCell ref="A1:D4"/>
    <mergeCell ref="E1:AG1"/>
    <mergeCell ref="E2:AG2"/>
    <mergeCell ref="F3:AG3"/>
    <mergeCell ref="F4:K4"/>
    <mergeCell ref="L4:AG4"/>
    <mergeCell ref="Z19:Z22"/>
    <mergeCell ref="AA19:AA22"/>
    <mergeCell ref="AB19:AB22"/>
    <mergeCell ref="AC19:AC22"/>
    <mergeCell ref="AD19:AD22"/>
    <mergeCell ref="C15:C18"/>
    <mergeCell ref="W15:W18"/>
    <mergeCell ref="X15:X18"/>
    <mergeCell ref="Y15:Y18"/>
    <mergeCell ref="Z15:Z18"/>
    <mergeCell ref="C19:C22"/>
    <mergeCell ref="W19:W22"/>
    <mergeCell ref="X19:X22"/>
    <mergeCell ref="Y7:Y10"/>
    <mergeCell ref="A11:A14"/>
    <mergeCell ref="B11:B14"/>
    <mergeCell ref="C11:C14"/>
    <mergeCell ref="W11:W14"/>
    <mergeCell ref="Y19:Y22"/>
    <mergeCell ref="Y11:Y14"/>
    <mergeCell ref="AE19:AE22"/>
    <mergeCell ref="AB7:AB10"/>
    <mergeCell ref="AC7:AC10"/>
    <mergeCell ref="A7:A10"/>
    <mergeCell ref="B7:B10"/>
    <mergeCell ref="C7:C10"/>
    <mergeCell ref="W7:W10"/>
    <mergeCell ref="X7:X10"/>
    <mergeCell ref="A19:A22"/>
    <mergeCell ref="B19:B22"/>
    <mergeCell ref="AB11:AB14"/>
    <mergeCell ref="AF19:AF22"/>
    <mergeCell ref="AG19:AG22"/>
    <mergeCell ref="AD11:AD14"/>
    <mergeCell ref="AE11:AE14"/>
    <mergeCell ref="AF11:AF14"/>
    <mergeCell ref="AG11:AG14"/>
    <mergeCell ref="AD15:AD18"/>
    <mergeCell ref="AE15:AE18"/>
    <mergeCell ref="AF15:AF18"/>
    <mergeCell ref="A25:AG25"/>
    <mergeCell ref="AF7:AF10"/>
    <mergeCell ref="AG7:AG10"/>
    <mergeCell ref="AA15:AA18"/>
    <mergeCell ref="AB15:AB18"/>
    <mergeCell ref="AC15:AC18"/>
    <mergeCell ref="AD7:AD10"/>
    <mergeCell ref="AE7:AE10"/>
    <mergeCell ref="AG15:AG18"/>
    <mergeCell ref="AA11:AA14"/>
  </mergeCells>
  <printOptions/>
  <pageMargins left="0.7" right="0.7" top="0.75" bottom="0.75" header="0.3" footer="0.3"/>
  <pageSetup horizontalDpi="600" verticalDpi="600" orientation="portrait"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JIMMY.SALINAS</dc:creator>
  <cp:keywords/>
  <dc:description/>
  <cp:lastModifiedBy>ANGELICA.ORTIZ</cp:lastModifiedBy>
  <dcterms:created xsi:type="dcterms:W3CDTF">2016-06-15T16:46:59Z</dcterms:created>
  <dcterms:modified xsi:type="dcterms:W3CDTF">2017-01-31T21:08:11Z</dcterms:modified>
  <cp:category/>
  <cp:version/>
  <cp:contentType/>
  <cp:contentStatus/>
</cp:coreProperties>
</file>