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0490" windowHeight="7695"/>
  </bookViews>
  <sheets>
    <sheet name="GESTIÓN" sheetId="1" r:id="rId1"/>
    <sheet name="INVERSIÓN" sheetId="2" r:id="rId2"/>
    <sheet name="ACTIVIDADES " sheetId="8" r:id="rId3"/>
  </sheets>
  <externalReferences>
    <externalReference r:id="rId4"/>
    <externalReference r:id="rId5"/>
  </externalReferences>
  <definedNames>
    <definedName name="_xlnm._FilterDatabase" localSheetId="2" hidden="1">'ACTIVIDADES '!$A$6:$V$89</definedName>
    <definedName name="_xlnm.Print_Area" localSheetId="2">'ACTIVIDADES '!$A$1:$V$89</definedName>
    <definedName name="_xlnm.Print_Area" localSheetId="0">GESTIÓN!$A$1:$AQ$32</definedName>
    <definedName name="_xlnm.Print_Area" localSheetId="1">INVERSIÓN!$A$1:$AP$132</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 name="terri">#REF!</definedName>
  </definedNames>
  <calcPr calcId="144525"/>
</workbook>
</file>

<file path=xl/calcChain.xml><?xml version="1.0" encoding="utf-8"?>
<calcChain xmlns="http://schemas.openxmlformats.org/spreadsheetml/2006/main">
  <c r="V30" i="8" l="1"/>
  <c r="V18" i="8"/>
  <c r="V16" i="8"/>
  <c r="V14" i="8"/>
  <c r="V12" i="8"/>
  <c r="V10" i="8"/>
  <c r="V8" i="8"/>
  <c r="AJ124" i="2" l="1"/>
  <c r="AJ123" i="2"/>
  <c r="AJ118" i="2"/>
  <c r="AJ117" i="2"/>
  <c r="AJ112" i="2"/>
  <c r="AJ111" i="2"/>
  <c r="AJ106" i="2"/>
  <c r="AJ105" i="2"/>
  <c r="AJ100" i="2"/>
  <c r="AJ99" i="2"/>
  <c r="AJ94" i="2"/>
  <c r="AJ93" i="2"/>
  <c r="AJ88" i="2"/>
  <c r="AJ87" i="2"/>
  <c r="AJ82" i="2"/>
  <c r="AJ81" i="2"/>
  <c r="AJ76" i="2"/>
  <c r="AJ75" i="2"/>
  <c r="AJ70" i="2"/>
  <c r="AJ69" i="2"/>
  <c r="AJ64" i="2"/>
  <c r="AJ63" i="2"/>
  <c r="AJ58" i="2"/>
  <c r="AJ57" i="2"/>
  <c r="AJ52" i="2"/>
  <c r="AJ51" i="2"/>
  <c r="AJ46" i="2"/>
  <c r="AJ45" i="2"/>
  <c r="AJ40" i="2"/>
  <c r="AJ39" i="2"/>
  <c r="AJ34" i="2"/>
  <c r="AJ33" i="2"/>
  <c r="AJ28" i="2"/>
  <c r="AJ27" i="2"/>
  <c r="AJ22" i="2"/>
  <c r="AJ21" i="2"/>
  <c r="AJ16" i="2"/>
  <c r="AJ15" i="2"/>
  <c r="AJ10" i="2"/>
  <c r="AJ9" i="2"/>
  <c r="AG130" i="2"/>
  <c r="AG129" i="2"/>
  <c r="AG131" i="2" s="1"/>
  <c r="M130" i="2"/>
  <c r="M129" i="2"/>
  <c r="M131" i="2" s="1"/>
  <c r="AL31" i="1"/>
  <c r="AL30" i="1"/>
  <c r="AL29" i="1"/>
  <c r="AL28" i="1"/>
  <c r="AL27" i="1"/>
  <c r="AL26" i="1"/>
  <c r="AL25" i="1"/>
  <c r="AL24" i="1"/>
  <c r="AL23" i="1"/>
  <c r="AL22" i="1"/>
  <c r="AL21" i="1"/>
  <c r="AL20" i="1"/>
  <c r="AL19" i="1"/>
  <c r="AL18" i="1"/>
  <c r="AL15" i="1"/>
  <c r="AL14" i="1"/>
  <c r="AK31" i="1"/>
  <c r="AK30" i="1"/>
  <c r="AK29" i="1"/>
  <c r="AK28" i="1"/>
  <c r="AK27" i="1"/>
  <c r="AK26" i="1"/>
  <c r="AK25" i="1"/>
  <c r="AK24" i="1"/>
  <c r="AK23" i="1"/>
  <c r="AK22" i="1"/>
  <c r="AK21" i="1"/>
  <c r="AK20" i="1"/>
  <c r="AK19" i="1"/>
  <c r="AK18" i="1"/>
  <c r="AK15" i="1"/>
  <c r="AK14" i="1"/>
  <c r="S8" i="8" l="1"/>
  <c r="T8" i="8"/>
  <c r="S9" i="8"/>
  <c r="S10" i="8"/>
  <c r="T10" i="8"/>
  <c r="S11" i="8"/>
  <c r="S12" i="8"/>
  <c r="T12" i="8"/>
  <c r="S13" i="8"/>
  <c r="S14" i="8"/>
  <c r="T14" i="8"/>
  <c r="S15" i="8"/>
  <c r="S16" i="8"/>
  <c r="T16" i="8"/>
  <c r="S17" i="8"/>
  <c r="S18" i="8"/>
  <c r="T18" i="8"/>
  <c r="S19" i="8"/>
  <c r="S20" i="8"/>
  <c r="T20" i="8"/>
  <c r="S21" i="8"/>
  <c r="S22" i="8"/>
  <c r="T22" i="8"/>
  <c r="S23" i="8"/>
  <c r="S24" i="8"/>
  <c r="S25" i="8"/>
  <c r="S26" i="8"/>
  <c r="S27" i="8"/>
  <c r="S28" i="8"/>
  <c r="T28" i="8"/>
  <c r="S29" i="8"/>
  <c r="S30" i="8"/>
  <c r="S31" i="8"/>
  <c r="S32" i="8"/>
  <c r="T32" i="8"/>
  <c r="S33" i="8"/>
  <c r="S34" i="8"/>
  <c r="T34" i="8"/>
  <c r="S35" i="8"/>
  <c r="S36" i="8"/>
  <c r="S37" i="8"/>
  <c r="S38" i="8"/>
  <c r="T38" i="8"/>
  <c r="S39" i="8"/>
  <c r="S40" i="8"/>
  <c r="S41" i="8"/>
  <c r="S42" i="8"/>
  <c r="S43" i="8"/>
  <c r="S44" i="8"/>
  <c r="S45" i="8"/>
  <c r="S46" i="8"/>
  <c r="S47" i="8"/>
  <c r="S48" i="8"/>
  <c r="T48" i="8"/>
  <c r="S49" i="8"/>
  <c r="S50" i="8"/>
  <c r="S51" i="8"/>
  <c r="S52" i="8"/>
  <c r="T52" i="8"/>
  <c r="S53" i="8"/>
  <c r="S54" i="8"/>
  <c r="S55" i="8"/>
  <c r="S56" i="8"/>
  <c r="T56" i="8"/>
  <c r="S57" i="8"/>
  <c r="S58" i="8"/>
  <c r="S59" i="8"/>
  <c r="S60" i="8"/>
  <c r="S61" i="8"/>
  <c r="S62" i="8"/>
  <c r="S63" i="8"/>
  <c r="S64" i="8"/>
  <c r="T64" i="8"/>
  <c r="S66" i="8"/>
  <c r="S67" i="8"/>
  <c r="S68" i="8"/>
  <c r="T68" i="8"/>
  <c r="S69" i="8"/>
  <c r="S70" i="8"/>
  <c r="S71" i="8"/>
  <c r="S72" i="8"/>
  <c r="S73" i="8"/>
  <c r="S74" i="8"/>
  <c r="S75" i="8"/>
  <c r="S76" i="8"/>
  <c r="S77" i="8"/>
  <c r="S78" i="8"/>
  <c r="T78" i="8"/>
  <c r="S79" i="8"/>
  <c r="S80" i="8"/>
  <c r="S81" i="8"/>
  <c r="S82" i="8"/>
  <c r="T82" i="8"/>
  <c r="S83" i="8"/>
  <c r="S84" i="8"/>
  <c r="S85" i="8"/>
  <c r="S86" i="8"/>
  <c r="T86" i="8"/>
  <c r="S87" i="8"/>
  <c r="T88" i="8"/>
  <c r="U88" i="8"/>
  <c r="H124" i="2"/>
  <c r="H128" i="2" s="1"/>
  <c r="H118" i="2"/>
  <c r="AK118" i="2" s="1"/>
  <c r="H116" i="2"/>
  <c r="H112" i="2"/>
  <c r="AK112" i="2" s="1"/>
  <c r="H106" i="2"/>
  <c r="H100" i="2"/>
  <c r="AK100" i="2" s="1"/>
  <c r="H94" i="2"/>
  <c r="AK94" i="2" s="1"/>
  <c r="H88" i="2"/>
  <c r="AK88" i="2" s="1"/>
  <c r="H82" i="2"/>
  <c r="AK82" i="2" s="1"/>
  <c r="H76" i="2"/>
  <c r="H70" i="2"/>
  <c r="AK70" i="2" s="1"/>
  <c r="H64" i="2"/>
  <c r="H58" i="2"/>
  <c r="AK58" i="2" s="1"/>
  <c r="H46" i="2"/>
  <c r="H50" i="2" s="1"/>
  <c r="H40" i="2"/>
  <c r="H44" i="2" s="1"/>
  <c r="H28" i="2"/>
  <c r="H32" i="2" s="1"/>
  <c r="H22" i="2"/>
  <c r="H26" i="2" s="1"/>
  <c r="H16" i="2"/>
  <c r="AK124" i="2"/>
  <c r="AK123" i="2"/>
  <c r="AK117" i="2"/>
  <c r="AK111" i="2"/>
  <c r="AK106" i="2"/>
  <c r="AK105" i="2"/>
  <c r="AK93" i="2"/>
  <c r="AK87" i="2"/>
  <c r="AK81" i="2"/>
  <c r="AK76" i="2"/>
  <c r="AK75" i="2"/>
  <c r="AK69" i="2"/>
  <c r="AK64" i="2"/>
  <c r="AK63" i="2"/>
  <c r="AK51" i="2"/>
  <c r="AK45" i="2"/>
  <c r="AK33" i="2"/>
  <c r="AK39" i="2"/>
  <c r="AF43" i="2"/>
  <c r="H34" i="2"/>
  <c r="AK34" i="2" s="1"/>
  <c r="AK28" i="2"/>
  <c r="AK21" i="2"/>
  <c r="AK40" i="2" l="1"/>
  <c r="H38" i="2"/>
  <c r="AK22" i="2"/>
  <c r="H92" i="2"/>
  <c r="AK46" i="2"/>
  <c r="H10" i="2" l="1"/>
  <c r="H9" i="2"/>
  <c r="AK9" i="2" s="1"/>
  <c r="AF130" i="2"/>
  <c r="AF129" i="2"/>
  <c r="L130" i="2"/>
  <c r="L129" i="2"/>
  <c r="I29" i="1"/>
  <c r="L131" i="2" l="1"/>
  <c r="AF131" i="2"/>
  <c r="AK10" i="2"/>
  <c r="H14" i="2"/>
  <c r="I18" i="1" l="1"/>
  <c r="I28" i="1" l="1"/>
  <c r="I20" i="1" l="1"/>
  <c r="Q57" i="2" l="1"/>
  <c r="H57" i="2" s="1"/>
  <c r="AK57" i="2" s="1"/>
  <c r="Q99" i="2"/>
  <c r="H99" i="2" s="1"/>
  <c r="AK99" i="2" s="1"/>
  <c r="Q21" i="2"/>
  <c r="I21" i="1" l="1"/>
  <c r="H25" i="2" l="1"/>
  <c r="AB129" i="2" l="1"/>
  <c r="AC129" i="2"/>
  <c r="AD129" i="2"/>
  <c r="AE129" i="2"/>
  <c r="J83" i="2" l="1"/>
  <c r="R23" i="1" l="1"/>
  <c r="Q51" i="2" l="1"/>
  <c r="J121" i="2" l="1"/>
  <c r="H121" i="2"/>
  <c r="AE131" i="2" l="1"/>
  <c r="AD131" i="2"/>
  <c r="AC131" i="2"/>
  <c r="AB131" i="2"/>
  <c r="Z129" i="2"/>
  <c r="Z131" i="2" s="1"/>
  <c r="Y129" i="2"/>
  <c r="Y131" i="2" s="1"/>
  <c r="X129" i="2"/>
  <c r="X131" i="2" s="1"/>
  <c r="W129" i="2"/>
  <c r="W131" i="2" s="1"/>
  <c r="U129" i="2"/>
  <c r="U131" i="2" s="1"/>
  <c r="T129" i="2"/>
  <c r="T131" i="2" s="1"/>
  <c r="S129" i="2"/>
  <c r="S131" i="2" s="1"/>
  <c r="R129" i="2"/>
  <c r="R131" i="2" s="1"/>
  <c r="P129" i="2"/>
  <c r="P131" i="2" s="1"/>
  <c r="O129" i="2"/>
  <c r="O131" i="2" s="1"/>
  <c r="N129" i="2"/>
  <c r="N131" i="2" s="1"/>
  <c r="AA122" i="2"/>
  <c r="V122" i="2"/>
  <c r="Q122" i="2"/>
  <c r="J118" i="2"/>
  <c r="I118" i="2"/>
  <c r="AA116" i="2"/>
  <c r="V116" i="2"/>
  <c r="Q116" i="2"/>
  <c r="J116" i="2"/>
  <c r="I116" i="2"/>
  <c r="AA115" i="2"/>
  <c r="V115" i="2"/>
  <c r="Q115" i="2"/>
  <c r="AA110" i="2"/>
  <c r="V110" i="2"/>
  <c r="Q110" i="2"/>
  <c r="J110" i="2"/>
  <c r="I110" i="2"/>
  <c r="AK109" i="2"/>
  <c r="AA109" i="2"/>
  <c r="V109" i="2"/>
  <c r="Q109" i="2"/>
  <c r="H110" i="2"/>
  <c r="AK110" i="2" s="1"/>
  <c r="AA104" i="2"/>
  <c r="V104" i="2"/>
  <c r="Q104" i="2"/>
  <c r="J104" i="2"/>
  <c r="I104" i="2"/>
  <c r="AA103" i="2"/>
  <c r="V103" i="2"/>
  <c r="Q103" i="2"/>
  <c r="AA98" i="2"/>
  <c r="V98" i="2"/>
  <c r="Q98" i="2"/>
  <c r="J98" i="2"/>
  <c r="I98" i="2"/>
  <c r="AA97" i="2"/>
  <c r="V97" i="2"/>
  <c r="Q97" i="2"/>
  <c r="H98" i="2"/>
  <c r="AA92" i="2"/>
  <c r="V92" i="2"/>
  <c r="Q92" i="2"/>
  <c r="J92" i="2"/>
  <c r="I92" i="2"/>
  <c r="AA86" i="2"/>
  <c r="V86" i="2"/>
  <c r="Q86" i="2"/>
  <c r="J86" i="2"/>
  <c r="I86" i="2"/>
  <c r="AA85" i="2"/>
  <c r="V85" i="2"/>
  <c r="Q85" i="2"/>
  <c r="I83" i="2"/>
  <c r="AA80" i="2"/>
  <c r="V80" i="2"/>
  <c r="Q80" i="2"/>
  <c r="J80" i="2"/>
  <c r="I80" i="2"/>
  <c r="AA79" i="2"/>
  <c r="V79" i="2"/>
  <c r="Q79" i="2"/>
  <c r="J79" i="2"/>
  <c r="I79" i="2"/>
  <c r="H80" i="2"/>
  <c r="AA74" i="2"/>
  <c r="V74" i="2"/>
  <c r="Q74" i="2"/>
  <c r="J74" i="2"/>
  <c r="I74" i="2"/>
  <c r="AA73" i="2"/>
  <c r="V73" i="2"/>
  <c r="Q73" i="2"/>
  <c r="J73" i="2"/>
  <c r="H74" i="2"/>
  <c r="AA68" i="2"/>
  <c r="V68" i="2"/>
  <c r="Q68" i="2"/>
  <c r="J68" i="2"/>
  <c r="I68" i="2"/>
  <c r="AA67" i="2"/>
  <c r="V67" i="2"/>
  <c r="Q67" i="2"/>
  <c r="J67" i="2"/>
  <c r="I67" i="2"/>
  <c r="H68" i="2"/>
  <c r="AA62" i="2"/>
  <c r="V62" i="2"/>
  <c r="Q62" i="2"/>
  <c r="J62" i="2"/>
  <c r="I62" i="2"/>
  <c r="AA61" i="2"/>
  <c r="V61" i="2"/>
  <c r="Q61" i="2"/>
  <c r="J61" i="2"/>
  <c r="I61" i="2"/>
  <c r="H61" i="2"/>
  <c r="J56" i="2"/>
  <c r="I56" i="2"/>
  <c r="J55" i="2"/>
  <c r="I55" i="2"/>
  <c r="H55" i="2"/>
  <c r="AA52" i="2"/>
  <c r="AA129" i="2" s="1"/>
  <c r="AA131" i="2" s="1"/>
  <c r="V52" i="2"/>
  <c r="V129" i="2" s="1"/>
  <c r="V131" i="2" s="1"/>
  <c r="Q52" i="2"/>
  <c r="AA50" i="2"/>
  <c r="V50" i="2"/>
  <c r="Q50" i="2"/>
  <c r="J50" i="2"/>
  <c r="I50" i="2"/>
  <c r="AA49" i="2"/>
  <c r="V49" i="2"/>
  <c r="Q49" i="2"/>
  <c r="J49" i="2"/>
  <c r="I49" i="2"/>
  <c r="H49" i="2"/>
  <c r="AA44" i="2"/>
  <c r="V44" i="2"/>
  <c r="Q44" i="2"/>
  <c r="J44" i="2"/>
  <c r="I44" i="2"/>
  <c r="AA43" i="2"/>
  <c r="V43" i="2"/>
  <c r="Q43" i="2"/>
  <c r="J43" i="2"/>
  <c r="AA38" i="2"/>
  <c r="V38" i="2"/>
  <c r="Q38" i="2"/>
  <c r="J38" i="2"/>
  <c r="I38" i="2"/>
  <c r="AA37" i="2"/>
  <c r="V37" i="2"/>
  <c r="Q37" i="2"/>
  <c r="J37" i="2"/>
  <c r="AA32" i="2"/>
  <c r="V32" i="2"/>
  <c r="Q32" i="2"/>
  <c r="J32" i="2"/>
  <c r="I32" i="2"/>
  <c r="AA31" i="2"/>
  <c r="V31" i="2"/>
  <c r="Q31" i="2"/>
  <c r="J31" i="2"/>
  <c r="I31" i="2"/>
  <c r="H27" i="2"/>
  <c r="AK27" i="2" s="1"/>
  <c r="AA26" i="2"/>
  <c r="V26" i="2"/>
  <c r="Q26" i="2"/>
  <c r="J26" i="2"/>
  <c r="I26" i="2"/>
  <c r="AA25" i="2"/>
  <c r="V25" i="2"/>
  <c r="Q25" i="2"/>
  <c r="J25" i="2"/>
  <c r="AA20" i="2"/>
  <c r="V20" i="2"/>
  <c r="Q20" i="2"/>
  <c r="AK15" i="2"/>
  <c r="I14" i="2"/>
  <c r="J10" i="2"/>
  <c r="AA128" i="2"/>
  <c r="V128" i="2"/>
  <c r="Q128" i="2"/>
  <c r="K128" i="2"/>
  <c r="J128" i="2"/>
  <c r="I128" i="2"/>
  <c r="I19" i="1"/>
  <c r="I17" i="1"/>
  <c r="H52" i="2" l="1"/>
  <c r="AK52" i="2" s="1"/>
  <c r="H62" i="2"/>
  <c r="H20" i="2"/>
  <c r="J122" i="2"/>
  <c r="J129" i="2"/>
  <c r="J131" i="2" s="1"/>
  <c r="J14" i="2"/>
  <c r="H86" i="2"/>
  <c r="H83" i="2"/>
  <c r="H104" i="2"/>
  <c r="K129" i="2"/>
  <c r="K131" i="2" s="1"/>
  <c r="Q129" i="2"/>
  <c r="Q131" i="2" s="1"/>
  <c r="Q56" i="2"/>
  <c r="AA56" i="2"/>
  <c r="I122" i="2"/>
  <c r="I129" i="2"/>
  <c r="V56" i="2"/>
  <c r="H122" i="2" l="1"/>
  <c r="H56" i="2"/>
  <c r="I131" i="2"/>
  <c r="H131" i="2" s="1"/>
  <c r="H129" i="2"/>
</calcChain>
</file>

<file path=xl/sharedStrings.xml><?xml version="1.0" encoding="utf-8"?>
<sst xmlns="http://schemas.openxmlformats.org/spreadsheetml/2006/main" count="830" uniqueCount="327">
  <si>
    <t>SECRETARÍA DISTRITAL DE AMBIENTE</t>
  </si>
  <si>
    <t>FORMATO ACTUALIZACIÓN Y SEGUIMIENTO A LAS ACTIVIDADES</t>
  </si>
  <si>
    <t>FORMATO DE ACTUALIZACIÓN Y SEGUIMIENTO AL COMPONENTE DE INVERSIÓN</t>
  </si>
  <si>
    <t>FORMATO DE ACTUALIZACIÓN Y SEGUIMIENTO AL COMPONENTE DE GESTIÓN</t>
  </si>
  <si>
    <t>DEPENDENCIA:</t>
  </si>
  <si>
    <t>DIRECCION DE GESTIÓN AMBIENTAL</t>
  </si>
  <si>
    <t>CÓDIGO Y NOMBRE DE PROYECTO:</t>
  </si>
  <si>
    <t>1141- GESTION AMBIENTAL URBANA</t>
  </si>
  <si>
    <t>CÓDIGO Y NOMBRE PROYECTO:</t>
  </si>
  <si>
    <t>1141 GESTION AMBIENTAL URBANA</t>
  </si>
  <si>
    <t>Eje Plan de Desarrollo</t>
  </si>
  <si>
    <t>Sostenibilidad ambiental basada en eficiencia energética</t>
  </si>
  <si>
    <t>1, LÍNEA DE ACCIÓN</t>
  </si>
  <si>
    <t>Gestión de la huella ambiental urbana</t>
  </si>
  <si>
    <t>2, META DE PROYECTO</t>
  </si>
  <si>
    <t>3, ACTIVIDAD</t>
  </si>
  <si>
    <t>4, SE EJECUTA CON RECURSOS DE:</t>
  </si>
  <si>
    <t xml:space="preserve">1, PROYECTO PRIORITARIO </t>
  </si>
  <si>
    <t xml:space="preserve"> 2, META PLAN DE DESARROLLO</t>
  </si>
  <si>
    <t>3, INDICADOR ASOCIADO A LA META PLAN DE DESARROLLO</t>
  </si>
  <si>
    <t>2,  META DE PROYECTO</t>
  </si>
  <si>
    <t>4, % CUMPLIMIENTO ACUMULADO
(Vigencia)</t>
  </si>
  <si>
    <t xml:space="preserve">6,PONDERACIÓN VERTICAL </t>
  </si>
  <si>
    <t>3, COD. META PDD A QUE SE ASOCIA META PROY</t>
  </si>
  <si>
    <t>5, % DE AVANCE CUATRIENIO</t>
  </si>
  <si>
    <t>6, DESCRIPCIÓN DE LOS AVANCES Y LOGROS ALCANZADOS</t>
  </si>
  <si>
    <t>7, RETRASOS</t>
  </si>
  <si>
    <t>8, SOLUCIONES PLANTEADAS</t>
  </si>
  <si>
    <t>9, BENEFICIOS</t>
  </si>
  <si>
    <t>10, FUENTE DE EVIDENCIAS</t>
  </si>
  <si>
    <t>1,1 COD.</t>
  </si>
  <si>
    <t>4, COD. META PROYECTO PRIORITARIO</t>
  </si>
  <si>
    <t>5, VARIABLE REQUERIDA</t>
  </si>
  <si>
    <t>6, MAGNITUD PD</t>
  </si>
  <si>
    <t>7, PROGRAMACIÓN - ACTUALIZACIÓN</t>
  </si>
  <si>
    <t xml:space="preserve">1,2 PROYECTO PRIORITARIO  </t>
  </si>
  <si>
    <t>8, EJECUCIÓN</t>
  </si>
  <si>
    <t>2,1 COD.</t>
  </si>
  <si>
    <t>2,2  META PLAN DE DESARROLLO</t>
  </si>
  <si>
    <t>3,1 COD.</t>
  </si>
  <si>
    <t>9, % CUMPLIMIENTO ACUMULADO (Vigencia)</t>
  </si>
  <si>
    <t>10 ,% DE AVANCE CUATRIENIO</t>
  </si>
  <si>
    <t>11, DESCRIPCIÓN DE LOS AVANCES Y LOGROS ALCANZADOS</t>
  </si>
  <si>
    <t>12, RETRASOS</t>
  </si>
  <si>
    <t xml:space="preserve">13, SOLUCIONES PLANTEADAS </t>
  </si>
  <si>
    <t>3,2 INDICADOR</t>
  </si>
  <si>
    <t>14, BENEFICIOS</t>
  </si>
  <si>
    <t>15, FUENTE DE EVIDENCIAS</t>
  </si>
  <si>
    <t>3,3 UNIDAD DE MEDIDA</t>
  </si>
  <si>
    <t>3,4 TIPOLOGÍA</t>
  </si>
  <si>
    <t>3,5 MAGNITUD PD</t>
  </si>
  <si>
    <t>3,6 PROGRAMACIÓN - ACTUALIZACIÓN</t>
  </si>
  <si>
    <t>4,1 VIGENCIA</t>
  </si>
  <si>
    <t>3,7 SEGUIMIENTO VIGENCIA ACTUAL</t>
  </si>
  <si>
    <t>4,2 RESERVA</t>
  </si>
  <si>
    <t>VARIABLES</t>
  </si>
  <si>
    <t>Ene</t>
  </si>
  <si>
    <t>MAR</t>
  </si>
  <si>
    <t>JUN</t>
  </si>
  <si>
    <t>Feb</t>
  </si>
  <si>
    <t>Mar</t>
  </si>
  <si>
    <t>Abr</t>
  </si>
  <si>
    <t>May</t>
  </si>
  <si>
    <t>Jun</t>
  </si>
  <si>
    <t>Jul</t>
  </si>
  <si>
    <t>Ago</t>
  </si>
  <si>
    <t>Sep</t>
  </si>
  <si>
    <t>Oct</t>
  </si>
  <si>
    <t>SEPT</t>
  </si>
  <si>
    <t>Nov</t>
  </si>
  <si>
    <t>Dic</t>
  </si>
  <si>
    <t>Total</t>
  </si>
  <si>
    <t>6,1 META</t>
  </si>
  <si>
    <t>DIC</t>
  </si>
  <si>
    <t>6,2 ACTIVIDAD</t>
  </si>
  <si>
    <t>8,1 SEGUIMIENTO VIGENCIA ACTUAL</t>
  </si>
  <si>
    <t>Linea 1. Ecourbanismo y construcción sostenible</t>
  </si>
  <si>
    <t>REALIZAR EL ACOMPAÑAMIENTO PARA EL AJUSTE DEL PLAN DE ACCIÓN DE LA POLÍTICA PÚBLICA DE ECOURBANISMO Y CONSTRUCCIÓN SOSTENIBLE</t>
  </si>
  <si>
    <t>EJECUTADO</t>
  </si>
  <si>
    <t>X</t>
  </si>
  <si>
    <t>2,2 META</t>
  </si>
  <si>
    <t>2,3 TIPOLOGÍA</t>
  </si>
  <si>
    <t>Implementar la política de ecourbanismo y construcción sostenible</t>
  </si>
  <si>
    <t xml:space="preserve">Porcentaje  de avance en la implementacion de acciones de  la política de ecourbanismo y construcción sostenible programadas </t>
  </si>
  <si>
    <t>Programado</t>
  </si>
  <si>
    <t>%</t>
  </si>
  <si>
    <t>SUMA</t>
  </si>
  <si>
    <t>Ejecutado</t>
  </si>
  <si>
    <t>N/A</t>
  </si>
  <si>
    <t xml:space="preserve">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 </t>
  </si>
  <si>
    <t xml:space="preserve">Incorporar criterios de sostenibilidad en 800 proyectos  en la etapa de diseño u operación </t>
  </si>
  <si>
    <t>Número de proyectos en etapa de diseño u operación con criterios de sostenibilidad</t>
  </si>
  <si>
    <t>Proyectos</t>
  </si>
  <si>
    <t>INCLUIR EN 800 PROYECTOS CRITERIOS DE SOSTENIBILIDAD AMBIENTAL</t>
  </si>
  <si>
    <t>Oficios FOREST, Actas, Archivo de Gestión SEGAE.</t>
  </si>
  <si>
    <t>EMITIR LINEAMIENTOS Y DETERMINANTES AMBIENTALES PARA LA INCORPORACIÓN DE CRITERIOS DE ECOURBANISMO Y CONSTRUCCIÓN SOSTENIBLE EN PROYECTOS URBANOS Y ARQUITECTÓNICOS DE DIFERENTES ESCALAS.</t>
  </si>
  <si>
    <t>Desarrollar 1 proyecto de sistema urbano de drenaje sostenible para manejo de aguas y escorrentías</t>
  </si>
  <si>
    <t>Un proyecto de sistema urbano de drenaje sostenible para manejo de aguas y escorrentías desarrollado</t>
  </si>
  <si>
    <t>Incremental</t>
  </si>
  <si>
    <t>DISEÑO E IMPLEMENTACIÓN DE 1 PROYECTO DE SISTEMA URBANO DE DRENAJE SOSTENIBLE</t>
  </si>
  <si>
    <t>REALIZAR EL ACOMPAÑAMIENTO PARA EL DISEÑO Y CONSTRUCCIÓN DE UN PROYECTO DE SISTEMA URBANO DE DRENAJE SOSTENIBLE – SUDS, ASOCIADO AL MANEJO SOSTENIBLE DEL AGUA LLUVIA PARA MINIMIZAR LOS IMPACTOS DEL ENDURECIMIENTO PRODUCIDO POR LOS DESARROLLOS URBANÍSTICOS.</t>
  </si>
  <si>
    <t>PROMOVER LA IMPLEMENTACIÓN DE 20000 M2 DE TECHOS VERDES Y JARDINES VERTICALES, EN ESPACIO PUBLICO Y PRIVADO.</t>
  </si>
  <si>
    <t>PROMOVER TANTO EN ESPACIO PÚBLICO Y PRIVADO, EN ESTRUCTURAS NUEVAS Y/O EXISTENTES LA IMPLEMENTACIÓN DE TECHOS VERDES Y JARDINES VERTICALES, MEDIANTE PROCESOS DE DIVULGACIÓN, CAPACITACIÓN DE ESTA TECNOLOGÍA, ACOMPAÑAMIENTO TÉCNICO Y GENERACIÓN DE INCENTIVOS.</t>
  </si>
  <si>
    <t>El desarrollar un proyecto de Sistema Urbano de Drenaje Sostenible – SUDS, asociado al manejo sostenible del agua lluvia para minimizar los impactos del endurecimiento producido por los desarrollos urbanísticos, aporta directamente a mejorar la calidad del agua y la regulación hidrológica de la Ciudad, al influir directamente en la cantidad y calidad de la escorrentía y evitando así los encharcamientos y la contaminación del recurso hídrico por el lavado de las superficies.</t>
  </si>
  <si>
    <t>Archivo de Gestión SEGAE</t>
  </si>
  <si>
    <t>Formular un (1) proyecto de sistema urbano de drenaje sostenible para manejo de aguas y escorrentías</t>
  </si>
  <si>
    <t>Proyecto formulado e implementado del sistema urbano de drenaje sostenible-SUDS</t>
  </si>
  <si>
    <t>Linea 2. Gestión Ambiental Empresarial</t>
  </si>
  <si>
    <t>La formulación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t>
  </si>
  <si>
    <t>Techos verdes y jardines verticales implementados</t>
  </si>
  <si>
    <t>M2 de techos verdes implementados en espacio público y privado</t>
  </si>
  <si>
    <t>M2</t>
  </si>
  <si>
    <t>Lograr 500 Empresas con un índice de desempeño ambiental empresarial  - IDAE entre muy bueno y superior</t>
  </si>
  <si>
    <t>Construcción, validación y aplicación del índice de desempeño ambiental empresarial</t>
  </si>
  <si>
    <t>Promover la implementación de techos verdes y jardines verticales, en espacio público y privado en estructuras nuevas y/o existentes mediante procesos de divulgación, capacitación de esta tecnología, acompañamiento técnico y generación de incentivos, ofrecen múltiples beneficios ambientales (Ejm. Retienen el agua lluvia, mitigan el efecto isla de calor, absorben el ruido), sociales (Ejm. Mejoran el paisaje urbano, aumentan el área verde de la ciudad, mejoran la calidad de vida) y económicos (Ejm. Mantienen la comodidad térmica al interior de las edificaciones, evitando el uso de calefactores, valorizan el predio, permiten integrarse con sistemas de aprovechamiento de agua lluvia, ahorrando consumo de agua), para la ciudad y sus habitantes.</t>
  </si>
  <si>
    <t>Matriz de reporte, archivo de gestión SEGAE.</t>
  </si>
  <si>
    <t>MAGNITUD META</t>
  </si>
  <si>
    <t xml:space="preserve">Lograr  en 500 empresas un índice de desempeño ambiental empresarial -IDEA - entre muy bueno y excelente. </t>
  </si>
  <si>
    <t>Número de empresas con índice de desempeño ambiental empresarial -IDEA - entre muy bueno y excelente.</t>
  </si>
  <si>
    <t>Número empresas</t>
  </si>
  <si>
    <t xml:space="preserve">A través de IDEA, se podrá visualizar el mejoramiento ambiental de las organizaciones a partir de estrategias de prevención, que permitan minimizar el impacto ambiental generado en la ciudad. </t>
  </si>
  <si>
    <t>Fortalecer el esquema voluntario de autogestión ambiental, el cual involucra las organizaciones de la ciudad, academia y gremios.</t>
  </si>
  <si>
    <t xml:space="preserve">Un esquema voluntario de autogestión ambiental fortalecido </t>
  </si>
  <si>
    <t>CRECIENTE</t>
  </si>
  <si>
    <t>Actualizar 100 Porciento la Política Distrital de Producción y Consumo Sostenible y  ponerla en marcha</t>
  </si>
  <si>
    <t>Actualizar y poner en marcha la Política de Producción y Consumo Sostenible del Distrito Capital</t>
  </si>
  <si>
    <t>Aprovechar 25.000 toneladas de llantas usadas</t>
  </si>
  <si>
    <t>Promover el  aprovechamiento de 25000 toneladas de llantas usadas</t>
  </si>
  <si>
    <t>Toneladas</t>
  </si>
  <si>
    <t>PRESUPUESTO VIGENCIA</t>
  </si>
  <si>
    <t>Formular un plan de acción y control para la gestión de las llantas usadas, orientado al aprovechamiento</t>
  </si>
  <si>
    <t>Porcentaje de formulación y de ejecución  de un plan de acción y control de llantas usadas</t>
  </si>
  <si>
    <t>Porcentaje de avance</t>
  </si>
  <si>
    <t>Linea 3. Gestión integral de los residuos peligrosos y especiales generados en la ciudad</t>
  </si>
  <si>
    <t>Promover la disposición adecuada de 15000 toneladas de residuos peligrosos y especiales</t>
  </si>
  <si>
    <t>1. Fortalecer la adecuada gestión de residuos peligrosos y especiales en el Distrito Capital, mediante la promoción de los esquemas de gestión existentes (Planes posconsumo, Sistemas de Recolección Selectiva y Gestión Ambiental, Sistemas voluntarios), la articulación de los actores, así como la realización de acciones de promoción y divulgación del aprovechamiento de residuos y subproductos.</t>
  </si>
  <si>
    <t>MAGNITUD META DE RESERVAS</t>
  </si>
  <si>
    <t>2. Fortalecer y promover la estrategia orientada al manejo ambientalmente responsable de los Residuos de Aparatos Eléctricos y Electrónicos- Ecolecta</t>
  </si>
  <si>
    <t>3. Implementar y hacerle seguimiento al instrumento normativo existente que regula la gestión de Aceites Usados Vegetales, durante todo el ciclo de vida de este residuo.</t>
  </si>
  <si>
    <t>Controlar y realizar seguimiento a 32.000 toneladas de residuos peligrosos en establecimientos de salud humana y afines</t>
  </si>
  <si>
    <t>Linea 4. Control al  aprovechamiento de llantas usadas en la Ciudad de Bogotá</t>
  </si>
  <si>
    <t>RESERVA PRESUPUESTAL</t>
  </si>
  <si>
    <t>Número de toneladas de residuos peligrosos en establecimientos de salud humana y afines controlados y con seguimiento</t>
  </si>
  <si>
    <t>TOTAL MAGNITUD META</t>
  </si>
  <si>
    <t>1. Promover la adecuada gestión de llantas usadas y sus subproductos en el Distrito Capital, a través de la articulación y fortalecimiento de los actores que intervienen en el Ciclo de vida de este residuo.</t>
  </si>
  <si>
    <t>Expedientes SRHS - SCASP
Archivo Hospitalarios
Informes Técnicos 
Bases de Datos</t>
  </si>
  <si>
    <t>Generar acciones de control para los residuos hospitalarios y de riesgo biológico</t>
  </si>
  <si>
    <t>% de cumplimiento de acciones  de control y seguimiento de los residuos hospitalarios y de riesgo biológico</t>
  </si>
  <si>
    <t>Porcentaje</t>
  </si>
  <si>
    <t xml:space="preserve">TOTAL PRESUPUESTO </t>
  </si>
  <si>
    <t>Controlar 32.000.000 de toneladas de residuos de construcción y demolición</t>
  </si>
  <si>
    <t>Número de toneladas de residuos de construcción y demolición controladas</t>
  </si>
  <si>
    <t>Hacer  seguimiento y control a 8000 establecimientos  de acopio de llantas usadas</t>
  </si>
  <si>
    <t xml:space="preserve">Realizar seguimiento y control a las instalaciones que realicen almacenamiento de llantas
usadas o material derivado del tratamiento de llantas usadas en Bogotá D.C, </t>
  </si>
  <si>
    <t>Desarrollar  e implementar  100% Un instrumento de control y seguimiento por medio de innovación tecnológica para el acopio, transporte, tratamiento y aprovechamiento de llantas usadas en la ciudad.</t>
  </si>
  <si>
    <t>Aprovechar el 25% de los residuos de construcción y demolición que controla la SDA</t>
  </si>
  <si>
    <t>Aprovechamiento de Residuos de Construcción y demolición</t>
  </si>
  <si>
    <t>% de cumplimiento de acciones  de control y seguimiento  a los medianos y grandes generadores de Residuos Peligrosos</t>
  </si>
  <si>
    <t>Linea 5. Evaluación, Control y Seguimiento a las actividades de manejo, aprovechamiento,  tratamiento y/o disposición final de los residuos de construcción y demolición en el Distrito Capital..</t>
  </si>
  <si>
    <t xml:space="preserve">Controlar 32000000 toneladas De residuos de construcción y demolición  con disposición  adecuada  </t>
  </si>
  <si>
    <t>Realizar visitas de evaluación control y seguimiento a obras mayores a 5000 m2 o que generen más de 1000 m3 de RCD en Bogotá.</t>
  </si>
  <si>
    <t>Controlar la generación, manejo y disposición de RESPEL conforme a lo establecido en  la normatividad ambiental vigente, redunda en minimizar  el riesgo que dichos residuos puedan generar a las comunidades o a los recursos naturales del D. C.  Esta gestión como ejercicio como autoridad se complementa al control que se ejerce sobre los demás residuos de interés ambiental que desarrolla conjuntamente con distintas dependencias de la SDA</t>
  </si>
  <si>
    <t xml:space="preserve">Disponer adecuadamente 15.000 toneladas de residuos peligrosos y especiales (posconsumo, de recolección selectiva, voluntarios, aceites vegetales usados, etc.) </t>
  </si>
  <si>
    <t xml:space="preserve">Promover la disposición adecuada de 1500 toneladas de residuos peligrosos y especiales </t>
  </si>
  <si>
    <t>Verificar el cumplimiento al plan de gestión de RCD, generar las respectivas respuestas tanto a oficios radicados como a las revisiones hechas al aplicativo WEB.</t>
  </si>
  <si>
    <t xml:space="preserve">Reducir 800.000 toneladas de las emisiones de CO2eq </t>
  </si>
  <si>
    <t>Proyectar Informes técnicos y/o Conceptos Técnicos y/o oficios de requerimiento</t>
  </si>
  <si>
    <t>Atender a través del desarrollo de actuaciones técnicas  los procesos relacionados con el  manejo de correspondencia de la Entidad referentes al control integral a la generación de Residuos de Construcción y demolición- RCD</t>
  </si>
  <si>
    <t>Adelantar los actos administrativos que correspondan para la la evaluación, control y seguimiento sobre el manejo y disposición adecuada de RCD y otros residuos generados en Bogotá.</t>
  </si>
  <si>
    <t>Controlar y hacer seguimiento a 100%  De los sitios autorizados para disposición final de RDC en Bogotá jurisdicción SDA</t>
  </si>
  <si>
    <t>Realizar control y seguimiento mensual a los sitios autorizados para la disposición final de Escombros y a  otros que durante la ejecución del contrato sean implementados bajo la autorización de las entidades ambientales competentes en el Distrito Capital.</t>
  </si>
  <si>
    <t>Diseñar e implementar un plan de acción encaminado a la reducción de GEI</t>
  </si>
  <si>
    <t>Proyectar Informes técnicos de las visitas realizadas</t>
  </si>
  <si>
    <t>De acuerdo a las visitas técnicas de control y seguimiento realizadas a los sitios de de disposición final  (Las Manas, San Antonio y Cemex - La Fiscala), se generaron 3 informes técnicos.</t>
  </si>
  <si>
    <t>Realizar evaluación control y seguimiento  100% De los proyectos especiales de infraestructura que se desarrollen  en la Ciudad de Bogotá.</t>
  </si>
  <si>
    <t>Realizar acciones de evaluación, control y seguimiento de los rcd ,  endurecimiento de espacios blandos y trámites ambientales generados en los proyectos especiales de infraestructura en desarrollo en el distrito capital.</t>
  </si>
  <si>
    <t>Porcentaje de implementación del plan de acción encaminado a la reducción de GEI</t>
  </si>
  <si>
    <t>Controlar que 25%  De RCD sean  reutilizados o aprovechados en obra</t>
  </si>
  <si>
    <t>Realizar control y seguimiento al aprovechamiento generado en las obras, de acuerdo a los proyectos en ejecución y cumplimiento de las Resoluciones 01115 de 2012 y 932 de 2015, a través de reportes mensuales de la información reportada en el aplicativo Web de la Entidad, para  el control de la generación de escombros y demás residuos generados en Bogotá.</t>
  </si>
  <si>
    <t>Desarrollar e implementar 100% Un instrumento de control a partir de procesos de innovación tecnológica e investigación para la gestión integral de RCD en Bogotá.</t>
  </si>
  <si>
    <t>Linea 6. Control a la gestión externa de residuos peligrosos generados en establecimientos de salud humana y afines en la Ciudad de Bogotá.</t>
  </si>
  <si>
    <t>Controlar 32000 Toneladas de residuos peligrosos en establecimientos de salud humana y afines con  gestión externa adecuada</t>
  </si>
  <si>
    <t>Realizar visitas de seguimiento y control a generadores de residuos hospitalarios y similares</t>
  </si>
  <si>
    <t>Realizar el seguimiento a los informes presentados por el gestor externo ECOCAPITAL S.A ESP. en el marco del cumplimiento a la resolución 1164 del 2002 a través de la entidad responsable del contrato de concesión.</t>
  </si>
  <si>
    <t>Atender trámites de correspondencia (Informes de gestión de residuos Hospitalarios, Registros y permisos de vertimientos, Registro como acopiador primario de aceites usados y registro como acopiador de residuos peligrosos)</t>
  </si>
  <si>
    <t>Diseñar  e implementar 100% Una estrategia de control de residuos peligrosos generados  en establecimientos de salud humana y afines en la Ciudad de Bogotá</t>
  </si>
  <si>
    <t>Realizar evaluación control y seguimiento al 100% en la implementación del Plan Institucional de Gestión Ambiental – PIGA</t>
  </si>
  <si>
    <t>Realizar visitas de evaluación, control y seguimiento a la implementación del PIGA de las entidades Distritales</t>
  </si>
  <si>
    <t>Línea 2. Gestión Ambiental Empresarial</t>
  </si>
  <si>
    <t>Lograr un índice de desempeño ambiental empresarial –IDAE entre muy bueno y superior en 500 empresas.</t>
  </si>
  <si>
    <t>Proyectar los oficios de requerimiento como resultado de las visitas realizadas</t>
  </si>
  <si>
    <t>Linea 7. Seguimiento a la reducción de emisiones de GEI – Cambio Climático</t>
  </si>
  <si>
    <t>Realizar el seguimiento a la reducción de 800.000 toneladas de Gases Efecto Invernadero-GEI en el Distrito Capital</t>
  </si>
  <si>
    <t>TOTAL PONDERACIÓN</t>
  </si>
  <si>
    <t>126PG01-PR02-F-A5-V9.0</t>
  </si>
  <si>
    <t>Actualizar la Política Distrital de Producción y Consumo Sostenible y  ponerla en marcha</t>
  </si>
  <si>
    <t>Creciente</t>
  </si>
  <si>
    <t>Apoyar 100 Porciento la formulación y seguimiento del proyecto Parque Industrial Ecoeficiente de San Benito-PIESB.</t>
  </si>
  <si>
    <t xml:space="preserve">Línea 3. Gestión integral de los residuos peligrosos y especiales generados en la ciudad. </t>
  </si>
  <si>
    <t>Linea 5. Evaluación, Control y Seguimiento a las actividades de manejo, aprovechamiento,  tratamiento y/o disposición final de los residuos de construcción y demolición en el Distrito Capital</t>
  </si>
  <si>
    <t>Constante</t>
  </si>
  <si>
    <t>480 y 481</t>
  </si>
  <si>
    <t>100%%</t>
  </si>
  <si>
    <t>TOTAL PROYECTO</t>
  </si>
  <si>
    <t>Numero de toneladas de emisiones de CO2 reducidas sobre año</t>
  </si>
  <si>
    <t>Fichas de seguimiento a los proyectos y cálculo de reducción de emisiones</t>
  </si>
  <si>
    <t>La ciudad tendrá un ruta de acción para lograr cambios en los patrones de producción y consumo sostenible que se reflejen en la disminución de impactos ambientales en el territorio.</t>
  </si>
  <si>
    <t>Constancias y Certificados de aprovechamiento provenientes de programas postconsumo y gestores.</t>
  </si>
  <si>
    <t xml:space="preserve">Generar acciones de control a los medianos y grandes generadores de Residuos Peligrosos -RESPEL- </t>
  </si>
  <si>
    <t xml:space="preserve">Con el fin de minimizar el impacto de los RCD y los residuos sólidos generados por la ciudad sobre el ambiente y la salud de los ciudadanos y dado que los sitios de disposición final de residuos de construcción y demolición en Bogotá D.C. son parte fundamental de la cadena de gestión de residuos de construcción y demolición, son sujetos de seguimiento y control ambiental por parte de la SDA, toda vez que la Resolución 01115 de 2012 en su artículo 6°, obliga a los sitios de disposición final registrarse e iniciar el reporte de información en el aplicativo web.  </t>
  </si>
  <si>
    <t xml:space="preserve">
Archivo SCASP
Informes Técnicos 
Bases de Datos</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</si>
  <si>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</si>
  <si>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</si>
  <si>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 xml:space="preserve">Mediante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 en donde se amplía el universo de los establecimientos que deben ser controlados, 
 </t>
  </si>
  <si>
    <t>Implementar 100 % Acciones Priorizadas, en
Cumplimiento Del Plan De Acción De La Política Pública De Ecourbanismo Y
Construcción Sostenible.</t>
  </si>
  <si>
    <t>IMPLEMENTAR 100 % ACCIONES PRIORIZADAS, EN
CUMPLIMIENTO DEL PLAN DE ACCIÓN DE LA POLÍTICA PÚBLICA DE ECOURBANISMO Y
CONSTRUCCIÓN SOSTENIBLE</t>
  </si>
  <si>
    <t>APOYAR 100 PORCIENTO LA FORMULACIÓN Y SEGUIMIENTO DEL PROYECTO PARQUE INDUSTRIAL ECOEFICIENTE DE SAN BENITO-PIESB.</t>
  </si>
  <si>
    <t>Apoyar en el desarrollo del  Parque Industrial Ecoeficiente de San Benito-PIESB en los componentes a cargo de la SDA.</t>
  </si>
  <si>
    <t>El desarrollo e implementación de un instrumento de control y seguimiento por medio de innovación tecnológica para el acopio, transporte, tratamiento y aprovechamiento de llantas usadas en la ciudad, permitirá  determinar  la posibilidad y viabilidad del uso de herramientas tecnológicas (innovación y desarrollo) para realizar  Evaluación, Control y Seguimiento a las actividades de acopio y gestión de  Llantas Usadas,  lo cual redundará en realizar eficientemente el control y seguimiento a los diferentes actores (Acopiadores, transportadores y quienes se dediquen a de realizar el tratamiento y aprovechamiento de llantas usadas) en lo referente a georreferenciación por zonas con mayor cantidad de sitios de acopio, tratamiento o aprovechamiento en la ciudad, puntos recurrentes de arrojo de llantas,  acumulaciones de cantidades de llantas que podrían causar emergencias en la ciudad, identificación de ubicación de gestores (quienes realicen tratamiento o aprovechamiento).</t>
  </si>
  <si>
    <t>UN ESQUEMA</t>
  </si>
  <si>
    <t>Utilizar gradualmente el 20% de gránulo de caucho reciclado y/o residuos de demolición dentro de la mezcla asfáltica que se utilicen para la construcción y reconstrucción de vías de la ciudad</t>
  </si>
  <si>
    <t>Porcentaje de granulo de caucho utilizado dentro de la mezcla asfáltica en las vías vehiculares determinadas en la normatividad ambiental vigente</t>
  </si>
  <si>
    <t xml:space="preserve">Las acciones encaminadas al aprovechamiento de las llantas en su transformación a grano de caucho reciclado, contribuyen a garantizar que la ciudadanía goce de un ambiente sano. Se aporta a la mitigación de la contaminación del aire, disminuyendo las concentraciones de sustancias químicas tóxicas provocadas por la quema indiscriminadas de este material, permitiendo la prevención de enfermedades respiratorias en las personas. Así mismo, se favorece la preservación del suelo y del paisaje al aunar esfuerzos en la recuperación del espacio público y de otros escenarios que se han visto afectados por la indebida disposición de las llantas. Además, las obras de infraestructura vial y áreas recreativas, se ven beneficiadas por el agregado de este material, ya que posibilita el buen desempeño y durabilidad de las mismas, aportando a la construcción de comunidad y cultura ciudadana en el Distrito Capital
</t>
  </si>
  <si>
    <t>Archivos SCASP
Informes Técnicos 
Bases de Datos SCASP</t>
  </si>
  <si>
    <t>NINGUNO</t>
  </si>
  <si>
    <t>Comunicaciones oficiales Externas e Internas, FOREST</t>
  </si>
  <si>
    <t>Controlar que los RCD sean  reutilizados o aprovechados en obra aporta en:
Integrar en la gestión de RCD a los actores de la cadena de producción, los gestores ambientales y las entidades públicas y privadas, para lograr la minimización de los residuos, su correcta separación y gestión en la ciudad.
Regular e Incentivar el procesamiento y transformación de los RCD, para el desarrollo de nuevos productos y materiales (valorizar) que se integren nuevamente en los ciclos productivos y económicos de la construcción.
Mejorar la gestión integral de RCD permitirá avanzar en un proceso para la consolidación de una cultura de autorregulación en la cadena de gestión (transportadores, grandes generadores, sitios de disposición final y plantas de tratamiento y aprovechamiento) lo que conlleva a transformar el manejo de este tipo de residuos hacia una visión innovadora para su aprovechamiento incidiendo además en la disminución la presión antrópica sobre los recursos naturales utilizados como materiales para la construcción.</t>
  </si>
  <si>
    <t>Ver expedientes asociados a cada trámite o radicado atendido</t>
  </si>
  <si>
    <t>Fichas de Proyectos y de Seguimiento por módulos de ASUS, Energía y Residuos</t>
  </si>
  <si>
    <t>Suma</t>
  </si>
  <si>
    <t>Territorio Sostenible</t>
  </si>
  <si>
    <t xml:space="preserve">Realizar evaluación control y seguimiento a los proyectos especiales de infraestructura que se desarrollan  en la Ciudad de Bogotá, contribuye a disminuir la afectación sobre elementos de la Estructura Ecológica Principal  llevando a una posible  alteración de ecosistemas estratégicos </t>
  </si>
  <si>
    <t xml:space="preserve">Controlar que los RCD sean  reutilizados o aprovechados en obra aporta en:
Integrar en la gestión de RCD a los actores de la cadena de producción, los gestores ambientales y las entidades públicas y privadas, para lograr la minimización de los residuos, su correcta separación y gestión en la ciudad.
Regular e Incentivar el procesamiento y transformación de los RCD, para el desarrollo de nuevos productos y materiales (valorizar) que se integren nuevamente en los ciclos productivos y económicos de la construcción.
</t>
  </si>
  <si>
    <t xml:space="preserve">A través de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 en donde se amplía el universo de los establecimientos que deben ser controlados, </t>
  </si>
  <si>
    <t xml:space="preserve">El desarrollo de esta estrategia permitirá efectuar eficientemente acciones de evaluación control y seguimiento a la gestión externa en el marco de la gestión integral de los residuos peligrosos generados en las actividades de salud y otras actividades afines. Lo anterior con el fin de optimizar los recursos asignados con los que cuenta la entidad, contribuir en la asertiva toma de decisiones. </t>
  </si>
  <si>
    <t>Los productos reposan en los archivos de la SCASP</t>
  </si>
  <si>
    <t>Avanzar en la implementación del plan de acción encaminado a la reducción de GEI y reportar la reducción  de emisiones generadas por los proyectos objeto de seguimiento</t>
  </si>
  <si>
    <t>Seguimiento a  la elaboración  del  documento técnico de soporte que sirva a la Secretaría Distrital de Ambiente para reglamentar los valores máximos permisibles de las sustancias de interés sanitario y ambiental que se generan en los servicios veterinarios</t>
  </si>
  <si>
    <t>Formular y desarrollar  una investigación base que permita efectuar eficientemente acciones de evaluación control y seguimiento a la gestión externa en el marco de la gestión integral de los residuos peligrosos generados en las actividades de salud y otras actividades afines como parte de las estratégias de control  de residuos peligrosos generados  en establecimientos de salud humana y afines en la Ciudad de Bogotá</t>
  </si>
  <si>
    <t>x</t>
  </si>
  <si>
    <t>Formular y desarrollar  una investigación base para el  aprovechamiento,  tratamiento y/o disposición final de los residuos de construcción y demolición en el Distrito Capital,  como  parte de la estrategias para la evaluación, control y seguimiento a  la gestión integral de RCD en Bogotá.</t>
  </si>
  <si>
    <t>Realizar seguimiento a la elaboración del diagnóstico y factibilidad del uso de innovaciones tecnológicas que permitan fortalecer los instrumentos de control aplicados por la SDA, con el fin de formular estrategias para la evaluación, control y seguimiento a residuos de construcción y demolición RCD y otros residuos, generados en el Distrito Capital</t>
  </si>
  <si>
    <t>Realizar seguimiento a la elaboración del diagnóstico y factibilidad del uso de innovaciones tecnológicas que permitan fortalecer los instrumentos de control aplicados por la SDA, con el fin de formular estrategias para la evaluación, control y seguimiento a llantas usadas generadas en el Distrito Capital</t>
  </si>
  <si>
    <t>Formular y desarrollar  una investigación base para el  acopio, transporte, tratamiento y aprovechamiento de llantas usadas en la ciudad,  como insumo   del instrumento de control y seguimiento  al  aprovechamiento de llantas usadas en la Ciudad de Bogotá</t>
  </si>
  <si>
    <t>5, PONDERACIÓN HORIZONTAL AÑO: _2017__</t>
  </si>
  <si>
    <t>-</t>
  </si>
  <si>
    <t>Se generó una matriz para el registro, clasificación y consolidación de información de instrumentos de planeación urbana que aportan al cumplimiento del Plan de Acción de la PPECS - Política publica de ecourbanismo y construcción sostenible, Resolución 1319 de 2015; se realizó la clasificación de las determinantes ambientales emitidas en la vigencia 2016 como son: 9 Planes de Implantación, 10 Planes Parciales de desarrollo y 7 Planes Parciales de Renovación Urbana.
Se generó como mecanismo de reporte de los indicadores para el cumplimiento de las metas del Plan de Acción una matriz por componente estratégico de las acciones competencia de la SEGAE; se ajustaron las fórmulas de cálculo para los indicadores: consumo responsable de agua potable (m2), permeabilidad y drenajes sostenibles (m3), gestión de infraestructuras verdes y servicios ecosistémicos.
Se realizo consulta  a ACUEDUCTO, CODENSA, IDU , SDP , DANE, DADEP, IDRD,se realizo el registro y consolidación de la información alimentando la matriz de seguimiento de las metas de la Política Publica de Ecourbanismo y Construcción Sostenible.</t>
  </si>
  <si>
    <t xml:space="preserve">La implementación de la política pública de ecourbanismo y construcción sostenible (Decreto 566 de 2014) y su plan de acción sostenible (Resolución 1319 de 2015), le aporta al objetivo de eco eficiencia como herramienta fundamental para reorientar las actuaciones de urbanismo y construcción de Bogotá hacia un enfoque de desarrollo sostenible. </t>
  </si>
  <si>
    <t>Comunicaciones oficiales Externas, FOREST y matriz de seguimiento PPECS.</t>
  </si>
  <si>
    <t>Durante el segundo trimestre se incorporó criterios de sostenibilidad ambiental a cincuenta  (50) proyectos de diferentes escalas, para un total de 113, tanto en espacio público como en privado, promoviendo la construcción sostenible y el ecourbanismo en la ciudad.  Los proyectos a los cuales se les incorporo criterios de sostenibilidad corresponden a: Cuatro (4) Planes Parciales de Desarrollo, un (1) proyecto de compatibilidad de usos de vivienda en suelo restringido, cuarenta y cinco (44) proyectos de diseño paisajístico de parques y zonas verdes, un (1) proyecto pre - reconocido como ecoeficientes por el Programa Bogotá Construcción Sostenible.</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</si>
  <si>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</si>
  <si>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En la vigencia 2018 se dará inicio al proceso contractual y se iniciaran las obras requeridas para la implementación del proyecto SUDS, en la vigencia 2019 se desarrollaran las obras, las cuales se finalizarán en el primer semestre del año 2020 dando por finalizada y ejecutada la totalidad de la implementación del SUDS.</t>
  </si>
  <si>
    <t>En la vigencia 2017 se tiene programado realizar el primer reporte en el mes de septiembre, debido a que en esta fecha se espera adelantos en el convenio con la Empresa de Acueducto de Bogotá para la elaboración de los estudios y diseños de proyecto, por lo que en el segundo trimestre no se reporta avance en la ejecución.</t>
  </si>
  <si>
    <t>Durante el segundo trimestre se realizó el acompañamiento a 1466 m2 de infraestructura vegetada, correspondientes a 1431 m2 de jardín vertical y 35 m2 en techo verde, en proyectos existentes en espacio público y privado de las localidades de Usaquén ( 72 m2), Santa Fé (23 m2) y Chapinero (560 m2), Barrios unidos (100 m2), Engativá (26 m2), Fontibón (232 m2),  Suba (445 m2) y Teusaquillo (8 m2) de la Ciudad de Bogotá, todo esto para un total de 2745 m2 hasta la fecha.</t>
  </si>
  <si>
    <t>Este indicador es de reporte anual, por lo que los avances realizados están acordes al plan de trabajo, y en éste se ha continuado con el ejercicio de validación de las fórmulas estadísticas, a través de análisis de datos multivariantes, con el objetivo de evaluar los sectores productivos de manera independiente de acuerdo al comporta medio medio en la eficiencia del uso de los recursos en la ciudad.  A su vez, se continua con la elaboración documental y electrónica de la Herramienta GAE, la cual tiene como objetivo consolidar la información acerca de los consumos de agua, energía y generación de residuos peligrosos del año 2016, así como el estado de los trámites legales ambientales aplicables a las empresas, la implementación de proyectos ambientales y de Sistemas de Gestión Ambiental, información requerida para evaluar la gestión y el desempeño ambiental de las organizaciones.
Adicionalmente, se han realizado las capacitaciones incluidas dentro del Programa Gestión Ambiental Empresarial y se han realizado visitas diagnósticas acerca del cumplimiento de los requisitos legales ambientales aplicables, consolidación y reporte de indicadores ambientales y la implementación de Sistemas de Gestión Ambiental.</t>
  </si>
  <si>
    <t>N//A</t>
  </si>
  <si>
    <t xml:space="preserve">La semana ecoempresarial es un escenario para que las organizaciones, academia y gremios realicen acciones en conjunto que fortalezcan los programas ambientales a su cargo, potencializando la autogestión ambiental. Para el segundo trimestre se definieron las actividades que se impulsarán en la semana siendo: seminario internacional de nuevos enfoques en la producción y consumo sostenible, ecoreciclatón, festival ambiente al parque, por lo anterior, se han llevado a cabo múltiples reuniones para establecer locaciones, aliados y definición de temas. </t>
  </si>
  <si>
    <t>Sinergias entre diferentes gremios, organizaciones y academia, para fortalecer la autogestión ambiental.</t>
  </si>
  <si>
    <t>El grupo de residuos de la Subdirección de Ecourbanismo y Gestión Ambiental Empresarial y la Subdirección Control Ambiental al Sector Público, en cumplimiento a la meta del plan de desarrollo  y en cumplimiento a la resolución 1457 de 2010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recopila la información de cantidades gestionadas de estos puntos y así mismo las llantas gestionadas por medio de sus afiliados. Con un resultado de 3379 Toneladas de llantas recolectadas y aprovechas en Bogotá .</t>
  </si>
  <si>
    <t>Gracias a las campañas distritales se disminuyó la cantidad de llantas usadas  abandonas en el espacio público y fuentes hídricas lo cual redujo el riesgo asociado en la población. Se promovió el manejo,  aprovechamiento  y disposición de llantas usadas en el distrito capital.
Por medio de las estrategias realizadas por la mesa de llantas y con la participación  del grupo de profesionales de Residuos SEGAE, se logro la sensibilización de los establecimientos en las zonas criticas de la ciudad y de manera general en le espacio publico.</t>
  </si>
  <si>
    <t xml:space="preserve">A junio de 2017 se elaboró el documento Plan de acción y control para la gestión de las llantas usadas,  en el cual  se determinan los lineamientos y  las acciones a desarrollar por parte de la SDA para la evaluación,  control,  seguimiento y gestión  integral de las llantas usadas para promover su aprovechamiento en el D.C en cumplimiento de lo establecido en la Resolución 1457 de 2010, el Decreto 442 de 2015 y el Acuerdo 602 de 2015. El anterior documento se encuentra en revisión técnica para posterior aprobación por parte de la Subdirección de Control Ambiental al Sector Publico
</t>
  </si>
  <si>
    <t>La estructuración de un Plan de acción permitirá identificar, priorizar  e implementa ar acciones de evaluación,  control,  seguimiento y gestión  integral de las llantas usadas, para promover su aprovechamiento en el D.C.
El desarrollo de un Plan de Acción como una de las estrategias que desarrollará la Secretaría Distrital de Ambiente como autoridad Ambiental del Distrito Capital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realizarán visitas de  seguimiento y control a las instalaciones que realicen almacenamiento de llantas usadas o material derivado de actividades de tratamiento o aprovechamiento de llantas en Bogotá D.C, con el objeto de prevenir factores de contaminación ambiental derivados de tal actividad.</t>
  </si>
  <si>
    <t>Bases de Datos  de los establecimientos, fecha de visita, nombre del establecimiento, dirección, localidad y contratistas que realizaron la visita.</t>
  </si>
  <si>
    <t>En el período de enero a Junio de 2017 la SDA controló un total acumulado de 4206 toneladas de Residuos Peligrosos (infecciosos, químicos y administrativos) en el sector salud y afines generadas en el Distrito Capital, donde se realizaron en total acumulado de 139 visitas de Seguimiento y Control a establecimientos generadores de residuos hospitalarios y similares con su respectiva actuación técnica, generando 86 oficios de requerimiento, y 11 Concepto técnico y 17 Informes Técnicos ; además se realizaron 5 Conceptos Técnicos, 22 oficios de requerimiento a solicitud de información y/o actualización de caracterización con RESOL 631 de 2015 y 11 caracterizaciones fueron vinculadas a permiso de vertimientos.
Por último, se analizaron 40 Informes de gestión con su respectiva actuación</t>
  </si>
  <si>
    <t>Durante el primer semestre de 2017 y con el objeto de promover la adecuada gestión de llantas usadas y sus subproductos en el Distrito Capital, a través de la articulación y fortalecimiento de los actores que intervienen en el Ciclo de vida de este residuo, la SCASP  revisó informes de cumplimiento del aprovechamiento de GCR que permitieron evidenciar el 0,38% de gránulo de caucho reciclado  para la construcción y reconstrucción de vías de la ciudad.</t>
  </si>
  <si>
    <t>Se evidencia un retraso dado que  se está a la espera del reporte del Instituto de Desarrollo Urbano  referente a "Cantidad total de asfalto utilizado en la intervención", con el fin de verificar el porcentaje de GCR utilizado en la totalidad del volumen de la mezcla asfáltica</t>
  </si>
  <si>
    <t xml:space="preserve">Requerir los informes de cumplimiento de lo exigido en el artículo 10 del Decreto 442 de 2015, modificado por el artículo 4 del Decreto 265 de 2015, de las alcaldías locales, Instituto de Desarrollo Urbano, IDU, Unidad de Mantenimiento Vial UMV y el Instituto Distrital de Recreación y Deporte IDRD.
Generar un formato de seguimiento en el aplicativo web de la SDA para el informe de grano de caucho, el cual será expuesto en la reunión programada para el mes de junio de 2017, donde se socializará cada uno de los ítems que contiene dicho formato. Así mismo será publicado en la página Web de la entidad para el conocimiento por parte de la comunidad. (Actividad proyectada para el mes de Agosto) </t>
  </si>
  <si>
    <t>A Junio de 2017 se elaboró el documento que describe las acciones de control para los residuos hospitalarios y de riesgo biológico, las cuales  definen las estrategias  que permitan optimizar o innovar acciones de control existentes.   
Como parte de la implementación del documento en mención la SDA realizó  1022 acciones de control a los generadores de Residuos Peligrosos hospitalarios y similares (infeccioso, químico y administrativo) en el sector salud y afines generadas en el Distrito Capital,</t>
  </si>
  <si>
    <t xml:space="preserve">En lo corrido del año  se realizaron 334 visitas de seguimiento y control a  obras de infraestructura en el perímetro urbano del Distrito Capital que permitieron controlar la disposición adecuada de 4.271.113 toneladas de RCD con  lo anterior se da cumplimiento a lo establecido en resolución 0932 de 2015; de esta forma las cantidades controladas de RCD se verifican mediante la revisión de las certificaciones subidas al aplicativo web de cada proyecto corroborando la veracidad de los sitios de disposición y lo reportado por los constructores,  
Además entre enero y junio de 2017 se realizó la revisión de 236 Planes de gestión de RCD, de los cuales se aprobarón 58 planes presentados por obras mayores a 5.000 m2 que causan impactos ambientales en la ciudad, así mismo se generaron 46  Informes técnicos (Sitios de disposición final, Clasificación de impacto ambiental) y/o Conceptos técnicos por incumplimiento en obras en las diferentes obligaciones estipuladas en la Resolución 01115 de 2012, 0932 de 2015 y Resolución 1138 de 2013. 
</t>
  </si>
  <si>
    <t xml:space="preserve">Las actividades de  evaluación, control y seguimiento a la gestión integral de RCD en Bogotá D. C., ha contribuido en la reducción de la presión de deterioro que ejerce el sector de la construcción sobre las áreas de alto valor ecológico de la Estructura Ecológica Principal –EEP- que concentra gran parte de la biodiversidad de Bogotá, así mismo han contribuido a disminuir la degradación del paisaje urbano y espacio público, en relación a  la  afectación al paisaje por el cambio visual tan agreste que se sufre al disponer escombros sin las medidas de mitigación apropiadas.
</t>
  </si>
  <si>
    <t>Actas de seguimiento ambiental en obras y/u otros informes de sitios de disposición final y/o aprovechamiento autorizados, reportes de los generadores, bases de datos.</t>
  </si>
  <si>
    <t>En el primer semestre del año 2017  se controló la aplicación de  técnicas de aprovechamiento y tratamiento de RCD para un  total 1.186.015Ton. equivalente al 15,39% del 20% establecido para la meta estipulada.
Estos valores se obtienen con base en los reportes generados por el seguimiento realizado a las obras y al aplicativo Web de la Entidad y teniendo en cuenta las siguientes variables: -El número de obras inscritas, el área en metros cuadrados de construcción que para el año 2017 y 2016 , calculado según la base de datos  soporte de la SCASP y el  % de reutilización de Obra teniendo en cuenta un coeficiente de volumen de construcción de 0.60 m3/m2 de materiales de obra requerido.
Considerando lo anterior el valor total de rcd reutilizados o aprovechados a controlar  en las obras es de 1.541.574   equivale a un 20% el cual corresponde a la meta establecida para la vigencia 2017 acorde con la norma.</t>
  </si>
  <si>
    <t>Conforme al reporte realizado por los grupos de trabajo (Cuenca Salitre, Cuenca Tunjuelo, Cuenca Fucha) y el grupo de HC para el caso de seguimiento a licencias ambientales, se reportaron los siguientes datos, para el período comprendido entre Abril - Junio de 2017:
Conceptos o informes Técnicos de control y vigilancia RESPEL:  23
Requerimientos de Control y vigilancia en Respel:
                    Pequeños Generadores: 6
                    Medianos Generadores: 1
                    Otros Generadores : 21
Requerimientos de control y vigilancia Acopiadores Primarios:  17
Registros Generadores de Residuos Peligrosos: 29
Inscripciones Acopiadores Primarios: 25
Inscripciones Inventario PCB´s: 1
Seguimiento a Licencias Ambientales: 6 (con visita del año 2016) - 1  (visita año 2017)</t>
  </si>
  <si>
    <t xml:space="preserve">Se realizaron acercamientos con nuevos programas posconsumo: (CLICk&amp;GREEN para RAEES, RECOPILA para la corriente de pilas y acumuladores y CELULAR SUNpara la corriente de pilas de celulares)  con el fin de  promover la disposición adecuada de residuos peligrosos mediante la promoción y divulgación de dichos programas por medio de los canales de comunicación de la SDA. Además se ha incrementado la divulgación del acuerdo 634 de 2015 logrando un mayor número de registros tramitados y así mismo  una mayor cantidad de AVU gestionado y controlado a través de las empresas registradas.
De esta manera se consolida la información de cada una de las corrientes de residuos peligrosos por medio de los programas posconsumo autorizados de la siguiente manera: Luminarias (58.675,12 kg), RAEES (262.850,55 kg), Medicamentos Vencidos (11.883 kg), Pilas y Acumuladores (24108.65 kg) y Aceite vegetal Usado 300.842,72 kg para un total de 658.36 Toneladas de Residuos Peligrosos y especiales gestionados adecuadamente.
Se debe tener en cuenta que los tiempos de entrega de los certificados o soportes de las cantidades reportadas, no coinciden con los tiempos de la generación del presente informe, debido a que el tiempo de emisión de los certificados por parte de los gestores puede variar entre 3 y 6 meses a partir de la fecha de entrega o recolección del residuo. 
</t>
  </si>
  <si>
    <t>Se pretende reducir los impactos ambientales y sanitarios que se generan por la  inadecuada disposición de los residuos peligrosos y especiales; además mejorar alternativas de reutilización, reciclaje y aprovechamiento dirigidos en extender la vida útil del relleno sanitario en el distrito capital.</t>
  </si>
  <si>
    <t>Base de datos, constancias y certificados de disposición final.</t>
  </si>
  <si>
    <t>Se diligenció la ficha de seguimiento de reducción de emisiones de GEI para el proyecto quema de biogás en el RSDJ y del proyecto Plazas de mercado. De acuerdo al avance de los proyectos, se obtuvo como resultado que mediante la implementación del proyecto “Extracción, tratamiento y aprovechamiento del Biogás proveniente del Relleno Sanitario Doña Juana-RSDJ” según la información disponible suministrada por  la UAESP en el periodo enero-abril de 2017, se estimó una reducción de 116.394 tCO2eq (toneladas de Dióxido de Carbono Equivalente) por el tratamiento de 5.542 toneladas de metano en la planta de biogás. Adicionalmente, con la ejecución del proyecto "Ruta selectiva de residuos orgánicos en las Plazas de Mercado Distritales", según la información suministrada por el IPES  se estimó una reducción de 44  tCO2eq por el tratamiento de 1.048 toneladas de residuos orgánicos. Por lo anterior, se logró en total la reducción de 116.438 tCO2eq con los proyectos mencionados.</t>
  </si>
  <si>
    <t xml:space="preserve">Se actualizaron las fichas de proyectos de reducción de emisiones GEI que hacen parte del Plan de acción encaminado a la reducción de GEI acorde a la revisión de las metas a corto plazo del Plan Distrital de Gestión de Riesgos y Cambio Climático - PDGRCC, realizada con las entidades responsables, tales como: Empresa de Acueducto y Alcantarillado de Bogotá-EAAB, CODENSA, Secretaría Distrital de Movilidad - SDM, Unidad Administrativa Especial de Servicios Públicos-UAESP, Subdirección de Ecosistemas y Ruralidad SER-SDA, Subdirección de Calidad del Aire, Auditiva y Visual SCAAV-SDA. </t>
  </si>
  <si>
    <t>La implementación del Plan de Acción permite identificar el aporte de los proyectos distritales a la reducción de emisiones de GEI y efectuar el seguimiento continuo del avance de mitigación de emisiones de GEI durante la vigencia 2016-2020.</t>
  </si>
  <si>
    <t>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t>
  </si>
  <si>
    <t>Promover la implementación de techos verdes y jardines verticales, en espacio público y privado en estructuras nuevas y/o existentes mediante procesos de divulgación, capacitación de esta tecnología, acompañamiento técnico y generación de incentivos, ofrecen múltiples beneficios ambientales (Eje. Retienen el agua lluvia, mitigan el efecto isla de calor, absorben el ruido), sociales (Eje. Mejoran el paisaje urbano, aumentan el área verde de la ciudad, mejoran la calidad de vida) y económicos (Eje. Mantienen la comodidad térmica al interior de las edificaciones, evitando el uso de calefactores, valorizan el predio, permiten integrarse con sistemas de aprovechamiento de agua lluvia, ahorrando consumo de agua), para la ciudad y sus habitantes.</t>
  </si>
  <si>
    <t>En el marco de la actualización y puesta en marcha de la Política Distrital de Producción y Consumo Sostenible – PDPyCS, se realizaron dos (2) reuniones, con la participación de profesionales de la Subdirección de Políticas y Planes Ambientales y de la Subdirección de Ecourbanismo y Gestión Ambiental Empresarial, donde se definieron los últimos detalles del documento. Adicionalmente, se remitió el documento a las diferentes áreas de la Secretaría Distrital de Ambiente para abarcar el proceso de participación en la formulación de la política, y se realizaron los ajustes pertinentes para obtener un documento idóneo.</t>
  </si>
  <si>
    <t>Durante el segundo trimestre del año 2017 se logro cumplir con las mesas de curtiembres programadas para los meses de abril, mayo y junio, a la fecha el sector curtidor no ha radicado su propuesta para el desarrollo de la planta conjunta, solicitada inicialmente el 27 de diciembre de 2016. Por otra parte la jornada de expertos que se venia trabajando se enfoco en una muestra de buenas practicas para el tratamiento de aguas residuales, para lo cual  se realizaron 20  visitas a las empresas con permiso de vertimientos y 5 de ellas fueron seleccionadas para mostrarlas en el evento de buenas practicas a realizarse en el mes de julio.
En el periodo comprendido entre abril y junio de 2017, se realizó la gestión para dar cumplimiento al apoyo en la formulación y seguimiento del parque, priorizando las acciones de acuerdo a las necesidades del sector curtidor, es así como en el mes de abril se realizó jornada de atención personalizada de usuarios respecto a sus permisos de vertimientos liderada por el Secretario de Ambiente Francisco Cruz. Complementario a esta se convocaron dos jornadas más para la atención de dudas sobre permisos de vertimientos y se realizó capacitación en caracterizaciones presuntivas para facilitar su presentación de parte de los empresarios. Adicionalmente se ha prestado apoyo mediante las mesas de curtiembres que se realizan mensualmente.
Por otra parte la SEGAE hace presencia en el Centro de Servicios Empresariales de San Benito, todos los miércoles para atender las inquietudes de todos los usuarios respecto a tramites. En este mismo espacio se logro la inscripción de 9 empresas al programa de gestión ambiental empresarial con las cuales se gestionará el desarrollo de sus sistemas de gestión ambiental.
Respecto a la construcción de la planta centralizada a cargo del sector curtidor a la fecha no se ha radicado ante la Secretaría de Ambiente, el plan de trabajo que las curtiembres van a desarrollar, por lo que se esta a la espera de su pronunciamiento.
Por otra parte se realizaron 20  visitas a las empresas con permiso de vertimientos y 5 de ellas fueron seleccionadas para mostrarlas en el evento de buenas practicas a realizarse en el mes de julio.</t>
  </si>
  <si>
    <t>El beneficio que percibe la cuidad a través del proyecto es contribuir a la descontaminación del Rio Bogotá. Dado que las curtiembres de San Benito generan vertimientos con altas cargas contaminantes que son descargados por la red de alcantarillado al Río Tunjuelo que es uno de los afluentes del Río Bogotá.
Adicionalmente todas las actuaciones desarrolladas se realizan el marco de cumplimiento de la sentencia del Río Bogotá en atención a la orden 4.63, por lo tanto contribuyen al cumplimiento de dicho fallo y al cumplimiento de la medida cautelar proferida el 18 de octubre de 2016 en San Benito.</t>
  </si>
  <si>
    <t xml:space="preserve">Se realizaron acercamientos con nuevos programas posconsumo: (CLICk&amp;GREEN para RAEES, RECOPILA para la corriente de pilas y acumuladores y CELULAR SUN, para la corriente de pilas de celulares)  con el fin de  promover la disposición adecuada de residuos peligrosos mediante la promoción y divulgación de dichos programas por medio de los canales de comunicación de la SDA. Además se ha incrementado la divulgación del acuerdo 634 de 2015 logrando un mayor número de registros tramitados y así mismo  una mayor cantidad de AVU gestionado y controlado a través de las empresas registradas.
De esta manera se consolida la información de cada una de las corrientes de residuos peligrosos por medio de los programas posconsumo autorizados de la siguiente manera: Luminarias (58.675,12 kg), RAEES (262.850,55 kg), Medicamentos Vencidos (11.883 kg), Pilas y Acumuladores (24108.65 kg) y Aceite vegetal Usado 300.842,72 kg para un total de 658.36 Toneladas de Residuos Peligrosos y especiales gestionados adecuadamente.
Se debe tener en cuenta que los tiempos de entrega de los certificados o soportes de las cantidades reportadas, no coinciden con los tiempos de la generación del presente informe, debido a que el tiempo de emisión de los certificados por parte de los gestores puede variar entre 3 y 6 meses a partir de la fecha de entrega o recolección del residuo. 
</t>
  </si>
  <si>
    <t>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t>
  </si>
  <si>
    <t>Durante el periodo comprendido entre enero a Junio de 2017 Los profesionales de la SCASP realizaron  visitas de control  a 844 establecimientos y 417  visitas de seguimiento del registro de los establecimientos, generadores y gestores de llantas usadas, ubicados en el perímetro urbano del Distrito Capital, verificando el cumplimiento de la normatividad ambiental a  establecimientos  de acopio de llantas usadas.</t>
  </si>
  <si>
    <t xml:space="preserve">Las estrategias que  desarrollará la SDA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 el  seguimiento y control a las instalaciones que realicen almacenamiento de llantas usadas o material derivado de actividades de tratamiento o aprovechamiento de llantas en Bogotá D.C, con el objeto de prevenir factores de contaminación ambiental derivados de tal actividad.
De acuerdo con los resultados obtenidos durante este primer trimestre en cuanto a la gestión de llantas usadas en el distrito capital, se evidencia que el comportamiento frente a meses y años anteriores es mucho mayor lo cual genera una reducción en los impactos ambientales ocasionados por llantas en espacio publico como el manejo adecuado por parte de los establecimientos de la ciudad
</t>
  </si>
  <si>
    <t>A junio de 2017 se avanza en la contratación de la Fase 2 de la investigación para realizar el análisis, desarrollo, adecuación técnica e implementación de la solución tecnológica requerida por la Secretaría Distrital de Ambiente para fortalecer la evaluación, control y seguimiento a las llantas usadas generadas en el Distrito Capital. en este sentido se realizó la justificación y la definición de lo productos requeridos entre ellos   la instalación de bases de datos, servidores de aplicaciones y herramientas necesarias para el correcto funcionamiento del Portal Especializado Web, así como  entregar el código fuente de la solución tecnológica desarrollada.
Con respecto a la magnitud de la reserva,  acorde con el cronograma establecido a junio de 2017 se recibió a satisfacción  los productos de la investigación orientada a Realizar el diagnóstico y factibilidad del uso de innovaciones tecnológicas que permitan fortalecer los instrumentos de control aplicados por la SDA, con el fin de formular estrategias para la evaluación, control y seguimiento a llantas usadas, residuos de construcción y demolición RCD y otros residuos, generados en el Distrito Capital.</t>
  </si>
  <si>
    <t>Las actividades de  evaluación, control y seguimiento a la gestión integral de RCD en Bogotá D. C., ha contribuido en la reducción de la presión de deterioro que ejerce el sector de la construcción sobre las áreas de alto valor ecológico de la Estructura Ecológica Principal –EEP- que concentra gran parte de la biodiversidad de Bogotá, así mismo han contribuido a disminuir la degradación del paisaje urbano y espacio público, en relación a  la  afectación al paisaje por el cambio visual tan agreste que se sufre al disponer escombros sin las medidas de mitigación apropiadas.</t>
  </si>
  <si>
    <t>En el periodo comprendido entre enero y Junio de  2017, se realizó 1 visita técnica mensual de control y seguimiento a los 3 sitios de disposición final vigentes en el distrito capital (Las Manas, San Antonio y Cemex - La Fiscala), aprobados por los autoridades ambientales correspondientes.  En el mes de marzo de realizó el control y seguimiento a través del aplicativo web sobre el reporte mensual de las cantidades de RCD dispuestos, sobre los tres sitios antes mencionados.</t>
  </si>
  <si>
    <t xml:space="preserve">Para el primer semestre se a avanzado en un 21% correspondiente a un 16% de magnitud de la vigencia y un 5% de la reserva.
A junio de 2017 se avanza en la contratación de la Fase 2 de la investigación para realizar el análisis, desarrollo, adecuación técnica e implementación de la solución tecnológica requerida por la Secretaría Distrital de Ambiente para fortalecer la evaluación, control y seguimiento a los Residuos de Construcción y Demolición – RCD generados en el Distrito Capital  en este sentido se realizó la justificación y la definición de lo productos entre ellos   la instalación de bases de datos, servidores de aplicaciones y herramientas necesarias para el correcto funcionamiento del Portal Especializado Web, así como  entregar el código fuente de la solución tecnológica desarrollada.
A junio de 2017 se recibió a satisfacción  los productos de la investigación orientada a Realizar el diagnóstico y factibilidad del uso de innovaciones tecnológicas que permitan fortalecer los instrumentos de control aplicados por la SDA, con el fin de formular estrategias para la evaluación, control y seguimiento a  residuos de construcción y demolición RCD y otros residuos, generados en el Distrito Capital.
</t>
  </si>
  <si>
    <t>El desarrollo e implementación de un instrumento de control a partir de procesos de innovación tecnológica e investigación para la gestión integral de RCD en Bogotá permitirá  determinar  la posibilidad y viabilidad del uso de herramientas tecnológicas (innovación y desarrollo) para realizar  Evaluación, Control y Seguimiento a las actividades de gestión integral de los  Residuos de Construcción y Demolición RCD, generados en la producción de subproductos del procesamiento de  RCD en el Distrito Capital lo cual redundará en el fortalecimiento de las herramientas destinadas a la operación del sistema de gestión de la información de RCD a cargo de la SDA para realizar un eficaz, eficiente y efectivo proceso de evaluación control y seguimiento a los generadores de RCD por medio del uso de herramientas tecnológicas que permitan georreferenciar las obras constructivas que se desarrollan en la ciudad así como  efectuar su seguimiento por medio de reportes de los grandes generadores de RCD públicos y privados que generan la autorregulación de los sujetos de control de la SDA.</t>
  </si>
  <si>
    <t>En este periodo se realizó la evaluación del entregable 2 el cual esta compuesto por los productos 3 y 4  Matriz de priorización con base en información secundaria, de los sectores contemplados en el decreto 351 de 2014 y el documento técnico con la  consolidación de la información de la matriz por cada uno de los sectores con el respectivo análisis técnico de la información recolectada y su respectiva justificación de la priorización efectuada. 
Igualmente, La SCASP avanzó el desarrollo de la  Fase 3,  para la definición de Instrumento de Control a implementar  a través de la utilización de herramientas tecnológicas que permitan fortalecer las acciones de control adelantadas por la SCASP , para lo cual avanza en la contratación de la consultoría para realizar el diagnóstico y factibilidad del uso de innovaciones tecnológicas, como estrategia de control que permita fortalecer los instrumentos aplicados por la SDA, para establecer alertas y priorizar las acciones de evaluación, control y seguimiento a los residuos peligrosos y vertimientos generados en establecimientos de salud humana y afines en la ciudad de Bogotá y el  profesional que apoyará las actividades de investigación para optimizar los procesos de evaluación, control y seguimiento a los establecimientos generadores de residuos hospitalarios y similares en el D.C.</t>
  </si>
  <si>
    <t xml:space="preserve">Para el segundo semestre de 2017 (Enero - Junio ) se realizaron 32  visitas a entidades Públicas ubicadas en el D.C, con el fin de realizar la evaluación, control y seguimiento al cumplimiento normativo ambiental con énfasis en la implementación del PIGA, acorde con lo definido por la  Resolución 242 de 2014 “Por la cual se adoptan los lineamientos para la formulación, concertación, implementación, evaluación, control y seguimiento del Plan Institucional de Gestión Ambiental –PIGA”, así mismo  se remitieron a las entidades distritales objeto de Evaluación, Control y Seguimiento  al PIGA, un total de  67 requerimientos de ECS al PIGA
</t>
  </si>
  <si>
    <t>Aunque se fortalecieron las visitas de control a las entidades distritales, se requirió un tiempo adicional para reformular la captura y levantamiento de información en la visita  generando a su vez un proceso de capacitación e inducción al personal contratado en abril  para realizar estas visitas, lo cual generó un retraso en el cronograma proyectado.</t>
  </si>
  <si>
    <t>Incrementar el número de las visitas de control a las entidades distritales, proyectadas según el cronograma.</t>
  </si>
  <si>
    <t xml:space="preserve">Realizar evaluación control y seguimiento en la implementación del Plan Institucional de Gestión Ambiental – PIGA contribuye a disminuir los posibles   impactos ambientales que generan las entidades que conforman la estructura del Distrito Capital, a través de los aspectos ambientales resultantes de sus procesos, tales como consumo elevado de recursos y materiales (agua, energía, papel, insumos, entre otros), generación de residuos sólidos (aprovechables, no aprovechables, de manejo especial y peligrosos), vertimientos, emisiones atmosféricas por fuentes fijas y móviles, ruido y publicidad exterior visual. 
</t>
  </si>
  <si>
    <t>Se diligenció la ficha de seguimiento de reducción de emisiones de GEI para el proyecto quema de biogás en el RSDJ y del proyecto Plazas de mercado. De acuerdo al avance de los proyectos, se obtuvo como resultado que mediante la implementación del proyecto “Extracción, tratamiento y aprovechamiento del Biogás proveniente del Relleno Sanitario Doña Juana-RSDJ” según la información disponible suministrada por  la UAESP en el periodo enero a Junio de 2017, se estimó una reducción de 116.394 tCO2eq (toneladas de Dióxido de Carbono Equivalente) por el tratamiento  de metano en la planta de biogás. Adicionalmente, con la ejecución del proyecto "Ruta selectiva de residuos orgánicos en las Plazas de Mercado Distritales", según la información suministrada por el IPES  se estimó una reducción de 44  tCO2eq por el tratamiento de 1.048 toneladas de residuos orgánicos. Por lo anterior, se logró en total la reducción de 116.438 tCO2eq con los proyectos mencionados.</t>
  </si>
  <si>
    <r>
      <t xml:space="preserve">A la fecha el Grupo PEI-proyectos especiales de infraestructura, se encuentra tramitando 40 procesos relacionados con Permisos de Ocupación de Cauce, dentro de los cuales se encuentra el proyecto IDU contrato  1630 de 2015 denominado "estudios , diseños, construcción de obra civil,suministro.,montaje, puesta en funcionamiento y mantenimiento del componente electromecánico de un sistema de transporte de pasajeros por cable aéreo, tipo monocable,desenganchable, en la localidad de Ciudad Bolívar Bogotá D.C, construcción del puente Vehicular en la Calle 20 A con Ce 96– Canal Central Fontibón y Construcción de los puentes peatonales sobre la Quebrada San Camilo    como los proyectos mas relevantes para este vigencia.
Dichos procesos se encuentran distribuidos de la siguiente manera: 
</t>
    </r>
    <r>
      <rPr>
        <sz val="10"/>
        <color rgb="FFFF0000"/>
        <rFont val="Arial"/>
        <family val="2"/>
      </rPr>
      <t>29 Corresponden a solicitudes realizadas por Entidades Públicas
11 Corresponden a solicitudes realizadas por Entidades Privadas.</t>
    </r>
    <r>
      <rPr>
        <sz val="10"/>
        <color rgb="FF000000"/>
        <rFont val="Arial"/>
        <family val="2"/>
      </rPr>
      <t xml:space="preserve">
El estado actual de estos trámites es el siguiente:
8 se encuentran en evaluación técnica y proyección de conceptos técnicos por parte del grupo PEI de la SCASP
12 Se encuentran en proyección de Autos de inicio y Resolución por parte del grupo jurídico de la SCASP
18 se encuentran pendientes del suministro de información adicional por parte del solicitante.
1 Se finalizó el proceso ya que no correspondía a un trámite de POC
</t>
    </r>
  </si>
  <si>
    <t>Durante el segundo trimestre del año 2017 se logro cumplir con las mesas de curtiembres programadas para los meses de abril, mayo y junio, a la fecha el sector curtidor no ha radicado su propuesta para el desarrollo de la planta conjunta, solicitada inicialmente el 27 de diciembre de 2016. Por otra parte la jornada de expertos que se venia trabajando se enfoco en una muestra de buenas practicas para el tratamiento de aguas residuales, para lo cual  se realizaron 20  visitas a las empresas con permiso de vertimientos y 5 de ellas fueron seleccionadas para mostrarlas en el evento de buenas practicas a realizarse en el mes de julio.
En el periodo comprendido entre abril y junio de 2017, se realizó la gestión para dar cumplimiento al apoyo en la formulación y seguimiento del parque, priorizando las acciones de acuerdo a las necesidades del sector curtidor, es así como en el mes de abril se realizó jornada de atención personalizada de usuarios respecto a sus permisos de vertimientos liderada por el Secretario de Ambiente Francisco Cruz. Complementario a esta se convocaron dos jornadas más para la atención de dudas sobre permisos de vertimientos y se realizó capacitación en caracterizaciones presuntivas para facilitar su presentación de parte de los empresarios. Adicionalmente se ha prestado apoyo mediante las mesas de curtiembres que se realizan mensualmente.
Por otra parte la SEGAE hace presencia en el Centro de Servicios Empresariales de San Benito, todos los miércoles para atender las inquietudes de todos los usuarios respecto a tramites. En este mismo espacio se logro la inscripción de 9 empresas al programa de gestión ambiental empresarial con las cuales se gestionará el desarrollo de sus sistemas de gestión ambiental.</t>
  </si>
  <si>
    <t xml:space="preserve">Con base en la información suministrada por los programas posconsumo y Sistemas de Recolección Selectiva y Gestión Ambiental tales como LUMINA, PILAS CON EL AMBIENTE, CELULAR SUN, RECOPILA  Y PUNTO AZUL se consolidaron las cantidades de residuos gestionados en el Distrito Capital, logrando cumplir con la meta establecida para el segundo trimestre del año.   </t>
  </si>
  <si>
    <t>Por medio de las campañas realizadas en el marco del programa Ecolecta de la SDA y con colaboración del programa posconsumo EcoComputo y la vinculación del programa posconsumo CLICK &amp; GREEN se logro la recolección de 262,85 Ton de Residuos de Aparatos Eléctricos y Electrónicos cumpliendo con la meta estipulada en el segundo semestre del año para la meta del plan de desarrollo.</t>
  </si>
  <si>
    <t xml:space="preserve">Con los resultados obtenidos del registro en la plataforma de AVU de la SDA se ha logrado recopilar la  información gradualmente de acuerdo con las fechas iniciales de registro además en este trimestre se cuenta con mas reportes de actores registrados logrando consolidar un volumen mayor y un funcionamiento adecuado de la plataforma de registro de AVU de la SDA. </t>
  </si>
  <si>
    <t>El grupo de residuos de la Subdirección de Eco urbanismo y Gestión Ambiental Empresarial y la Subdirección Control Ambiental al Sector Público, en cumplimiento a la meta del plan de desarrollo  y en cumplimiento a la resolución 1457 de 2010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recopila la información de cantidades gestionadas de estos puntos y así mismo las llantas gestionadas por medio de sus afiliados. Con un resultado de 3379 Toneladas de llantas recolectadas y aprovechas en Bogotá .</t>
  </si>
  <si>
    <t>A junio de 2017 se avanza en la contratación de la Fase 2 de la investigación para realizar el análisis, desarrollo, adecuación técnica e implementación de la solución tecnológica requerida por la Secretaría Distrital de Ambiente para fortalecer la evaluación, control y seguimiento a los Residuos de Construcción y Demolición – RCD generados en el Distrito Capital  en este sentido se realizó la justificación y la definición de lo productos entre ellos   la instalación de bases de datos, servidores de aplicaciones y herramientas necesarias para el correcto funcionamiento del Portal Especializado Web, así como  entregar el código fuente de la solución tecnológica desarrollada.</t>
  </si>
  <si>
    <t xml:space="preserve">A junio de 2017 se recibió a satisfacción  los productos de la investigación fase 1, orientada a Realizar el diagnóstico y factibilidad del uso de innovaciones tecnológicas que permitan fortalecer los instrumentos de control aplicados por la SDA, con el fin de formular estrategias para la evaluación, control y seguimiento a llantas usadas y otros residuos, generados en el Distrito Capital.
</t>
  </si>
  <si>
    <t xml:space="preserve">En lo corrido del año  se realizaron 334 visitas de seguimiento y control a  obras de infraestructura en el perímetro urbano del Distrito Capital que permitieron controlar la disposición adecuada de 4.271.113 toneladas de RCD 
</t>
  </si>
  <si>
    <t xml:space="preserve">Durante el primer trimestre de 2017 los profesionales de la SCASP   generaron 46  Informes técnicos (Sitios de disposición final, Clasificación de impacto ambiental) y/o Conceptos técnicos por incumplimiento en obras en las diferentes obligaciones estipuladas en la Resolución 01115 de 2012, 0932 de 2015 y Resolución 1138 de 2013. </t>
  </si>
  <si>
    <t xml:space="preserve">En el periodo comprendido entre enero y junio de  2017 el grupo de RCD respondió 1727 oficios por el sistema FOREST. Se continuará efectuando el reparto de los oficios de entrada (radicados), con el fin de dar respuesta a la totalidad de los   asignados a la Subdirección. 
Se continuará efectuando el reparto de los oficios de entrada (radicados), con el fin de dar respuesta a la totalidad de los   asignados a la Subdirección. </t>
  </si>
  <si>
    <t xml:space="preserve">Se avanzó en el  trámite sobre los actos administrativos  permisivos y Sancionatorios correspondientes  a la temática de evaluación, control y seguimiento sobre el manejo y disposición adecuada de RCD y otros residuos generados en Bogotá. Distribuidos así:
43 Permisivos  de los cuales 43 fueron firmados y 45  Sancionatorios proyectados </t>
  </si>
  <si>
    <t xml:space="preserve">A la fecha el Grupo PEI-proyectos especiales de infraestructura, se encuentra tramitando 40 procesos relacionados con Permisos de Ocupación de Cauce, dentro de los cuales se encuentra el proyecto IDU contrato  1630 de 2015 denominado "estudios , diseños, construcción de obra civil,suministro.,montaje, puesta en funcionamiento y mantenimiento del componente electromecanico de un sistema de transporte de pasajeros por cable aéreo, tipo monocable,desenganchable, en la localidad de Ciudad Bolívar Bogotá D.C, construcción del puente Vehicular en la Calle 20 A con Ce 96– Canal Central Fontibón y Construcción de los puentes peatonales sobre la Quebrada San Camilo    como los proyectos mas relevantes para este vigencia.
Dichos procesos se encuentran distribuidos de la siguiente manera: 
29 Corresponden a solicitudes realizadas por Entidades Públicas
11 Corresponden a solicitudes realizadas por Entidades Privadas.
El estado actual de estos trámites es el siguiente:
8 se encuentran en evaluación técnica y proyección de conceptos técnicos por parte del grupo PEI de la SCASP
12 Se encuentran en proyección de Autos de inicio y Resolución por parte del grupo jurídico de la SCASP
18 se encuentran pendientes del suministro de información adicional por parte del solicitante.
1 Se finalizó el proceso ya que no correspondía a un trámite de POC
</t>
  </si>
  <si>
    <t>De acuerdo a las visitas técnicas  realizadas en el marco del trámite de Permisos de Ocupación de Cauce a proyectos especiales relacionados con Entidades o Instituciones Públicas se generaron 2   informes técnicos.</t>
  </si>
  <si>
    <t>Para el semestre comprendido entre enero y junio de 2017 se realizó la revisión de 236 Planes de Gestión-RCD y se dio la aprobación a 58 planes presentados por obras mayores a 5.000 m2 que causan impactos ambientales en la ciudad, mediante el desarrollo del aplicativo web de la entidad donde reposan dichos documentos.</t>
  </si>
  <si>
    <t xml:space="preserve"> Acorde con el cronograma establecido a junio de 2017 se recibió a satisfacción  los productos de la investigación orientada a Realizar el diagnóstico y factibilidad del uso de innovaciones tecnológicas que permitan fortalecer los instrumentos de control aplicados por la SDA, con el fin de formular estrategias para la evaluación, control y seguimiento a residuos de construcción y demolición RCD y otros residuos, generados en el Distrito Capital.</t>
  </si>
  <si>
    <t xml:space="preserve">En el período de enero a Junio de 2017 la SDA realizó un total acumulado de 139 visitas de Seguimiento y Control a establecimientos generadores de residuos hospitalarios y similares que permitieron controlar un total acumulado de 4206 toneladas de Residuos Peligrosos (infecciosos, químicos y administrativos) en el sector salud y afines generadas en el Distrito Capital.
</t>
  </si>
  <si>
    <t>En el marco de las actividades realizadas por el grupo de Residuos Hospitalarios y en cumplimiento de la Resolución 1164 de 2002 “Por la cual se adopta el Manual de Procedimientos para la Gestión Integral de los residuos hospitalarios y similares” numeral 8.1.10: Elaborar informes a las autoridades ambientales y sanitarias; Acorde con lo anterior, desde el grupo de Residuos Hospitalarios de la SCASP  se realizó seguimiento a las cantidades reportadas por ECOCAPITAL S.A ESP de los residuos hospitalarios de tipo infeccioso recolectados, tratados y dispuestos  en los cuales se reportan cantidades por categoría de generador, localidad y tipo de residuo gestionado (Biosanitarios, Cortopunzantes, Anatomopatológicos y Animales).</t>
  </si>
  <si>
    <t xml:space="preserve">Durante el primer semestre del año 2017 se elaboraron  364 actuaciones técnicas distribuidas así:336 Oficios de requerimiento 11 conceptos técnicos y 17 informes técnicos, es conveniente aclarar que  las actuaciones técnicas producto del análisis de la información recolectada en campo, no es directamente proporcional al número de visitas, ya que en los casos en que se evidencio un incumplimiento reiterativo en la normatividad ambiental se genera un concepto técnico que dará lugar al proceso sancionatorio ambiental de conformidad con lo establecido en la Ley 1333 de 2009.
Para el caso de los informes técnicos emitidos estos se generan cuando se evidencia un cumplimiento total de la normativa ambiental de algún establecimiento o cuando se evidencia el cierre de algún establecimiento al cual se le ha realizado acciones de control por parte de esta Subdirección.  </t>
  </si>
  <si>
    <t xml:space="preserve">Para el período de enero a Junio  de 2017, se realizó el análisis de 154  informes de gestión radicados por establecimientos que prestan servicios de salud y afines ante esta entidad, de los cuales se analizó la información por tipo y cantidad de residuos generados, así como su coherencia con los soportes de gestión externa remitidos, lo que permite verificar si estos residuos son entregados a un gestor autorizado garantizando de esta forma la correcta gestión integral de los residuos y realizar acciones de control y seguimiento a los residuos peligrosos.   
En cumplimiento de la Resolución 3957 de 2009, el grupo de Residuos Hospitalarios ha tramitado durante el período de enero a junio de 2017  un total de 121 solicitudes  de Registro de Vertimientos a establecimientos prestadores de servicios de salud y afines; </t>
  </si>
  <si>
    <t>La SCASP avanzó el desarrollo de la  Fase 3.  para la definición de Instrumento de Control a implementar  a través de la utilización de herramientas tecnológicas que permitan fortalecer las acciones de control adelantadas por la SCASP , para lo cual avanza en la contratación de la consultoría para realizar el diagnóstico y factibilidad del uso de innovaciones tecnológicas, como estrategia de control que permita fortalecer los instrumentos aplicados por la SDA, para establecer alertas y priorizar las acciones de evaluación, control y seguimiento a los residuos peligrosos y vertimientos generados en establecimientos de salud humana y afines en la ciudad de Bogotá y el  profesional que apoyará las actividades de investigación para optimizar los procesos de evaluación, control y seguimiento a los establecimientos generadores de residuos hospitalarios y similares en el D.C.</t>
  </si>
  <si>
    <t xml:space="preserve">En este periodo se realizó la evaluación del entregable 2 el cual esta compuesto por los productos 3 y 4  Matriz de priorización con base en información secundaria, de los sectores contemplados en el decreto 351 de 2014 y el documento técnico con la  consolidación de la información de la matriz por cada uno de los sectores con el respectivo análisis técnico de la información recolectada y su respectiva justificación de la priorización efectuada. </t>
  </si>
  <si>
    <t>Para el segundo semestre de 2017 (Enero - Junio ) se realizaron 32  visitas a entidades Públicas ubicadas en el D.C, con el fin de realizar la evaluación, control y seguimiento al cumplimiento normativo ambiental con énfasis en la implementación del PIGA, acorde con lo definido por la la Resolución 242 de 2014 “Por la cual se adoptan los lineamientos para la formulación, concertación, implementación, evaluación, control y seguimiento del Plan Institucional de Gestión Ambiental –PIGA”</t>
  </si>
  <si>
    <t xml:space="preserve">Durante el primer semestre de 2017 se remitieron a las entidades distritales objeto de Evaluación, Control y Seguimiento  al PIGA, un total de de 67 requerimientos de ECS al PIGA
</t>
  </si>
  <si>
    <t xml:space="preserve">Se diligenció la ficha de seguimiento de reducción de emisiones de GEI para el proyecto quema de biogás en el RSDJ y del proyecto Plazas de mercado. De acuerdo al avance de los proyectos, se obtuvo como resultado que mediante la implementación del proyecto “Extracción, tratamiento y aprovechamiento del Biogás proveniente del Relleno Sanitario Doña Juana-RSDJ” según la información disponible suministrada por  la UAESP en el periodo enero-abril de 2017, se estimó una reducción de 116.394 tCO2eq (toneladas de Dióxido de Carbono Equivalente) por el tratamiento de metano en la planta de biogás. Adicionalmente, con la ejecución del proyecto "Ruta selectiva de residuos orgánicos en las Plazas de Mercado Distritales", según la información suministrada por el IPES  se estimó una reducción de 44  tCO2eq por el tratamiento de 1.048 toneladas de residuos orgánicos. Por lo anterior, se logró en total la reducción de 116.438 tCO2eq con los proyectos mencionados.
Se actualizaron las fichas de proyectos de reducción de emisiones GEI que hacen parte del Plan de acción encaminado a la reducción de GEI acorde a la revisión de las metas a corto plazo del Plan Distrital de Gestión de Riesgos y Cambio Climático - PDGRCC, realizada con las entidades responsables, tales como: Empresa de Acueducto y Alcantarillado de Bogotá-EAAB, CODENSA, Secretaría Distrital de Movilidad - SDM, Unidad Administrativa Especial de Servicios Públicos-UAESP, Subdirección de Ecosistemas y Ruralidad SER-SDA, Subdirección de Calidad del Aire, Auditiva y Visual SCAAV-SDA. </t>
  </si>
  <si>
    <t>7, OBSERVACIONES AVANCE TRIMESTRE__2__  DE _2017__</t>
  </si>
  <si>
    <t>Para el semestre comprendido entre enero y junio de 2017 se realizó la revisión de 236 Plan de Gestión-RCD y se dio la aprobación a 58 planes presentados por obras mayores a 5.000 m2 que causan impactos ambientales en la ciudad, mediante el desarrollo del aplicativo web de la entidad donde reposan dichos documentos.</t>
  </si>
  <si>
    <t xml:space="preserve">A Junio de 2017 se elaboró el documento que describe las acciones de control para los residuos hospitalarios y de riesgo biológico, las cuales  definen las estrategias  que permitan optimizar o innovar acciones de control existentes.   
Como parte de la implementación del documento en mención la SDA realizó  1022 acciones de control a los generadores de Residuos Peligrosos hospitalarios y similares (infeccioso, químico y administrativo) en el sector salud y afines generadas en el Distrito Capital,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</si>
</sst>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 #,##0.00_);_(&quot;$&quot;\ * \(#,##0.00\);_(&quot;$&quot;\ * &quot;-&quot;??_);_(@_)"/>
    <numFmt numFmtId="43" formatCode="_(* #,##0.00_);_(* \(#,##0.00\);_(* &quot;-&quot;??_);_(@_)"/>
    <numFmt numFmtId="164" formatCode="_-* #,##0\ _€_-;\-* #,##0\ _€_-;_-* &quot;-&quot;??\ _€_-;_-@"/>
    <numFmt numFmtId="165" formatCode="0.0%"/>
    <numFmt numFmtId="166" formatCode="#,##0.0"/>
    <numFmt numFmtId="167" formatCode="_-* #,##0.0\ _€_-;\-* #,##0.0\ _€_-;_-* &quot;-&quot;??\ _€_-;_-@"/>
    <numFmt numFmtId="168" formatCode="_([$$-240A]\ * #,##0_);_([$$-240A]\ * \(#,##0\);_([$$-240A]\ * &quot;-&quot;??_);_(@_)"/>
    <numFmt numFmtId="169" formatCode="_-* #,##0\ _€_-;\-* #,##0\ _€_-;_-* &quot;-&quot;\ _€_-;_-@"/>
    <numFmt numFmtId="170" formatCode="_-* #,##0.00\ _€_-;\-* #,##0.00\ _€_-;_-* &quot;-&quot;??\ _€_-;_-@"/>
    <numFmt numFmtId="172" formatCode="_-* #,##0.00\ _€_-;\-* #,##0.00\ _€_-;_-* &quot;-&quot;??\ _€_-;_-@_-"/>
    <numFmt numFmtId="173" formatCode="_-* #,##0\ _€_-;\-* #,##0\ _€_-;_-* &quot;-&quot;??\ _€_-;_-@_-"/>
    <numFmt numFmtId="174" formatCode="_-* #,##0.00\ &quot;€&quot;_-;\-* #,##0.00\ &quot;€&quot;_-;_-* &quot;-&quot;??\ &quot;€&quot;_-;_-@_-"/>
    <numFmt numFmtId="175" formatCode="_(* #,##0_);_(* \(#,##0\);_(* &quot;-&quot;??_);_(@_)"/>
    <numFmt numFmtId="176" formatCode="_(&quot;$&quot;\ * #,##0_);_(&quot;$&quot;\ * \(#,##0\);_(&quot;$&quot;\ * &quot;-&quot;??_);_(@_)"/>
  </numFmts>
  <fonts count="42"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font>
    <font>
      <b/>
      <sz val="18"/>
      <name val="Arial"/>
      <family val="2"/>
    </font>
    <font>
      <sz val="11"/>
      <name val="Calibri"/>
      <family val="2"/>
    </font>
    <font>
      <b/>
      <sz val="14"/>
      <name val="Arial"/>
      <family val="2"/>
    </font>
    <font>
      <sz val="12"/>
      <name val="Arial"/>
      <family val="2"/>
    </font>
    <font>
      <b/>
      <sz val="10"/>
      <name val="Arial"/>
      <family val="2"/>
    </font>
    <font>
      <sz val="14"/>
      <name val="Calibri"/>
      <family val="2"/>
    </font>
    <font>
      <sz val="8"/>
      <name val="Arial"/>
      <family val="2"/>
    </font>
    <font>
      <b/>
      <sz val="8"/>
      <name val="Arial"/>
      <family val="2"/>
    </font>
    <font>
      <sz val="11"/>
      <name val="Arial Narrow"/>
      <family val="2"/>
    </font>
    <font>
      <sz val="7"/>
      <name val="Calibri"/>
      <family val="2"/>
    </font>
    <font>
      <sz val="7"/>
      <name val="Arial"/>
      <family val="2"/>
    </font>
    <font>
      <sz val="11"/>
      <name val="Arial"/>
      <family val="2"/>
    </font>
    <font>
      <sz val="9"/>
      <name val="Calibri"/>
      <family val="2"/>
    </font>
    <font>
      <sz val="10"/>
      <name val="Calibri"/>
      <family val="2"/>
    </font>
    <font>
      <b/>
      <sz val="7"/>
      <name val="Arial"/>
      <family val="2"/>
    </font>
    <font>
      <b/>
      <sz val="12"/>
      <name val="Arial"/>
      <family val="2"/>
    </font>
    <font>
      <sz val="11"/>
      <color rgb="FF000000"/>
      <name val="Calibri"/>
      <family val="2"/>
    </font>
    <font>
      <b/>
      <sz val="12"/>
      <name val="Tahoma"/>
      <family val="2"/>
    </font>
    <font>
      <sz val="12"/>
      <name val="Arial"/>
      <family val="2"/>
    </font>
    <font>
      <sz val="11"/>
      <color indexed="8"/>
      <name val="Calibri"/>
      <family val="2"/>
    </font>
    <font>
      <sz val="10"/>
      <name val="Arial"/>
      <family val="2"/>
    </font>
    <font>
      <sz val="11"/>
      <name val="Calibri"/>
      <family val="2"/>
      <scheme val="minor"/>
    </font>
    <font>
      <sz val="7"/>
      <name val="Calibri"/>
      <family val="2"/>
      <scheme val="minor"/>
    </font>
    <font>
      <sz val="7"/>
      <color theme="1"/>
      <name val="Arial"/>
      <family val="2"/>
    </font>
    <font>
      <sz val="12"/>
      <color theme="1"/>
      <name val="Arial"/>
      <family val="2"/>
    </font>
    <font>
      <sz val="12"/>
      <color rgb="FFFF0000"/>
      <name val="Arial"/>
      <family val="2"/>
    </font>
    <font>
      <sz val="12"/>
      <color rgb="FF00B050"/>
      <name val="Arial"/>
      <family val="2"/>
    </font>
    <font>
      <b/>
      <sz val="12"/>
      <color rgb="FFFF0000"/>
      <name val="Arial"/>
      <family val="2"/>
    </font>
    <font>
      <sz val="12"/>
      <color rgb="FF000000"/>
      <name val="Arial"/>
      <family val="2"/>
    </font>
    <font>
      <b/>
      <sz val="12"/>
      <color theme="1"/>
      <name val="Arial"/>
      <family val="2"/>
    </font>
    <font>
      <b/>
      <sz val="12"/>
      <color rgb="FF000000"/>
      <name val="Arial"/>
      <family val="2"/>
    </font>
    <font>
      <sz val="8"/>
      <color rgb="FF000000"/>
      <name val="Calibri"/>
      <family val="2"/>
    </font>
    <font>
      <sz val="10"/>
      <color rgb="FF000000"/>
      <name val="Arial"/>
      <family val="2"/>
    </font>
    <font>
      <sz val="10"/>
      <color theme="1"/>
      <name val="Arial"/>
      <family val="2"/>
    </font>
    <font>
      <sz val="10"/>
      <color rgb="FFFF0000"/>
      <name val="Arial"/>
      <family val="2"/>
    </font>
  </fonts>
  <fills count="17">
    <fill>
      <patternFill patternType="none"/>
    </fill>
    <fill>
      <patternFill patternType="gray125"/>
    </fill>
    <fill>
      <patternFill patternType="solid">
        <fgColor rgb="FF7BB800"/>
        <bgColor rgb="FF7BB800"/>
      </patternFill>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theme="0"/>
        <bgColor indexed="64"/>
      </patternFill>
    </fill>
    <fill>
      <patternFill patternType="solid">
        <fgColor rgb="FF00B050"/>
        <bgColor indexed="64"/>
      </patternFill>
    </fill>
    <fill>
      <patternFill patternType="solid">
        <fgColor indexed="9"/>
        <bgColor indexed="64"/>
      </patternFill>
    </fill>
    <fill>
      <patternFill patternType="solid">
        <fgColor rgb="FF92D050"/>
        <bgColor indexed="64"/>
      </patternFill>
    </fill>
    <fill>
      <patternFill patternType="solid">
        <fgColor theme="0"/>
        <bgColor rgb="FFFFFFFF"/>
      </patternFill>
    </fill>
    <fill>
      <patternFill patternType="solid">
        <fgColor theme="0"/>
        <bgColor rgb="FFFFFF00"/>
      </patternFill>
    </fill>
    <fill>
      <patternFill patternType="solid">
        <fgColor theme="0"/>
        <bgColor rgb="FFDBE5F1"/>
      </patternFill>
    </fill>
    <fill>
      <patternFill patternType="solid">
        <fgColor theme="0"/>
        <bgColor rgb="FF92D050"/>
      </patternFill>
    </fill>
    <fill>
      <patternFill patternType="solid">
        <fgColor theme="0"/>
        <bgColor rgb="FFFF99FF"/>
      </patternFill>
    </fill>
    <fill>
      <patternFill patternType="solid">
        <fgColor rgb="FF00B050"/>
        <bgColor rgb="FF92D050"/>
      </patternFill>
    </fill>
    <fill>
      <patternFill patternType="solid">
        <fgColor theme="0"/>
        <bgColor rgb="FFFFC000"/>
      </patternFill>
    </fill>
  </fills>
  <borders count="130">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medium">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style="medium">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medium">
        <color rgb="FF000000"/>
      </right>
      <top/>
      <bottom style="medium">
        <color indexed="64"/>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bottom style="medium">
        <color indexed="64"/>
      </bottom>
      <diagonal/>
    </border>
    <border>
      <left style="thin">
        <color rgb="FF000000"/>
      </left>
      <right style="medium">
        <color rgb="FF000000"/>
      </right>
      <top/>
      <bottom style="thin">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bottom style="medium">
        <color indexed="64"/>
      </bottom>
      <diagonal/>
    </border>
    <border>
      <left style="medium">
        <color rgb="FF000000"/>
      </left>
      <right style="thin">
        <color rgb="FF000000"/>
      </right>
      <top style="thin">
        <color indexed="64"/>
      </top>
      <bottom/>
      <diagonal/>
    </border>
    <border>
      <left/>
      <right style="thin">
        <color rgb="FF000000"/>
      </right>
      <top/>
      <bottom style="medium">
        <color indexed="64"/>
      </bottom>
      <diagonal/>
    </border>
    <border>
      <left style="thin">
        <color indexed="64"/>
      </left>
      <right style="thin">
        <color rgb="FF000000"/>
      </right>
      <top/>
      <bottom/>
      <diagonal/>
    </border>
    <border>
      <left style="thin">
        <color rgb="FF000000"/>
      </left>
      <right style="thin">
        <color rgb="FF000000"/>
      </right>
      <top style="thin">
        <color indexed="64"/>
      </top>
      <bottom style="thin">
        <color rgb="FF000000"/>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indexed="64"/>
      </top>
      <bottom/>
      <diagonal/>
    </border>
    <border>
      <left style="medium">
        <color indexed="64"/>
      </left>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indexed="64"/>
      </top>
      <bottom/>
      <diagonal/>
    </border>
    <border>
      <left style="thin">
        <color rgb="FF000000"/>
      </left>
      <right style="medium">
        <color indexed="64"/>
      </right>
      <top style="thin">
        <color rgb="FF000000"/>
      </top>
      <bottom/>
      <diagonal/>
    </border>
    <border>
      <left style="thin">
        <color rgb="FF000000"/>
      </left>
      <right style="medium">
        <color indexed="64"/>
      </right>
      <top style="thin">
        <color indexed="64"/>
      </top>
      <bottom style="thin">
        <color rgb="FF000000"/>
      </bottom>
      <diagonal/>
    </border>
    <border>
      <left style="medium">
        <color indexed="64"/>
      </left>
      <right/>
      <top/>
      <bottom style="medium">
        <color indexed="64"/>
      </bottom>
      <diagonal/>
    </border>
    <border>
      <left style="medium">
        <color rgb="FF000000"/>
      </left>
      <right/>
      <top/>
      <bottom style="medium">
        <color indexed="64"/>
      </bottom>
      <diagonal/>
    </border>
    <border>
      <left/>
      <right style="thin">
        <color indexed="64"/>
      </right>
      <top style="thin">
        <color indexed="64"/>
      </top>
      <bottom style="medium">
        <color indexed="64"/>
      </bottom>
      <diagonal/>
    </border>
    <border>
      <left style="thin">
        <color rgb="FF000000"/>
      </left>
      <right style="medium">
        <color auto="1"/>
      </right>
      <top style="thin">
        <color auto="1"/>
      </top>
      <bottom style="thin">
        <color indexed="64"/>
      </bottom>
      <diagonal/>
    </border>
    <border>
      <left style="medium">
        <color rgb="FF000000"/>
      </left>
      <right style="thin">
        <color rgb="FF000000"/>
      </right>
      <top style="thin">
        <color auto="1"/>
      </top>
      <bottom style="thin">
        <color indexed="64"/>
      </bottom>
      <diagonal/>
    </border>
    <border>
      <left style="thin">
        <color indexed="64"/>
      </left>
      <right/>
      <top style="thin">
        <color indexed="64"/>
      </top>
      <bottom style="medium">
        <color indexed="64"/>
      </bottom>
      <diagonal/>
    </border>
    <border>
      <left style="medium">
        <color rgb="FF000000"/>
      </left>
      <right/>
      <top style="thin">
        <color indexed="64"/>
      </top>
      <bottom/>
      <diagonal/>
    </border>
    <border>
      <left/>
      <right style="thin">
        <color rgb="FF000000"/>
      </right>
      <top style="thin">
        <color indexed="64"/>
      </top>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auto="1"/>
      </left>
      <right/>
      <top/>
      <bottom style="medium">
        <color rgb="FF000000"/>
      </bottom>
      <diagonal/>
    </border>
  </borders>
  <cellStyleXfs count="24">
    <xf numFmtId="0" fontId="0" fillId="0" borderId="0"/>
    <xf numFmtId="9" fontId="23" fillId="0" borderId="0" applyFont="0" applyFill="0" applyBorder="0" applyAlignment="0" applyProtection="0"/>
    <xf numFmtId="172" fontId="26" fillId="0" borderId="0" applyFont="0" applyFill="0" applyBorder="0" applyAlignment="0" applyProtection="0"/>
    <xf numFmtId="174" fontId="26" fillId="0" borderId="0" applyFont="0" applyFill="0" applyBorder="0" applyAlignment="0" applyProtection="0"/>
    <xf numFmtId="0" fontId="27" fillId="0" borderId="0"/>
    <xf numFmtId="0" fontId="27" fillId="0" borderId="0"/>
    <xf numFmtId="44" fontId="4" fillId="0" borderId="0" applyFont="0" applyFill="0" applyBorder="0" applyAlignment="0" applyProtection="0"/>
    <xf numFmtId="9" fontId="26"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0" fontId="23" fillId="0" borderId="0"/>
    <xf numFmtId="0" fontId="5" fillId="0" borderId="0"/>
    <xf numFmtId="44" fontId="23" fillId="0" borderId="0" applyFont="0" applyFill="0" applyBorder="0" applyAlignment="0" applyProtection="0"/>
    <xf numFmtId="0" fontId="5" fillId="0" borderId="0"/>
    <xf numFmtId="172" fontId="23" fillId="0" borderId="0" applyFont="0" applyFill="0" applyBorder="0" applyAlignment="0" applyProtection="0"/>
    <xf numFmtId="172" fontId="26" fillId="0" borderId="0" applyFont="0" applyFill="0" applyBorder="0" applyAlignment="0" applyProtection="0"/>
    <xf numFmtId="174" fontId="2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1011">
    <xf numFmtId="0" fontId="0" fillId="0" borderId="0" xfId="0" applyFont="1" applyAlignment="1"/>
    <xf numFmtId="0" fontId="8" fillId="3" borderId="0" xfId="0" applyFont="1" applyFill="1" applyBorder="1"/>
    <xf numFmtId="0" fontId="8" fillId="3" borderId="0" xfId="0" applyFont="1" applyFill="1" applyBorder="1" applyAlignment="1">
      <alignment horizontal="center"/>
    </xf>
    <xf numFmtId="0" fontId="8" fillId="0" borderId="0" xfId="0" applyFont="1"/>
    <xf numFmtId="0" fontId="10" fillId="3" borderId="7" xfId="0" applyFont="1" applyFill="1" applyBorder="1"/>
    <xf numFmtId="0" fontId="10" fillId="3" borderId="0" xfId="0" applyFont="1" applyFill="1" applyBorder="1"/>
    <xf numFmtId="0" fontId="10" fillId="3" borderId="0" xfId="0" applyFont="1" applyFill="1" applyBorder="1" applyAlignment="1">
      <alignment horizontal="center"/>
    </xf>
    <xf numFmtId="0" fontId="10" fillId="3" borderId="21" xfId="0" applyFont="1" applyFill="1" applyBorder="1"/>
    <xf numFmtId="0" fontId="5" fillId="0" borderId="0" xfId="0" applyFont="1"/>
    <xf numFmtId="0" fontId="13" fillId="0" borderId="0" xfId="0" applyFont="1"/>
    <xf numFmtId="0" fontId="10" fillId="0" borderId="0" xfId="0" applyFont="1" applyAlignment="1">
      <alignment horizontal="center"/>
    </xf>
    <xf numFmtId="0" fontId="10" fillId="0" borderId="12" xfId="0" applyFont="1" applyBorder="1" applyAlignment="1">
      <alignment horizontal="center"/>
    </xf>
    <xf numFmtId="0" fontId="10" fillId="3" borderId="7"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horizontal="center" vertical="center" wrapText="1"/>
    </xf>
    <xf numFmtId="0" fontId="8" fillId="0" borderId="0" xfId="0" applyFont="1" applyAlignment="1">
      <alignment horizontal="center"/>
    </xf>
    <xf numFmtId="164" fontId="8" fillId="0" borderId="0" xfId="0" applyNumberFormat="1" applyFont="1" applyAlignment="1">
      <alignment horizontal="center"/>
    </xf>
    <xf numFmtId="0" fontId="10" fillId="4" borderId="29" xfId="0" applyFont="1" applyFill="1" applyBorder="1" applyAlignment="1">
      <alignment horizontal="center" vertical="center" wrapText="1"/>
    </xf>
    <xf numFmtId="0" fontId="10" fillId="0" borderId="0" xfId="0" applyFont="1" applyAlignment="1">
      <alignment vertical="center"/>
    </xf>
    <xf numFmtId="0" fontId="10" fillId="4" borderId="25"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5" fillId="0" borderId="0" xfId="0" applyFont="1" applyAlignment="1">
      <alignment horizontal="center" vertical="center"/>
    </xf>
    <xf numFmtId="0" fontId="10" fillId="4" borderId="36" xfId="0" applyFont="1" applyFill="1" applyBorder="1" applyAlignment="1">
      <alignment horizontal="center" vertical="center" wrapText="1"/>
    </xf>
    <xf numFmtId="0" fontId="10" fillId="0" borderId="0" xfId="0" applyFont="1"/>
    <xf numFmtId="0" fontId="10" fillId="4" borderId="12"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6" xfId="0" applyFont="1" applyFill="1" applyBorder="1" applyAlignment="1">
      <alignment horizontal="center"/>
    </xf>
    <xf numFmtId="0" fontId="10" fillId="4" borderId="18"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7" fillId="4" borderId="46"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17" fillId="4" borderId="16" xfId="0" applyFont="1" applyFill="1" applyBorder="1" applyAlignment="1">
      <alignment horizontal="left" vertical="center" wrapText="1"/>
    </xf>
    <xf numFmtId="10" fontId="19" fillId="4" borderId="0" xfId="0" applyNumberFormat="1" applyFont="1" applyFill="1" applyBorder="1"/>
    <xf numFmtId="0" fontId="19" fillId="4" borderId="0" xfId="0" applyFont="1" applyFill="1" applyBorder="1"/>
    <xf numFmtId="0" fontId="20" fillId="4" borderId="0" xfId="0" applyFont="1" applyFill="1" applyBorder="1"/>
    <xf numFmtId="0" fontId="20" fillId="4" borderId="21" xfId="0" applyFont="1" applyFill="1" applyBorder="1"/>
    <xf numFmtId="0" fontId="19" fillId="4" borderId="17" xfId="0" applyFont="1" applyFill="1" applyBorder="1"/>
    <xf numFmtId="0" fontId="20" fillId="4" borderId="17" xfId="0" applyFont="1" applyFill="1" applyBorder="1"/>
    <xf numFmtId="0" fontId="22" fillId="4" borderId="58" xfId="0" applyFont="1" applyFill="1" applyBorder="1" applyAlignment="1">
      <alignment horizontal="right"/>
    </xf>
    <xf numFmtId="164" fontId="10" fillId="10" borderId="37" xfId="0" applyNumberFormat="1" applyFont="1" applyFill="1" applyBorder="1" applyAlignment="1">
      <alignment vertical="center"/>
    </xf>
    <xf numFmtId="0" fontId="10" fillId="6" borderId="0" xfId="0" applyFont="1" applyFill="1"/>
    <xf numFmtId="0" fontId="0" fillId="6" borderId="0" xfId="0" applyFont="1" applyFill="1" applyAlignment="1"/>
    <xf numFmtId="0" fontId="25" fillId="6" borderId="62" xfId="0" applyFont="1" applyFill="1" applyBorder="1" applyAlignment="1">
      <alignment horizontal="center" vertical="center"/>
    </xf>
    <xf numFmtId="173" fontId="25" fillId="6" borderId="62" xfId="2" applyNumberFormat="1" applyFont="1" applyFill="1" applyBorder="1" applyAlignment="1">
      <alignment vertical="center"/>
    </xf>
    <xf numFmtId="0" fontId="25" fillId="6" borderId="0" xfId="0" applyFont="1" applyFill="1"/>
    <xf numFmtId="0" fontId="10" fillId="10" borderId="37" xfId="0" applyFont="1" applyFill="1" applyBorder="1" applyAlignment="1">
      <alignment horizontal="center" vertical="center"/>
    </xf>
    <xf numFmtId="0" fontId="10" fillId="10" borderId="46" xfId="0" applyFont="1" applyFill="1" applyBorder="1" applyAlignment="1">
      <alignment horizontal="center" vertical="center"/>
    </xf>
    <xf numFmtId="0" fontId="10" fillId="10" borderId="46" xfId="0" applyFont="1" applyFill="1" applyBorder="1" applyAlignment="1">
      <alignment horizontal="center" vertical="center" wrapText="1"/>
    </xf>
    <xf numFmtId="164" fontId="10" fillId="10" borderId="46" xfId="0" applyNumberFormat="1" applyFont="1" applyFill="1" applyBorder="1" applyAlignment="1">
      <alignment vertical="center"/>
    </xf>
    <xf numFmtId="164" fontId="10" fillId="10" borderId="37" xfId="0" applyNumberFormat="1" applyFont="1" applyFill="1" applyBorder="1" applyAlignment="1">
      <alignment horizontal="left" vertical="center"/>
    </xf>
    <xf numFmtId="10" fontId="10" fillId="10" borderId="37" xfId="0" applyNumberFormat="1" applyFont="1" applyFill="1" applyBorder="1" applyAlignment="1">
      <alignment vertical="center"/>
    </xf>
    <xf numFmtId="0" fontId="10" fillId="10" borderId="12" xfId="0" applyFont="1" applyFill="1" applyBorder="1" applyAlignment="1">
      <alignment horizontal="center" vertical="center"/>
    </xf>
    <xf numFmtId="0" fontId="10" fillId="10" borderId="12" xfId="0" applyFont="1" applyFill="1" applyBorder="1" applyAlignment="1">
      <alignment horizontal="center" vertical="center" wrapText="1"/>
    </xf>
    <xf numFmtId="164" fontId="10" fillId="10" borderId="12" xfId="0" applyNumberFormat="1" applyFont="1" applyFill="1" applyBorder="1" applyAlignment="1">
      <alignment vertical="center"/>
    </xf>
    <xf numFmtId="164" fontId="10" fillId="10" borderId="12" xfId="0" applyNumberFormat="1" applyFont="1" applyFill="1" applyBorder="1" applyAlignment="1">
      <alignment horizontal="left" vertical="center"/>
    </xf>
    <xf numFmtId="10" fontId="10" fillId="10" borderId="12" xfId="0" applyNumberFormat="1" applyFont="1" applyFill="1" applyBorder="1" applyAlignment="1">
      <alignment vertical="center"/>
    </xf>
    <xf numFmtId="0" fontId="18" fillId="10" borderId="9" xfId="0" applyFont="1" applyFill="1" applyBorder="1" applyAlignment="1">
      <alignment horizontal="center" vertical="center" wrapText="1"/>
    </xf>
    <xf numFmtId="0" fontId="10" fillId="12" borderId="0" xfId="0" applyFont="1" applyFill="1" applyBorder="1" applyAlignment="1">
      <alignment vertical="center"/>
    </xf>
    <xf numFmtId="0" fontId="10" fillId="6" borderId="37" xfId="0" applyFont="1" applyFill="1" applyBorder="1" applyAlignment="1">
      <alignment horizontal="center" vertical="center"/>
    </xf>
    <xf numFmtId="0" fontId="10" fillId="6" borderId="12" xfId="0" applyFont="1" applyFill="1" applyBorder="1" applyAlignment="1">
      <alignment horizontal="left" vertical="center" wrapText="1"/>
    </xf>
    <xf numFmtId="0" fontId="10" fillId="6" borderId="34" xfId="0" applyFont="1" applyFill="1" applyBorder="1" applyAlignment="1">
      <alignment horizontal="center" vertical="center"/>
    </xf>
    <xf numFmtId="0" fontId="10" fillId="10" borderId="34" xfId="0" applyFont="1" applyFill="1" applyBorder="1" applyAlignment="1">
      <alignment horizontal="center" vertical="center" wrapText="1"/>
    </xf>
    <xf numFmtId="0" fontId="10" fillId="6" borderId="12" xfId="0" applyFont="1" applyFill="1" applyBorder="1" applyAlignment="1">
      <alignment horizontal="center" vertical="center"/>
    </xf>
    <xf numFmtId="0" fontId="10" fillId="6" borderId="0" xfId="0" applyFont="1" applyFill="1" applyAlignment="1">
      <alignment vertical="center"/>
    </xf>
    <xf numFmtId="0" fontId="25" fillId="6" borderId="0" xfId="0" applyFont="1" applyFill="1" applyAlignment="1">
      <alignment vertical="center"/>
    </xf>
    <xf numFmtId="0" fontId="10" fillId="6" borderId="12" xfId="0" applyFont="1" applyFill="1" applyBorder="1" applyAlignment="1">
      <alignment horizontal="center" vertical="center" wrapText="1"/>
    </xf>
    <xf numFmtId="164" fontId="10" fillId="6" borderId="12" xfId="0" applyNumberFormat="1" applyFont="1" applyFill="1" applyBorder="1" applyAlignment="1">
      <alignment horizontal="center" vertical="center"/>
    </xf>
    <xf numFmtId="164" fontId="10" fillId="11" borderId="12" xfId="0" applyNumberFormat="1" applyFont="1" applyFill="1" applyBorder="1" applyAlignment="1">
      <alignment horizontal="center" vertical="center"/>
    </xf>
    <xf numFmtId="164" fontId="10" fillId="6" borderId="54" xfId="0" applyNumberFormat="1" applyFont="1" applyFill="1" applyBorder="1" applyAlignment="1">
      <alignment horizontal="center" vertical="center"/>
    </xf>
    <xf numFmtId="0" fontId="10" fillId="11" borderId="12" xfId="0" applyFont="1" applyFill="1" applyBorder="1" applyAlignment="1">
      <alignment horizontal="center" vertical="center"/>
    </xf>
    <xf numFmtId="0" fontId="10" fillId="6" borderId="37" xfId="0" applyFont="1" applyFill="1" applyBorder="1" applyAlignment="1">
      <alignment horizontal="center" vertical="center" wrapText="1"/>
    </xf>
    <xf numFmtId="0" fontId="10" fillId="11" borderId="46" xfId="0" applyFont="1" applyFill="1" applyBorder="1" applyAlignment="1">
      <alignment horizontal="left" vertical="center" wrapText="1"/>
    </xf>
    <xf numFmtId="4" fontId="10" fillId="11" borderId="12" xfId="0" applyNumberFormat="1" applyFont="1" applyFill="1" applyBorder="1" applyAlignment="1">
      <alignment horizontal="center" vertical="center"/>
    </xf>
    <xf numFmtId="3" fontId="10" fillId="10" borderId="12" xfId="0" applyNumberFormat="1" applyFont="1" applyFill="1" applyBorder="1" applyAlignment="1">
      <alignment horizontal="center" vertical="center"/>
    </xf>
    <xf numFmtId="0" fontId="10" fillId="10" borderId="34" xfId="0" applyFont="1" applyFill="1" applyBorder="1" applyAlignment="1">
      <alignment horizontal="center" vertical="center"/>
    </xf>
    <xf numFmtId="0" fontId="25" fillId="6" borderId="62" xfId="0" applyFont="1" applyFill="1" applyBorder="1" applyAlignment="1">
      <alignment horizontal="left" vertical="center" wrapText="1"/>
    </xf>
    <xf numFmtId="0" fontId="8" fillId="6" borderId="0" xfId="0" applyFont="1" applyFill="1" applyAlignment="1">
      <alignment horizontal="center" vertical="center"/>
    </xf>
    <xf numFmtId="0" fontId="28" fillId="6" borderId="0" xfId="0" applyFont="1" applyFill="1" applyAlignment="1">
      <alignment horizontal="center" vertical="center"/>
    </xf>
    <xf numFmtId="0" fontId="6" fillId="6" borderId="0" xfId="0" applyFont="1" applyFill="1" applyAlignment="1">
      <alignment horizontal="center" vertical="center"/>
    </xf>
    <xf numFmtId="0" fontId="20" fillId="14" borderId="0" xfId="0" applyFont="1" applyFill="1" applyBorder="1" applyAlignment="1">
      <alignment horizontal="center" vertical="center"/>
    </xf>
    <xf numFmtId="172" fontId="28" fillId="6" borderId="0" xfId="2" applyFont="1" applyFill="1"/>
    <xf numFmtId="37" fontId="28" fillId="6" borderId="0" xfId="0" applyNumberFormat="1" applyFont="1" applyFill="1" applyAlignment="1">
      <alignment horizontal="center" vertical="center"/>
    </xf>
    <xf numFmtId="0" fontId="10" fillId="6" borderId="34" xfId="0" applyFont="1" applyFill="1" applyBorder="1" applyAlignment="1">
      <alignment horizontal="center" vertical="center" wrapText="1"/>
    </xf>
    <xf numFmtId="0" fontId="10" fillId="6" borderId="62" xfId="0" applyFont="1" applyFill="1" applyBorder="1" applyAlignment="1">
      <alignment horizontal="center" vertical="center"/>
    </xf>
    <xf numFmtId="4" fontId="25" fillId="6" borderId="69" xfId="2" applyNumberFormat="1" applyFont="1" applyFill="1" applyBorder="1" applyAlignment="1">
      <alignment horizontal="center" vertical="center"/>
    </xf>
    <xf numFmtId="173" fontId="25" fillId="6" borderId="73" xfId="2" applyNumberFormat="1" applyFont="1" applyFill="1" applyBorder="1" applyAlignment="1">
      <alignment horizontal="center" vertical="center"/>
    </xf>
    <xf numFmtId="173" fontId="25" fillId="6" borderId="69" xfId="2" applyNumberFormat="1" applyFont="1" applyFill="1" applyBorder="1" applyAlignment="1">
      <alignment horizontal="center" vertical="center"/>
    </xf>
    <xf numFmtId="0" fontId="25" fillId="6" borderId="70" xfId="0" applyFont="1" applyFill="1" applyBorder="1" applyAlignment="1">
      <alignment horizontal="center" vertical="center"/>
    </xf>
    <xf numFmtId="3" fontId="10" fillId="11" borderId="12" xfId="0" applyNumberFormat="1" applyFont="1" applyFill="1" applyBorder="1" applyAlignment="1">
      <alignment horizontal="center" vertical="center"/>
    </xf>
    <xf numFmtId="0" fontId="6" fillId="6" borderId="0" xfId="0" applyFont="1" applyFill="1" applyAlignment="1"/>
    <xf numFmtId="0" fontId="10" fillId="6" borderId="69" xfId="0" applyFont="1" applyFill="1" applyBorder="1" applyAlignment="1">
      <alignment horizontal="center" vertical="center"/>
    </xf>
    <xf numFmtId="9" fontId="10" fillId="6" borderId="68" xfId="7" applyFont="1" applyFill="1" applyBorder="1" applyAlignment="1">
      <alignment vertical="center"/>
    </xf>
    <xf numFmtId="0" fontId="25" fillId="6" borderId="69" xfId="0" applyFont="1" applyFill="1" applyBorder="1" applyAlignment="1">
      <alignment horizontal="center" vertical="center"/>
    </xf>
    <xf numFmtId="0" fontId="25" fillId="6" borderId="74" xfId="0" applyFont="1" applyFill="1" applyBorder="1" applyAlignment="1">
      <alignment horizontal="center" vertical="center"/>
    </xf>
    <xf numFmtId="173" fontId="25" fillId="6" borderId="62" xfId="2" applyNumberFormat="1" applyFont="1" applyFill="1" applyBorder="1" applyAlignment="1">
      <alignment horizontal="left" vertical="center"/>
    </xf>
    <xf numFmtId="3" fontId="10" fillId="6" borderId="86" xfId="0" applyNumberFormat="1" applyFont="1" applyFill="1" applyBorder="1" applyAlignment="1">
      <alignment horizontal="center" vertical="center"/>
    </xf>
    <xf numFmtId="0" fontId="10" fillId="6" borderId="55" xfId="0" applyFont="1" applyFill="1" applyBorder="1" applyAlignment="1">
      <alignment horizontal="center" vertical="center"/>
    </xf>
    <xf numFmtId="0" fontId="10" fillId="10" borderId="90" xfId="0" applyFont="1" applyFill="1" applyBorder="1" applyAlignment="1">
      <alignment horizontal="center" vertical="center"/>
    </xf>
    <xf numFmtId="0" fontId="10" fillId="10" borderId="90" xfId="0" applyFont="1" applyFill="1" applyBorder="1" applyAlignment="1">
      <alignment horizontal="center" vertical="center" wrapText="1"/>
    </xf>
    <xf numFmtId="164" fontId="10" fillId="10" borderId="90" xfId="0" applyNumberFormat="1" applyFont="1" applyFill="1" applyBorder="1" applyAlignment="1">
      <alignment vertical="center"/>
    </xf>
    <xf numFmtId="164" fontId="10" fillId="10" borderId="90" xfId="0" applyNumberFormat="1" applyFont="1" applyFill="1" applyBorder="1" applyAlignment="1">
      <alignment horizontal="left" vertical="center"/>
    </xf>
    <xf numFmtId="164" fontId="10" fillId="10" borderId="86" xfId="0" applyNumberFormat="1" applyFont="1" applyFill="1" applyBorder="1" applyAlignment="1">
      <alignment vertical="center"/>
    </xf>
    <xf numFmtId="10" fontId="10" fillId="10" borderId="90" xfId="0" applyNumberFormat="1" applyFont="1" applyFill="1" applyBorder="1" applyAlignment="1">
      <alignment vertical="center"/>
    </xf>
    <xf numFmtId="0" fontId="25" fillId="6" borderId="0" xfId="0" applyFont="1" applyFill="1" applyBorder="1" applyAlignment="1">
      <alignment horizontal="center" vertical="center"/>
    </xf>
    <xf numFmtId="173" fontId="25" fillId="6" borderId="70" xfId="2" applyNumberFormat="1" applyFont="1" applyFill="1" applyBorder="1" applyAlignment="1">
      <alignment vertical="center"/>
    </xf>
    <xf numFmtId="164" fontId="10" fillId="10" borderId="9" xfId="0" applyNumberFormat="1" applyFont="1" applyFill="1" applyBorder="1" applyAlignment="1">
      <alignment vertical="center"/>
    </xf>
    <xf numFmtId="164" fontId="10" fillId="10" borderId="8" xfId="0" applyNumberFormat="1" applyFont="1" applyFill="1" applyBorder="1" applyAlignment="1">
      <alignment horizontal="left" vertical="center"/>
    </xf>
    <xf numFmtId="164" fontId="10" fillId="10" borderId="13" xfId="0" applyNumberFormat="1" applyFont="1" applyFill="1" applyBorder="1" applyAlignment="1">
      <alignment horizontal="left" vertical="center"/>
    </xf>
    <xf numFmtId="0" fontId="10" fillId="10" borderId="13" xfId="0" applyFont="1" applyFill="1" applyBorder="1" applyAlignment="1">
      <alignment horizontal="center" vertical="center"/>
    </xf>
    <xf numFmtId="167" fontId="10" fillId="10" borderId="62" xfId="0" applyNumberFormat="1" applyFont="1" applyFill="1" applyBorder="1" applyAlignment="1">
      <alignment horizontal="left" vertical="center"/>
    </xf>
    <xf numFmtId="167" fontId="10" fillId="10" borderId="62" xfId="0" applyNumberFormat="1" applyFont="1" applyFill="1" applyBorder="1" applyAlignment="1">
      <alignment vertical="center"/>
    </xf>
    <xf numFmtId="0" fontId="10" fillId="6" borderId="59" xfId="0" applyFont="1" applyFill="1" applyBorder="1" applyAlignment="1">
      <alignment horizontal="left" vertical="center" wrapText="1"/>
    </xf>
    <xf numFmtId="9" fontId="10" fillId="11" borderId="34" xfId="1" applyFont="1" applyFill="1" applyBorder="1" applyAlignment="1">
      <alignment horizontal="center" vertical="center"/>
    </xf>
    <xf numFmtId="0" fontId="10" fillId="6" borderId="62" xfId="0" applyFont="1" applyFill="1" applyBorder="1" applyAlignment="1">
      <alignment horizontal="left" vertical="center" wrapText="1"/>
    </xf>
    <xf numFmtId="164" fontId="10" fillId="6" borderId="62" xfId="0" applyNumberFormat="1" applyFont="1" applyFill="1" applyBorder="1" applyAlignment="1">
      <alignment vertical="center"/>
    </xf>
    <xf numFmtId="164" fontId="10" fillId="6" borderId="62" xfId="0" applyNumberFormat="1" applyFont="1" applyFill="1" applyBorder="1" applyAlignment="1">
      <alignment horizontal="center" vertical="center"/>
    </xf>
    <xf numFmtId="0" fontId="10" fillId="11" borderId="62" xfId="0" applyFont="1" applyFill="1" applyBorder="1" applyAlignment="1">
      <alignment horizontal="center" vertical="center"/>
    </xf>
    <xf numFmtId="0" fontId="10" fillId="0" borderId="86"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0" fillId="0" borderId="12" xfId="0" applyFont="1" applyFill="1" applyBorder="1" applyAlignment="1">
      <alignment horizontal="center" vertical="center"/>
    </xf>
    <xf numFmtId="0" fontId="10" fillId="0" borderId="12" xfId="0" applyFont="1" applyFill="1" applyBorder="1" applyAlignment="1">
      <alignment horizontal="left" vertical="center" wrapText="1"/>
    </xf>
    <xf numFmtId="0" fontId="10" fillId="0" borderId="90" xfId="0" applyFont="1" applyFill="1" applyBorder="1" applyAlignment="1">
      <alignment horizontal="center" vertical="center" wrapText="1"/>
    </xf>
    <xf numFmtId="0" fontId="25" fillId="0" borderId="62"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8" fillId="0" borderId="34" xfId="0" applyFont="1" applyFill="1" applyBorder="1" applyAlignment="1">
      <alignment horizontal="left" vertical="center" wrapText="1"/>
    </xf>
    <xf numFmtId="0" fontId="18" fillId="0" borderId="62" xfId="0" applyFont="1" applyFill="1" applyBorder="1" applyAlignment="1">
      <alignment horizontal="justify" vertical="center" wrapText="1"/>
    </xf>
    <xf numFmtId="0" fontId="18" fillId="0" borderId="70" xfId="0" applyFont="1" applyFill="1" applyBorder="1" applyAlignment="1">
      <alignment horizontal="justify" vertical="center" wrapText="1"/>
    </xf>
    <xf numFmtId="0" fontId="10" fillId="0" borderId="90" xfId="0" applyFont="1" applyFill="1" applyBorder="1" applyAlignment="1">
      <alignment horizontal="center" vertical="center"/>
    </xf>
    <xf numFmtId="0" fontId="18" fillId="0" borderId="90" xfId="0" applyFont="1" applyFill="1" applyBorder="1" applyAlignment="1">
      <alignment horizontal="left" vertical="center" wrapText="1"/>
    </xf>
    <xf numFmtId="164" fontId="10" fillId="0" borderId="90" xfId="0" applyNumberFormat="1" applyFont="1" applyFill="1" applyBorder="1" applyAlignment="1">
      <alignment horizontal="left" vertical="center"/>
    </xf>
    <xf numFmtId="164" fontId="10" fillId="0" borderId="90" xfId="0" applyNumberFormat="1" applyFont="1" applyFill="1" applyBorder="1" applyAlignment="1">
      <alignment vertical="center"/>
    </xf>
    <xf numFmtId="0" fontId="25" fillId="0" borderId="61" xfId="0" applyFont="1" applyFill="1" applyBorder="1" applyAlignment="1">
      <alignment horizontal="center" vertical="center"/>
    </xf>
    <xf numFmtId="0" fontId="25" fillId="0" borderId="62" xfId="0" applyFont="1" applyFill="1" applyBorder="1" applyAlignment="1">
      <alignment horizontal="justify" vertical="center" wrapText="1"/>
    </xf>
    <xf numFmtId="173" fontId="10" fillId="0" borderId="69" xfId="2" applyNumberFormat="1" applyFont="1" applyFill="1" applyBorder="1" applyAlignment="1">
      <alignment horizontal="left" vertical="center"/>
    </xf>
    <xf numFmtId="173" fontId="10" fillId="0" borderId="69" xfId="2" applyNumberFormat="1" applyFont="1" applyFill="1" applyBorder="1" applyAlignment="1">
      <alignment vertical="center"/>
    </xf>
    <xf numFmtId="167" fontId="10" fillId="0" borderId="62" xfId="0" applyNumberFormat="1" applyFont="1" applyFill="1" applyBorder="1" applyAlignment="1">
      <alignment horizontal="left" vertical="center"/>
    </xf>
    <xf numFmtId="164" fontId="10" fillId="0" borderId="62" xfId="0" applyNumberFormat="1" applyFont="1" applyFill="1" applyBorder="1" applyAlignment="1">
      <alignment horizontal="left" vertical="center"/>
    </xf>
    <xf numFmtId="164" fontId="10" fillId="0" borderId="62" xfId="0" applyNumberFormat="1" applyFont="1" applyFill="1" applyBorder="1" applyAlignment="1">
      <alignment vertical="center"/>
    </xf>
    <xf numFmtId="167" fontId="10" fillId="0" borderId="62" xfId="0" applyNumberFormat="1" applyFont="1" applyFill="1" applyBorder="1" applyAlignment="1">
      <alignment vertical="center"/>
    </xf>
    <xf numFmtId="0" fontId="10" fillId="0" borderId="37" xfId="0" applyFont="1" applyFill="1" applyBorder="1" applyAlignment="1">
      <alignment horizontal="center" vertical="center"/>
    </xf>
    <xf numFmtId="0" fontId="10" fillId="0" borderId="37" xfId="0" applyFont="1" applyFill="1" applyBorder="1" applyAlignment="1">
      <alignment horizontal="left" vertical="center" wrapText="1"/>
    </xf>
    <xf numFmtId="0" fontId="10" fillId="0" borderId="62" xfId="0" applyFont="1" applyFill="1" applyBorder="1" applyAlignment="1">
      <alignment horizontal="center" vertical="center"/>
    </xf>
    <xf numFmtId="0" fontId="18" fillId="0" borderId="44" xfId="0" applyFont="1" applyFill="1" applyBorder="1" applyAlignment="1">
      <alignment horizontal="center" vertical="center" wrapText="1"/>
    </xf>
    <xf numFmtId="0" fontId="25" fillId="0" borderId="62" xfId="0" applyFont="1" applyFill="1" applyBorder="1" applyAlignment="1">
      <alignment horizontal="center" vertical="center"/>
    </xf>
    <xf numFmtId="173" fontId="25" fillId="0" borderId="62" xfId="2" applyNumberFormat="1" applyFont="1" applyFill="1" applyBorder="1" applyAlignment="1">
      <alignment vertical="center"/>
    </xf>
    <xf numFmtId="173" fontId="25" fillId="0" borderId="62" xfId="0" applyNumberFormat="1" applyFont="1" applyFill="1" applyBorder="1" applyAlignment="1">
      <alignment horizontal="center" vertical="center"/>
    </xf>
    <xf numFmtId="43" fontId="25" fillId="0" borderId="62" xfId="8" applyFont="1" applyFill="1" applyBorder="1" applyAlignment="1">
      <alignment horizontal="center" vertical="center"/>
    </xf>
    <xf numFmtId="173" fontId="25" fillId="0" borderId="62" xfId="2" applyNumberFormat="1" applyFont="1" applyFill="1" applyBorder="1" applyAlignment="1">
      <alignment horizontal="center" vertical="center"/>
    </xf>
    <xf numFmtId="0" fontId="25" fillId="0" borderId="62" xfId="0" applyFont="1" applyFill="1" applyBorder="1" applyAlignment="1">
      <alignment horizontal="left" vertical="center" wrapText="1"/>
    </xf>
    <xf numFmtId="0" fontId="10" fillId="0" borderId="46" xfId="0" applyFont="1" applyFill="1" applyBorder="1" applyAlignment="1">
      <alignment horizontal="center" vertical="center"/>
    </xf>
    <xf numFmtId="0" fontId="10" fillId="0" borderId="34" xfId="0" applyFont="1" applyFill="1" applyBorder="1" applyAlignment="1">
      <alignment horizontal="left" vertical="center" wrapText="1"/>
    </xf>
    <xf numFmtId="164" fontId="10" fillId="0" borderId="12" xfId="0" applyNumberFormat="1" applyFont="1" applyFill="1" applyBorder="1" applyAlignment="1">
      <alignment vertical="center"/>
    </xf>
    <xf numFmtId="164" fontId="10" fillId="0" borderId="12" xfId="0" applyNumberFormat="1" applyFont="1" applyFill="1" applyBorder="1" applyAlignment="1">
      <alignment horizontal="center" vertical="center"/>
    </xf>
    <xf numFmtId="164" fontId="10" fillId="0" borderId="54" xfId="0" applyNumberFormat="1" applyFont="1" applyFill="1" applyBorder="1" applyAlignment="1">
      <alignment horizontal="center" vertical="center"/>
    </xf>
    <xf numFmtId="0" fontId="6" fillId="0" borderId="62" xfId="0" applyFont="1" applyFill="1" applyBorder="1" applyAlignment="1">
      <alignment vertical="center" wrapText="1"/>
    </xf>
    <xf numFmtId="0" fontId="10" fillId="0" borderId="46" xfId="0" applyFont="1" applyFill="1" applyBorder="1" applyAlignment="1">
      <alignment horizontal="left" vertical="center" wrapText="1"/>
    </xf>
    <xf numFmtId="9" fontId="10" fillId="6" borderId="37" xfId="1" applyFont="1" applyFill="1" applyBorder="1" applyAlignment="1">
      <alignment vertical="center"/>
    </xf>
    <xf numFmtId="0" fontId="10" fillId="0" borderId="34" xfId="0" applyFont="1" applyFill="1" applyBorder="1" applyAlignment="1">
      <alignment horizontal="center" vertical="center"/>
    </xf>
    <xf numFmtId="0" fontId="10" fillId="0" borderId="38" xfId="0" applyFont="1" applyFill="1" applyBorder="1" applyAlignment="1">
      <alignment horizontal="center" vertical="center" wrapText="1"/>
    </xf>
    <xf numFmtId="0" fontId="10" fillId="0" borderId="68"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1" xfId="0" applyFont="1" applyFill="1" applyBorder="1" applyAlignment="1">
      <alignment horizontal="center" vertical="center"/>
    </xf>
    <xf numFmtId="0" fontId="18" fillId="0" borderId="37" xfId="0" applyFont="1" applyFill="1" applyBorder="1" applyAlignment="1">
      <alignment horizontal="left" vertical="center" wrapText="1"/>
    </xf>
    <xf numFmtId="0" fontId="18" fillId="0" borderId="115" xfId="0" applyFont="1" applyFill="1" applyBorder="1" applyAlignment="1">
      <alignment horizontal="left" vertical="center" wrapText="1"/>
    </xf>
    <xf numFmtId="0" fontId="18" fillId="0" borderId="63" xfId="0" applyFont="1" applyFill="1" applyBorder="1" applyAlignment="1">
      <alignment horizontal="justify" vertical="center" wrapText="1"/>
    </xf>
    <xf numFmtId="0" fontId="18" fillId="0" borderId="62" xfId="0" applyFont="1" applyFill="1" applyBorder="1" applyAlignment="1">
      <alignment vertical="center" wrapText="1"/>
    </xf>
    <xf numFmtId="0" fontId="18" fillId="0" borderId="55" xfId="0" applyFont="1" applyFill="1" applyBorder="1" applyAlignment="1">
      <alignment vertical="center" wrapText="1"/>
    </xf>
    <xf numFmtId="0" fontId="6" fillId="0" borderId="46" xfId="0" applyFont="1" applyFill="1" applyBorder="1" applyAlignment="1">
      <alignment wrapText="1"/>
    </xf>
    <xf numFmtId="0" fontId="32" fillId="10" borderId="12" xfId="0" applyFont="1" applyFill="1" applyBorder="1" applyAlignment="1">
      <alignment horizontal="center" vertical="center"/>
    </xf>
    <xf numFmtId="0" fontId="32" fillId="6" borderId="13" xfId="0" applyFont="1" applyFill="1" applyBorder="1" applyAlignment="1">
      <alignment horizontal="center" vertical="center"/>
    </xf>
    <xf numFmtId="0" fontId="32" fillId="6" borderId="12" xfId="0" applyFont="1" applyFill="1" applyBorder="1" applyAlignment="1">
      <alignment horizontal="center" vertical="center"/>
    </xf>
    <xf numFmtId="0" fontId="10" fillId="0" borderId="62" xfId="0" applyFont="1" applyFill="1" applyBorder="1" applyAlignment="1">
      <alignment horizontal="center" vertical="center" wrapText="1"/>
    </xf>
    <xf numFmtId="0" fontId="10" fillId="6" borderId="62" xfId="0" applyFont="1" applyFill="1" applyBorder="1" applyAlignment="1">
      <alignment horizontal="center" vertical="center" wrapText="1"/>
    </xf>
    <xf numFmtId="173" fontId="10" fillId="6" borderId="62" xfId="2" applyNumberFormat="1" applyFont="1" applyFill="1" applyBorder="1" applyAlignment="1">
      <alignment vertical="center"/>
    </xf>
    <xf numFmtId="173" fontId="10" fillId="6" borderId="62" xfId="2" applyNumberFormat="1" applyFont="1" applyFill="1" applyBorder="1" applyAlignment="1">
      <alignment horizontal="left" vertical="center"/>
    </xf>
    <xf numFmtId="164" fontId="10" fillId="10" borderId="47" xfId="0" applyNumberFormat="1" applyFont="1" applyFill="1" applyBorder="1" applyAlignment="1">
      <alignment horizontal="left" vertical="center"/>
    </xf>
    <xf numFmtId="164" fontId="10" fillId="10" borderId="0" xfId="0" applyNumberFormat="1" applyFont="1" applyFill="1" applyBorder="1" applyAlignment="1">
      <alignment vertical="center"/>
    </xf>
    <xf numFmtId="164" fontId="10" fillId="10" borderId="62" xfId="0" applyNumberFormat="1" applyFont="1" applyFill="1" applyBorder="1" applyAlignment="1">
      <alignment vertical="center"/>
    </xf>
    <xf numFmtId="0" fontId="10" fillId="0" borderId="9" xfId="0" applyFont="1" applyFill="1" applyBorder="1" applyAlignment="1">
      <alignment horizontal="center" vertical="center"/>
    </xf>
    <xf numFmtId="2" fontId="10" fillId="0" borderId="61" xfId="7" applyNumberFormat="1" applyFont="1" applyFill="1" applyBorder="1" applyAlignment="1">
      <alignment horizontal="center" vertical="center"/>
    </xf>
    <xf numFmtId="2" fontId="10" fillId="0" borderId="62" xfId="7" applyNumberFormat="1" applyFont="1" applyFill="1" applyBorder="1" applyAlignment="1">
      <alignment horizontal="center" vertical="center"/>
    </xf>
    <xf numFmtId="0" fontId="10" fillId="0" borderId="73" xfId="0" applyFont="1" applyFill="1" applyBorder="1" applyAlignment="1">
      <alignment horizontal="center" vertical="center"/>
    </xf>
    <xf numFmtId="43" fontId="10" fillId="0" borderId="62" xfId="8" applyFont="1" applyFill="1" applyBorder="1" applyAlignment="1">
      <alignment horizontal="center" vertical="center"/>
    </xf>
    <xf numFmtId="9" fontId="10" fillId="0" borderId="62" xfId="7" applyFont="1" applyFill="1" applyBorder="1" applyAlignment="1">
      <alignment horizontal="center" vertical="center"/>
    </xf>
    <xf numFmtId="0" fontId="10" fillId="0" borderId="61" xfId="0" applyFont="1" applyFill="1" applyBorder="1" applyAlignment="1">
      <alignment horizontal="justify" vertical="center" wrapText="1"/>
    </xf>
    <xf numFmtId="0" fontId="10" fillId="6" borderId="69" xfId="0" applyFont="1" applyFill="1" applyBorder="1" applyAlignment="1">
      <alignment horizontal="center" vertical="center" wrapText="1"/>
    </xf>
    <xf numFmtId="0" fontId="10" fillId="6" borderId="47" xfId="0" applyFont="1" applyFill="1" applyBorder="1" applyAlignment="1">
      <alignment horizontal="center" vertical="center" wrapText="1"/>
    </xf>
    <xf numFmtId="164" fontId="10" fillId="6" borderId="55" xfId="0" applyNumberFormat="1" applyFont="1" applyFill="1" applyBorder="1" applyAlignment="1">
      <alignment horizontal="center" vertical="center"/>
    </xf>
    <xf numFmtId="9" fontId="10" fillId="11" borderId="34" xfId="0" applyNumberFormat="1" applyFont="1" applyFill="1" applyBorder="1" applyAlignment="1">
      <alignment horizontal="center" vertical="center"/>
    </xf>
    <xf numFmtId="0" fontId="10" fillId="11" borderId="62" xfId="0" applyFont="1" applyFill="1" applyBorder="1" applyAlignment="1">
      <alignment horizontal="left" vertical="center" wrapText="1"/>
    </xf>
    <xf numFmtId="3" fontId="10" fillId="11" borderId="62" xfId="0" applyNumberFormat="1" applyFont="1" applyFill="1" applyBorder="1" applyAlignment="1">
      <alignment horizontal="center" vertical="center"/>
    </xf>
    <xf numFmtId="3" fontId="10" fillId="6" borderId="62" xfId="0" applyNumberFormat="1" applyFont="1" applyFill="1" applyBorder="1" applyAlignment="1">
      <alignment horizontal="center" vertical="center"/>
    </xf>
    <xf numFmtId="3" fontId="10" fillId="10" borderId="62" xfId="0" applyNumberFormat="1" applyFont="1" applyFill="1" applyBorder="1" applyAlignment="1">
      <alignment horizontal="center" vertical="center"/>
    </xf>
    <xf numFmtId="0" fontId="18" fillId="0" borderId="62" xfId="0" applyFont="1" applyFill="1" applyBorder="1" applyAlignment="1">
      <alignment horizontal="left" vertical="center" wrapText="1"/>
    </xf>
    <xf numFmtId="0" fontId="10" fillId="10" borderId="62" xfId="0" applyFont="1" applyFill="1" applyBorder="1" applyAlignment="1">
      <alignment horizontal="center" vertical="center"/>
    </xf>
    <xf numFmtId="0" fontId="25" fillId="0" borderId="62" xfId="0" applyFont="1" applyFill="1" applyBorder="1" applyAlignment="1">
      <alignment vertical="center" wrapText="1"/>
    </xf>
    <xf numFmtId="0" fontId="25" fillId="6" borderId="62" xfId="0" applyFont="1" applyFill="1" applyBorder="1" applyAlignment="1">
      <alignment horizontal="center" vertical="center" wrapText="1"/>
    </xf>
    <xf numFmtId="0" fontId="31" fillId="0" borderId="62" xfId="0" applyFont="1" applyFill="1" applyBorder="1" applyAlignment="1">
      <alignment horizontal="center" vertical="center"/>
    </xf>
    <xf numFmtId="0" fontId="10" fillId="11" borderId="69" xfId="0" applyFont="1" applyFill="1" applyBorder="1" applyAlignment="1">
      <alignment horizontal="center" vertical="center"/>
    </xf>
    <xf numFmtId="175" fontId="10" fillId="0" borderId="37" xfId="8" applyNumberFormat="1" applyFont="1" applyFill="1" applyBorder="1" applyAlignment="1">
      <alignment horizontal="center" vertical="center"/>
    </xf>
    <xf numFmtId="175" fontId="10" fillId="0" borderId="0" xfId="8" applyNumberFormat="1" applyFont="1" applyFill="1" applyBorder="1" applyAlignment="1">
      <alignment horizontal="center" vertical="center"/>
    </xf>
    <xf numFmtId="175" fontId="10" fillId="0" borderId="47" xfId="8" applyNumberFormat="1" applyFont="1" applyFill="1" applyBorder="1" applyAlignment="1">
      <alignment horizontal="center" vertical="center"/>
    </xf>
    <xf numFmtId="175" fontId="10" fillId="0" borderId="62" xfId="8" applyNumberFormat="1" applyFont="1" applyFill="1" applyBorder="1" applyAlignment="1">
      <alignment horizontal="center" vertical="center"/>
    </xf>
    <xf numFmtId="0" fontId="18" fillId="0" borderId="62" xfId="0" applyFont="1" applyFill="1" applyBorder="1" applyAlignment="1">
      <alignment horizontal="center" vertical="center" wrapText="1"/>
    </xf>
    <xf numFmtId="3" fontId="18" fillId="10" borderId="46" xfId="0" applyNumberFormat="1" applyFont="1" applyFill="1" applyBorder="1" applyAlignment="1">
      <alignment horizontal="center" vertical="center" wrapText="1"/>
    </xf>
    <xf numFmtId="0" fontId="18" fillId="10" borderId="46" xfId="0" applyNumberFormat="1" applyFont="1" applyFill="1" applyBorder="1" applyAlignment="1">
      <alignment horizontal="center" vertical="center" wrapText="1"/>
    </xf>
    <xf numFmtId="175" fontId="18" fillId="10" borderId="46" xfId="8" applyNumberFormat="1" applyFont="1" applyFill="1" applyBorder="1" applyAlignment="1">
      <alignment horizontal="center" vertical="center" wrapText="1"/>
    </xf>
    <xf numFmtId="164" fontId="19" fillId="10" borderId="12" xfId="0" applyNumberFormat="1" applyFont="1" applyFill="1" applyBorder="1" applyAlignment="1">
      <alignment vertical="center"/>
    </xf>
    <xf numFmtId="0" fontId="8" fillId="10" borderId="0" xfId="0" applyFont="1" applyFill="1" applyBorder="1" applyAlignment="1">
      <alignment horizontal="center"/>
    </xf>
    <xf numFmtId="164" fontId="19" fillId="10" borderId="12" xfId="0" applyNumberFormat="1" applyFont="1" applyFill="1" applyBorder="1" applyAlignment="1">
      <alignment horizontal="center"/>
    </xf>
    <xf numFmtId="3" fontId="18" fillId="10" borderId="16" xfId="0" applyNumberFormat="1" applyFont="1" applyFill="1" applyBorder="1" applyAlignment="1">
      <alignment horizontal="center" vertical="center" wrapText="1"/>
    </xf>
    <xf numFmtId="0" fontId="33" fillId="6" borderId="37" xfId="0" applyFont="1" applyFill="1" applyBorder="1" applyAlignment="1">
      <alignment horizontal="center" vertical="center"/>
    </xf>
    <xf numFmtId="0" fontId="10" fillId="0" borderId="104" xfId="0" applyFont="1" applyFill="1" applyBorder="1" applyAlignment="1">
      <alignment horizontal="left" vertical="center" wrapText="1"/>
    </xf>
    <xf numFmtId="0" fontId="10" fillId="0" borderId="59" xfId="0" applyFont="1" applyFill="1" applyBorder="1" applyAlignment="1">
      <alignment horizontal="left" vertical="center" wrapText="1"/>
    </xf>
    <xf numFmtId="164" fontId="10" fillId="0" borderId="55" xfId="0" applyNumberFormat="1" applyFont="1" applyFill="1" applyBorder="1" applyAlignment="1">
      <alignment horizontal="center" vertical="center"/>
    </xf>
    <xf numFmtId="164" fontId="10" fillId="0" borderId="34" xfId="0" applyNumberFormat="1" applyFont="1" applyFill="1" applyBorder="1" applyAlignment="1">
      <alignment horizontal="center" vertical="center"/>
    </xf>
    <xf numFmtId="3" fontId="10" fillId="0" borderId="34" xfId="0" applyNumberFormat="1" applyFont="1" applyFill="1" applyBorder="1" applyAlignment="1">
      <alignment horizontal="center" vertical="center"/>
    </xf>
    <xf numFmtId="9" fontId="10" fillId="0" borderId="34" xfId="1" applyFont="1" applyFill="1" applyBorder="1" applyAlignment="1">
      <alignment horizontal="center" vertical="center"/>
    </xf>
    <xf numFmtId="4" fontId="10" fillId="0" borderId="34" xfId="0" applyNumberFormat="1" applyFont="1" applyFill="1" applyBorder="1" applyAlignment="1">
      <alignment horizontal="center" vertical="center"/>
    </xf>
    <xf numFmtId="0" fontId="18" fillId="0" borderId="37" xfId="0" applyFont="1" applyFill="1" applyBorder="1" applyAlignment="1">
      <alignment vertical="center" wrapText="1"/>
    </xf>
    <xf numFmtId="0" fontId="18" fillId="0" borderId="122" xfId="0" applyFont="1" applyFill="1" applyBorder="1" applyAlignment="1">
      <alignment vertical="center" wrapText="1"/>
    </xf>
    <xf numFmtId="170" fontId="10" fillId="10" borderId="90" xfId="0" applyNumberFormat="1" applyFont="1" applyFill="1" applyBorder="1" applyAlignment="1">
      <alignment vertical="center"/>
    </xf>
    <xf numFmtId="170" fontId="25" fillId="6" borderId="62" xfId="2" applyNumberFormat="1" applyFont="1" applyFill="1" applyBorder="1" applyAlignment="1">
      <alignment vertical="center"/>
    </xf>
    <xf numFmtId="170" fontId="10" fillId="10" borderId="37" xfId="0" applyNumberFormat="1" applyFont="1" applyFill="1" applyBorder="1" applyAlignment="1">
      <alignment vertical="center"/>
    </xf>
    <xf numFmtId="170" fontId="10" fillId="10" borderId="12" xfId="0" applyNumberFormat="1" applyFont="1" applyFill="1" applyBorder="1" applyAlignment="1">
      <alignment vertical="center"/>
    </xf>
    <xf numFmtId="170" fontId="10" fillId="10" borderId="12" xfId="0" applyNumberFormat="1" applyFont="1" applyFill="1" applyBorder="1" applyAlignment="1">
      <alignment horizontal="center" vertical="center"/>
    </xf>
    <xf numFmtId="170" fontId="32" fillId="10" borderId="12" xfId="0" applyNumberFormat="1" applyFont="1" applyFill="1" applyBorder="1" applyAlignment="1">
      <alignment horizontal="center" vertical="center"/>
    </xf>
    <xf numFmtId="170" fontId="10" fillId="0" borderId="62" xfId="0" applyNumberFormat="1" applyFont="1" applyFill="1" applyBorder="1" applyAlignment="1">
      <alignment horizontal="center" vertical="center"/>
    </xf>
    <xf numFmtId="170" fontId="10" fillId="0" borderId="12" xfId="0" applyNumberFormat="1" applyFont="1" applyFill="1" applyBorder="1" applyAlignment="1">
      <alignment horizontal="center" vertical="center"/>
    </xf>
    <xf numFmtId="170" fontId="10" fillId="6" borderId="12" xfId="0" applyNumberFormat="1" applyFont="1" applyFill="1" applyBorder="1" applyAlignment="1">
      <alignment horizontal="center" vertical="center"/>
    </xf>
    <xf numFmtId="170" fontId="10" fillId="6" borderId="62" xfId="0" applyNumberFormat="1" applyFont="1" applyFill="1" applyBorder="1" applyAlignment="1">
      <alignment horizontal="center" vertical="center"/>
    </xf>
    <xf numFmtId="170" fontId="10" fillId="0" borderId="37" xfId="8" applyNumberFormat="1" applyFont="1" applyFill="1" applyBorder="1" applyAlignment="1">
      <alignment horizontal="center" vertical="center"/>
    </xf>
    <xf numFmtId="170" fontId="25" fillId="0" borderId="62" xfId="0" applyNumberFormat="1" applyFont="1" applyFill="1" applyBorder="1" applyAlignment="1">
      <alignment horizontal="center" vertical="center"/>
    </xf>
    <xf numFmtId="170" fontId="25" fillId="6" borderId="69" xfId="0" applyNumberFormat="1" applyFont="1" applyFill="1" applyBorder="1" applyAlignment="1">
      <alignment horizontal="center" vertical="center"/>
    </xf>
    <xf numFmtId="0" fontId="18" fillId="0" borderId="90" xfId="0" applyFont="1" applyFill="1" applyBorder="1" applyAlignment="1">
      <alignment horizontal="center" vertical="center" wrapText="1"/>
    </xf>
    <xf numFmtId="0" fontId="18" fillId="0" borderId="113" xfId="0" applyFont="1" applyFill="1" applyBorder="1" applyAlignment="1">
      <alignment horizontal="center" vertical="center" wrapText="1"/>
    </xf>
    <xf numFmtId="0" fontId="18" fillId="0" borderId="109" xfId="0" applyFont="1" applyFill="1" applyBorder="1" applyAlignment="1">
      <alignment vertical="center" wrapText="1"/>
    </xf>
    <xf numFmtId="0" fontId="18" fillId="0" borderId="116" xfId="0" applyFont="1" applyFill="1" applyBorder="1" applyAlignment="1">
      <alignment vertical="center" wrapText="1"/>
    </xf>
    <xf numFmtId="0" fontId="18" fillId="0" borderId="63" xfId="0" applyFont="1" applyFill="1" applyBorder="1" applyAlignment="1">
      <alignment vertical="center" wrapText="1"/>
    </xf>
    <xf numFmtId="0" fontId="18" fillId="0" borderId="123" xfId="0" applyFont="1" applyFill="1" applyBorder="1" applyAlignment="1">
      <alignment vertical="center" wrapText="1"/>
    </xf>
    <xf numFmtId="0" fontId="18" fillId="0" borderId="118" xfId="0" applyFont="1" applyFill="1" applyBorder="1" applyAlignment="1">
      <alignment vertical="center" wrapText="1"/>
    </xf>
    <xf numFmtId="0" fontId="18" fillId="0" borderId="117" xfId="0" applyFont="1" applyFill="1" applyBorder="1" applyAlignment="1">
      <alignment vertical="center" wrapText="1"/>
    </xf>
    <xf numFmtId="0" fontId="18" fillId="0" borderId="34" xfId="0" applyFont="1" applyFill="1" applyBorder="1" applyAlignment="1">
      <alignment horizontal="center" vertical="center" wrapText="1"/>
    </xf>
    <xf numFmtId="0" fontId="18" fillId="0" borderId="94" xfId="0" applyFont="1" applyFill="1" applyBorder="1" applyAlignment="1">
      <alignment horizontal="left" vertical="center" wrapText="1"/>
    </xf>
    <xf numFmtId="0" fontId="18" fillId="0" borderId="44" xfId="0" applyFont="1" applyFill="1" applyBorder="1" applyAlignment="1">
      <alignment vertical="center" wrapText="1"/>
    </xf>
    <xf numFmtId="0" fontId="28" fillId="0" borderId="70" xfId="0" applyFont="1" applyFill="1" applyBorder="1" applyAlignment="1">
      <alignment horizontal="center" vertical="center" wrapText="1"/>
    </xf>
    <xf numFmtId="0" fontId="28" fillId="0" borderId="69" xfId="0" applyFont="1" applyFill="1" applyBorder="1" applyAlignment="1">
      <alignment vertical="center" wrapText="1"/>
    </xf>
    <xf numFmtId="0" fontId="28" fillId="0" borderId="71" xfId="0" applyFont="1" applyFill="1" applyBorder="1" applyAlignment="1">
      <alignment horizontal="justify" vertical="center" wrapText="1"/>
    </xf>
    <xf numFmtId="0" fontId="28" fillId="0" borderId="70" xfId="0" applyFont="1" applyFill="1" applyBorder="1" applyAlignment="1">
      <alignment vertical="center" wrapText="1"/>
    </xf>
    <xf numFmtId="0" fontId="28" fillId="0" borderId="110" xfId="0" applyFont="1" applyFill="1" applyBorder="1" applyAlignment="1">
      <alignment horizontal="justify" vertical="center" wrapText="1"/>
    </xf>
    <xf numFmtId="0" fontId="10" fillId="4" borderId="34"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23" fillId="0" borderId="0" xfId="10" applyFont="1" applyAlignment="1"/>
    <xf numFmtId="175" fontId="10" fillId="0" borderId="62" xfId="7" applyNumberFormat="1" applyFont="1" applyFill="1" applyBorder="1" applyAlignment="1">
      <alignment horizontal="center" vertical="center"/>
    </xf>
    <xf numFmtId="10" fontId="10" fillId="10" borderId="46" xfId="0" applyNumberFormat="1" applyFont="1" applyFill="1" applyBorder="1" applyAlignment="1">
      <alignment vertical="center"/>
    </xf>
    <xf numFmtId="9" fontId="10" fillId="6" borderId="12" xfId="1" applyFont="1" applyFill="1" applyBorder="1" applyAlignment="1">
      <alignment horizontal="center" vertical="center"/>
    </xf>
    <xf numFmtId="9" fontId="10" fillId="0" borderId="12" xfId="1" applyFont="1" applyFill="1" applyBorder="1" applyAlignment="1">
      <alignment horizontal="center" vertical="center"/>
    </xf>
    <xf numFmtId="9" fontId="10" fillId="6" borderId="34" xfId="1" applyFont="1" applyFill="1" applyBorder="1" applyAlignment="1">
      <alignment vertical="center"/>
    </xf>
    <xf numFmtId="10" fontId="10" fillId="0" borderId="34" xfId="1" applyNumberFormat="1" applyFont="1" applyFill="1" applyBorder="1" applyAlignment="1">
      <alignment horizontal="center" vertical="center"/>
    </xf>
    <xf numFmtId="10" fontId="10" fillId="0" borderId="62" xfId="1" applyNumberFormat="1" applyFont="1" applyFill="1" applyBorder="1" applyAlignment="1">
      <alignment vertical="center"/>
    </xf>
    <xf numFmtId="9" fontId="10" fillId="6" borderId="34" xfId="1" applyFont="1" applyFill="1" applyBorder="1" applyAlignment="1">
      <alignment horizontal="center" vertical="center"/>
    </xf>
    <xf numFmtId="10" fontId="10" fillId="6" borderId="34" xfId="1" applyNumberFormat="1" applyFont="1" applyFill="1" applyBorder="1" applyAlignment="1">
      <alignment horizontal="center" vertical="center"/>
    </xf>
    <xf numFmtId="10" fontId="31" fillId="10" borderId="37" xfId="0" applyNumberFormat="1" applyFont="1" applyFill="1" applyBorder="1" applyAlignment="1">
      <alignment vertical="center"/>
    </xf>
    <xf numFmtId="10" fontId="10" fillId="10" borderId="62" xfId="0" applyNumberFormat="1" applyFont="1" applyFill="1" applyBorder="1" applyAlignment="1">
      <alignment vertical="center"/>
    </xf>
    <xf numFmtId="10" fontId="31" fillId="0" borderId="8" xfId="0" applyNumberFormat="1" applyFont="1" applyFill="1" applyBorder="1" applyAlignment="1">
      <alignment vertical="center"/>
    </xf>
    <xf numFmtId="0" fontId="25" fillId="0" borderId="69" xfId="0" applyFont="1" applyFill="1" applyBorder="1" applyAlignment="1">
      <alignment horizontal="center" vertical="center"/>
    </xf>
    <xf numFmtId="0" fontId="25" fillId="0" borderId="68" xfId="0" applyFont="1" applyFill="1" applyBorder="1" applyAlignment="1">
      <alignment horizontal="center" vertical="center"/>
    </xf>
    <xf numFmtId="3" fontId="25" fillId="6" borderId="69" xfId="2" applyNumberFormat="1" applyFont="1" applyFill="1" applyBorder="1" applyAlignment="1">
      <alignment horizontal="center" vertical="center"/>
    </xf>
    <xf numFmtId="3" fontId="10" fillId="0" borderId="64" xfId="0" applyNumberFormat="1" applyFont="1" applyFill="1" applyBorder="1" applyAlignment="1">
      <alignment horizontal="center" vertical="center" wrapText="1"/>
    </xf>
    <xf numFmtId="0" fontId="10" fillId="0" borderId="66" xfId="0" applyFont="1" applyFill="1" applyBorder="1" applyAlignment="1">
      <alignment horizontal="center" vertical="center"/>
    </xf>
    <xf numFmtId="3" fontId="10" fillId="0" borderId="67" xfId="0" applyNumberFormat="1" applyFont="1" applyFill="1" applyBorder="1" applyAlignment="1">
      <alignment horizontal="center" vertical="center" wrapText="1"/>
    </xf>
    <xf numFmtId="0" fontId="10" fillId="0" borderId="64" xfId="0" applyFont="1" applyFill="1" applyBorder="1" applyAlignment="1">
      <alignment horizontal="center" vertical="center"/>
    </xf>
    <xf numFmtId="3" fontId="10" fillId="6" borderId="64" xfId="0" applyNumberFormat="1" applyFont="1" applyFill="1" applyBorder="1" applyAlignment="1">
      <alignment horizontal="center" vertical="center" wrapText="1"/>
    </xf>
    <xf numFmtId="0" fontId="10" fillId="6" borderId="64" xfId="0" applyFont="1" applyFill="1" applyBorder="1" applyAlignment="1">
      <alignment horizontal="center" vertical="center"/>
    </xf>
    <xf numFmtId="3" fontId="10" fillId="6" borderId="64" xfId="0" applyNumberFormat="1" applyFont="1" applyFill="1" applyBorder="1" applyAlignment="1">
      <alignment horizontal="center" vertical="center"/>
    </xf>
    <xf numFmtId="173" fontId="10" fillId="6" borderId="64" xfId="2" applyNumberFormat="1" applyFont="1" applyFill="1" applyBorder="1" applyAlignment="1">
      <alignment horizontal="center" vertical="center"/>
    </xf>
    <xf numFmtId="173" fontId="10" fillId="0" borderId="64" xfId="2" applyNumberFormat="1" applyFont="1" applyFill="1" applyBorder="1" applyAlignment="1">
      <alignment horizontal="center" vertical="center"/>
    </xf>
    <xf numFmtId="10" fontId="10" fillId="6" borderId="64" xfId="1" applyNumberFormat="1" applyFont="1" applyFill="1" applyBorder="1" applyAlignment="1">
      <alignment horizontal="center" vertical="center"/>
    </xf>
    <xf numFmtId="37" fontId="22" fillId="0" borderId="62" xfId="3" applyNumberFormat="1" applyFont="1" applyFill="1" applyBorder="1" applyAlignment="1">
      <alignment horizontal="center" vertical="center"/>
    </xf>
    <xf numFmtId="37" fontId="34" fillId="0" borderId="62" xfId="3" applyNumberFormat="1" applyFont="1" applyFill="1" applyBorder="1" applyAlignment="1">
      <alignment horizontal="center" vertical="center"/>
    </xf>
    <xf numFmtId="37" fontId="22" fillId="6" borderId="62" xfId="3" applyNumberFormat="1" applyFont="1" applyFill="1" applyBorder="1" applyAlignment="1">
      <alignment horizontal="center" vertical="center"/>
    </xf>
    <xf numFmtId="37" fontId="10" fillId="6" borderId="62" xfId="3" applyNumberFormat="1" applyFont="1" applyFill="1" applyBorder="1" applyAlignment="1">
      <alignment horizontal="center" vertical="center"/>
    </xf>
    <xf numFmtId="0" fontId="10" fillId="6" borderId="62" xfId="0" applyFont="1" applyFill="1" applyBorder="1" applyAlignment="1">
      <alignment horizontal="right" vertical="center"/>
    </xf>
    <xf numFmtId="37" fontId="10" fillId="6" borderId="62" xfId="0" applyNumberFormat="1" applyFont="1" applyFill="1" applyBorder="1" applyAlignment="1">
      <alignment horizontal="center" vertical="center"/>
    </xf>
    <xf numFmtId="173" fontId="10" fillId="6" borderId="62" xfId="2" applyNumberFormat="1" applyFont="1" applyFill="1" applyBorder="1" applyAlignment="1">
      <alignment horizontal="center" vertical="center"/>
    </xf>
    <xf numFmtId="173" fontId="10" fillId="6" borderId="62" xfId="0" applyNumberFormat="1" applyFont="1" applyFill="1" applyBorder="1" applyAlignment="1">
      <alignment horizontal="center" vertical="center"/>
    </xf>
    <xf numFmtId="37" fontId="10" fillId="6" borderId="62" xfId="0" applyNumberFormat="1" applyFont="1" applyFill="1" applyBorder="1" applyAlignment="1">
      <alignment horizontal="right" vertical="center"/>
    </xf>
    <xf numFmtId="10" fontId="10" fillId="6" borderId="62" xfId="1" applyNumberFormat="1" applyFont="1" applyFill="1" applyBorder="1" applyAlignment="1">
      <alignment horizontal="center" vertical="center"/>
    </xf>
    <xf numFmtId="3" fontId="10" fillId="6" borderId="68" xfId="0" applyNumberFormat="1" applyFont="1" applyFill="1" applyBorder="1" applyAlignment="1">
      <alignment horizontal="center" vertical="center" wrapText="1"/>
    </xf>
    <xf numFmtId="0" fontId="10" fillId="6" borderId="66" xfId="0" applyFont="1" applyFill="1" applyBorder="1" applyAlignment="1">
      <alignment horizontal="center" vertical="center"/>
    </xf>
    <xf numFmtId="3" fontId="10" fillId="6" borderId="67" xfId="0" applyNumberFormat="1" applyFont="1" applyFill="1" applyBorder="1" applyAlignment="1">
      <alignment horizontal="center" vertical="center" wrapText="1"/>
    </xf>
    <xf numFmtId="3" fontId="10" fillId="6" borderId="62" xfId="0" applyNumberFormat="1" applyFont="1" applyFill="1" applyBorder="1" applyAlignment="1">
      <alignment horizontal="center" vertical="center" wrapText="1"/>
    </xf>
    <xf numFmtId="3" fontId="10" fillId="6" borderId="68" xfId="3" applyNumberFormat="1" applyFont="1" applyFill="1" applyBorder="1" applyAlignment="1">
      <alignment horizontal="center" vertical="center" wrapText="1"/>
    </xf>
    <xf numFmtId="0" fontId="10" fillId="6" borderId="0" xfId="0" applyFont="1" applyFill="1" applyBorder="1" applyAlignment="1">
      <alignment horizontal="center" vertical="center"/>
    </xf>
    <xf numFmtId="0" fontId="10" fillId="6" borderId="68" xfId="0" applyFont="1" applyFill="1" applyBorder="1" applyAlignment="1">
      <alignment horizontal="center" vertical="center"/>
    </xf>
    <xf numFmtId="173" fontId="10" fillId="6" borderId="68" xfId="2" applyNumberFormat="1" applyFont="1" applyFill="1" applyBorder="1" applyAlignment="1">
      <alignment horizontal="center" vertical="center"/>
    </xf>
    <xf numFmtId="173" fontId="10" fillId="6" borderId="68" xfId="0" applyNumberFormat="1" applyFont="1" applyFill="1" applyBorder="1" applyAlignment="1">
      <alignment horizontal="center" vertical="center"/>
    </xf>
    <xf numFmtId="10" fontId="10" fillId="6" borderId="68" xfId="1" applyNumberFormat="1" applyFont="1" applyFill="1" applyBorder="1" applyAlignment="1">
      <alignment horizontal="center" vertical="center"/>
    </xf>
    <xf numFmtId="37" fontId="22" fillId="6" borderId="70" xfId="3" applyNumberFormat="1" applyFont="1" applyFill="1" applyBorder="1" applyAlignment="1">
      <alignment horizontal="center" vertical="center"/>
    </xf>
    <xf numFmtId="0" fontId="10" fillId="6" borderId="99" xfId="0" applyFont="1" applyFill="1" applyBorder="1" applyAlignment="1">
      <alignment horizontal="center" vertical="center"/>
    </xf>
    <xf numFmtId="173" fontId="22" fillId="6" borderId="70" xfId="2" applyNumberFormat="1" applyFont="1" applyFill="1" applyBorder="1" applyAlignment="1">
      <alignment horizontal="center" vertical="center"/>
    </xf>
    <xf numFmtId="173" fontId="22" fillId="6" borderId="70" xfId="0" applyNumberFormat="1" applyFont="1" applyFill="1" applyBorder="1" applyAlignment="1">
      <alignment horizontal="center" vertical="center"/>
    </xf>
    <xf numFmtId="10" fontId="10" fillId="6" borderId="70" xfId="0" applyNumberFormat="1" applyFont="1" applyFill="1" applyBorder="1" applyAlignment="1">
      <alignment horizontal="center" vertical="center"/>
    </xf>
    <xf numFmtId="3" fontId="10" fillId="10" borderId="37" xfId="0" applyNumberFormat="1" applyFont="1" applyFill="1" applyBorder="1" applyAlignment="1">
      <alignment horizontal="center" vertical="center" wrapText="1"/>
    </xf>
    <xf numFmtId="166" fontId="10" fillId="0" borderId="37" xfId="0" applyNumberFormat="1" applyFont="1" applyFill="1" applyBorder="1" applyAlignment="1">
      <alignment horizontal="center" vertical="center" wrapText="1"/>
    </xf>
    <xf numFmtId="3" fontId="10" fillId="0" borderId="37" xfId="0" applyNumberFormat="1" applyFont="1" applyFill="1" applyBorder="1" applyAlignment="1">
      <alignment horizontal="center" vertical="center" wrapText="1"/>
    </xf>
    <xf numFmtId="3" fontId="10" fillId="0" borderId="47" xfId="0" applyNumberFormat="1" applyFont="1" applyFill="1" applyBorder="1" applyAlignment="1">
      <alignment horizontal="center" vertical="center" wrapText="1"/>
    </xf>
    <xf numFmtId="166" fontId="10" fillId="0" borderId="8"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3" fontId="10" fillId="0" borderId="39" xfId="0" applyNumberFormat="1" applyFont="1" applyFill="1" applyBorder="1" applyAlignment="1">
      <alignment horizontal="center" vertical="center" wrapText="1"/>
    </xf>
    <xf numFmtId="3" fontId="10" fillId="10" borderId="8" xfId="0" applyNumberFormat="1" applyFont="1" applyFill="1" applyBorder="1" applyAlignment="1">
      <alignment horizontal="center" vertical="center" wrapText="1"/>
    </xf>
    <xf numFmtId="0" fontId="10" fillId="6" borderId="0" xfId="0" applyFont="1" applyFill="1" applyAlignment="1">
      <alignment horizontal="center" vertical="center"/>
    </xf>
    <xf numFmtId="164" fontId="10" fillId="10" borderId="37" xfId="0" applyNumberFormat="1" applyFont="1" applyFill="1" applyBorder="1" applyAlignment="1">
      <alignment horizontal="center" vertical="center"/>
    </xf>
    <xf numFmtId="164" fontId="10" fillId="0" borderId="37" xfId="0" applyNumberFormat="1" applyFont="1" applyFill="1" applyBorder="1" applyAlignment="1">
      <alignment horizontal="center" vertical="center"/>
    </xf>
    <xf numFmtId="9" fontId="10" fillId="10" borderId="46" xfId="0" applyNumberFormat="1" applyFont="1" applyFill="1" applyBorder="1" applyAlignment="1">
      <alignment horizontal="center" vertical="center"/>
    </xf>
    <xf numFmtId="10" fontId="10" fillId="10" borderId="46" xfId="0" applyNumberFormat="1" applyFont="1" applyFill="1" applyBorder="1" applyAlignment="1">
      <alignment horizontal="center" vertical="center"/>
    </xf>
    <xf numFmtId="37" fontId="22" fillId="10" borderId="12" xfId="0" applyNumberFormat="1" applyFont="1" applyFill="1" applyBorder="1" applyAlignment="1">
      <alignment horizontal="center" vertical="center"/>
    </xf>
    <xf numFmtId="37" fontId="22" fillId="0" borderId="12" xfId="0" applyNumberFormat="1" applyFont="1" applyFill="1" applyBorder="1" applyAlignment="1">
      <alignment horizontal="center" vertical="center"/>
    </xf>
    <xf numFmtId="37" fontId="22" fillId="0" borderId="9" xfId="0" applyNumberFormat="1" applyFont="1" applyFill="1" applyBorder="1" applyAlignment="1">
      <alignment horizontal="center" vertical="center"/>
    </xf>
    <xf numFmtId="37" fontId="22" fillId="0" borderId="34" xfId="0" applyNumberFormat="1" applyFont="1" applyFill="1" applyBorder="1" applyAlignment="1">
      <alignment horizontal="center" vertical="center"/>
    </xf>
    <xf numFmtId="37" fontId="22" fillId="10" borderId="13" xfId="0" applyNumberFormat="1" applyFont="1" applyFill="1" applyBorder="1" applyAlignment="1">
      <alignment horizontal="center" vertical="center"/>
    </xf>
    <xf numFmtId="37" fontId="10" fillId="10" borderId="12" xfId="0" applyNumberFormat="1" applyFont="1" applyFill="1" applyBorder="1" applyAlignment="1">
      <alignment horizontal="center" vertical="center"/>
    </xf>
    <xf numFmtId="164" fontId="10" fillId="10" borderId="12" xfId="0" applyNumberFormat="1" applyFont="1" applyFill="1" applyBorder="1" applyAlignment="1">
      <alignment horizontal="center" vertical="center"/>
    </xf>
    <xf numFmtId="10" fontId="10" fillId="10" borderId="12" xfId="0" applyNumberFormat="1" applyFont="1" applyFill="1" applyBorder="1" applyAlignment="1">
      <alignment horizontal="center" vertical="center"/>
    </xf>
    <xf numFmtId="0" fontId="10" fillId="10" borderId="12" xfId="0" applyFont="1" applyFill="1" applyBorder="1" applyAlignment="1">
      <alignment horizontal="right" vertical="center"/>
    </xf>
    <xf numFmtId="0" fontId="10" fillId="10" borderId="9" xfId="0" applyFont="1" applyFill="1" applyBorder="1" applyAlignment="1">
      <alignment horizontal="right" vertical="center"/>
    </xf>
    <xf numFmtId="0" fontId="10" fillId="10" borderId="13" xfId="0" applyFont="1" applyFill="1" applyBorder="1" applyAlignment="1">
      <alignment horizontal="right" vertical="center"/>
    </xf>
    <xf numFmtId="0" fontId="10" fillId="10" borderId="9" xfId="0" applyFont="1" applyFill="1" applyBorder="1" applyAlignment="1">
      <alignment horizontal="center" vertical="center"/>
    </xf>
    <xf numFmtId="0" fontId="10" fillId="10" borderId="62" xfId="0" applyFont="1" applyFill="1" applyBorder="1" applyAlignment="1">
      <alignment horizontal="right" vertical="center"/>
    </xf>
    <xf numFmtId="164" fontId="10" fillId="10" borderId="9" xfId="0" applyNumberFormat="1" applyFont="1" applyFill="1" applyBorder="1" applyAlignment="1">
      <alignment horizontal="center" vertical="center"/>
    </xf>
    <xf numFmtId="10" fontId="10" fillId="10" borderId="13" xfId="0" applyNumberFormat="1" applyFont="1" applyFill="1" applyBorder="1" applyAlignment="1">
      <alignment horizontal="center" vertical="center"/>
    </xf>
    <xf numFmtId="168" fontId="10" fillId="10" borderId="12" xfId="0" applyNumberFormat="1" applyFont="1" applyFill="1" applyBorder="1" applyAlignment="1">
      <alignment horizontal="right" vertical="center"/>
    </xf>
    <xf numFmtId="168" fontId="10" fillId="10" borderId="9" xfId="0" applyNumberFormat="1" applyFont="1" applyFill="1" applyBorder="1" applyAlignment="1">
      <alignment horizontal="right" vertical="center"/>
    </xf>
    <xf numFmtId="168" fontId="10" fillId="10" borderId="13" xfId="0" applyNumberFormat="1" applyFont="1" applyFill="1" applyBorder="1" applyAlignment="1">
      <alignment horizontal="right" vertical="center"/>
    </xf>
    <xf numFmtId="168" fontId="10" fillId="10" borderId="62" xfId="0" applyNumberFormat="1" applyFont="1" applyFill="1" applyBorder="1" applyAlignment="1">
      <alignment horizontal="right" vertical="center"/>
    </xf>
    <xf numFmtId="37" fontId="10" fillId="10" borderId="9" xfId="0" applyNumberFormat="1" applyFont="1" applyFill="1" applyBorder="1" applyAlignment="1">
      <alignment horizontal="center" vertical="center"/>
    </xf>
    <xf numFmtId="37" fontId="10" fillId="10" borderId="62" xfId="0" applyNumberFormat="1" applyFont="1" applyFill="1" applyBorder="1" applyAlignment="1">
      <alignment horizontal="center" vertical="center"/>
    </xf>
    <xf numFmtId="3" fontId="10" fillId="10" borderId="12" xfId="0" applyNumberFormat="1" applyFont="1" applyFill="1" applyBorder="1" applyAlignment="1">
      <alignment horizontal="center" vertical="center" wrapText="1"/>
    </xf>
    <xf numFmtId="166" fontId="10" fillId="10" borderId="12" xfId="0" applyNumberFormat="1" applyFont="1" applyFill="1" applyBorder="1" applyAlignment="1">
      <alignment horizontal="center" vertical="center" wrapText="1"/>
    </xf>
    <xf numFmtId="3" fontId="10" fillId="10" borderId="9" xfId="0" applyNumberFormat="1" applyFont="1" applyFill="1" applyBorder="1" applyAlignment="1">
      <alignment horizontal="center" vertical="center" wrapText="1"/>
    </xf>
    <xf numFmtId="166" fontId="10" fillId="10" borderId="13" xfId="0" applyNumberFormat="1" applyFont="1" applyFill="1" applyBorder="1" applyAlignment="1">
      <alignment horizontal="center" vertical="center" wrapText="1"/>
    </xf>
    <xf numFmtId="3" fontId="10" fillId="10" borderId="62" xfId="0" applyNumberFormat="1" applyFont="1" applyFill="1" applyBorder="1" applyAlignment="1">
      <alignment horizontal="center" vertical="center" wrapText="1"/>
    </xf>
    <xf numFmtId="3" fontId="10" fillId="10" borderId="13" xfId="0" applyNumberFormat="1" applyFont="1" applyFill="1" applyBorder="1" applyAlignment="1">
      <alignment horizontal="center" vertical="center" wrapText="1"/>
    </xf>
    <xf numFmtId="164" fontId="10" fillId="10" borderId="46" xfId="0" applyNumberFormat="1" applyFont="1" applyFill="1" applyBorder="1" applyAlignment="1">
      <alignment horizontal="center" vertical="center"/>
    </xf>
    <xf numFmtId="37" fontId="22" fillId="10" borderId="37" xfId="0" applyNumberFormat="1" applyFont="1" applyFill="1" applyBorder="1" applyAlignment="1">
      <alignment horizontal="center" vertical="center"/>
    </xf>
    <xf numFmtId="37" fontId="22" fillId="10" borderId="34" xfId="0" applyNumberFormat="1" applyFont="1" applyFill="1" applyBorder="1" applyAlignment="1">
      <alignment horizontal="center" vertical="center"/>
    </xf>
    <xf numFmtId="37" fontId="22" fillId="10" borderId="8" xfId="0" applyNumberFormat="1" applyFont="1" applyFill="1" applyBorder="1" applyAlignment="1">
      <alignment horizontal="center" vertical="center"/>
    </xf>
    <xf numFmtId="164" fontId="22" fillId="10" borderId="37" xfId="0" applyNumberFormat="1" applyFont="1" applyFill="1" applyBorder="1" applyAlignment="1">
      <alignment horizontal="center" vertical="center"/>
    </xf>
    <xf numFmtId="3" fontId="10" fillId="6" borderId="90" xfId="0" applyNumberFormat="1" applyFont="1" applyFill="1" applyBorder="1" applyAlignment="1">
      <alignment horizontal="center" vertical="center" wrapText="1"/>
    </xf>
    <xf numFmtId="3" fontId="10" fillId="10" borderId="90" xfId="0" applyNumberFormat="1" applyFont="1" applyFill="1" applyBorder="1" applyAlignment="1">
      <alignment horizontal="center" vertical="center" wrapText="1"/>
    </xf>
    <xf numFmtId="3" fontId="10" fillId="0" borderId="90" xfId="0" applyNumberFormat="1" applyFont="1" applyFill="1" applyBorder="1" applyAlignment="1">
      <alignment horizontal="center" vertical="center" wrapText="1"/>
    </xf>
    <xf numFmtId="10" fontId="10" fillId="10" borderId="90" xfId="0" applyNumberFormat="1" applyFont="1" applyFill="1" applyBorder="1" applyAlignment="1">
      <alignment horizontal="center" vertical="center"/>
    </xf>
    <xf numFmtId="37" fontId="34" fillId="10" borderId="12" xfId="0" applyNumberFormat="1" applyFont="1" applyFill="1" applyBorder="1" applyAlignment="1">
      <alignment horizontal="center" vertical="center"/>
    </xf>
    <xf numFmtId="37" fontId="10" fillId="10" borderId="12" xfId="0" applyNumberFormat="1" applyFont="1" applyFill="1" applyBorder="1" applyAlignment="1">
      <alignment horizontal="right" vertical="center"/>
    </xf>
    <xf numFmtId="0" fontId="10" fillId="6" borderId="12" xfId="0" applyFont="1" applyFill="1" applyBorder="1" applyAlignment="1">
      <alignment horizontal="right" vertical="center"/>
    </xf>
    <xf numFmtId="164" fontId="10" fillId="10" borderId="34" xfId="0" applyNumberFormat="1" applyFont="1" applyFill="1" applyBorder="1" applyAlignment="1">
      <alignment horizontal="center" vertical="center"/>
    </xf>
    <xf numFmtId="37" fontId="10" fillId="6" borderId="12" xfId="0" applyNumberFormat="1" applyFont="1" applyFill="1" applyBorder="1" applyAlignment="1">
      <alignment horizontal="right" vertical="center"/>
    </xf>
    <xf numFmtId="3" fontId="10" fillId="6" borderId="12" xfId="0" applyNumberFormat="1" applyFont="1" applyFill="1" applyBorder="1" applyAlignment="1">
      <alignment horizontal="right" vertical="center"/>
    </xf>
    <xf numFmtId="164" fontId="10" fillId="10" borderId="62" xfId="0" applyNumberFormat="1" applyFont="1" applyFill="1" applyBorder="1" applyAlignment="1">
      <alignment horizontal="center" vertical="center"/>
    </xf>
    <xf numFmtId="3" fontId="10" fillId="10" borderId="46" xfId="0" applyNumberFormat="1" applyFont="1" applyFill="1" applyBorder="1" applyAlignment="1">
      <alignment horizontal="center" vertical="center" wrapText="1"/>
    </xf>
    <xf numFmtId="37" fontId="22" fillId="10" borderId="96" xfId="0" applyNumberFormat="1" applyFont="1" applyFill="1" applyBorder="1" applyAlignment="1">
      <alignment horizontal="center" vertical="center"/>
    </xf>
    <xf numFmtId="164" fontId="22" fillId="10" borderId="96" xfId="0" applyNumberFormat="1" applyFont="1" applyFill="1" applyBorder="1" applyAlignment="1">
      <alignment horizontal="center" vertical="center"/>
    </xf>
    <xf numFmtId="43" fontId="22" fillId="10" borderId="96" xfId="0" applyNumberFormat="1" applyFont="1" applyFill="1" applyBorder="1" applyAlignment="1">
      <alignment horizontal="center" vertical="center"/>
    </xf>
    <xf numFmtId="10" fontId="10" fillId="10" borderId="96" xfId="0" applyNumberFormat="1" applyFont="1" applyFill="1" applyBorder="1" applyAlignment="1">
      <alignment horizontal="center" vertical="center"/>
    </xf>
    <xf numFmtId="1" fontId="10" fillId="6" borderId="68" xfId="7" applyNumberFormat="1" applyFont="1" applyFill="1" applyBorder="1" applyAlignment="1">
      <alignment horizontal="center" vertical="center" wrapText="1"/>
    </xf>
    <xf numFmtId="37" fontId="10" fillId="6" borderId="68" xfId="3" applyNumberFormat="1" applyFont="1" applyFill="1" applyBorder="1" applyAlignment="1">
      <alignment horizontal="center" vertical="center"/>
    </xf>
    <xf numFmtId="37" fontId="10" fillId="0" borderId="68" xfId="3" applyNumberFormat="1" applyFont="1" applyFill="1" applyBorder="1" applyAlignment="1">
      <alignment horizontal="center" vertical="center"/>
    </xf>
    <xf numFmtId="37" fontId="10" fillId="0" borderId="83" xfId="3" applyNumberFormat="1" applyFont="1" applyFill="1" applyBorder="1" applyAlignment="1">
      <alignment horizontal="center" vertical="center"/>
    </xf>
    <xf numFmtId="37" fontId="10" fillId="0" borderId="84" xfId="3" applyNumberFormat="1" applyFont="1" applyFill="1" applyBorder="1" applyAlignment="1">
      <alignment horizontal="center" vertical="center"/>
    </xf>
    <xf numFmtId="0" fontId="10" fillId="0" borderId="0" xfId="0" applyFont="1" applyFill="1" applyAlignment="1">
      <alignment horizontal="center" vertical="center"/>
    </xf>
    <xf numFmtId="37" fontId="10" fillId="6" borderId="61" xfId="3" applyNumberFormat="1" applyFont="1" applyFill="1" applyBorder="1" applyAlignment="1">
      <alignment horizontal="center" vertical="center"/>
    </xf>
    <xf numFmtId="37" fontId="22" fillId="6" borderId="61" xfId="3" applyNumberFormat="1" applyFont="1" applyFill="1" applyBorder="1" applyAlignment="1">
      <alignment horizontal="center" vertical="center"/>
    </xf>
    <xf numFmtId="37" fontId="22" fillId="6" borderId="68" xfId="3" applyNumberFormat="1" applyFont="1" applyFill="1" applyBorder="1" applyAlignment="1">
      <alignment horizontal="center" vertical="center"/>
    </xf>
    <xf numFmtId="173" fontId="22" fillId="6" borderId="68" xfId="2" applyNumberFormat="1" applyFont="1" applyFill="1" applyBorder="1" applyAlignment="1">
      <alignment horizontal="center" vertical="center"/>
    </xf>
    <xf numFmtId="0" fontId="22" fillId="0" borderId="68" xfId="0" applyFont="1" applyFill="1" applyBorder="1" applyAlignment="1">
      <alignment horizontal="center" vertical="center"/>
    </xf>
    <xf numFmtId="37" fontId="22" fillId="6" borderId="69" xfId="3" applyNumberFormat="1" applyFont="1" applyFill="1" applyBorder="1" applyAlignment="1">
      <alignment horizontal="center" vertical="center"/>
    </xf>
    <xf numFmtId="37" fontId="22" fillId="0" borderId="69" xfId="3" applyNumberFormat="1" applyFont="1" applyFill="1" applyBorder="1" applyAlignment="1">
      <alignment horizontal="center" vertical="center"/>
    </xf>
    <xf numFmtId="37" fontId="22" fillId="0" borderId="80" xfId="3" applyNumberFormat="1" applyFont="1" applyFill="1" applyBorder="1" applyAlignment="1">
      <alignment horizontal="center" vertical="center"/>
    </xf>
    <xf numFmtId="37" fontId="22" fillId="0" borderId="81" xfId="3" applyNumberFormat="1" applyFont="1" applyFill="1" applyBorder="1" applyAlignment="1">
      <alignment horizontal="center" vertical="center"/>
    </xf>
    <xf numFmtId="173" fontId="22" fillId="6" borderId="62" xfId="2" applyNumberFormat="1" applyFont="1" applyFill="1" applyBorder="1" applyAlignment="1">
      <alignment horizontal="center" vertical="center"/>
    </xf>
    <xf numFmtId="175" fontId="34" fillId="6" borderId="62" xfId="8" applyNumberFormat="1" applyFont="1" applyFill="1" applyBorder="1" applyAlignment="1">
      <alignment horizontal="center" vertical="center"/>
    </xf>
    <xf numFmtId="0" fontId="10" fillId="6" borderId="62" xfId="0" applyFont="1" applyFill="1" applyBorder="1" applyAlignment="1">
      <alignment horizontal="right" vertical="center" wrapText="1"/>
    </xf>
    <xf numFmtId="0" fontId="10" fillId="6" borderId="69" xfId="0" applyFont="1" applyFill="1" applyBorder="1" applyAlignment="1">
      <alignment horizontal="right" vertical="center" wrapText="1"/>
    </xf>
    <xf numFmtId="37" fontId="22" fillId="6" borderId="80" xfId="3" applyNumberFormat="1" applyFont="1" applyFill="1" applyBorder="1" applyAlignment="1">
      <alignment horizontal="center" vertical="center"/>
    </xf>
    <xf numFmtId="37" fontId="22" fillId="6" borderId="81" xfId="3" applyNumberFormat="1" applyFont="1" applyFill="1" applyBorder="1" applyAlignment="1">
      <alignment horizontal="center" vertical="center"/>
    </xf>
    <xf numFmtId="0" fontId="22" fillId="6" borderId="62" xfId="0" applyFont="1" applyFill="1" applyBorder="1" applyAlignment="1">
      <alignment horizontal="center" vertical="center"/>
    </xf>
    <xf numFmtId="10" fontId="10" fillId="6" borderId="62" xfId="7" applyNumberFormat="1" applyFont="1" applyFill="1" applyBorder="1" applyAlignment="1">
      <alignment horizontal="center" vertical="center"/>
    </xf>
    <xf numFmtId="173" fontId="10" fillId="6" borderId="68" xfId="2" applyNumberFormat="1" applyFont="1" applyFill="1" applyBorder="1" applyAlignment="1">
      <alignment horizontal="center" vertical="center" wrapText="1"/>
    </xf>
    <xf numFmtId="173" fontId="22" fillId="6" borderId="69" xfId="2" applyNumberFormat="1" applyFont="1" applyFill="1" applyBorder="1" applyAlignment="1">
      <alignment horizontal="center" vertical="center"/>
    </xf>
    <xf numFmtId="175" fontId="22" fillId="6" borderId="69" xfId="8" applyNumberFormat="1" applyFont="1" applyFill="1" applyBorder="1" applyAlignment="1">
      <alignment horizontal="center" vertical="center"/>
    </xf>
    <xf numFmtId="10" fontId="10" fillId="6" borderId="69" xfId="7" applyNumberFormat="1" applyFont="1" applyFill="1" applyBorder="1" applyAlignment="1">
      <alignment horizontal="center" vertical="center"/>
    </xf>
    <xf numFmtId="37" fontId="10" fillId="6" borderId="65" xfId="3" applyNumberFormat="1" applyFont="1" applyFill="1" applyBorder="1" applyAlignment="1">
      <alignment horizontal="center" vertical="center"/>
    </xf>
    <xf numFmtId="37" fontId="10" fillId="6" borderId="64" xfId="3" applyNumberFormat="1" applyFont="1" applyFill="1" applyBorder="1" applyAlignment="1">
      <alignment horizontal="center" vertical="center"/>
    </xf>
    <xf numFmtId="37" fontId="10" fillId="0" borderId="64" xfId="3" applyNumberFormat="1" applyFont="1" applyFill="1" applyBorder="1" applyAlignment="1">
      <alignment horizontal="center" vertical="center"/>
    </xf>
    <xf numFmtId="37" fontId="22" fillId="6" borderId="65" xfId="3" applyNumberFormat="1" applyFont="1" applyFill="1" applyBorder="1" applyAlignment="1">
      <alignment horizontal="center" vertical="center"/>
    </xf>
    <xf numFmtId="37" fontId="22" fillId="6" borderId="64" xfId="3" applyNumberFormat="1" applyFont="1" applyFill="1" applyBorder="1" applyAlignment="1">
      <alignment horizontal="center" vertical="center"/>
    </xf>
    <xf numFmtId="173" fontId="22" fillId="6" borderId="64" xfId="2" applyNumberFormat="1" applyFont="1" applyFill="1" applyBorder="1" applyAlignment="1">
      <alignment horizontal="center" vertical="center"/>
    </xf>
    <xf numFmtId="0" fontId="22" fillId="0" borderId="64" xfId="0" applyFont="1" applyFill="1" applyBorder="1" applyAlignment="1">
      <alignment horizontal="center" vertical="center"/>
    </xf>
    <xf numFmtId="10" fontId="10" fillId="0" borderId="64" xfId="7" applyNumberFormat="1" applyFont="1" applyFill="1" applyBorder="1" applyAlignment="1">
      <alignment horizontal="center" vertical="center"/>
    </xf>
    <xf numFmtId="175" fontId="34" fillId="0" borderId="62" xfId="8" applyNumberFormat="1" applyFont="1" applyFill="1" applyBorder="1" applyAlignment="1">
      <alignment horizontal="center" vertical="center"/>
    </xf>
    <xf numFmtId="10" fontId="10" fillId="0" borderId="62" xfId="7" applyNumberFormat="1" applyFont="1" applyFill="1" applyBorder="1" applyAlignment="1">
      <alignment horizontal="center" vertical="center"/>
    </xf>
    <xf numFmtId="37" fontId="10" fillId="6" borderId="69" xfId="3" applyNumberFormat="1" applyFont="1" applyFill="1" applyBorder="1" applyAlignment="1">
      <alignment horizontal="center" vertical="center"/>
    </xf>
    <xf numFmtId="37" fontId="22" fillId="6" borderId="74" xfId="3" applyNumberFormat="1" applyFont="1" applyFill="1" applyBorder="1" applyAlignment="1">
      <alignment horizontal="center" vertical="center"/>
    </xf>
    <xf numFmtId="175" fontId="22" fillId="6" borderId="70" xfId="8" applyNumberFormat="1" applyFont="1" applyFill="1" applyBorder="1" applyAlignment="1">
      <alignment horizontal="center" vertical="center"/>
    </xf>
    <xf numFmtId="10" fontId="10" fillId="6" borderId="70" xfId="7" applyNumberFormat="1" applyFont="1" applyFill="1" applyBorder="1" applyAlignment="1">
      <alignment horizontal="center" vertical="center"/>
    </xf>
    <xf numFmtId="37" fontId="10" fillId="10" borderId="37" xfId="0" applyNumberFormat="1" applyFont="1" applyFill="1" applyBorder="1" applyAlignment="1">
      <alignment horizontal="center" vertical="center"/>
    </xf>
    <xf numFmtId="37" fontId="10" fillId="0" borderId="37" xfId="0" applyNumberFormat="1" applyFont="1" applyFill="1" applyBorder="1" applyAlignment="1">
      <alignment horizontal="center" vertical="center"/>
    </xf>
    <xf numFmtId="37" fontId="10" fillId="0" borderId="46" xfId="0" applyNumberFormat="1" applyFont="1" applyFill="1" applyBorder="1" applyAlignment="1">
      <alignment horizontal="center" vertical="center"/>
    </xf>
    <xf numFmtId="37" fontId="10" fillId="0" borderId="47" xfId="0" applyNumberFormat="1" applyFont="1" applyFill="1" applyBorder="1" applyAlignment="1">
      <alignment horizontal="center" vertical="center"/>
    </xf>
    <xf numFmtId="37" fontId="10" fillId="0" borderId="8" xfId="0" applyNumberFormat="1" applyFont="1" applyFill="1" applyBorder="1" applyAlignment="1">
      <alignment horizontal="center" vertical="center"/>
    </xf>
    <xf numFmtId="37" fontId="10" fillId="0" borderId="39" xfId="0" applyNumberFormat="1" applyFont="1" applyFill="1" applyBorder="1" applyAlignment="1">
      <alignment horizontal="center" vertical="center"/>
    </xf>
    <xf numFmtId="37" fontId="10" fillId="10" borderId="8" xfId="0" applyNumberFormat="1" applyFont="1" applyFill="1" applyBorder="1" applyAlignment="1">
      <alignment horizontal="center" vertical="center"/>
    </xf>
    <xf numFmtId="39" fontId="22" fillId="10" borderId="37" xfId="0" applyNumberFormat="1" applyFont="1" applyFill="1" applyBorder="1" applyAlignment="1">
      <alignment horizontal="center" vertical="center"/>
    </xf>
    <xf numFmtId="0" fontId="22" fillId="10" borderId="37" xfId="0" applyFont="1" applyFill="1" applyBorder="1" applyAlignment="1">
      <alignment horizontal="center" vertical="center"/>
    </xf>
    <xf numFmtId="169" fontId="22" fillId="0" borderId="12" xfId="0" applyNumberFormat="1" applyFont="1" applyFill="1" applyBorder="1" applyAlignment="1">
      <alignment horizontal="center" vertical="center"/>
    </xf>
    <xf numFmtId="0" fontId="22" fillId="0" borderId="12" xfId="0" applyFont="1" applyFill="1" applyBorder="1"/>
    <xf numFmtId="0" fontId="22" fillId="0" borderId="9" xfId="0" applyFont="1" applyFill="1" applyBorder="1"/>
    <xf numFmtId="169" fontId="22" fillId="0" borderId="13" xfId="0" applyNumberFormat="1" applyFont="1" applyFill="1" applyBorder="1" applyAlignment="1">
      <alignment horizontal="center" vertical="center"/>
    </xf>
    <xf numFmtId="169" fontId="22" fillId="0" borderId="9" xfId="0" applyNumberFormat="1" applyFont="1" applyFill="1" applyBorder="1" applyAlignment="1">
      <alignment horizontal="center" vertical="center"/>
    </xf>
    <xf numFmtId="169" fontId="22" fillId="0" borderId="62" xfId="0" applyNumberFormat="1" applyFont="1" applyFill="1" applyBorder="1" applyAlignment="1">
      <alignment horizontal="center" vertical="center"/>
    </xf>
    <xf numFmtId="169" fontId="22" fillId="10" borderId="62" xfId="0" applyNumberFormat="1" applyFont="1" applyFill="1" applyBorder="1" applyAlignment="1">
      <alignment horizontal="center" vertical="center"/>
    </xf>
    <xf numFmtId="37" fontId="22" fillId="10" borderId="62" xfId="0" applyNumberFormat="1" applyFont="1" applyFill="1" applyBorder="1" applyAlignment="1">
      <alignment horizontal="center" vertical="center"/>
    </xf>
    <xf numFmtId="164" fontId="22" fillId="10" borderId="62" xfId="0" applyNumberFormat="1" applyFont="1" applyFill="1" applyBorder="1" applyAlignment="1">
      <alignment horizontal="center" vertical="center"/>
    </xf>
    <xf numFmtId="175" fontId="34" fillId="10" borderId="62" xfId="8" applyNumberFormat="1" applyFont="1" applyFill="1" applyBorder="1" applyAlignment="1">
      <alignment horizontal="center" vertical="center"/>
    </xf>
    <xf numFmtId="9" fontId="35" fillId="10" borderId="13" xfId="0" applyNumberFormat="1" applyFont="1" applyFill="1" applyBorder="1" applyAlignment="1">
      <alignment horizontal="center" vertical="center"/>
    </xf>
    <xf numFmtId="37" fontId="22" fillId="10" borderId="59" xfId="0" applyNumberFormat="1" applyFont="1" applyFill="1" applyBorder="1" applyAlignment="1">
      <alignment horizontal="center" vertical="center"/>
    </xf>
    <xf numFmtId="37" fontId="22" fillId="10" borderId="55" xfId="0" applyNumberFormat="1" applyFont="1" applyFill="1" applyBorder="1" applyAlignment="1">
      <alignment horizontal="center" vertical="center"/>
    </xf>
    <xf numFmtId="175" fontId="22" fillId="10" borderId="62" xfId="8" applyNumberFormat="1" applyFont="1" applyFill="1" applyBorder="1" applyAlignment="1">
      <alignment horizontal="center" vertical="center"/>
    </xf>
    <xf numFmtId="37" fontId="22" fillId="10" borderId="9" xfId="0" applyNumberFormat="1" applyFont="1" applyFill="1" applyBorder="1" applyAlignment="1">
      <alignment horizontal="center" vertical="center"/>
    </xf>
    <xf numFmtId="0" fontId="10" fillId="6" borderId="40" xfId="0" applyFont="1" applyFill="1" applyBorder="1" applyAlignment="1">
      <alignment horizontal="center" vertical="center"/>
    </xf>
    <xf numFmtId="37" fontId="10" fillId="10" borderId="13" xfId="0" applyNumberFormat="1" applyFont="1" applyFill="1" applyBorder="1" applyAlignment="1">
      <alignment horizontal="center" vertical="center"/>
    </xf>
    <xf numFmtId="37" fontId="22" fillId="10" borderId="46" xfId="0" applyNumberFormat="1" applyFont="1" applyFill="1" applyBorder="1" applyAlignment="1">
      <alignment horizontal="center" vertical="center"/>
    </xf>
    <xf numFmtId="164" fontId="36" fillId="10" borderId="46" xfId="0" applyNumberFormat="1" applyFont="1" applyFill="1" applyBorder="1" applyAlignment="1">
      <alignment horizontal="center" vertical="center"/>
    </xf>
    <xf numFmtId="175" fontId="36" fillId="10" borderId="46" xfId="8" applyNumberFormat="1" applyFont="1" applyFill="1" applyBorder="1" applyAlignment="1">
      <alignment horizontal="center" vertical="center"/>
    </xf>
    <xf numFmtId="10" fontId="31" fillId="10" borderId="12" xfId="0" applyNumberFormat="1" applyFont="1" applyFill="1" applyBorder="1" applyAlignment="1">
      <alignment horizontal="center" vertical="center"/>
    </xf>
    <xf numFmtId="37" fontId="22" fillId="10" borderId="50" xfId="0" applyNumberFormat="1" applyFont="1" applyFill="1" applyBorder="1" applyAlignment="1">
      <alignment horizontal="center" vertical="center"/>
    </xf>
    <xf numFmtId="164" fontId="22" fillId="10" borderId="34" xfId="0" applyNumberFormat="1" applyFont="1" applyFill="1" applyBorder="1" applyAlignment="1">
      <alignment horizontal="center" vertical="center"/>
    </xf>
    <xf numFmtId="175" fontId="22" fillId="10" borderId="34" xfId="8" applyNumberFormat="1" applyFont="1" applyFill="1" applyBorder="1" applyAlignment="1">
      <alignment horizontal="center" vertical="center"/>
    </xf>
    <xf numFmtId="9" fontId="35" fillId="10" borderId="34" xfId="0" applyNumberFormat="1" applyFont="1" applyFill="1" applyBorder="1" applyAlignment="1">
      <alignment horizontal="center" vertical="center"/>
    </xf>
    <xf numFmtId="37" fontId="10" fillId="10" borderId="90" xfId="0" applyNumberFormat="1" applyFont="1" applyFill="1" applyBorder="1" applyAlignment="1">
      <alignment horizontal="center" vertical="center"/>
    </xf>
    <xf numFmtId="37" fontId="10" fillId="0" borderId="90" xfId="0" applyNumberFormat="1" applyFont="1" applyFill="1" applyBorder="1" applyAlignment="1">
      <alignment horizontal="center" vertical="center"/>
    </xf>
    <xf numFmtId="9" fontId="10" fillId="0" borderId="90" xfId="0" applyNumberFormat="1" applyFont="1" applyFill="1" applyBorder="1" applyAlignment="1">
      <alignment horizontal="center" vertical="center" wrapText="1"/>
    </xf>
    <xf numFmtId="37" fontId="10" fillId="0" borderId="101" xfId="0" applyNumberFormat="1" applyFont="1" applyFill="1" applyBorder="1" applyAlignment="1">
      <alignment horizontal="center" vertical="center"/>
    </xf>
    <xf numFmtId="37" fontId="10" fillId="0" borderId="102" xfId="0" applyNumberFormat="1" applyFont="1" applyFill="1" applyBorder="1" applyAlignment="1">
      <alignment horizontal="center" vertical="center"/>
    </xf>
    <xf numFmtId="37" fontId="10" fillId="0" borderId="86" xfId="0" applyNumberFormat="1" applyFont="1" applyFill="1" applyBorder="1" applyAlignment="1">
      <alignment horizontal="center" vertical="center"/>
    </xf>
    <xf numFmtId="37" fontId="10" fillId="10" borderId="86" xfId="0" applyNumberFormat="1" applyFont="1" applyFill="1" applyBorder="1" applyAlignment="1">
      <alignment horizontal="center" vertical="center"/>
    </xf>
    <xf numFmtId="37" fontId="22" fillId="10" borderId="86" xfId="0" applyNumberFormat="1" applyFont="1" applyFill="1" applyBorder="1" applyAlignment="1">
      <alignment horizontal="center" vertical="center"/>
    </xf>
    <xf numFmtId="37" fontId="22" fillId="10" borderId="90" xfId="0" applyNumberFormat="1" applyFont="1" applyFill="1" applyBorder="1" applyAlignment="1">
      <alignment horizontal="center" vertical="center"/>
    </xf>
    <xf numFmtId="170" fontId="37" fillId="10" borderId="90" xfId="0" applyNumberFormat="1" applyFont="1" applyFill="1" applyBorder="1" applyAlignment="1">
      <alignment horizontal="center" vertical="center"/>
    </xf>
    <xf numFmtId="0" fontId="37" fillId="10" borderId="90" xfId="0" applyFont="1" applyFill="1" applyBorder="1" applyAlignment="1">
      <alignment horizontal="center" vertical="center"/>
    </xf>
    <xf numFmtId="10" fontId="10" fillId="0" borderId="90" xfId="0" applyNumberFormat="1" applyFont="1" applyFill="1" applyBorder="1" applyAlignment="1">
      <alignment horizontal="center" vertical="center"/>
    </xf>
    <xf numFmtId="10" fontId="10" fillId="0" borderId="101" xfId="0" applyNumberFormat="1" applyFont="1" applyFill="1" applyBorder="1" applyAlignment="1">
      <alignment horizontal="center" vertical="center"/>
    </xf>
    <xf numFmtId="37" fontId="22" fillId="0" borderId="13" xfId="0" applyNumberFormat="1" applyFont="1" applyFill="1" applyBorder="1" applyAlignment="1">
      <alignment horizontal="center" vertical="center"/>
    </xf>
    <xf numFmtId="37" fontId="22" fillId="6" borderId="12" xfId="0" applyNumberFormat="1" applyFont="1" applyFill="1" applyBorder="1" applyAlignment="1">
      <alignment horizontal="center" vertical="center"/>
    </xf>
    <xf numFmtId="164" fontId="37" fillId="10" borderId="12" xfId="0" applyNumberFormat="1" applyFont="1" applyFill="1" applyBorder="1" applyAlignment="1">
      <alignment horizontal="center" vertical="center"/>
    </xf>
    <xf numFmtId="175" fontId="37" fillId="10" borderId="12" xfId="8" applyNumberFormat="1" applyFont="1" applyFill="1" applyBorder="1" applyAlignment="1">
      <alignment horizontal="center" vertical="center"/>
    </xf>
    <xf numFmtId="10" fontId="10" fillId="0" borderId="12" xfId="0" applyNumberFormat="1" applyFont="1" applyFill="1" applyBorder="1" applyAlignment="1">
      <alignment horizontal="center" vertical="center"/>
    </xf>
    <xf numFmtId="10" fontId="10" fillId="0" borderId="9" xfId="0" applyNumberFormat="1" applyFont="1" applyFill="1" applyBorder="1" applyAlignment="1">
      <alignment horizontal="center" vertical="center"/>
    </xf>
    <xf numFmtId="0" fontId="10" fillId="10" borderId="0" xfId="0" applyFont="1" applyFill="1" applyBorder="1" applyAlignment="1">
      <alignment horizontal="center" vertical="center"/>
    </xf>
    <xf numFmtId="0" fontId="37" fillId="10" borderId="12" xfId="0" applyFont="1" applyFill="1" applyBorder="1" applyAlignment="1">
      <alignment horizontal="center" vertical="center"/>
    </xf>
    <xf numFmtId="10" fontId="35" fillId="10" borderId="12" xfId="0" applyNumberFormat="1" applyFont="1" applyFill="1" applyBorder="1" applyAlignment="1">
      <alignment horizontal="center" vertical="center"/>
    </xf>
    <xf numFmtId="10" fontId="35" fillId="10" borderId="9" xfId="0" applyNumberFormat="1" applyFont="1" applyFill="1" applyBorder="1" applyAlignment="1">
      <alignment horizontal="center" vertical="center"/>
    </xf>
    <xf numFmtId="164" fontId="10" fillId="10" borderId="46" xfId="0" applyNumberFormat="1" applyFont="1" applyFill="1" applyBorder="1" applyAlignment="1">
      <alignment vertical="center" wrapText="1"/>
    </xf>
    <xf numFmtId="37" fontId="10" fillId="10" borderId="26" xfId="0" applyNumberFormat="1" applyFont="1" applyFill="1" applyBorder="1" applyAlignment="1">
      <alignment horizontal="center" vertical="center"/>
    </xf>
    <xf numFmtId="170" fontId="37" fillId="10" borderId="12" xfId="0" applyNumberFormat="1" applyFont="1" applyFill="1" applyBorder="1" applyAlignment="1">
      <alignment horizontal="center" vertical="center"/>
    </xf>
    <xf numFmtId="10" fontId="10" fillId="10" borderId="9" xfId="0" applyNumberFormat="1" applyFont="1" applyFill="1" applyBorder="1" applyAlignment="1">
      <alignment horizontal="center" vertical="center"/>
    </xf>
    <xf numFmtId="37" fontId="22" fillId="6" borderId="96" xfId="0" applyNumberFormat="1" applyFont="1" applyFill="1" applyBorder="1" applyAlignment="1">
      <alignment horizontal="center" vertical="center"/>
    </xf>
    <xf numFmtId="37" fontId="22" fillId="10" borderId="85" xfId="0" applyNumberFormat="1" applyFont="1" applyFill="1" applyBorder="1" applyAlignment="1">
      <alignment horizontal="center" vertical="center"/>
    </xf>
    <xf numFmtId="164" fontId="37" fillId="10" borderId="96" xfId="0" applyNumberFormat="1" applyFont="1" applyFill="1" applyBorder="1" applyAlignment="1">
      <alignment horizontal="center" vertical="center"/>
    </xf>
    <xf numFmtId="175" fontId="37" fillId="10" borderId="96" xfId="0" applyNumberFormat="1" applyFont="1" applyFill="1" applyBorder="1" applyAlignment="1">
      <alignment horizontal="center" vertical="center"/>
    </xf>
    <xf numFmtId="10" fontId="10" fillId="10" borderId="97" xfId="0" applyNumberFormat="1" applyFont="1" applyFill="1" applyBorder="1" applyAlignment="1">
      <alignment horizontal="center" vertical="center"/>
    </xf>
    <xf numFmtId="0" fontId="10" fillId="0" borderId="41" xfId="0" applyFont="1" applyFill="1" applyBorder="1" applyAlignment="1">
      <alignment horizontal="left" vertical="center" wrapText="1"/>
    </xf>
    <xf numFmtId="9" fontId="10" fillId="0" borderId="46" xfId="0" applyNumberFormat="1" applyFont="1" applyFill="1" applyBorder="1" applyAlignment="1">
      <alignment horizontal="center" vertical="center" wrapText="1"/>
    </xf>
    <xf numFmtId="37" fontId="10" fillId="0" borderId="38" xfId="0" applyNumberFormat="1" applyFont="1" applyFill="1" applyBorder="1" applyAlignment="1">
      <alignment horizontal="center" vertical="center"/>
    </xf>
    <xf numFmtId="37" fontId="10" fillId="0" borderId="41" xfId="0" applyNumberFormat="1" applyFont="1" applyFill="1" applyBorder="1" applyAlignment="1">
      <alignment horizontal="center" vertical="center"/>
    </xf>
    <xf numFmtId="37" fontId="22" fillId="10" borderId="93" xfId="0" applyNumberFormat="1" applyFont="1" applyFill="1" applyBorder="1" applyAlignment="1">
      <alignment horizontal="center" vertical="center"/>
    </xf>
    <xf numFmtId="0" fontId="37" fillId="10" borderId="37" xfId="0" applyFont="1" applyFill="1" applyBorder="1" applyAlignment="1">
      <alignment horizontal="center" vertical="center"/>
    </xf>
    <xf numFmtId="1" fontId="22" fillId="0" borderId="37" xfId="0" applyNumberFormat="1" applyFont="1" applyFill="1" applyBorder="1" applyAlignment="1">
      <alignment horizontal="center" vertical="center"/>
    </xf>
    <xf numFmtId="10" fontId="10" fillId="0" borderId="46" xfId="0" applyNumberFormat="1" applyFont="1" applyFill="1" applyBorder="1" applyAlignment="1">
      <alignment horizontal="center" vertical="center"/>
    </xf>
    <xf numFmtId="10" fontId="10" fillId="10" borderId="38" xfId="0" applyNumberFormat="1" applyFont="1" applyFill="1" applyBorder="1" applyAlignment="1">
      <alignment horizontal="center" vertical="center"/>
    </xf>
    <xf numFmtId="0" fontId="10" fillId="0" borderId="13" xfId="0" applyFont="1" applyFill="1" applyBorder="1" applyAlignment="1">
      <alignment horizontal="left" vertical="center" wrapText="1"/>
    </xf>
    <xf numFmtId="37" fontId="22" fillId="0" borderId="62" xfId="0" applyNumberFormat="1" applyFont="1" applyFill="1" applyBorder="1" applyAlignment="1">
      <alignment horizontal="center" vertical="center"/>
    </xf>
    <xf numFmtId="164" fontId="37" fillId="10" borderId="62" xfId="0" applyNumberFormat="1" applyFont="1" applyFill="1" applyBorder="1" applyAlignment="1">
      <alignment horizontal="center" vertical="center"/>
    </xf>
    <xf numFmtId="37" fontId="22" fillId="11" borderId="62" xfId="0" applyNumberFormat="1" applyFont="1" applyFill="1" applyBorder="1" applyAlignment="1">
      <alignment horizontal="center" vertical="center"/>
    </xf>
    <xf numFmtId="10" fontId="10" fillId="10" borderId="41" xfId="0" applyNumberFormat="1" applyFont="1" applyFill="1" applyBorder="1" applyAlignment="1">
      <alignment horizontal="center" vertical="center"/>
    </xf>
    <xf numFmtId="37" fontId="22" fillId="0" borderId="55" xfId="0" applyNumberFormat="1" applyFont="1" applyFill="1" applyBorder="1" applyAlignment="1">
      <alignment horizontal="center" vertical="center"/>
    </xf>
    <xf numFmtId="0" fontId="22" fillId="10" borderId="62" xfId="0" applyFont="1" applyFill="1" applyBorder="1" applyAlignment="1">
      <alignment horizontal="center" vertical="center"/>
    </xf>
    <xf numFmtId="37" fontId="10" fillId="0" borderId="12" xfId="0" applyNumberFormat="1" applyFont="1" applyFill="1" applyBorder="1" applyAlignment="1">
      <alignment horizontal="center" vertical="center"/>
    </xf>
    <xf numFmtId="37" fontId="10" fillId="0" borderId="9" xfId="0" applyNumberFormat="1" applyFont="1" applyFill="1" applyBorder="1" applyAlignment="1">
      <alignment horizontal="center" vertical="center"/>
    </xf>
    <xf numFmtId="3" fontId="10" fillId="0" borderId="12" xfId="0" applyNumberFormat="1" applyFont="1" applyFill="1" applyBorder="1" applyAlignment="1">
      <alignment horizontal="center" vertical="center" wrapText="1"/>
    </xf>
    <xf numFmtId="9" fontId="10" fillId="0" borderId="12" xfId="0" applyNumberFormat="1" applyFont="1" applyFill="1" applyBorder="1" applyAlignment="1">
      <alignment horizontal="center" vertical="center" wrapText="1"/>
    </xf>
    <xf numFmtId="9" fontId="10" fillId="0" borderId="38" xfId="0" applyNumberFormat="1" applyFont="1" applyFill="1" applyBorder="1" applyAlignment="1">
      <alignment horizontal="center" vertical="center" wrapText="1"/>
    </xf>
    <xf numFmtId="37" fontId="10" fillId="0" borderId="62" xfId="0" applyNumberFormat="1" applyFont="1" applyFill="1" applyBorder="1" applyAlignment="1">
      <alignment horizontal="center" vertical="center"/>
    </xf>
    <xf numFmtId="0" fontId="22" fillId="11" borderId="62" xfId="0" applyFont="1" applyFill="1" applyBorder="1" applyAlignment="1">
      <alignment horizontal="center" vertical="center"/>
    </xf>
    <xf numFmtId="0" fontId="10" fillId="0" borderId="55" xfId="0" applyFont="1" applyFill="1" applyBorder="1" applyAlignment="1">
      <alignment horizontal="left" vertical="center" wrapText="1"/>
    </xf>
    <xf numFmtId="37" fontId="22" fillId="0" borderId="59" xfId="0" applyNumberFormat="1" applyFont="1" applyFill="1" applyBorder="1" applyAlignment="1">
      <alignment horizontal="center" vertical="center"/>
    </xf>
    <xf numFmtId="37" fontId="22" fillId="0" borderId="39" xfId="0" applyNumberFormat="1" applyFont="1" applyFill="1" applyBorder="1" applyAlignment="1">
      <alignment horizontal="center" vertical="center"/>
    </xf>
    <xf numFmtId="37" fontId="22" fillId="10" borderId="95" xfId="0" applyNumberFormat="1" applyFont="1" applyFill="1" applyBorder="1" applyAlignment="1">
      <alignment horizontal="center" vertical="center"/>
    </xf>
    <xf numFmtId="164" fontId="37" fillId="10" borderId="85" xfId="0" applyNumberFormat="1" applyFont="1" applyFill="1" applyBorder="1" applyAlignment="1">
      <alignment horizontal="center" vertical="center"/>
    </xf>
    <xf numFmtId="37" fontId="22" fillId="11" borderId="85" xfId="0" applyNumberFormat="1" applyFont="1" applyFill="1" applyBorder="1" applyAlignment="1">
      <alignment horizontal="center" vertical="center"/>
    </xf>
    <xf numFmtId="37" fontId="10" fillId="0" borderId="92" xfId="0" applyNumberFormat="1" applyFont="1" applyFill="1" applyBorder="1" applyAlignment="1">
      <alignment horizontal="center" vertical="center"/>
    </xf>
    <xf numFmtId="37" fontId="10" fillId="10" borderId="91" xfId="0" applyNumberFormat="1" applyFont="1" applyFill="1" applyBorder="1" applyAlignment="1">
      <alignment horizontal="center" vertical="center"/>
    </xf>
    <xf numFmtId="0" fontId="10" fillId="10" borderId="66" xfId="0" applyFont="1" applyFill="1" applyBorder="1" applyAlignment="1">
      <alignment horizontal="center" vertical="center"/>
    </xf>
    <xf numFmtId="0" fontId="37" fillId="10" borderId="86" xfId="0" applyFont="1" applyFill="1" applyBorder="1" applyAlignment="1">
      <alignment horizontal="center" vertical="center"/>
    </xf>
    <xf numFmtId="0" fontId="31" fillId="11" borderId="86" xfId="0" applyFont="1" applyFill="1" applyBorder="1" applyAlignment="1">
      <alignment horizontal="center" vertical="center"/>
    </xf>
    <xf numFmtId="37" fontId="10" fillId="0" borderId="13"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wrapText="1"/>
    </xf>
    <xf numFmtId="37" fontId="10" fillId="10" borderId="41" xfId="0" applyNumberFormat="1" applyFont="1" applyFill="1" applyBorder="1" applyAlignment="1">
      <alignment horizontal="center" vertical="center"/>
    </xf>
    <xf numFmtId="37" fontId="10" fillId="10" borderId="46" xfId="0" applyNumberFormat="1" applyFont="1" applyFill="1" applyBorder="1" applyAlignment="1">
      <alignment horizontal="center" vertical="center"/>
    </xf>
    <xf numFmtId="37" fontId="10" fillId="10" borderId="68" xfId="0" applyNumberFormat="1" applyFont="1" applyFill="1" applyBorder="1" applyAlignment="1">
      <alignment horizontal="center" vertical="center"/>
    </xf>
    <xf numFmtId="164" fontId="37" fillId="10" borderId="68" xfId="0" applyNumberFormat="1" applyFont="1" applyFill="1" applyBorder="1" applyAlignment="1">
      <alignment horizontal="center" vertical="center"/>
    </xf>
    <xf numFmtId="0" fontId="10" fillId="11" borderId="68" xfId="0" applyFont="1" applyFill="1" applyBorder="1" applyAlignment="1">
      <alignment horizontal="center" vertical="center"/>
    </xf>
    <xf numFmtId="37" fontId="22" fillId="0" borderId="96" xfId="0" applyNumberFormat="1" applyFont="1" applyFill="1" applyBorder="1" applyAlignment="1">
      <alignment horizontal="center" vertical="center"/>
    </xf>
    <xf numFmtId="37" fontId="22" fillId="10" borderId="98" xfId="0" applyNumberFormat="1" applyFont="1" applyFill="1" applyBorder="1" applyAlignment="1">
      <alignment horizontal="center" vertical="center"/>
    </xf>
    <xf numFmtId="0" fontId="10" fillId="10" borderId="99" xfId="0" applyFont="1" applyFill="1" applyBorder="1" applyAlignment="1">
      <alignment horizontal="center" vertical="center"/>
    </xf>
    <xf numFmtId="37" fontId="10" fillId="10" borderId="85" xfId="0" applyNumberFormat="1" applyFont="1" applyFill="1" applyBorder="1" applyAlignment="1">
      <alignment horizontal="center" vertical="center"/>
    </xf>
    <xf numFmtId="9" fontId="10" fillId="10" borderId="90" xfId="0" applyNumberFormat="1" applyFont="1" applyFill="1" applyBorder="1" applyAlignment="1">
      <alignment horizontal="center" vertical="center" wrapText="1"/>
    </xf>
    <xf numFmtId="9" fontId="10" fillId="0" borderId="90" xfId="0" applyNumberFormat="1" applyFont="1" applyFill="1" applyBorder="1" applyAlignment="1">
      <alignment horizontal="center" vertical="center"/>
    </xf>
    <xf numFmtId="9" fontId="10" fillId="0" borderId="102" xfId="0" applyNumberFormat="1" applyFont="1" applyFill="1" applyBorder="1" applyAlignment="1">
      <alignment horizontal="center" vertical="center"/>
    </xf>
    <xf numFmtId="9" fontId="10" fillId="10" borderId="12" xfId="0" applyNumberFormat="1" applyFont="1" applyFill="1" applyBorder="1" applyAlignment="1">
      <alignment horizontal="center" vertical="center" wrapText="1"/>
    </xf>
    <xf numFmtId="9" fontId="10" fillId="10" borderId="46" xfId="0" applyNumberFormat="1" applyFont="1" applyFill="1" applyBorder="1" applyAlignment="1">
      <alignment horizontal="center" vertical="center" wrapText="1"/>
    </xf>
    <xf numFmtId="9" fontId="10" fillId="10" borderId="41" xfId="0" applyNumberFormat="1" applyFont="1" applyFill="1" applyBorder="1" applyAlignment="1">
      <alignment horizontal="center" vertical="center" wrapText="1"/>
    </xf>
    <xf numFmtId="9" fontId="10" fillId="11" borderId="46" xfId="0" applyNumberFormat="1" applyFont="1" applyFill="1" applyBorder="1" applyAlignment="1">
      <alignment horizontal="center" vertical="center"/>
    </xf>
    <xf numFmtId="37" fontId="10" fillId="10" borderId="34" xfId="0" applyNumberFormat="1" applyFont="1" applyFill="1" applyBorder="1" applyAlignment="1">
      <alignment horizontal="center" vertical="center"/>
    </xf>
    <xf numFmtId="164" fontId="37" fillId="10" borderId="34" xfId="0" applyNumberFormat="1" applyFont="1" applyFill="1" applyBorder="1" applyAlignment="1">
      <alignment horizontal="center" vertical="center"/>
    </xf>
    <xf numFmtId="37" fontId="22" fillId="11" borderId="34" xfId="0" applyNumberFormat="1" applyFont="1" applyFill="1" applyBorder="1" applyAlignment="1">
      <alignment horizontal="center" vertical="center"/>
    </xf>
    <xf numFmtId="10" fontId="10" fillId="10" borderId="34" xfId="0" applyNumberFormat="1" applyFont="1" applyFill="1" applyBorder="1" applyAlignment="1">
      <alignment horizontal="center" vertical="center"/>
    </xf>
    <xf numFmtId="37" fontId="10" fillId="10" borderId="101" xfId="0" applyNumberFormat="1" applyFont="1" applyFill="1" applyBorder="1" applyAlignment="1">
      <alignment horizontal="center" vertical="center"/>
    </xf>
    <xf numFmtId="37" fontId="37" fillId="10" borderId="90" xfId="0" applyNumberFormat="1" applyFont="1" applyFill="1" applyBorder="1" applyAlignment="1">
      <alignment horizontal="center" vertical="center"/>
    </xf>
    <xf numFmtId="3" fontId="10" fillId="10" borderId="90" xfId="0" applyNumberFormat="1" applyFont="1" applyFill="1" applyBorder="1" applyAlignment="1">
      <alignment horizontal="center" vertical="center"/>
    </xf>
    <xf numFmtId="176" fontId="37" fillId="6" borderId="0" xfId="0" applyNumberFormat="1" applyFont="1" applyFill="1" applyBorder="1" applyAlignment="1">
      <alignment horizontal="center" vertical="center"/>
    </xf>
    <xf numFmtId="37" fontId="22" fillId="11" borderId="12" xfId="0" applyNumberFormat="1" applyFont="1" applyFill="1" applyBorder="1" applyAlignment="1">
      <alignment horizontal="center" vertical="center"/>
    </xf>
    <xf numFmtId="164" fontId="37" fillId="10" borderId="9" xfId="0" applyNumberFormat="1" applyFont="1" applyFill="1" applyBorder="1" applyAlignment="1">
      <alignment horizontal="center" vertical="center"/>
    </xf>
    <xf numFmtId="3" fontId="10" fillId="10" borderId="46" xfId="0" applyNumberFormat="1" applyFont="1" applyFill="1" applyBorder="1" applyAlignment="1">
      <alignment horizontal="center" vertical="center"/>
    </xf>
    <xf numFmtId="37" fontId="22" fillId="10" borderId="97" xfId="0" applyNumberFormat="1" applyFont="1" applyFill="1" applyBorder="1" applyAlignment="1">
      <alignment horizontal="center" vertical="center"/>
    </xf>
    <xf numFmtId="0" fontId="10" fillId="10" borderId="96" xfId="0" applyFont="1" applyFill="1" applyBorder="1" applyAlignment="1">
      <alignment horizontal="center" vertical="center"/>
    </xf>
    <xf numFmtId="37" fontId="10" fillId="10" borderId="96" xfId="0" applyNumberFormat="1" applyFont="1" applyFill="1" applyBorder="1" applyAlignment="1">
      <alignment horizontal="center" vertical="center"/>
    </xf>
    <xf numFmtId="44" fontId="37" fillId="6" borderId="99" xfId="0" applyNumberFormat="1" applyFont="1" applyFill="1" applyBorder="1" applyAlignment="1">
      <alignment vertical="center"/>
    </xf>
    <xf numFmtId="37" fontId="22" fillId="11" borderId="96" xfId="0" applyNumberFormat="1" applyFont="1" applyFill="1" applyBorder="1" applyAlignment="1">
      <alignment horizontal="center" vertical="center"/>
    </xf>
    <xf numFmtId="37" fontId="10" fillId="10" borderId="47" xfId="0" applyNumberFormat="1" applyFont="1" applyFill="1" applyBorder="1" applyAlignment="1">
      <alignment horizontal="center" vertical="center"/>
    </xf>
    <xf numFmtId="9" fontId="10" fillId="10" borderId="8" xfId="0" applyNumberFormat="1" applyFont="1" applyFill="1" applyBorder="1" applyAlignment="1">
      <alignment horizontal="center" vertical="center"/>
    </xf>
    <xf numFmtId="9" fontId="10" fillId="10" borderId="37" xfId="0" applyNumberFormat="1" applyFont="1" applyFill="1" applyBorder="1" applyAlignment="1">
      <alignment horizontal="center" vertical="center"/>
    </xf>
    <xf numFmtId="9" fontId="10" fillId="10" borderId="39" xfId="0" applyNumberFormat="1" applyFont="1" applyFill="1" applyBorder="1" applyAlignment="1">
      <alignment horizontal="center" vertical="center"/>
    </xf>
    <xf numFmtId="9" fontId="10" fillId="10" borderId="37" xfId="1" applyFont="1" applyFill="1" applyBorder="1" applyAlignment="1">
      <alignment horizontal="center" vertical="center"/>
    </xf>
    <xf numFmtId="9" fontId="37" fillId="10" borderId="37" xfId="0" applyNumberFormat="1" applyFont="1" applyFill="1" applyBorder="1" applyAlignment="1">
      <alignment horizontal="center" vertical="center"/>
    </xf>
    <xf numFmtId="44" fontId="37" fillId="6" borderId="62" xfId="0" applyNumberFormat="1" applyFont="1" applyFill="1" applyBorder="1" applyAlignment="1">
      <alignment vertical="center"/>
    </xf>
    <xf numFmtId="0" fontId="10" fillId="10" borderId="104" xfId="0" applyFont="1" applyFill="1" applyBorder="1" applyAlignment="1">
      <alignment horizontal="center" vertical="center"/>
    </xf>
    <xf numFmtId="37" fontId="10" fillId="10" borderId="104" xfId="0" applyNumberFormat="1" applyFont="1" applyFill="1" applyBorder="1" applyAlignment="1">
      <alignment horizontal="center" vertical="center"/>
    </xf>
    <xf numFmtId="9" fontId="10" fillId="10" borderId="9" xfId="0" applyNumberFormat="1" applyFont="1" applyFill="1" applyBorder="1" applyAlignment="1">
      <alignment horizontal="center" vertical="center" wrapText="1"/>
    </xf>
    <xf numFmtId="9" fontId="10" fillId="10" borderId="13" xfId="0" applyNumberFormat="1" applyFont="1" applyFill="1" applyBorder="1" applyAlignment="1">
      <alignment horizontal="center" vertical="center" wrapText="1"/>
    </xf>
    <xf numFmtId="9" fontId="10" fillId="10" borderId="62" xfId="0" applyNumberFormat="1" applyFont="1" applyFill="1" applyBorder="1" applyAlignment="1">
      <alignment horizontal="center" vertical="center" wrapText="1"/>
    </xf>
    <xf numFmtId="9" fontId="10" fillId="10" borderId="62" xfId="1" applyFont="1" applyFill="1" applyBorder="1" applyAlignment="1">
      <alignment horizontal="center" vertical="center"/>
    </xf>
    <xf numFmtId="9" fontId="37" fillId="10" borderId="62" xfId="0" applyNumberFormat="1" applyFont="1" applyFill="1" applyBorder="1" applyAlignment="1">
      <alignment horizontal="center" vertical="center"/>
    </xf>
    <xf numFmtId="9" fontId="10" fillId="10" borderId="62" xfId="0" applyNumberFormat="1" applyFont="1" applyFill="1" applyBorder="1" applyAlignment="1">
      <alignment horizontal="center" vertical="center"/>
    </xf>
    <xf numFmtId="37" fontId="22" fillId="10" borderId="39" xfId="0" applyNumberFormat="1" applyFont="1" applyFill="1" applyBorder="1" applyAlignment="1">
      <alignment horizontal="center" vertical="center"/>
    </xf>
    <xf numFmtId="44" fontId="37" fillId="6" borderId="0" xfId="0" applyNumberFormat="1" applyFont="1" applyFill="1" applyAlignment="1">
      <alignment vertical="center"/>
    </xf>
    <xf numFmtId="37" fontId="22" fillId="11" borderId="37" xfId="0" applyNumberFormat="1" applyFont="1" applyFill="1" applyBorder="1" applyAlignment="1">
      <alignment horizontal="center" vertical="center"/>
    </xf>
    <xf numFmtId="9" fontId="10" fillId="10" borderId="102" xfId="0" applyNumberFormat="1" applyFont="1" applyFill="1" applyBorder="1" applyAlignment="1">
      <alignment horizontal="center" vertical="center" wrapText="1"/>
    </xf>
    <xf numFmtId="9" fontId="37" fillId="10" borderId="90" xfId="0" applyNumberFormat="1" applyFont="1" applyFill="1" applyBorder="1" applyAlignment="1">
      <alignment horizontal="center" vertical="center"/>
    </xf>
    <xf numFmtId="9" fontId="10" fillId="10" borderId="90" xfId="0" applyNumberFormat="1" applyFont="1" applyFill="1" applyBorder="1" applyAlignment="1">
      <alignment horizontal="center" vertical="center"/>
    </xf>
    <xf numFmtId="10" fontId="10" fillId="10" borderId="101" xfId="0" applyNumberFormat="1" applyFont="1" applyFill="1" applyBorder="1" applyAlignment="1">
      <alignment horizontal="center" vertical="center"/>
    </xf>
    <xf numFmtId="44" fontId="37" fillId="6" borderId="0" xfId="0" applyNumberFormat="1" applyFont="1" applyFill="1" applyBorder="1" applyAlignment="1">
      <alignment horizontal="center" vertical="center"/>
    </xf>
    <xf numFmtId="9" fontId="37" fillId="10" borderId="12" xfId="0" applyNumberFormat="1" applyFont="1" applyFill="1" applyBorder="1" applyAlignment="1">
      <alignment horizontal="center" vertical="center"/>
    </xf>
    <xf numFmtId="43" fontId="10" fillId="10" borderId="46" xfId="8" applyFont="1" applyFill="1" applyBorder="1" applyAlignment="1">
      <alignment horizontal="center" vertical="center" wrapText="1"/>
    </xf>
    <xf numFmtId="10" fontId="10" fillId="10" borderId="46" xfId="0" applyNumberFormat="1" applyFont="1" applyFill="1" applyBorder="1" applyAlignment="1">
      <alignment horizontal="center" vertical="center" wrapText="1"/>
    </xf>
    <xf numFmtId="37" fontId="10" fillId="10" borderId="38" xfId="0" applyNumberFormat="1" applyFont="1" applyFill="1" applyBorder="1" applyAlignment="1">
      <alignment horizontal="center" vertical="center"/>
    </xf>
    <xf numFmtId="9" fontId="10" fillId="10" borderId="39" xfId="0" applyNumberFormat="1" applyFont="1" applyFill="1" applyBorder="1" applyAlignment="1">
      <alignment horizontal="center" vertical="center" wrapText="1"/>
    </xf>
    <xf numFmtId="10" fontId="37" fillId="10" borderId="37" xfId="0" applyNumberFormat="1" applyFont="1" applyFill="1" applyBorder="1" applyAlignment="1">
      <alignment horizontal="center" vertical="center"/>
    </xf>
    <xf numFmtId="43" fontId="10" fillId="10" borderId="37" xfId="8" applyFont="1" applyFill="1" applyBorder="1" applyAlignment="1">
      <alignment horizontal="center" vertical="center" wrapText="1"/>
    </xf>
    <xf numFmtId="10" fontId="10" fillId="10" borderId="46" xfId="1" applyNumberFormat="1" applyFont="1" applyFill="1" applyBorder="1" applyAlignment="1">
      <alignment horizontal="center" vertical="center"/>
    </xf>
    <xf numFmtId="37" fontId="10" fillId="10" borderId="59" xfId="0" applyNumberFormat="1" applyFont="1" applyFill="1" applyBorder="1" applyAlignment="1">
      <alignment horizontal="center" vertical="center"/>
    </xf>
    <xf numFmtId="37" fontId="10" fillId="10" borderId="55" xfId="0" applyNumberFormat="1" applyFont="1" applyFill="1" applyBorder="1" applyAlignment="1">
      <alignment horizontal="center" vertical="center"/>
    </xf>
    <xf numFmtId="0" fontId="10" fillId="10" borderId="78" xfId="0" applyFont="1" applyFill="1" applyBorder="1" applyAlignment="1">
      <alignment horizontal="center" vertical="center"/>
    </xf>
    <xf numFmtId="10" fontId="37" fillId="10" borderId="62" xfId="0" applyNumberFormat="1" applyFont="1" applyFill="1" applyBorder="1" applyAlignment="1">
      <alignment horizontal="center" vertical="center"/>
    </xf>
    <xf numFmtId="43" fontId="10" fillId="10" borderId="62" xfId="8" applyFont="1" applyFill="1" applyBorder="1" applyAlignment="1">
      <alignment horizontal="center" vertical="center" wrapText="1"/>
    </xf>
    <xf numFmtId="9" fontId="10" fillId="10" borderId="102" xfId="0" applyNumberFormat="1" applyFont="1" applyFill="1" applyBorder="1" applyAlignment="1">
      <alignment horizontal="center" vertical="center"/>
    </xf>
    <xf numFmtId="9" fontId="10" fillId="10" borderId="103" xfId="0" applyNumberFormat="1" applyFont="1" applyFill="1" applyBorder="1" applyAlignment="1">
      <alignment horizontal="center" vertical="center"/>
    </xf>
    <xf numFmtId="37" fontId="10" fillId="10" borderId="102" xfId="0" applyNumberFormat="1" applyFont="1" applyFill="1" applyBorder="1" applyAlignment="1">
      <alignment horizontal="center" vertical="center"/>
    </xf>
    <xf numFmtId="10" fontId="37" fillId="10" borderId="90" xfId="0" applyNumberFormat="1" applyFont="1" applyFill="1" applyBorder="1" applyAlignment="1">
      <alignment horizontal="center" vertical="center"/>
    </xf>
    <xf numFmtId="10" fontId="10" fillId="10" borderId="90" xfId="1" applyNumberFormat="1" applyFont="1" applyFill="1" applyBorder="1" applyAlignment="1">
      <alignment horizontal="center" vertical="center"/>
    </xf>
    <xf numFmtId="37" fontId="22" fillId="10" borderId="87" xfId="0" applyNumberFormat="1" applyFont="1" applyFill="1" applyBorder="1" applyAlignment="1">
      <alignment horizontal="center" vertical="center"/>
    </xf>
    <xf numFmtId="37" fontId="22" fillId="10" borderId="107" xfId="0" applyNumberFormat="1" applyFont="1" applyFill="1" applyBorder="1" applyAlignment="1">
      <alignment horizontal="center" vertical="center"/>
    </xf>
    <xf numFmtId="170" fontId="10" fillId="10" borderId="46" xfId="0" applyNumberFormat="1" applyFont="1" applyFill="1" applyBorder="1" applyAlignment="1">
      <alignment horizontal="center" vertical="center" wrapText="1"/>
    </xf>
    <xf numFmtId="170" fontId="37" fillId="10" borderId="46" xfId="0" applyNumberFormat="1" applyFont="1" applyFill="1" applyBorder="1" applyAlignment="1">
      <alignment horizontal="center" vertical="center"/>
    </xf>
    <xf numFmtId="4" fontId="31" fillId="10" borderId="46" xfId="0" applyNumberFormat="1" applyFont="1" applyFill="1" applyBorder="1" applyAlignment="1">
      <alignment horizontal="center" vertical="center"/>
    </xf>
    <xf numFmtId="44" fontId="37" fillId="6" borderId="0" xfId="0" applyNumberFormat="1" applyFont="1" applyFill="1" applyAlignment="1">
      <alignment horizontal="center" vertical="center"/>
    </xf>
    <xf numFmtId="164" fontId="37" fillId="11" borderId="12" xfId="0" applyNumberFormat="1" applyFont="1" applyFill="1" applyBorder="1" applyAlignment="1">
      <alignment horizontal="center" vertical="center"/>
    </xf>
    <xf numFmtId="9" fontId="10" fillId="11" borderId="90" xfId="0" applyNumberFormat="1" applyFont="1" applyFill="1" applyBorder="1" applyAlignment="1">
      <alignment horizontal="center" vertical="center" wrapText="1"/>
    </xf>
    <xf numFmtId="9" fontId="10" fillId="11" borderId="90" xfId="0" applyNumberFormat="1" applyFont="1" applyFill="1" applyBorder="1" applyAlignment="1">
      <alignment horizontal="center" vertical="center"/>
    </xf>
    <xf numFmtId="9" fontId="10" fillId="10" borderId="92" xfId="0" applyNumberFormat="1" applyFont="1" applyFill="1" applyBorder="1" applyAlignment="1">
      <alignment horizontal="center" vertical="center" wrapText="1"/>
    </xf>
    <xf numFmtId="10" fontId="37" fillId="10" borderId="86" xfId="0" applyNumberFormat="1" applyFont="1" applyFill="1" applyBorder="1" applyAlignment="1">
      <alignment horizontal="center" vertical="center"/>
    </xf>
    <xf numFmtId="9" fontId="10" fillId="11" borderId="86" xfId="0" applyNumberFormat="1" applyFont="1" applyFill="1" applyBorder="1" applyAlignment="1">
      <alignment horizontal="center" vertical="center"/>
    </xf>
    <xf numFmtId="44" fontId="37" fillId="6" borderId="62" xfId="0" applyNumberFormat="1" applyFont="1" applyFill="1" applyBorder="1" applyAlignment="1">
      <alignment horizontal="center" vertical="center"/>
    </xf>
    <xf numFmtId="9" fontId="10" fillId="11" borderId="25" xfId="0" applyNumberFormat="1" applyFont="1" applyFill="1" applyBorder="1" applyAlignment="1">
      <alignment horizontal="center" vertical="center" wrapText="1"/>
    </xf>
    <xf numFmtId="9" fontId="10" fillId="11" borderId="25" xfId="0" applyNumberFormat="1" applyFont="1" applyFill="1" applyBorder="1" applyAlignment="1">
      <alignment horizontal="center" vertical="center"/>
    </xf>
    <xf numFmtId="9" fontId="10" fillId="11" borderId="62" xfId="0" applyNumberFormat="1" applyFont="1" applyFill="1" applyBorder="1" applyAlignment="1">
      <alignment horizontal="center" vertical="center"/>
    </xf>
    <xf numFmtId="37" fontId="22" fillId="10" borderId="105" xfId="0" applyNumberFormat="1" applyFont="1" applyFill="1" applyBorder="1" applyAlignment="1">
      <alignment horizontal="center" vertical="center"/>
    </xf>
    <xf numFmtId="9" fontId="10" fillId="11" borderId="46" xfId="0" applyNumberFormat="1" applyFont="1" applyFill="1" applyBorder="1" applyAlignment="1">
      <alignment horizontal="center" vertical="center" wrapText="1"/>
    </xf>
    <xf numFmtId="10" fontId="37" fillId="10" borderId="46" xfId="0" applyNumberFormat="1" applyFont="1" applyFill="1" applyBorder="1" applyAlignment="1">
      <alignment horizontal="center" vertical="center"/>
    </xf>
    <xf numFmtId="0" fontId="10" fillId="11" borderId="46" xfId="0" applyFont="1" applyFill="1" applyBorder="1" applyAlignment="1">
      <alignment horizontal="center" vertical="center" wrapText="1"/>
    </xf>
    <xf numFmtId="10" fontId="37" fillId="10" borderId="12" xfId="0" applyNumberFormat="1" applyFont="1" applyFill="1" applyBorder="1" applyAlignment="1">
      <alignment horizontal="center" vertical="center"/>
    </xf>
    <xf numFmtId="3" fontId="10" fillId="0" borderId="65" xfId="0" applyNumberFormat="1" applyFont="1" applyFill="1" applyBorder="1" applyAlignment="1">
      <alignment horizontal="center" vertical="center" wrapText="1"/>
    </xf>
    <xf numFmtId="4" fontId="10" fillId="0" borderId="64" xfId="0" applyNumberFormat="1" applyFont="1" applyFill="1" applyBorder="1" applyAlignment="1">
      <alignment horizontal="center" vertical="center" wrapText="1"/>
    </xf>
    <xf numFmtId="175" fontId="22" fillId="0" borderId="64" xfId="8" applyNumberFormat="1" applyFont="1" applyFill="1" applyBorder="1" applyAlignment="1">
      <alignment horizontal="center" vertical="center"/>
    </xf>
    <xf numFmtId="37" fontId="22" fillId="0" borderId="64" xfId="3" applyNumberFormat="1" applyFont="1" applyFill="1" applyBorder="1" applyAlignment="1">
      <alignment horizontal="center" vertical="center"/>
    </xf>
    <xf numFmtId="37" fontId="22" fillId="0" borderId="67" xfId="3" applyNumberFormat="1" applyFont="1" applyFill="1" applyBorder="1" applyAlignment="1">
      <alignment horizontal="center" vertical="center"/>
    </xf>
    <xf numFmtId="37" fontId="10" fillId="0" borderId="76" xfId="3" applyNumberFormat="1" applyFont="1" applyFill="1" applyBorder="1" applyAlignment="1">
      <alignment horizontal="center" vertical="center"/>
    </xf>
    <xf numFmtId="173" fontId="36" fillId="6" borderId="64" xfId="2" applyNumberFormat="1" applyFont="1" applyFill="1" applyBorder="1" applyAlignment="1">
      <alignment horizontal="center" vertical="center"/>
    </xf>
    <xf numFmtId="10" fontId="10" fillId="0" borderId="90" xfId="1" applyNumberFormat="1" applyFont="1" applyFill="1" applyBorder="1" applyAlignment="1">
      <alignment horizontal="center" vertical="center"/>
    </xf>
    <xf numFmtId="37" fontId="22" fillId="0" borderId="78" xfId="3" applyNumberFormat="1" applyFont="1" applyFill="1" applyBorder="1" applyAlignment="1">
      <alignment horizontal="center" vertical="center"/>
    </xf>
    <xf numFmtId="44" fontId="36" fillId="6" borderId="0" xfId="6" applyFont="1" applyFill="1" applyBorder="1" applyAlignment="1">
      <alignment horizontal="center" vertical="center"/>
    </xf>
    <xf numFmtId="175" fontId="22" fillId="6" borderId="62" xfId="8" applyNumberFormat="1" applyFont="1" applyFill="1" applyBorder="1" applyAlignment="1">
      <alignment horizontal="center" vertical="center"/>
    </xf>
    <xf numFmtId="0" fontId="10" fillId="6" borderId="68" xfId="0" applyFont="1" applyFill="1" applyBorder="1" applyAlignment="1">
      <alignment horizontal="right" vertical="center"/>
    </xf>
    <xf numFmtId="37" fontId="22" fillId="6" borderId="78" xfId="3" applyNumberFormat="1" applyFont="1" applyFill="1" applyBorder="1" applyAlignment="1">
      <alignment horizontal="center" vertical="center"/>
    </xf>
    <xf numFmtId="37" fontId="22" fillId="6" borderId="79" xfId="3" applyNumberFormat="1" applyFont="1" applyFill="1" applyBorder="1" applyAlignment="1">
      <alignment horizontal="center" vertical="center"/>
    </xf>
    <xf numFmtId="3" fontId="10" fillId="6" borderId="62" xfId="3" applyNumberFormat="1" applyFont="1" applyFill="1" applyBorder="1" applyAlignment="1">
      <alignment horizontal="center" vertical="center" wrapText="1"/>
    </xf>
    <xf numFmtId="4" fontId="10" fillId="6" borderId="68" xfId="0" applyNumberFormat="1" applyFont="1" applyFill="1" applyBorder="1" applyAlignment="1">
      <alignment horizontal="center" vertical="center" wrapText="1"/>
    </xf>
    <xf numFmtId="37" fontId="10" fillId="6" borderId="79" xfId="3" applyNumberFormat="1" applyFont="1" applyFill="1" applyBorder="1" applyAlignment="1">
      <alignment horizontal="center" vertical="center"/>
    </xf>
    <xf numFmtId="39" fontId="10" fillId="6" borderId="62" xfId="3" applyNumberFormat="1" applyFont="1" applyFill="1" applyBorder="1" applyAlignment="1">
      <alignment horizontal="center" vertical="center"/>
    </xf>
    <xf numFmtId="43" fontId="22" fillId="6" borderId="62" xfId="8" applyFont="1" applyFill="1" applyBorder="1" applyAlignment="1">
      <alignment horizontal="center" vertical="center"/>
    </xf>
    <xf numFmtId="3" fontId="10" fillId="10" borderId="35" xfId="0" applyNumberFormat="1" applyFont="1" applyFill="1" applyBorder="1" applyAlignment="1">
      <alignment horizontal="center" vertical="center" wrapText="1"/>
    </xf>
    <xf numFmtId="3" fontId="10" fillId="11" borderId="46" xfId="0" applyNumberFormat="1" applyFont="1" applyFill="1" applyBorder="1" applyAlignment="1">
      <alignment horizontal="center" vertical="center" wrapText="1"/>
    </xf>
    <xf numFmtId="3" fontId="10" fillId="10" borderId="16" xfId="0" applyNumberFormat="1" applyFont="1" applyFill="1" applyBorder="1" applyAlignment="1">
      <alignment horizontal="center" vertical="center" wrapText="1"/>
    </xf>
    <xf numFmtId="3" fontId="10" fillId="11" borderId="16" xfId="0" applyNumberFormat="1" applyFont="1" applyFill="1" applyBorder="1" applyAlignment="1">
      <alignment horizontal="center" vertical="center" wrapText="1"/>
    </xf>
    <xf numFmtId="3" fontId="10" fillId="10" borderId="18" xfId="0" applyNumberFormat="1" applyFont="1" applyFill="1" applyBorder="1" applyAlignment="1">
      <alignment horizontal="center" vertical="center" wrapText="1"/>
    </xf>
    <xf numFmtId="3" fontId="10" fillId="10" borderId="20" xfId="0" applyNumberFormat="1" applyFont="1" applyFill="1" applyBorder="1" applyAlignment="1">
      <alignment horizontal="center" vertical="center" wrapText="1"/>
    </xf>
    <xf numFmtId="0" fontId="10" fillId="6" borderId="76" xfId="0" applyFont="1" applyFill="1" applyBorder="1" applyAlignment="1" applyProtection="1">
      <alignment horizontal="left" vertical="center" wrapText="1"/>
      <protection locked="0"/>
    </xf>
    <xf numFmtId="0" fontId="10" fillId="6" borderId="79" xfId="0" applyFont="1" applyFill="1" applyBorder="1" applyAlignment="1" applyProtection="1">
      <alignment horizontal="left" vertical="center" wrapText="1"/>
      <protection locked="0"/>
    </xf>
    <xf numFmtId="0" fontId="10" fillId="6" borderId="84" xfId="0" applyFont="1" applyFill="1" applyBorder="1" applyAlignment="1" applyProtection="1">
      <alignment horizontal="left" vertical="center" wrapText="1"/>
      <protection locked="0"/>
    </xf>
    <xf numFmtId="0" fontId="10" fillId="6" borderId="121" xfId="0" applyFont="1" applyFill="1" applyBorder="1" applyAlignment="1" applyProtection="1">
      <alignment horizontal="left" vertical="center" wrapText="1"/>
      <protection locked="0"/>
    </xf>
    <xf numFmtId="0" fontId="10" fillId="13" borderId="41" xfId="0" applyFont="1" applyFill="1" applyBorder="1" applyAlignment="1">
      <alignment horizontal="left" vertical="center" wrapText="1"/>
    </xf>
    <xf numFmtId="0" fontId="10" fillId="13" borderId="13" xfId="0" applyFont="1" applyFill="1" applyBorder="1" applyAlignment="1">
      <alignment horizontal="left" vertical="center" wrapText="1"/>
    </xf>
    <xf numFmtId="0" fontId="10" fillId="13" borderId="55" xfId="0" applyFont="1" applyFill="1" applyBorder="1" applyAlignment="1">
      <alignment horizontal="left" vertical="center" wrapText="1"/>
    </xf>
    <xf numFmtId="0" fontId="10" fillId="13" borderId="102" xfId="0" applyFont="1" applyFill="1" applyBorder="1" applyAlignment="1">
      <alignment horizontal="left" vertical="center" wrapText="1"/>
    </xf>
    <xf numFmtId="0" fontId="10" fillId="13" borderId="98" xfId="0" applyFont="1" applyFill="1" applyBorder="1" applyAlignment="1">
      <alignment horizontal="left" vertical="center" wrapText="1"/>
    </xf>
    <xf numFmtId="0" fontId="10" fillId="6" borderId="81" xfId="0" applyFont="1" applyFill="1" applyBorder="1" applyAlignment="1" applyProtection="1">
      <alignment horizontal="left" vertical="center" wrapText="1"/>
      <protection locked="0"/>
    </xf>
    <xf numFmtId="0" fontId="10" fillId="0" borderId="102" xfId="0" applyFont="1" applyFill="1" applyBorder="1" applyAlignment="1">
      <alignment horizontal="left" vertical="center" wrapText="1"/>
    </xf>
    <xf numFmtId="0" fontId="10" fillId="0" borderId="98" xfId="0" applyFont="1" applyFill="1" applyBorder="1" applyAlignment="1">
      <alignment horizontal="left" vertical="center" wrapText="1"/>
    </xf>
    <xf numFmtId="0" fontId="10" fillId="13" borderId="10" xfId="0" applyFont="1" applyFill="1" applyBorder="1" applyAlignment="1">
      <alignment horizontal="left" vertical="center" wrapText="1"/>
    </xf>
    <xf numFmtId="10" fontId="10" fillId="6" borderId="67" xfId="1" applyNumberFormat="1" applyFont="1" applyFill="1" applyBorder="1" applyAlignment="1">
      <alignment horizontal="center" vertical="center"/>
    </xf>
    <xf numFmtId="0" fontId="10" fillId="6" borderId="78" xfId="0" applyFont="1" applyFill="1" applyBorder="1" applyAlignment="1">
      <alignment horizontal="center" vertical="center"/>
    </xf>
    <xf numFmtId="10" fontId="10" fillId="6" borderId="78" xfId="1" applyNumberFormat="1" applyFont="1" applyFill="1" applyBorder="1" applyAlignment="1">
      <alignment horizontal="center" vertical="center"/>
    </xf>
    <xf numFmtId="10" fontId="10" fillId="6" borderId="124" xfId="0" applyNumberFormat="1" applyFont="1" applyFill="1" applyBorder="1" applyAlignment="1">
      <alignment horizontal="center" vertical="center"/>
    </xf>
    <xf numFmtId="0" fontId="10" fillId="10" borderId="59" xfId="0" applyFont="1" applyFill="1" applyBorder="1" applyAlignment="1">
      <alignment horizontal="center" vertical="center"/>
    </xf>
    <xf numFmtId="10" fontId="10" fillId="6" borderId="78" xfId="7" applyNumberFormat="1" applyFont="1" applyFill="1" applyBorder="1" applyAlignment="1">
      <alignment horizontal="center" vertical="center"/>
    </xf>
    <xf numFmtId="10" fontId="10" fillId="6" borderId="80" xfId="7" applyNumberFormat="1" applyFont="1" applyFill="1" applyBorder="1" applyAlignment="1">
      <alignment horizontal="center" vertical="center"/>
    </xf>
    <xf numFmtId="10" fontId="10" fillId="6" borderId="67" xfId="7" applyNumberFormat="1" applyFont="1" applyFill="1" applyBorder="1" applyAlignment="1">
      <alignment horizontal="center" vertical="center"/>
    </xf>
    <xf numFmtId="10" fontId="10" fillId="6" borderId="124" xfId="7" applyNumberFormat="1" applyFont="1" applyFill="1" applyBorder="1" applyAlignment="1">
      <alignment horizontal="center" vertical="center"/>
    </xf>
    <xf numFmtId="10" fontId="35" fillId="10" borderId="59" xfId="0" applyNumberFormat="1" applyFont="1" applyFill="1" applyBorder="1" applyAlignment="1">
      <alignment horizontal="center" vertical="center"/>
    </xf>
    <xf numFmtId="10" fontId="10" fillId="10" borderId="59" xfId="0" applyNumberFormat="1" applyFont="1" applyFill="1" applyBorder="1" applyAlignment="1">
      <alignment horizontal="center" vertical="center"/>
    </xf>
    <xf numFmtId="0" fontId="10" fillId="4" borderId="50" xfId="0" applyFont="1" applyFill="1" applyBorder="1" applyAlignment="1">
      <alignment horizontal="center" vertical="center" wrapText="1"/>
    </xf>
    <xf numFmtId="9" fontId="23" fillId="0" borderId="0" xfId="10" applyNumberFormat="1" applyFont="1" applyAlignment="1"/>
    <xf numFmtId="0" fontId="38" fillId="0" borderId="0" xfId="10" applyFont="1" applyAlignment="1"/>
    <xf numFmtId="0" fontId="5" fillId="3" borderId="0" xfId="10" applyFont="1" applyFill="1" applyBorder="1" applyAlignment="1">
      <alignment vertical="center"/>
    </xf>
    <xf numFmtId="10" fontId="5" fillId="0" borderId="0" xfId="10" applyNumberFormat="1" applyFont="1" applyAlignment="1">
      <alignment vertical="center"/>
    </xf>
    <xf numFmtId="9" fontId="5" fillId="0" borderId="0" xfId="10" applyNumberFormat="1" applyFont="1" applyAlignment="1">
      <alignment vertical="center"/>
    </xf>
    <xf numFmtId="0" fontId="5" fillId="0" borderId="0" xfId="10" applyFont="1" applyAlignment="1">
      <alignment vertical="center"/>
    </xf>
    <xf numFmtId="0" fontId="13" fillId="0" borderId="0" xfId="10" applyFont="1" applyAlignment="1">
      <alignment horizontal="left" vertical="center"/>
    </xf>
    <xf numFmtId="0" fontId="13" fillId="0" borderId="0" xfId="10" applyFont="1" applyAlignment="1">
      <alignment vertical="center"/>
    </xf>
    <xf numFmtId="10" fontId="22" fillId="3" borderId="0" xfId="10" applyNumberFormat="1" applyFont="1" applyFill="1" applyBorder="1" applyAlignment="1">
      <alignment horizontal="left" vertical="center"/>
    </xf>
    <xf numFmtId="10" fontId="11" fillId="3" borderId="0" xfId="10" applyNumberFormat="1" applyFont="1" applyFill="1" applyBorder="1" applyAlignment="1">
      <alignment horizontal="center" vertical="center"/>
    </xf>
    <xf numFmtId="0" fontId="11" fillId="3" borderId="0" xfId="10" applyFont="1" applyFill="1" applyBorder="1" applyAlignment="1">
      <alignment horizontal="center" vertical="center" wrapText="1"/>
    </xf>
    <xf numFmtId="9" fontId="11" fillId="3" borderId="0" xfId="10" applyNumberFormat="1" applyFont="1" applyFill="1" applyBorder="1" applyAlignment="1">
      <alignment horizontal="center" vertical="center" wrapText="1"/>
    </xf>
    <xf numFmtId="0" fontId="14" fillId="3" borderId="0" xfId="10" applyFont="1" applyFill="1" applyBorder="1" applyAlignment="1">
      <alignment horizontal="center" vertical="center" wrapText="1"/>
    </xf>
    <xf numFmtId="0" fontId="14" fillId="3" borderId="0" xfId="10" applyFont="1" applyFill="1" applyBorder="1" applyAlignment="1">
      <alignment horizontal="left" vertical="center" wrapText="1"/>
    </xf>
    <xf numFmtId="0" fontId="11" fillId="2" borderId="57" xfId="10" applyFont="1" applyFill="1" applyBorder="1" applyAlignment="1">
      <alignment horizontal="left" vertical="center" wrapText="1"/>
    </xf>
    <xf numFmtId="10" fontId="11" fillId="2" borderId="35" xfId="10" applyNumberFormat="1" applyFont="1" applyFill="1" applyBorder="1" applyAlignment="1">
      <alignment horizontal="center" vertical="center" wrapText="1"/>
    </xf>
    <xf numFmtId="0" fontId="11" fillId="2" borderId="35" xfId="10" applyFont="1" applyFill="1" applyBorder="1" applyAlignment="1">
      <alignment horizontal="center" vertical="center" wrapText="1"/>
    </xf>
    <xf numFmtId="9" fontId="11" fillId="2" borderId="35" xfId="10" applyNumberFormat="1" applyFont="1" applyFill="1" applyBorder="1" applyAlignment="1">
      <alignment horizontal="center" vertical="center" wrapText="1"/>
    </xf>
    <xf numFmtId="0" fontId="14" fillId="2" borderId="35" xfId="10" applyFont="1" applyFill="1" applyBorder="1" applyAlignment="1">
      <alignment horizontal="center" vertical="center" wrapText="1"/>
    </xf>
    <xf numFmtId="0" fontId="11" fillId="2" borderId="51" xfId="10" applyFont="1" applyFill="1" applyBorder="1" applyAlignment="1">
      <alignment horizontal="center" vertical="center" wrapText="1"/>
    </xf>
    <xf numFmtId="0" fontId="5" fillId="8" borderId="0" xfId="13" applyFont="1" applyFill="1" applyAlignment="1">
      <alignment vertical="center"/>
    </xf>
    <xf numFmtId="165" fontId="29" fillId="9" borderId="62" xfId="10" applyNumberFormat="1" applyFont="1" applyFill="1" applyBorder="1" applyAlignment="1">
      <alignment vertical="center"/>
    </xf>
    <xf numFmtId="9" fontId="17" fillId="6" borderId="62" xfId="13" applyNumberFormat="1" applyFont="1" applyFill="1" applyBorder="1" applyAlignment="1">
      <alignment horizontal="center" vertical="center" wrapText="1"/>
    </xf>
    <xf numFmtId="10" fontId="30" fillId="6" borderId="62" xfId="13" applyNumberFormat="1" applyFont="1" applyFill="1" applyBorder="1" applyAlignment="1">
      <alignment horizontal="center" vertical="center" wrapText="1"/>
    </xf>
    <xf numFmtId="10" fontId="17" fillId="6" borderId="62" xfId="13" applyNumberFormat="1" applyFont="1" applyFill="1" applyBorder="1" applyAlignment="1">
      <alignment horizontal="center" vertical="center" wrapText="1"/>
    </xf>
    <xf numFmtId="165" fontId="16" fillId="4" borderId="62" xfId="10" applyNumberFormat="1" applyFont="1" applyFill="1" applyBorder="1" applyAlignment="1">
      <alignment vertical="center"/>
    </xf>
    <xf numFmtId="0" fontId="14" fillId="6" borderId="62" xfId="10" applyFont="1" applyFill="1" applyBorder="1" applyAlignment="1" applyProtection="1">
      <alignment horizontal="center" vertical="center" wrapText="1"/>
      <protection locked="0"/>
    </xf>
    <xf numFmtId="165" fontId="29" fillId="7" borderId="62" xfId="10" applyNumberFormat="1" applyFont="1" applyFill="1" applyBorder="1" applyAlignment="1">
      <alignment vertical="center"/>
    </xf>
    <xf numFmtId="165" fontId="16" fillId="5" borderId="62" xfId="10" applyNumberFormat="1" applyFont="1" applyFill="1" applyBorder="1" applyAlignment="1">
      <alignment vertical="center"/>
    </xf>
    <xf numFmtId="165" fontId="16" fillId="4" borderId="69" xfId="10" applyNumberFormat="1" applyFont="1" applyFill="1" applyBorder="1" applyAlignment="1">
      <alignment vertical="center"/>
    </xf>
    <xf numFmtId="9" fontId="17" fillId="10" borderId="69" xfId="10" applyNumberFormat="1" applyFont="1" applyFill="1" applyBorder="1" applyAlignment="1">
      <alignment horizontal="center" vertical="center" wrapText="1"/>
    </xf>
    <xf numFmtId="10" fontId="17" fillId="10" borderId="69" xfId="10" applyNumberFormat="1" applyFont="1" applyFill="1" applyBorder="1" applyAlignment="1">
      <alignment horizontal="center" vertical="center" wrapText="1"/>
    </xf>
    <xf numFmtId="10" fontId="17" fillId="0" borderId="62" xfId="1" applyNumberFormat="1" applyFont="1" applyFill="1" applyBorder="1" applyAlignment="1">
      <alignment horizontal="center" vertical="center" wrapText="1"/>
    </xf>
    <xf numFmtId="0" fontId="14" fillId="0" borderId="69" xfId="10" applyFont="1" applyBorder="1" applyAlignment="1">
      <alignment horizontal="center" vertical="center" wrapText="1"/>
    </xf>
    <xf numFmtId="10" fontId="17" fillId="10" borderId="62" xfId="10" applyNumberFormat="1" applyFont="1" applyFill="1" applyBorder="1" applyAlignment="1">
      <alignment horizontal="center" vertical="center" wrapText="1"/>
    </xf>
    <xf numFmtId="10" fontId="17" fillId="0" borderId="62" xfId="10" applyNumberFormat="1" applyFont="1" applyFill="1" applyBorder="1" applyAlignment="1">
      <alignment horizontal="center" vertical="center" wrapText="1"/>
    </xf>
    <xf numFmtId="0" fontId="14" fillId="0" borderId="62" xfId="10" applyFont="1" applyBorder="1" applyAlignment="1">
      <alignment horizontal="center" vertical="center" wrapText="1"/>
    </xf>
    <xf numFmtId="9" fontId="17" fillId="10" borderId="62" xfId="10" applyNumberFormat="1" applyFont="1" applyFill="1" applyBorder="1" applyAlignment="1">
      <alignment horizontal="center" vertical="center" wrapText="1"/>
    </xf>
    <xf numFmtId="9" fontId="30" fillId="6" borderId="62" xfId="10" applyNumberFormat="1" applyFont="1" applyFill="1" applyBorder="1" applyAlignment="1">
      <alignment horizontal="center" vertical="center" wrapText="1"/>
    </xf>
    <xf numFmtId="0" fontId="17" fillId="10" borderId="62" xfId="10" applyFont="1" applyFill="1" applyBorder="1" applyAlignment="1">
      <alignment vertical="center"/>
    </xf>
    <xf numFmtId="10" fontId="17" fillId="6" borderId="62" xfId="10" applyNumberFormat="1" applyFont="1" applyFill="1" applyBorder="1" applyAlignment="1">
      <alignment horizontal="center" vertical="center" wrapText="1"/>
    </xf>
    <xf numFmtId="9" fontId="17" fillId="6" borderId="62" xfId="10" applyNumberFormat="1" applyFont="1" applyFill="1" applyBorder="1" applyAlignment="1">
      <alignment horizontal="center" vertical="center" wrapText="1"/>
    </xf>
    <xf numFmtId="10" fontId="17" fillId="6" borderId="62" xfId="10" applyNumberFormat="1" applyFont="1" applyFill="1" applyBorder="1" applyAlignment="1">
      <alignment horizontal="center" vertical="center"/>
    </xf>
    <xf numFmtId="9" fontId="17" fillId="6" borderId="62" xfId="10" applyNumberFormat="1" applyFont="1" applyFill="1" applyBorder="1" applyAlignment="1">
      <alignment horizontal="center" vertical="center"/>
    </xf>
    <xf numFmtId="10" fontId="17" fillId="10" borderId="62" xfId="10" applyNumberFormat="1" applyFont="1" applyFill="1" applyBorder="1" applyAlignment="1">
      <alignment horizontal="center" vertical="center"/>
    </xf>
    <xf numFmtId="10" fontId="16" fillId="4" borderId="62" xfId="10" applyNumberFormat="1" applyFont="1" applyFill="1" applyBorder="1" applyAlignment="1">
      <alignment vertical="center"/>
    </xf>
    <xf numFmtId="165" fontId="17" fillId="0" borderId="62" xfId="10" applyNumberFormat="1" applyFont="1" applyFill="1" applyBorder="1" applyAlignment="1">
      <alignment horizontal="center" vertical="center" wrapText="1"/>
    </xf>
    <xf numFmtId="165" fontId="17" fillId="0" borderId="62" xfId="1" applyNumberFormat="1" applyFont="1" applyFill="1" applyBorder="1" applyAlignment="1">
      <alignment vertical="center"/>
    </xf>
    <xf numFmtId="165" fontId="17" fillId="10" borderId="62" xfId="10" applyNumberFormat="1" applyFont="1" applyFill="1" applyBorder="1" applyAlignment="1">
      <alignment horizontal="center" vertical="center" wrapText="1"/>
    </xf>
    <xf numFmtId="165" fontId="16" fillId="15" borderId="62" xfId="10" applyNumberFormat="1" applyFont="1" applyFill="1" applyBorder="1" applyAlignment="1">
      <alignment vertical="center"/>
    </xf>
    <xf numFmtId="10" fontId="17" fillId="0" borderId="62" xfId="13" applyNumberFormat="1" applyFont="1" applyFill="1" applyBorder="1" applyAlignment="1">
      <alignment horizontal="center" vertical="center" wrapText="1"/>
    </xf>
    <xf numFmtId="10" fontId="5" fillId="3" borderId="0" xfId="1" applyNumberFormat="1" applyFont="1" applyFill="1" applyBorder="1" applyAlignment="1">
      <alignment vertical="center"/>
    </xf>
    <xf numFmtId="10" fontId="17" fillId="10" borderId="59" xfId="10" applyNumberFormat="1" applyFont="1" applyFill="1" applyBorder="1" applyAlignment="1">
      <alignment horizontal="center" vertical="center" wrapText="1"/>
    </xf>
    <xf numFmtId="10" fontId="17" fillId="10" borderId="34" xfId="10" applyNumberFormat="1" applyFont="1" applyFill="1" applyBorder="1" applyAlignment="1">
      <alignment horizontal="center" vertical="center" wrapText="1"/>
    </xf>
    <xf numFmtId="10" fontId="17" fillId="0" borderId="34" xfId="10" applyNumberFormat="1" applyFont="1" applyFill="1" applyBorder="1" applyAlignment="1">
      <alignment horizontal="center" vertical="center" wrapText="1"/>
    </xf>
    <xf numFmtId="165" fontId="16" fillId="4" borderId="12" xfId="10" applyNumberFormat="1" applyFont="1" applyFill="1" applyBorder="1" applyAlignment="1">
      <alignment vertical="center"/>
    </xf>
    <xf numFmtId="0" fontId="14" fillId="0" borderId="34" xfId="10" applyFont="1" applyBorder="1" applyAlignment="1">
      <alignment horizontal="center" vertical="center" wrapText="1"/>
    </xf>
    <xf numFmtId="165" fontId="16" fillId="5" borderId="25" xfId="10" applyNumberFormat="1" applyFont="1" applyFill="1" applyBorder="1" applyAlignment="1">
      <alignment vertical="center"/>
    </xf>
    <xf numFmtId="0" fontId="14" fillId="0" borderId="26" xfId="10" applyFont="1" applyBorder="1" applyAlignment="1">
      <alignment horizontal="center" vertical="center" wrapText="1"/>
    </xf>
    <xf numFmtId="10" fontId="17" fillId="10" borderId="46" xfId="10" applyNumberFormat="1" applyFont="1" applyFill="1" applyBorder="1" applyAlignment="1">
      <alignment horizontal="center" vertical="center" wrapText="1"/>
    </xf>
    <xf numFmtId="9" fontId="17" fillId="10" borderId="46" xfId="10" applyNumberFormat="1" applyFont="1" applyFill="1" applyBorder="1" applyAlignment="1">
      <alignment horizontal="center" vertical="center" wrapText="1"/>
    </xf>
    <xf numFmtId="10" fontId="17" fillId="10" borderId="16" xfId="10" applyNumberFormat="1" applyFont="1" applyFill="1" applyBorder="1" applyAlignment="1">
      <alignment horizontal="center" vertical="center" wrapText="1"/>
    </xf>
    <xf numFmtId="165" fontId="16" fillId="4" borderId="16" xfId="10" applyNumberFormat="1" applyFont="1" applyFill="1" applyBorder="1" applyAlignment="1">
      <alignment vertical="center"/>
    </xf>
    <xf numFmtId="0" fontId="14" fillId="0" borderId="16" xfId="10" applyFont="1" applyBorder="1" applyAlignment="1">
      <alignment horizontal="center" vertical="center" wrapText="1"/>
    </xf>
    <xf numFmtId="165" fontId="16" fillId="4" borderId="9" xfId="10" applyNumberFormat="1" applyFont="1" applyFill="1" applyBorder="1" applyAlignment="1">
      <alignment vertical="center"/>
    </xf>
    <xf numFmtId="9" fontId="17" fillId="10" borderId="16" xfId="10" applyNumberFormat="1" applyFont="1" applyFill="1" applyBorder="1" applyAlignment="1">
      <alignment horizontal="center" vertical="center" wrapText="1"/>
    </xf>
    <xf numFmtId="10" fontId="17" fillId="10" borderId="16" xfId="1" applyNumberFormat="1" applyFont="1" applyFill="1" applyBorder="1" applyAlignment="1">
      <alignment vertical="center"/>
    </xf>
    <xf numFmtId="0" fontId="17" fillId="10" borderId="34" xfId="10" applyFont="1" applyFill="1" applyBorder="1" applyAlignment="1">
      <alignment vertical="center"/>
    </xf>
    <xf numFmtId="9" fontId="17" fillId="6" borderId="12" xfId="10" applyNumberFormat="1" applyFont="1" applyFill="1" applyBorder="1" applyAlignment="1">
      <alignment horizontal="center" vertical="center" wrapText="1"/>
    </xf>
    <xf numFmtId="10" fontId="17" fillId="10" borderId="12" xfId="10" applyNumberFormat="1" applyFont="1" applyFill="1" applyBorder="1" applyAlignment="1">
      <alignment horizontal="center" vertical="center" wrapText="1"/>
    </xf>
    <xf numFmtId="165" fontId="16" fillId="5" borderId="3" xfId="10" applyNumberFormat="1" applyFont="1" applyFill="1" applyBorder="1" applyAlignment="1">
      <alignment vertical="center"/>
    </xf>
    <xf numFmtId="9" fontId="17" fillId="6" borderId="34" xfId="10" applyNumberFormat="1" applyFont="1" applyFill="1" applyBorder="1" applyAlignment="1">
      <alignment horizontal="center" vertical="center" wrapText="1"/>
    </xf>
    <xf numFmtId="165" fontId="16" fillId="4" borderId="38" xfId="10" applyNumberFormat="1" applyFont="1" applyFill="1" applyBorder="1" applyAlignment="1">
      <alignment vertical="center"/>
    </xf>
    <xf numFmtId="9" fontId="17" fillId="6" borderId="37" xfId="10" applyNumberFormat="1" applyFont="1" applyFill="1" applyBorder="1" applyAlignment="1">
      <alignment horizontal="center" vertical="center" wrapText="1"/>
    </xf>
    <xf numFmtId="10" fontId="17" fillId="10" borderId="37" xfId="10" applyNumberFormat="1" applyFont="1" applyFill="1" applyBorder="1" applyAlignment="1">
      <alignment horizontal="center" vertical="center" wrapText="1"/>
    </xf>
    <xf numFmtId="165" fontId="16" fillId="4" borderId="34" xfId="10" applyNumberFormat="1" applyFont="1" applyFill="1" applyBorder="1" applyAlignment="1">
      <alignment vertical="center"/>
    </xf>
    <xf numFmtId="10" fontId="17" fillId="10" borderId="26" xfId="10" applyNumberFormat="1" applyFont="1" applyFill="1" applyBorder="1" applyAlignment="1">
      <alignment horizontal="center" vertical="center" wrapText="1"/>
    </xf>
    <xf numFmtId="9" fontId="17" fillId="6" borderId="25" xfId="10" applyNumberFormat="1" applyFont="1" applyFill="1" applyBorder="1" applyAlignment="1">
      <alignment horizontal="center" vertical="center" wrapText="1"/>
    </xf>
    <xf numFmtId="10" fontId="17" fillId="10" borderId="25" xfId="10" applyNumberFormat="1" applyFont="1" applyFill="1" applyBorder="1" applyAlignment="1">
      <alignment horizontal="center" vertical="center" wrapText="1"/>
    </xf>
    <xf numFmtId="0" fontId="17" fillId="10" borderId="26" xfId="10" applyFont="1" applyFill="1" applyBorder="1" applyAlignment="1">
      <alignment vertical="center"/>
    </xf>
    <xf numFmtId="10" fontId="17" fillId="6" borderId="12" xfId="10" applyNumberFormat="1" applyFont="1" applyFill="1" applyBorder="1" applyAlignment="1">
      <alignment horizontal="center" vertical="center" wrapText="1"/>
    </xf>
    <xf numFmtId="10" fontId="17" fillId="0" borderId="16" xfId="10" applyNumberFormat="1" applyFont="1" applyFill="1" applyBorder="1" applyAlignment="1">
      <alignment horizontal="center" vertical="center" wrapText="1"/>
    </xf>
    <xf numFmtId="0" fontId="17" fillId="10" borderId="16" xfId="10" applyFont="1" applyFill="1" applyBorder="1" applyAlignment="1">
      <alignment vertical="center"/>
    </xf>
    <xf numFmtId="9" fontId="17" fillId="10" borderId="12" xfId="10" applyNumberFormat="1" applyFont="1" applyFill="1" applyBorder="1" applyAlignment="1">
      <alignment horizontal="center" vertical="center" wrapText="1"/>
    </xf>
    <xf numFmtId="9" fontId="17" fillId="6" borderId="62" xfId="1" applyFont="1" applyFill="1" applyBorder="1" applyAlignment="1">
      <alignment horizontal="center" vertical="center" wrapText="1"/>
    </xf>
    <xf numFmtId="9" fontId="17" fillId="6" borderId="26" xfId="10" applyNumberFormat="1" applyFont="1" applyFill="1" applyBorder="1" applyAlignment="1">
      <alignment horizontal="center" vertical="center" wrapText="1"/>
    </xf>
    <xf numFmtId="9" fontId="17" fillId="10" borderId="26" xfId="10" applyNumberFormat="1" applyFont="1" applyFill="1" applyBorder="1" applyAlignment="1">
      <alignment horizontal="center" vertical="center" wrapText="1"/>
    </xf>
    <xf numFmtId="0" fontId="14" fillId="0" borderId="12" xfId="10" applyFont="1" applyBorder="1" applyAlignment="1">
      <alignment horizontal="center" vertical="center" wrapText="1"/>
    </xf>
    <xf numFmtId="165" fontId="29" fillId="7" borderId="64" xfId="10" applyNumberFormat="1" applyFont="1" applyFill="1" applyBorder="1" applyAlignment="1">
      <alignment vertical="center"/>
    </xf>
    <xf numFmtId="9" fontId="17" fillId="6" borderId="64" xfId="13" applyNumberFormat="1" applyFont="1" applyFill="1" applyBorder="1" applyAlignment="1">
      <alignment horizontal="center" vertical="center" wrapText="1"/>
    </xf>
    <xf numFmtId="10" fontId="17" fillId="6" borderId="64" xfId="13" applyNumberFormat="1" applyFont="1" applyFill="1" applyBorder="1" applyAlignment="1">
      <alignment horizontal="center" vertical="center" wrapText="1"/>
    </xf>
    <xf numFmtId="9" fontId="17" fillId="10" borderId="25" xfId="10" applyNumberFormat="1" applyFont="1" applyFill="1" applyBorder="1" applyAlignment="1">
      <alignment horizontal="center" vertical="center" wrapText="1"/>
    </xf>
    <xf numFmtId="0" fontId="11" fillId="2" borderId="43" xfId="10" applyFont="1" applyFill="1" applyBorder="1" applyAlignment="1">
      <alignment horizontal="left" vertical="center" wrapText="1"/>
    </xf>
    <xf numFmtId="0" fontId="11" fillId="2" borderId="16" xfId="10" applyFont="1" applyFill="1" applyBorder="1" applyAlignment="1">
      <alignment horizontal="center" vertical="center" wrapText="1"/>
    </xf>
    <xf numFmtId="0" fontId="11" fillId="2" borderId="34" xfId="10" applyFont="1" applyFill="1" applyBorder="1" applyAlignment="1">
      <alignment horizontal="center" vertical="center" wrapText="1"/>
    </xf>
    <xf numFmtId="10" fontId="5" fillId="2" borderId="16" xfId="10" applyNumberFormat="1" applyFont="1" applyFill="1" applyBorder="1" applyAlignment="1">
      <alignment horizontal="center" vertical="center" wrapText="1"/>
    </xf>
    <xf numFmtId="9" fontId="5" fillId="2" borderId="16" xfId="10" applyNumberFormat="1" applyFont="1" applyFill="1" applyBorder="1" applyAlignment="1">
      <alignment horizontal="center" vertical="center" wrapText="1"/>
    </xf>
    <xf numFmtId="0" fontId="14" fillId="2" borderId="16" xfId="10" applyFont="1" applyFill="1" applyBorder="1" applyAlignment="1">
      <alignment horizontal="center" vertical="center" wrapText="1"/>
    </xf>
    <xf numFmtId="0" fontId="11" fillId="2" borderId="14" xfId="10" applyFont="1" applyFill="1" applyBorder="1" applyAlignment="1">
      <alignment horizontal="center" vertical="center" wrapText="1"/>
    </xf>
    <xf numFmtId="0" fontId="11" fillId="2" borderId="31" xfId="10" applyFont="1" applyFill="1" applyBorder="1" applyAlignment="1">
      <alignment horizontal="left" vertical="center" wrapText="1"/>
    </xf>
    <xf numFmtId="0" fontId="11" fillId="2" borderId="26" xfId="10" applyFont="1" applyFill="1" applyBorder="1" applyAlignment="1">
      <alignment horizontal="center" vertical="center" wrapText="1"/>
    </xf>
    <xf numFmtId="0" fontId="11" fillId="2" borderId="25" xfId="10" applyFont="1" applyFill="1" applyBorder="1" applyAlignment="1">
      <alignment horizontal="center" vertical="center" wrapText="1"/>
    </xf>
    <xf numFmtId="0" fontId="11" fillId="2" borderId="1" xfId="10" applyFont="1" applyFill="1" applyBorder="1" applyAlignment="1">
      <alignment horizontal="center" vertical="center" wrapText="1"/>
    </xf>
    <xf numFmtId="0" fontId="5" fillId="0" borderId="0" xfId="10" applyFont="1" applyAlignment="1">
      <alignment horizontal="left" vertical="center"/>
    </xf>
    <xf numFmtId="0" fontId="11" fillId="0" borderId="0" xfId="10" applyFont="1" applyAlignment="1">
      <alignment vertical="center"/>
    </xf>
    <xf numFmtId="0" fontId="14" fillId="2" borderId="16" xfId="10" applyFont="1" applyFill="1" applyBorder="1" applyAlignment="1">
      <alignment horizontal="left" vertical="center" wrapText="1"/>
    </xf>
    <xf numFmtId="0" fontId="14" fillId="2" borderId="12" xfId="10" applyFont="1" applyFill="1" applyBorder="1" applyAlignment="1">
      <alignment horizontal="left" vertical="center" wrapText="1"/>
    </xf>
    <xf numFmtId="9" fontId="10" fillId="0" borderId="54" xfId="1" applyFont="1" applyFill="1" applyBorder="1" applyAlignment="1">
      <alignment horizontal="center" vertical="center"/>
    </xf>
    <xf numFmtId="170" fontId="32" fillId="6" borderId="12" xfId="0" applyNumberFormat="1" applyFont="1" applyFill="1" applyBorder="1" applyAlignment="1">
      <alignment horizontal="center" vertical="center"/>
    </xf>
    <xf numFmtId="165" fontId="25" fillId="6" borderId="70" xfId="1" applyNumberFormat="1" applyFont="1" applyFill="1" applyBorder="1" applyAlignment="1">
      <alignment horizontal="center" vertical="center"/>
    </xf>
    <xf numFmtId="10" fontId="25" fillId="6" borderId="70" xfId="1" applyNumberFormat="1" applyFont="1" applyFill="1" applyBorder="1" applyAlignment="1">
      <alignment horizontal="center" vertical="center"/>
    </xf>
    <xf numFmtId="165" fontId="10" fillId="6" borderId="34" xfId="1" applyNumberFormat="1" applyFont="1" applyFill="1" applyBorder="1" applyAlignment="1">
      <alignment horizontal="center" vertical="center"/>
    </xf>
    <xf numFmtId="0" fontId="10" fillId="13" borderId="40" xfId="0" applyFont="1" applyFill="1" applyBorder="1" applyAlignment="1">
      <alignment horizontal="left" vertical="center" wrapText="1"/>
    </xf>
    <xf numFmtId="0" fontId="10" fillId="13" borderId="54" xfId="0" applyFont="1" applyFill="1" applyBorder="1" applyAlignment="1">
      <alignment horizontal="left" vertical="center" wrapText="1"/>
    </xf>
    <xf numFmtId="44" fontId="36" fillId="6" borderId="0" xfId="6" applyFont="1" applyFill="1" applyBorder="1" applyAlignment="1">
      <alignment vertical="center"/>
    </xf>
    <xf numFmtId="3" fontId="10" fillId="0" borderId="62" xfId="0" applyNumberFormat="1" applyFont="1" applyFill="1" applyBorder="1" applyAlignment="1">
      <alignment horizontal="center" vertical="center" wrapText="1"/>
    </xf>
    <xf numFmtId="166" fontId="10" fillId="10" borderId="62" xfId="0" applyNumberFormat="1" applyFont="1" applyFill="1" applyBorder="1" applyAlignment="1">
      <alignment horizontal="center" vertical="center"/>
    </xf>
    <xf numFmtId="164" fontId="10" fillId="0" borderId="62" xfId="0" applyNumberFormat="1" applyFont="1" applyFill="1" applyBorder="1" applyAlignment="1">
      <alignment horizontal="center" vertical="center"/>
    </xf>
    <xf numFmtId="10" fontId="10" fillId="10" borderId="62" xfId="0" applyNumberFormat="1" applyFont="1" applyFill="1" applyBorder="1" applyAlignment="1">
      <alignment horizontal="center" vertical="center"/>
    </xf>
    <xf numFmtId="37" fontId="10" fillId="10" borderId="62" xfId="0" applyNumberFormat="1" applyFont="1" applyFill="1" applyBorder="1" applyAlignment="1">
      <alignment horizontal="right" vertical="center"/>
    </xf>
    <xf numFmtId="37" fontId="22" fillId="6" borderId="62" xfId="0" applyNumberFormat="1" applyFont="1" applyFill="1" applyBorder="1" applyAlignment="1">
      <alignment horizontal="center" vertical="center"/>
    </xf>
    <xf numFmtId="0" fontId="10" fillId="0" borderId="1" xfId="0" applyFont="1" applyBorder="1" applyAlignment="1">
      <alignment horizontal="center"/>
    </xf>
    <xf numFmtId="0" fontId="6" fillId="0" borderId="6" xfId="0" applyFont="1" applyBorder="1"/>
    <xf numFmtId="0" fontId="6" fillId="0" borderId="2" xfId="0" applyFont="1" applyBorder="1"/>
    <xf numFmtId="0" fontId="6" fillId="0" borderId="7" xfId="0" applyFont="1" applyBorder="1"/>
    <xf numFmtId="0" fontId="0" fillId="0" borderId="0" xfId="0" applyFont="1" applyAlignment="1"/>
    <xf numFmtId="0" fontId="6" fillId="0" borderId="8" xfId="0" applyFont="1" applyBorder="1"/>
    <xf numFmtId="0" fontId="10" fillId="4" borderId="34" xfId="0" applyFont="1" applyFill="1" applyBorder="1" applyAlignment="1">
      <alignment horizontal="center" vertical="center" wrapText="1"/>
    </xf>
    <xf numFmtId="0" fontId="6" fillId="0" borderId="37" xfId="0" applyFont="1" applyBorder="1"/>
    <xf numFmtId="0" fontId="10" fillId="4" borderId="33" xfId="0" applyFont="1" applyFill="1" applyBorder="1" applyAlignment="1">
      <alignment horizontal="center" vertical="center" wrapText="1"/>
    </xf>
    <xf numFmtId="0" fontId="6" fillId="0" borderId="42" xfId="0" applyFont="1" applyBorder="1"/>
    <xf numFmtId="0" fontId="9" fillId="4" borderId="9" xfId="0" applyFont="1" applyFill="1" applyBorder="1" applyAlignment="1">
      <alignment horizontal="center" vertical="center" wrapText="1"/>
    </xf>
    <xf numFmtId="0" fontId="6" fillId="0" borderId="10" xfId="0" applyFont="1" applyBorder="1"/>
    <xf numFmtId="0" fontId="6" fillId="0" borderId="13" xfId="0" applyFont="1" applyBorder="1"/>
    <xf numFmtId="0" fontId="9" fillId="4" borderId="3" xfId="0" applyFont="1" applyFill="1" applyBorder="1" applyAlignment="1">
      <alignment horizontal="center" vertical="center" wrapText="1"/>
    </xf>
    <xf numFmtId="0" fontId="6" fillId="0" borderId="4" xfId="0" applyFont="1" applyBorder="1"/>
    <xf numFmtId="0" fontId="6" fillId="0" borderId="5" xfId="0" applyFont="1" applyBorder="1"/>
    <xf numFmtId="0" fontId="6" fillId="0" borderId="11" xfId="0" applyFont="1" applyBorder="1"/>
    <xf numFmtId="0" fontId="10" fillId="4" borderId="32" xfId="0" applyFont="1" applyFill="1" applyBorder="1" applyAlignment="1">
      <alignment horizontal="center" vertical="center" wrapText="1"/>
    </xf>
    <xf numFmtId="0" fontId="6" fillId="0" borderId="39" xfId="0" applyFont="1" applyBorder="1"/>
    <xf numFmtId="0" fontId="9" fillId="4"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6" fillId="0" borderId="19" xfId="0" applyFont="1" applyBorder="1"/>
    <xf numFmtId="0" fontId="6" fillId="0" borderId="22" xfId="0" applyFont="1" applyBorder="1"/>
    <xf numFmtId="0" fontId="9" fillId="4" borderId="24" xfId="0" applyFont="1" applyFill="1" applyBorder="1" applyAlignment="1">
      <alignment horizontal="center" vertical="center" wrapText="1"/>
    </xf>
    <xf numFmtId="0" fontId="6" fillId="0" borderId="20" xfId="0" applyFont="1" applyBorder="1"/>
    <xf numFmtId="0" fontId="10" fillId="4" borderId="9" xfId="0" applyFont="1" applyFill="1" applyBorder="1" applyAlignment="1">
      <alignment horizontal="center" vertical="center"/>
    </xf>
    <xf numFmtId="0" fontId="10" fillId="4" borderId="26" xfId="0" applyFont="1" applyFill="1" applyBorder="1" applyAlignment="1">
      <alignment horizontal="center" vertical="center" wrapText="1"/>
    </xf>
    <xf numFmtId="0" fontId="10" fillId="6" borderId="112" xfId="0" applyFont="1" applyFill="1" applyBorder="1" applyAlignment="1">
      <alignment horizontal="center" vertical="center"/>
    </xf>
    <xf numFmtId="0" fontId="6" fillId="6" borderId="114" xfId="0" applyFont="1" applyFill="1" applyBorder="1"/>
    <xf numFmtId="0" fontId="6" fillId="6" borderId="119" xfId="0" applyFont="1" applyFill="1" applyBorder="1"/>
    <xf numFmtId="0" fontId="8" fillId="0" borderId="14" xfId="0" applyFont="1" applyBorder="1" applyAlignment="1">
      <alignment horizontal="center"/>
    </xf>
    <xf numFmtId="0" fontId="8" fillId="0" borderId="17" xfId="0" applyFont="1" applyBorder="1" applyAlignment="1">
      <alignment horizontal="center"/>
    </xf>
    <xf numFmtId="0" fontId="8" fillId="0" borderId="58" xfId="0" applyFont="1" applyBorder="1" applyAlignment="1">
      <alignment horizontal="center"/>
    </xf>
    <xf numFmtId="0" fontId="10" fillId="4" borderId="3" xfId="0" applyFont="1" applyFill="1" applyBorder="1" applyAlignment="1">
      <alignment horizontal="center" vertical="center" wrapText="1"/>
    </xf>
    <xf numFmtId="0" fontId="6" fillId="0" borderId="28" xfId="0" applyFont="1" applyBorder="1"/>
    <xf numFmtId="0" fontId="10" fillId="6" borderId="111" xfId="0" applyFont="1" applyFill="1" applyBorder="1" applyAlignment="1">
      <alignment horizontal="center" vertical="center" wrapText="1"/>
    </xf>
    <xf numFmtId="0" fontId="6" fillId="6" borderId="42" xfId="0" applyFont="1" applyFill="1" applyBorder="1"/>
    <xf numFmtId="0" fontId="6" fillId="6" borderId="7" xfId="0" applyFont="1" applyFill="1" applyBorder="1"/>
    <xf numFmtId="0" fontId="6" fillId="6" borderId="120" xfId="0" applyFont="1" applyFill="1" applyBorder="1"/>
    <xf numFmtId="0" fontId="10" fillId="4" borderId="27" xfId="0" applyFont="1" applyFill="1" applyBorder="1" applyAlignment="1">
      <alignment horizontal="center" vertical="center" wrapText="1"/>
    </xf>
    <xf numFmtId="0" fontId="5" fillId="16" borderId="62" xfId="0" applyFont="1" applyFill="1" applyBorder="1" applyAlignment="1">
      <alignment horizontal="center" vertical="center" wrapText="1"/>
    </xf>
    <xf numFmtId="0" fontId="5" fillId="6" borderId="62" xfId="0" applyFont="1" applyFill="1" applyBorder="1"/>
    <xf numFmtId="0" fontId="5" fillId="6" borderId="62" xfId="0" applyFont="1" applyFill="1" applyBorder="1" applyAlignment="1">
      <alignment horizontal="center" vertical="center" wrapText="1"/>
    </xf>
    <xf numFmtId="0" fontId="10" fillId="6" borderId="62"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10" borderId="62" xfId="0" applyFont="1" applyFill="1" applyBorder="1" applyAlignment="1">
      <alignment horizontal="center" vertical="center" wrapText="1"/>
    </xf>
    <xf numFmtId="0" fontId="5" fillId="0" borderId="62" xfId="0" applyFont="1" applyFill="1" applyBorder="1"/>
    <xf numFmtId="0" fontId="39" fillId="6" borderId="62" xfId="0" applyFont="1" applyFill="1" applyBorder="1" applyAlignment="1">
      <alignment horizontal="center" vertical="center" wrapText="1"/>
    </xf>
    <xf numFmtId="0" fontId="22" fillId="0" borderId="62" xfId="0" applyFont="1" applyFill="1" applyBorder="1" applyAlignment="1">
      <alignment horizontal="center" vertical="center" wrapText="1"/>
    </xf>
    <xf numFmtId="0" fontId="10" fillId="0" borderId="62" xfId="0" applyFont="1" applyFill="1" applyBorder="1" applyAlignment="1">
      <alignment horizontal="justify" vertical="center" wrapText="1"/>
    </xf>
    <xf numFmtId="0" fontId="5" fillId="0" borderId="62" xfId="0" applyFont="1" applyFill="1" applyBorder="1" applyAlignment="1" applyProtection="1">
      <alignment horizontal="center" vertical="center" wrapText="1"/>
      <protection locked="0"/>
    </xf>
    <xf numFmtId="0" fontId="5" fillId="0" borderId="62" xfId="0" applyFont="1" applyFill="1" applyBorder="1" applyAlignment="1">
      <alignment horizontal="left" vertical="center" wrapText="1"/>
    </xf>
    <xf numFmtId="0" fontId="5" fillId="0" borderId="62" xfId="0" applyFont="1" applyFill="1" applyBorder="1" applyAlignment="1" applyProtection="1">
      <alignment horizontal="justify" vertical="center" wrapText="1"/>
      <protection locked="0"/>
    </xf>
    <xf numFmtId="0" fontId="5" fillId="0" borderId="62" xfId="0" applyFont="1" applyBorder="1" applyAlignment="1">
      <alignment horizontal="center" vertical="center" wrapText="1"/>
    </xf>
    <xf numFmtId="0" fontId="5" fillId="0" borderId="62" xfId="0" applyFont="1" applyBorder="1"/>
    <xf numFmtId="49" fontId="5" fillId="0" borderId="62" xfId="0" applyNumberFormat="1" applyFont="1" applyFill="1" applyBorder="1" applyAlignment="1" applyProtection="1">
      <alignment horizontal="justify" vertical="center" wrapText="1"/>
      <protection locked="0"/>
    </xf>
    <xf numFmtId="49" fontId="5" fillId="0" borderId="62" xfId="0" applyNumberFormat="1" applyFont="1" applyFill="1" applyBorder="1" applyAlignment="1" applyProtection="1">
      <alignment horizontal="justify" vertical="center"/>
      <protection locked="0"/>
    </xf>
    <xf numFmtId="0" fontId="39" fillId="0" borderId="62" xfId="0" applyFont="1" applyFill="1" applyBorder="1" applyAlignment="1">
      <alignment horizontal="left" vertical="center" wrapText="1"/>
    </xf>
    <xf numFmtId="0" fontId="5" fillId="0" borderId="62" xfId="0" applyFont="1" applyFill="1" applyBorder="1" applyAlignment="1">
      <alignment horizontal="center" vertical="top" wrapText="1"/>
    </xf>
    <xf numFmtId="0" fontId="24" fillId="0" borderId="0" xfId="0" applyFont="1" applyAlignment="1">
      <alignment horizontal="right" vertical="center"/>
    </xf>
    <xf numFmtId="0" fontId="39" fillId="0" borderId="62" xfId="0" applyFont="1" applyFill="1" applyBorder="1" applyAlignment="1">
      <alignment horizontal="center" vertical="center" wrapText="1"/>
    </xf>
    <xf numFmtId="0" fontId="5" fillId="0" borderId="69" xfId="0" applyFont="1" applyFill="1" applyBorder="1"/>
    <xf numFmtId="0" fontId="5" fillId="6" borderId="62" xfId="0" applyFont="1" applyFill="1" applyBorder="1" applyAlignment="1" applyProtection="1">
      <alignment horizontal="left" vertical="center" wrapText="1"/>
      <protection locked="0"/>
    </xf>
    <xf numFmtId="0" fontId="5" fillId="6" borderId="62" xfId="0" applyFont="1" applyFill="1" applyBorder="1" applyAlignment="1" applyProtection="1">
      <alignment horizontal="center" vertical="center" wrapText="1"/>
      <protection locked="0"/>
    </xf>
    <xf numFmtId="0" fontId="39" fillId="0" borderId="62" xfId="0" applyFont="1" applyFill="1" applyBorder="1" applyAlignment="1" applyProtection="1">
      <alignment horizontal="center" vertical="center" wrapText="1"/>
      <protection locked="0"/>
    </xf>
    <xf numFmtId="0" fontId="40" fillId="6" borderId="62" xfId="0" applyFont="1" applyFill="1" applyBorder="1" applyAlignment="1" applyProtection="1">
      <alignment horizontal="center" vertical="center" wrapText="1"/>
      <protection locked="0"/>
    </xf>
    <xf numFmtId="0" fontId="39" fillId="6" borderId="62" xfId="0" applyFont="1" applyFill="1" applyBorder="1" applyAlignment="1" applyProtection="1">
      <alignment horizontal="center" vertical="center" wrapText="1"/>
      <protection locked="0"/>
    </xf>
    <xf numFmtId="0" fontId="18" fillId="4" borderId="125" xfId="0" applyFont="1" applyFill="1" applyBorder="1" applyAlignment="1">
      <alignment horizontal="center" vertical="center" wrapText="1"/>
    </xf>
    <xf numFmtId="0" fontId="18" fillId="4" borderId="73" xfId="0" applyFont="1" applyFill="1" applyBorder="1" applyAlignment="1">
      <alignment horizontal="center" vertical="center" wrapText="1"/>
    </xf>
    <xf numFmtId="0" fontId="18" fillId="4" borderId="12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8" fillId="0" borderId="1" xfId="0" applyFont="1" applyBorder="1" applyAlignment="1">
      <alignment horizontal="center"/>
    </xf>
    <xf numFmtId="0" fontId="6" fillId="0" borderId="14" xfId="0" applyFont="1" applyBorder="1"/>
    <xf numFmtId="0" fontId="6" fillId="0" borderId="17" xfId="0" applyFont="1" applyBorder="1"/>
    <xf numFmtId="0" fontId="6" fillId="0" borderId="15" xfId="0" applyFont="1" applyBorder="1"/>
    <xf numFmtId="0" fontId="10" fillId="4" borderId="3" xfId="0" applyFont="1" applyFill="1" applyBorder="1" applyAlignment="1">
      <alignment horizontal="center" vertical="center"/>
    </xf>
    <xf numFmtId="0" fontId="10" fillId="4" borderId="30" xfId="0" applyFont="1" applyFill="1" applyBorder="1" applyAlignment="1">
      <alignment horizontal="center" vertical="center" wrapText="1"/>
    </xf>
    <xf numFmtId="0" fontId="6" fillId="0" borderId="38" xfId="0" applyFont="1" applyBorder="1"/>
    <xf numFmtId="0" fontId="6" fillId="0" borderId="40" xfId="0" applyFont="1" applyBorder="1"/>
    <xf numFmtId="0" fontId="6" fillId="0" borderId="41" xfId="0" applyFont="1" applyBorder="1"/>
    <xf numFmtId="0" fontId="39" fillId="0" borderId="62" xfId="0" applyFont="1" applyBorder="1" applyAlignment="1">
      <alignment horizontal="center" vertical="top" wrapText="1"/>
    </xf>
    <xf numFmtId="49" fontId="5" fillId="0" borderId="62" xfId="0" applyNumberFormat="1" applyFont="1" applyFill="1" applyBorder="1" applyAlignment="1">
      <alignment horizontal="left" vertical="center" wrapText="1"/>
    </xf>
    <xf numFmtId="0" fontId="5" fillId="0" borderId="1" xfId="10" applyFont="1" applyBorder="1"/>
    <xf numFmtId="0" fontId="6" fillId="0" borderId="2" xfId="10" applyFont="1" applyBorder="1"/>
    <xf numFmtId="0" fontId="6" fillId="0" borderId="7" xfId="10" applyFont="1" applyBorder="1"/>
    <xf numFmtId="0" fontId="6" fillId="0" borderId="8" xfId="10" applyFont="1" applyBorder="1"/>
    <xf numFmtId="0" fontId="6" fillId="0" borderId="14" xfId="10" applyFont="1" applyBorder="1"/>
    <xf numFmtId="0" fontId="6" fillId="0" borderId="15" xfId="10" applyFont="1" applyBorder="1"/>
    <xf numFmtId="0" fontId="7" fillId="2" borderId="3" xfId="10" applyFont="1" applyFill="1" applyBorder="1" applyAlignment="1">
      <alignment horizontal="center" vertical="center" wrapText="1"/>
    </xf>
    <xf numFmtId="0" fontId="6" fillId="0" borderId="4" xfId="10" applyFont="1" applyBorder="1"/>
    <xf numFmtId="0" fontId="6" fillId="0" borderId="5" xfId="10" applyFont="1" applyBorder="1"/>
    <xf numFmtId="0" fontId="7" fillId="2" borderId="9" xfId="10" applyFont="1" applyFill="1" applyBorder="1" applyAlignment="1">
      <alignment horizontal="center" vertical="center" wrapText="1"/>
    </xf>
    <xf numFmtId="0" fontId="6" fillId="0" borderId="10" xfId="10" applyFont="1" applyBorder="1"/>
    <xf numFmtId="0" fontId="6" fillId="0" borderId="11" xfId="10" applyFont="1" applyBorder="1"/>
    <xf numFmtId="0" fontId="12" fillId="2" borderId="9" xfId="10" applyFont="1" applyFill="1" applyBorder="1" applyAlignment="1">
      <alignment horizontal="center" vertical="center" wrapText="1"/>
    </xf>
    <xf numFmtId="0" fontId="12" fillId="2" borderId="18" xfId="10" applyFont="1" applyFill="1" applyBorder="1" applyAlignment="1">
      <alignment horizontal="center" vertical="center" wrapText="1"/>
    </xf>
    <xf numFmtId="0" fontId="6" fillId="0" borderId="19" xfId="10" applyFont="1" applyBorder="1"/>
    <xf numFmtId="0" fontId="6" fillId="0" borderId="22" xfId="10" applyFont="1" applyBorder="1"/>
    <xf numFmtId="0" fontId="14" fillId="2" borderId="3" xfId="10" applyFont="1" applyFill="1" applyBorder="1" applyAlignment="1">
      <alignment horizontal="center" vertical="center" wrapText="1"/>
    </xf>
    <xf numFmtId="0" fontId="6" fillId="0" borderId="28" xfId="10" applyFont="1" applyBorder="1"/>
    <xf numFmtId="0" fontId="5" fillId="0" borderId="33" xfId="10" applyFont="1" applyFill="1" applyBorder="1" applyAlignment="1">
      <alignment horizontal="center" vertical="center" wrapText="1"/>
    </xf>
    <xf numFmtId="0" fontId="5" fillId="0" borderId="49" xfId="10" applyFont="1" applyFill="1" applyBorder="1" applyAlignment="1">
      <alignment horizontal="center" vertical="center" wrapText="1"/>
    </xf>
    <xf numFmtId="0" fontId="5" fillId="0" borderId="51" xfId="10" applyFont="1" applyFill="1" applyBorder="1" applyAlignment="1">
      <alignment horizontal="center" vertical="center" wrapText="1"/>
    </xf>
    <xf numFmtId="0" fontId="5" fillId="0" borderId="45" xfId="10" applyFont="1" applyFill="1" applyBorder="1" applyAlignment="1">
      <alignment horizontal="center" vertical="center" wrapText="1"/>
    </xf>
    <xf numFmtId="0" fontId="5" fillId="0" borderId="42" xfId="10" applyFont="1" applyFill="1" applyBorder="1" applyAlignment="1">
      <alignment horizontal="center" vertical="center" wrapText="1"/>
    </xf>
    <xf numFmtId="0" fontId="13" fillId="0" borderId="34" xfId="10" applyFont="1" applyFill="1" applyBorder="1" applyAlignment="1">
      <alignment horizontal="center" vertical="center" wrapText="1"/>
    </xf>
    <xf numFmtId="0" fontId="13" fillId="0" borderId="46" xfId="10" applyFont="1" applyFill="1" applyBorder="1" applyAlignment="1">
      <alignment horizontal="center" vertical="center" wrapText="1"/>
    </xf>
    <xf numFmtId="0" fontId="13" fillId="0" borderId="35" xfId="10" applyFont="1" applyFill="1" applyBorder="1" applyAlignment="1">
      <alignment horizontal="center" vertical="center" wrapText="1"/>
    </xf>
    <xf numFmtId="0" fontId="13" fillId="0" borderId="1" xfId="10" applyFont="1" applyFill="1" applyBorder="1" applyAlignment="1">
      <alignment horizontal="center" vertical="center" wrapText="1"/>
    </xf>
    <xf numFmtId="0" fontId="13" fillId="0" borderId="7" xfId="10" applyFont="1" applyFill="1" applyBorder="1" applyAlignment="1">
      <alignment horizontal="center" vertical="center" wrapText="1"/>
    </xf>
    <xf numFmtId="0" fontId="13" fillId="0" borderId="14" xfId="10" applyFont="1" applyFill="1" applyBorder="1" applyAlignment="1">
      <alignment horizontal="center" vertical="center" wrapText="1"/>
    </xf>
    <xf numFmtId="0" fontId="14" fillId="0" borderId="88" xfId="10" applyFont="1" applyBorder="1" applyAlignment="1">
      <alignment horizontal="center" vertical="center" wrapText="1"/>
    </xf>
    <xf numFmtId="0" fontId="14" fillId="0" borderId="37" xfId="10" applyFont="1" applyBorder="1" applyAlignment="1">
      <alignment horizontal="center" vertical="center" wrapText="1"/>
    </xf>
    <xf numFmtId="0" fontId="13" fillId="0" borderId="52" xfId="10" applyFont="1" applyBorder="1" applyAlignment="1">
      <alignment horizontal="center" vertical="center" wrapText="1"/>
    </xf>
    <xf numFmtId="0" fontId="13" fillId="0" borderId="53" xfId="10" applyFont="1" applyBorder="1" applyAlignment="1">
      <alignment horizontal="center" vertical="center" wrapText="1"/>
    </xf>
    <xf numFmtId="0" fontId="13" fillId="0" borderId="56" xfId="10" applyFont="1" applyBorder="1" applyAlignment="1">
      <alignment horizontal="center" vertical="center" wrapText="1"/>
    </xf>
    <xf numFmtId="0" fontId="13" fillId="0" borderId="106" xfId="10" applyFont="1" applyFill="1" applyBorder="1" applyAlignment="1">
      <alignment horizontal="center" vertical="center" wrapText="1"/>
    </xf>
    <xf numFmtId="0" fontId="13" fillId="0" borderId="42" xfId="10" applyFont="1" applyFill="1" applyBorder="1" applyAlignment="1">
      <alignment horizontal="center" vertical="center" wrapText="1"/>
    </xf>
    <xf numFmtId="0" fontId="13" fillId="0" borderId="33" xfId="10" applyFont="1" applyFill="1" applyBorder="1" applyAlignment="1">
      <alignment horizontal="center" vertical="center" wrapText="1"/>
    </xf>
    <xf numFmtId="0" fontId="13" fillId="0" borderId="51" xfId="10" applyFont="1" applyFill="1" applyBorder="1" applyAlignment="1">
      <alignment horizontal="center" vertical="center" wrapText="1"/>
    </xf>
    <xf numFmtId="0" fontId="13" fillId="0" borderId="82" xfId="13" applyFont="1" applyFill="1" applyBorder="1" applyAlignment="1">
      <alignment horizontal="center" vertical="center" wrapText="1"/>
    </xf>
    <xf numFmtId="0" fontId="13" fillId="0" borderId="72" xfId="13" applyFont="1" applyFill="1" applyBorder="1" applyAlignment="1">
      <alignment horizontal="center" vertical="center" wrapText="1"/>
    </xf>
    <xf numFmtId="10" fontId="17" fillId="6" borderId="37" xfId="10" applyNumberFormat="1" applyFont="1" applyFill="1" applyBorder="1" applyAlignment="1">
      <alignment horizontal="center" vertical="center" wrapText="1"/>
    </xf>
    <xf numFmtId="10" fontId="17" fillId="6" borderId="46" xfId="10" applyNumberFormat="1" applyFont="1" applyFill="1" applyBorder="1" applyAlignment="1">
      <alignment horizontal="center" vertical="center" wrapText="1"/>
    </xf>
    <xf numFmtId="10" fontId="21" fillId="0" borderId="34" xfId="10" applyNumberFormat="1" applyFont="1" applyFill="1" applyBorder="1" applyAlignment="1">
      <alignment horizontal="center" vertical="center" wrapText="1"/>
    </xf>
    <xf numFmtId="10" fontId="21" fillId="0" borderId="37" xfId="10" applyNumberFormat="1" applyFont="1" applyFill="1" applyBorder="1" applyAlignment="1">
      <alignment horizontal="center" vertical="center" wrapText="1"/>
    </xf>
    <xf numFmtId="10" fontId="21" fillId="0" borderId="8" xfId="10" applyNumberFormat="1" applyFont="1" applyFill="1" applyBorder="1" applyAlignment="1">
      <alignment horizontal="center" vertical="center" wrapText="1"/>
    </xf>
    <xf numFmtId="10" fontId="21" fillId="0" borderId="46" xfId="10" applyNumberFormat="1" applyFont="1" applyFill="1" applyBorder="1" applyAlignment="1">
      <alignment horizontal="center" vertical="center" wrapText="1"/>
    </xf>
    <xf numFmtId="10" fontId="17" fillId="6" borderId="34" xfId="10" applyNumberFormat="1" applyFont="1" applyFill="1" applyBorder="1" applyAlignment="1">
      <alignment horizontal="center" vertical="center" wrapText="1"/>
    </xf>
    <xf numFmtId="0" fontId="13" fillId="0" borderId="89" xfId="0" applyFont="1" applyFill="1" applyBorder="1" applyAlignment="1">
      <alignment horizontal="left" vertical="center" wrapText="1"/>
    </xf>
    <xf numFmtId="0" fontId="13" fillId="0" borderId="57" xfId="0" applyFont="1" applyFill="1" applyBorder="1" applyAlignment="1">
      <alignment horizontal="left" vertical="center" wrapText="1"/>
    </xf>
    <xf numFmtId="10" fontId="17" fillId="0" borderId="69" xfId="10" applyNumberFormat="1" applyFont="1" applyFill="1" applyBorder="1" applyAlignment="1">
      <alignment horizontal="center" vertical="center" wrapText="1"/>
    </xf>
    <xf numFmtId="10" fontId="17" fillId="0" borderId="61" xfId="10" applyNumberFormat="1" applyFont="1" applyFill="1" applyBorder="1" applyAlignment="1">
      <alignment horizontal="center" vertical="center" wrapText="1"/>
    </xf>
    <xf numFmtId="10" fontId="17" fillId="0" borderId="68" xfId="10" applyNumberFormat="1" applyFont="1" applyFill="1" applyBorder="1" applyAlignment="1">
      <alignment horizontal="center" vertical="center" wrapText="1"/>
    </xf>
    <xf numFmtId="0" fontId="11" fillId="2" borderId="3" xfId="10" applyFont="1" applyFill="1" applyBorder="1" applyAlignment="1">
      <alignment horizontal="center" vertical="center" wrapText="1"/>
    </xf>
    <xf numFmtId="0" fontId="13" fillId="0" borderId="64" xfId="13" applyFont="1" applyFill="1" applyBorder="1" applyAlignment="1">
      <alignment horizontal="justify" vertical="center" wrapText="1"/>
    </xf>
    <xf numFmtId="0" fontId="13" fillId="0" borderId="62" xfId="13" applyFont="1" applyFill="1" applyBorder="1" applyAlignment="1">
      <alignment horizontal="justify" vertical="center" wrapText="1"/>
    </xf>
    <xf numFmtId="0" fontId="14" fillId="0" borderId="64" xfId="10" applyFont="1" applyBorder="1" applyAlignment="1" applyProtection="1">
      <alignment horizontal="center" vertical="center" wrapText="1"/>
      <protection locked="0"/>
    </xf>
    <xf numFmtId="0" fontId="14" fillId="0" borderId="62" xfId="10" applyFont="1" applyBorder="1" applyAlignment="1" applyProtection="1">
      <alignment horizontal="center" vertical="center" wrapText="1"/>
      <protection locked="0"/>
    </xf>
    <xf numFmtId="10" fontId="17" fillId="6" borderId="65" xfId="10" applyNumberFormat="1" applyFont="1" applyFill="1" applyBorder="1" applyAlignment="1" applyProtection="1">
      <alignment horizontal="center" vertical="center" wrapText="1"/>
      <protection locked="0"/>
    </xf>
    <xf numFmtId="10" fontId="17" fillId="6" borderId="61" xfId="10" applyNumberFormat="1" applyFont="1" applyFill="1" applyBorder="1" applyAlignment="1" applyProtection="1">
      <alignment horizontal="center" vertical="center" wrapText="1"/>
      <protection locked="0"/>
    </xf>
    <xf numFmtId="10" fontId="17" fillId="6" borderId="26" xfId="10" applyNumberFormat="1" applyFont="1" applyFill="1" applyBorder="1" applyAlignment="1">
      <alignment horizontal="center" vertical="center" wrapText="1"/>
    </xf>
    <xf numFmtId="10" fontId="17" fillId="6" borderId="85" xfId="10" applyNumberFormat="1" applyFont="1" applyFill="1" applyBorder="1" applyAlignment="1">
      <alignment horizontal="center" vertical="center" wrapText="1"/>
    </xf>
    <xf numFmtId="0" fontId="13" fillId="0" borderId="26" xfId="10" applyFont="1" applyFill="1" applyBorder="1" applyAlignment="1">
      <alignment horizontal="center" vertical="center" wrapText="1"/>
    </xf>
    <xf numFmtId="0" fontId="13" fillId="0" borderId="62" xfId="10" applyFont="1" applyFill="1" applyBorder="1" applyAlignment="1">
      <alignment horizontal="center" vertical="center" wrapText="1"/>
    </xf>
    <xf numFmtId="0" fontId="13" fillId="6" borderId="34" xfId="10" applyFont="1" applyFill="1" applyBorder="1" applyAlignment="1">
      <alignment horizontal="center" vertical="center" wrapText="1"/>
    </xf>
    <xf numFmtId="0" fontId="13" fillId="6" borderId="35" xfId="10" applyFont="1" applyFill="1" applyBorder="1" applyAlignment="1">
      <alignment horizontal="center" vertical="center" wrapText="1"/>
    </xf>
    <xf numFmtId="10" fontId="17" fillId="6" borderId="8" xfId="10" applyNumberFormat="1" applyFont="1" applyFill="1" applyBorder="1" applyAlignment="1">
      <alignment horizontal="center" vertical="center" wrapText="1"/>
    </xf>
    <xf numFmtId="0" fontId="13" fillId="0" borderId="2" xfId="10" applyFont="1" applyFill="1" applyBorder="1" applyAlignment="1">
      <alignment horizontal="center" vertical="center" wrapText="1"/>
    </xf>
    <xf numFmtId="0" fontId="13" fillId="0" borderId="107" xfId="10" applyFont="1" applyFill="1" applyBorder="1" applyAlignment="1">
      <alignment horizontal="center" vertical="center" wrapText="1"/>
    </xf>
    <xf numFmtId="0" fontId="13" fillId="0" borderId="32" xfId="0" applyFont="1" applyFill="1" applyBorder="1" applyAlignment="1">
      <alignment horizontal="center" vertical="top" wrapText="1"/>
    </xf>
    <xf numFmtId="0" fontId="13" fillId="0" borderId="57" xfId="0" applyFont="1" applyFill="1" applyBorder="1" applyAlignment="1">
      <alignment horizontal="center" vertical="top" wrapText="1"/>
    </xf>
    <xf numFmtId="0" fontId="13" fillId="0" borderId="50" xfId="0" applyFont="1" applyFill="1" applyBorder="1" applyAlignment="1">
      <alignment horizontal="center" vertical="top" wrapText="1"/>
    </xf>
    <xf numFmtId="0" fontId="13" fillId="0" borderId="48" xfId="0" applyFont="1" applyFill="1" applyBorder="1" applyAlignment="1">
      <alignment horizontal="center" vertical="top" wrapText="1"/>
    </xf>
    <xf numFmtId="0" fontId="14" fillId="0" borderId="26" xfId="10" applyFont="1" applyBorder="1" applyAlignment="1">
      <alignment horizontal="center" vertical="center" wrapText="1"/>
    </xf>
    <xf numFmtId="0" fontId="14" fillId="0" borderId="85" xfId="10" applyFont="1" applyBorder="1" applyAlignment="1">
      <alignment horizontal="center" vertical="center" wrapText="1"/>
    </xf>
    <xf numFmtId="0" fontId="13" fillId="0" borderId="88" xfId="10" applyFont="1" applyFill="1" applyBorder="1" applyAlignment="1">
      <alignment horizontal="center" vertical="center" wrapText="1"/>
    </xf>
    <xf numFmtId="0" fontId="13" fillId="0" borderId="37" xfId="10" applyFont="1" applyFill="1" applyBorder="1" applyAlignment="1">
      <alignment horizontal="center" vertical="center" wrapText="1"/>
    </xf>
    <xf numFmtId="10" fontId="17" fillId="6" borderId="62" xfId="10" applyNumberFormat="1" applyFont="1" applyFill="1" applyBorder="1" applyAlignment="1">
      <alignment horizontal="center" vertical="center" wrapText="1"/>
    </xf>
    <xf numFmtId="10" fontId="17" fillId="0" borderId="34" xfId="10" applyNumberFormat="1" applyFont="1" applyFill="1" applyBorder="1" applyAlignment="1">
      <alignment horizontal="center" vertical="center" wrapText="1"/>
    </xf>
    <xf numFmtId="10" fontId="17" fillId="0" borderId="35" xfId="10" applyNumberFormat="1" applyFont="1" applyFill="1" applyBorder="1" applyAlignment="1">
      <alignment horizontal="center" vertical="center" wrapText="1"/>
    </xf>
    <xf numFmtId="10" fontId="17" fillId="0" borderId="37" xfId="10" applyNumberFormat="1" applyFont="1" applyFill="1" applyBorder="1" applyAlignment="1">
      <alignment horizontal="center" vertical="center" wrapText="1"/>
    </xf>
    <xf numFmtId="0" fontId="13" fillId="0" borderId="69" xfId="0" applyFont="1" applyFill="1" applyBorder="1" applyAlignment="1">
      <alignment horizontal="center" vertical="center" wrapText="1"/>
    </xf>
    <xf numFmtId="0" fontId="13" fillId="0" borderId="68" xfId="0" applyFont="1" applyFill="1" applyBorder="1" applyAlignment="1">
      <alignment horizontal="center" vertical="center" wrapText="1"/>
    </xf>
    <xf numFmtId="10" fontId="17" fillId="0" borderId="46" xfId="10" applyNumberFormat="1" applyFont="1" applyFill="1" applyBorder="1" applyAlignment="1">
      <alignment horizontal="center" vertical="center" wrapText="1"/>
    </xf>
    <xf numFmtId="10" fontId="17" fillId="0" borderId="59" xfId="10" applyNumberFormat="1" applyFont="1" applyFill="1" applyBorder="1" applyAlignment="1">
      <alignment horizontal="center" vertical="center" wrapText="1"/>
    </xf>
    <xf numFmtId="10" fontId="17" fillId="0" borderId="38" xfId="10" applyNumberFormat="1"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32" xfId="0" applyFont="1" applyFill="1" applyBorder="1" applyAlignment="1">
      <alignment horizontal="left" vertical="center" wrapText="1"/>
    </xf>
    <xf numFmtId="0" fontId="13" fillId="0" borderId="50" xfId="0" applyFont="1" applyFill="1" applyBorder="1" applyAlignment="1">
      <alignment horizontal="left" vertical="center" wrapText="1"/>
    </xf>
    <xf numFmtId="0" fontId="13" fillId="0" borderId="39" xfId="0" applyFont="1" applyFill="1" applyBorder="1" applyAlignment="1">
      <alignment horizontal="left" vertical="center" wrapText="1"/>
    </xf>
    <xf numFmtId="10" fontId="17" fillId="6" borderId="35" xfId="10" applyNumberFormat="1" applyFont="1" applyFill="1" applyBorder="1" applyAlignment="1">
      <alignment horizontal="center" vertical="center" wrapText="1"/>
    </xf>
    <xf numFmtId="0" fontId="13" fillId="0" borderId="80" xfId="0" applyFont="1" applyFill="1" applyBorder="1" applyAlignment="1">
      <alignment horizontal="left" vertical="center" wrapText="1"/>
    </xf>
    <xf numFmtId="0" fontId="13" fillId="0" borderId="129" xfId="0" applyFont="1" applyFill="1" applyBorder="1" applyAlignment="1">
      <alignment horizontal="left" vertical="center" wrapText="1"/>
    </xf>
    <xf numFmtId="0" fontId="13" fillId="0" borderId="88" xfId="0" applyFont="1" applyFill="1" applyBorder="1" applyAlignment="1">
      <alignment horizontal="center" vertical="center" wrapText="1"/>
    </xf>
    <xf numFmtId="0" fontId="13" fillId="0" borderId="35" xfId="0" applyFont="1" applyFill="1" applyBorder="1" applyAlignment="1">
      <alignment horizontal="center" vertical="center" wrapText="1"/>
    </xf>
    <xf numFmtId="10" fontId="17" fillId="0" borderId="2" xfId="10" applyNumberFormat="1" applyFont="1" applyFill="1" applyBorder="1" applyAlignment="1">
      <alignment horizontal="center" vertical="center" wrapText="1"/>
    </xf>
    <xf numFmtId="10" fontId="17" fillId="0" borderId="8" xfId="10" applyNumberFormat="1" applyFont="1" applyFill="1" applyBorder="1" applyAlignment="1">
      <alignment horizontal="center" vertical="center" wrapText="1"/>
    </xf>
    <xf numFmtId="0" fontId="13" fillId="0" borderId="26" xfId="0" applyFont="1" applyFill="1" applyBorder="1" applyAlignment="1">
      <alignment horizontal="left" vertical="center" wrapText="1"/>
    </xf>
    <xf numFmtId="0" fontId="13" fillId="0" borderId="46" xfId="0" applyFont="1" applyFill="1" applyBorder="1" applyAlignment="1">
      <alignment horizontal="left" vertical="center" wrapText="1"/>
    </xf>
    <xf numFmtId="10" fontId="17" fillId="0" borderId="26" xfId="10" applyNumberFormat="1" applyFont="1" applyFill="1" applyBorder="1" applyAlignment="1">
      <alignment horizontal="center" vertical="center" wrapText="1"/>
    </xf>
    <xf numFmtId="10" fontId="17" fillId="0" borderId="62" xfId="10" applyNumberFormat="1" applyFont="1" applyFill="1" applyBorder="1" applyAlignment="1" applyProtection="1">
      <alignment horizontal="center" vertical="center" wrapText="1"/>
      <protection locked="0"/>
    </xf>
    <xf numFmtId="10" fontId="13" fillId="6" borderId="47" xfId="1" applyNumberFormat="1" applyFont="1" applyFill="1" applyBorder="1" applyAlignment="1">
      <alignment horizontal="center" vertical="center" wrapText="1"/>
    </xf>
    <xf numFmtId="10" fontId="13" fillId="6" borderId="60" xfId="1" applyNumberFormat="1" applyFont="1" applyFill="1" applyBorder="1" applyAlignment="1">
      <alignment horizontal="center" vertical="center" wrapText="1"/>
    </xf>
    <xf numFmtId="10" fontId="17" fillId="6" borderId="86" xfId="10" applyNumberFormat="1" applyFont="1" applyFill="1" applyBorder="1" applyAlignment="1">
      <alignment horizontal="center" vertical="center" wrapText="1"/>
    </xf>
    <xf numFmtId="0" fontId="13" fillId="0" borderId="34" xfId="0" applyFont="1" applyFill="1" applyBorder="1" applyAlignment="1">
      <alignment horizontal="left" vertical="center" wrapText="1"/>
    </xf>
    <xf numFmtId="0" fontId="13" fillId="6" borderId="34" xfId="0" applyFont="1" applyFill="1" applyBorder="1" applyAlignment="1">
      <alignment horizontal="left" vertical="center" wrapText="1"/>
    </xf>
    <xf numFmtId="0" fontId="13" fillId="6" borderId="46" xfId="0" applyFont="1" applyFill="1" applyBorder="1" applyAlignment="1">
      <alignment horizontal="left" vertical="center" wrapText="1"/>
    </xf>
    <xf numFmtId="0" fontId="13" fillId="6" borderId="34"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0" borderId="69" xfId="0" applyFont="1" applyFill="1" applyBorder="1" applyAlignment="1">
      <alignment horizontal="left" vertical="center" wrapText="1"/>
    </xf>
    <xf numFmtId="0" fontId="13" fillId="0" borderId="68" xfId="0" applyFont="1" applyFill="1" applyBorder="1" applyAlignment="1">
      <alignment horizontal="left" vertical="center" wrapText="1"/>
    </xf>
    <xf numFmtId="0" fontId="13" fillId="6" borderId="37" xfId="0" applyFont="1" applyFill="1" applyBorder="1" applyAlignment="1">
      <alignment horizontal="left" vertical="center" wrapText="1"/>
    </xf>
    <xf numFmtId="10" fontId="21" fillId="10" borderId="26" xfId="10" applyNumberFormat="1" applyFont="1" applyFill="1" applyBorder="1" applyAlignment="1">
      <alignment horizontal="center" vertical="center" wrapText="1"/>
    </xf>
    <xf numFmtId="10" fontId="21" fillId="10" borderId="37" xfId="10" applyNumberFormat="1" applyFont="1" applyFill="1" applyBorder="1" applyAlignment="1">
      <alignment horizontal="center" vertical="center" wrapText="1"/>
    </xf>
    <xf numFmtId="10" fontId="21" fillId="10" borderId="35" xfId="10" applyNumberFormat="1" applyFont="1" applyFill="1" applyBorder="1" applyAlignment="1">
      <alignment horizontal="center" vertical="center" wrapText="1"/>
    </xf>
    <xf numFmtId="10" fontId="21" fillId="10" borderId="8" xfId="10" applyNumberFormat="1" applyFont="1" applyFill="1" applyBorder="1" applyAlignment="1">
      <alignment horizontal="center" vertical="center" wrapText="1"/>
    </xf>
    <xf numFmtId="10" fontId="17" fillId="6" borderId="80" xfId="10" applyNumberFormat="1" applyFont="1" applyFill="1" applyBorder="1" applyAlignment="1">
      <alignment horizontal="center" vertical="center" wrapText="1"/>
    </xf>
    <xf numFmtId="10" fontId="17" fillId="6" borderId="83" xfId="10" applyNumberFormat="1" applyFont="1" applyFill="1" applyBorder="1" applyAlignment="1">
      <alignment horizontal="center" vertical="center" wrapText="1"/>
    </xf>
    <xf numFmtId="0" fontId="13" fillId="6" borderId="50" xfId="0" applyFont="1" applyFill="1" applyBorder="1" applyAlignment="1">
      <alignment horizontal="left" vertical="center" wrapText="1"/>
    </xf>
    <xf numFmtId="0" fontId="13" fillId="6" borderId="39" xfId="0" applyFont="1" applyFill="1" applyBorder="1" applyAlignment="1">
      <alignment horizontal="left" vertical="center" wrapText="1"/>
    </xf>
    <xf numFmtId="0" fontId="13" fillId="6" borderId="62" xfId="13" applyFont="1" applyFill="1" applyBorder="1" applyAlignment="1">
      <alignment horizontal="center" vertical="center" wrapText="1"/>
    </xf>
    <xf numFmtId="0" fontId="13" fillId="0" borderId="62" xfId="13" applyFont="1" applyFill="1" applyBorder="1" applyAlignment="1">
      <alignment horizontal="center" vertical="center" wrapText="1"/>
    </xf>
    <xf numFmtId="0" fontId="13" fillId="6" borderId="69" xfId="0" applyFont="1" applyFill="1" applyBorder="1" applyAlignment="1">
      <alignment horizontal="left" vertical="center" wrapText="1"/>
    </xf>
    <xf numFmtId="0" fontId="13" fillId="6" borderId="68" xfId="0" applyFont="1" applyFill="1" applyBorder="1" applyAlignment="1">
      <alignment horizontal="left" vertical="center" wrapText="1"/>
    </xf>
    <xf numFmtId="0" fontId="13" fillId="6" borderId="89" xfId="0" applyFont="1" applyFill="1" applyBorder="1" applyAlignment="1">
      <alignment horizontal="left" vertical="center" wrapText="1"/>
    </xf>
    <xf numFmtId="0" fontId="13" fillId="6" borderId="57" xfId="0" applyFont="1" applyFill="1" applyBorder="1" applyAlignment="1">
      <alignment horizontal="left" vertical="center" wrapText="1"/>
    </xf>
    <xf numFmtId="10" fontId="21" fillId="0" borderId="128" xfId="10" applyNumberFormat="1" applyFont="1" applyFill="1" applyBorder="1" applyAlignment="1">
      <alignment horizontal="center" vertical="center" wrapText="1"/>
    </xf>
    <xf numFmtId="10" fontId="21" fillId="0" borderId="108" xfId="10" applyNumberFormat="1" applyFont="1" applyFill="1" applyBorder="1" applyAlignment="1">
      <alignment horizontal="center" vertical="center" wrapText="1"/>
    </xf>
    <xf numFmtId="10" fontId="21" fillId="0" borderId="127" xfId="10" applyNumberFormat="1" applyFont="1" applyFill="1" applyBorder="1" applyAlignment="1">
      <alignment horizontal="center" vertical="center" wrapText="1"/>
    </xf>
    <xf numFmtId="0" fontId="5" fillId="0" borderId="62" xfId="10" applyFont="1" applyFill="1" applyBorder="1" applyAlignment="1">
      <alignment horizontal="center" vertical="center" wrapText="1"/>
    </xf>
    <xf numFmtId="0" fontId="13" fillId="6" borderId="62" xfId="13" applyFont="1" applyFill="1" applyBorder="1" applyAlignment="1">
      <alignment horizontal="justify" vertical="center" wrapText="1"/>
    </xf>
    <xf numFmtId="0" fontId="5" fillId="0" borderId="69" xfId="10" applyFont="1" applyFill="1" applyBorder="1" applyAlignment="1">
      <alignment horizontal="center" vertical="center" wrapText="1"/>
    </xf>
    <xf numFmtId="0" fontId="13" fillId="0" borderId="69" xfId="10" applyFont="1" applyFill="1" applyBorder="1" applyAlignment="1">
      <alignment horizontal="center" vertical="center" wrapText="1"/>
    </xf>
    <xf numFmtId="0" fontId="13" fillId="6" borderId="32" xfId="0" applyFont="1" applyFill="1" applyBorder="1" applyAlignment="1">
      <alignment horizontal="left" vertical="center" wrapText="1"/>
    </xf>
    <xf numFmtId="0" fontId="13" fillId="6" borderId="100" xfId="0" applyFont="1" applyFill="1" applyBorder="1" applyAlignment="1">
      <alignment horizontal="left" vertical="center" wrapText="1"/>
    </xf>
    <xf numFmtId="10" fontId="21" fillId="0" borderId="62" xfId="10" applyNumberFormat="1" applyFont="1" applyFill="1" applyBorder="1" applyAlignment="1" applyProtection="1">
      <alignment horizontal="center" vertical="center" wrapText="1"/>
      <protection locked="0"/>
    </xf>
    <xf numFmtId="0" fontId="13" fillId="0" borderId="77" xfId="0" applyFont="1" applyFill="1" applyBorder="1" applyAlignment="1">
      <alignment horizontal="left" vertical="center" wrapText="1"/>
    </xf>
    <xf numFmtId="10" fontId="17" fillId="10" borderId="26" xfId="10" applyNumberFormat="1" applyFont="1" applyFill="1" applyBorder="1" applyAlignment="1">
      <alignment horizontal="center" vertical="center" wrapText="1"/>
    </xf>
    <xf numFmtId="10" fontId="17" fillId="10" borderId="35" xfId="10" applyNumberFormat="1" applyFont="1" applyFill="1" applyBorder="1" applyAlignment="1">
      <alignment horizontal="center" vertical="center" wrapText="1"/>
    </xf>
    <xf numFmtId="0" fontId="13" fillId="6" borderId="62" xfId="0" applyFont="1" applyFill="1" applyBorder="1" applyAlignment="1">
      <alignment horizontal="left" vertical="center" wrapText="1"/>
    </xf>
    <xf numFmtId="10" fontId="21" fillId="6" borderId="37" xfId="10" applyNumberFormat="1" applyFont="1" applyFill="1" applyBorder="1" applyAlignment="1">
      <alignment horizontal="center" vertical="center" wrapText="1"/>
    </xf>
    <xf numFmtId="10" fontId="21" fillId="6" borderId="46" xfId="10" applyNumberFormat="1" applyFont="1" applyFill="1" applyBorder="1" applyAlignment="1">
      <alignment horizontal="center" vertical="center" wrapText="1"/>
    </xf>
    <xf numFmtId="10" fontId="21" fillId="6" borderId="75" xfId="10" applyNumberFormat="1" applyFont="1" applyFill="1" applyBorder="1" applyAlignment="1">
      <alignment horizontal="center" vertical="center" wrapText="1"/>
    </xf>
    <xf numFmtId="10" fontId="21" fillId="6" borderId="77" xfId="10" applyNumberFormat="1" applyFont="1" applyFill="1" applyBorder="1" applyAlignment="1">
      <alignment horizontal="center" vertical="center" wrapText="1"/>
    </xf>
    <xf numFmtId="10" fontId="21" fillId="6" borderId="83" xfId="10" applyNumberFormat="1" applyFont="1" applyFill="1" applyBorder="1" applyAlignment="1">
      <alignment horizontal="center" vertical="center" wrapText="1"/>
    </xf>
    <xf numFmtId="10" fontId="21" fillId="6" borderId="26" xfId="10" applyNumberFormat="1" applyFont="1" applyFill="1" applyBorder="1" applyAlignment="1">
      <alignment horizontal="center" vertical="center" wrapText="1"/>
    </xf>
  </cellXfs>
  <cellStyles count="24">
    <cellStyle name="Millares" xfId="8" builtinId="3"/>
    <cellStyle name="Millares 2" xfId="14"/>
    <cellStyle name="Millares 2 2" xfId="2"/>
    <cellStyle name="Millares 2 2 2" xfId="15"/>
    <cellStyle name="Moneda 2" xfId="3"/>
    <cellStyle name="Moneda 2 2" xfId="16"/>
    <cellStyle name="Moneda 2 3" xfId="6"/>
    <cellStyle name="Moneda 2 3 2" xfId="9"/>
    <cellStyle name="Moneda 2 3 2 2" xfId="17"/>
    <cellStyle name="Moneda 2 3 3" xfId="18"/>
    <cellStyle name="Moneda 3" xfId="12"/>
    <cellStyle name="Normal" xfId="0" builtinId="0"/>
    <cellStyle name="Normal 2" xfId="4"/>
    <cellStyle name="Normal 2 2" xfId="13"/>
    <cellStyle name="Normal 3" xfId="10"/>
    <cellStyle name="Normal 3 2" xfId="5"/>
    <cellStyle name="Normal 3 2 2" xfId="11"/>
    <cellStyle name="Normal 4" xfId="19"/>
    <cellStyle name="Normal 4 2" xfId="20"/>
    <cellStyle name="Normal 5" xfId="21"/>
    <cellStyle name="Normal 5 2" xfId="22"/>
    <cellStyle name="Normal 5 2 2" xfId="23"/>
    <cellStyle name="Porcentaje" xfId="1" builtinId="5"/>
    <cellStyle name="Porcentaje 2" xfId="7"/>
  </cellStyles>
  <dxfs count="0"/>
  <tableStyles count="0" defaultTableStyle="TableStyleMedium2" defaultPivotStyle="PivotStyleLight16"/>
  <colors>
    <mruColors>
      <color rgb="FFFF66CC"/>
      <color rgb="FFFF33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284390</xdr:colOff>
      <xdr:row>1</xdr:row>
      <xdr:rowOff>163284</xdr:rowOff>
    </xdr:from>
    <xdr:to>
      <xdr:col>5</xdr:col>
      <xdr:colOff>137433</xdr:colOff>
      <xdr:row>4</xdr:row>
      <xdr:rowOff>217713</xdr:rowOff>
    </xdr:to>
    <xdr:pic>
      <xdr:nvPicPr>
        <xdr:cNvPr id="2" name="image00.jpg"/>
        <xdr:cNvPicPr preferRelativeResize="0"/>
      </xdr:nvPicPr>
      <xdr:blipFill>
        <a:blip xmlns:r="http://schemas.openxmlformats.org/officeDocument/2006/relationships" r:embed="rId1" cstate="print"/>
        <a:stretch>
          <a:fillRect/>
        </a:stretch>
      </xdr:blipFill>
      <xdr:spPr>
        <a:xfrm>
          <a:off x="2026104" y="176891"/>
          <a:ext cx="2601686" cy="1265465"/>
        </a:xfrm>
        <a:prstGeom prst="rect">
          <a:avLst/>
        </a:prstGeom>
        <a:noFill/>
      </xdr:spPr>
    </xdr:pic>
    <xdr:clientData fLocksWithSheet="0"/>
  </xdr:twoCellAnchor>
  <xdr:twoCellAnchor>
    <xdr:from>
      <xdr:col>0</xdr:col>
      <xdr:colOff>0</xdr:colOff>
      <xdr:row>0</xdr:row>
      <xdr:rowOff>0</xdr:rowOff>
    </xdr:from>
    <xdr:to>
      <xdr:col>9</xdr:col>
      <xdr:colOff>742950</xdr:colOff>
      <xdr:row>14</xdr:row>
      <xdr:rowOff>476250</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59531</xdr:colOff>
      <xdr:row>0</xdr:row>
      <xdr:rowOff>214313</xdr:rowOff>
    </xdr:from>
    <xdr:to>
      <xdr:col>2</xdr:col>
      <xdr:colOff>1295400</xdr:colOff>
      <xdr:row>2</xdr:row>
      <xdr:rowOff>309563</xdr:rowOff>
    </xdr:to>
    <xdr:pic>
      <xdr:nvPicPr>
        <xdr:cNvPr id="2" name="image00.jpg" title="Imagen"/>
        <xdr:cNvPicPr preferRelativeResize="0"/>
      </xdr:nvPicPr>
      <xdr:blipFill>
        <a:blip xmlns:r="http://schemas.openxmlformats.org/officeDocument/2006/relationships" r:embed="rId1" cstate="print"/>
        <a:stretch>
          <a:fillRect/>
        </a:stretch>
      </xdr:blipFill>
      <xdr:spPr>
        <a:xfrm>
          <a:off x="1535906" y="214313"/>
          <a:ext cx="1235869" cy="738188"/>
        </a:xfrm>
        <a:prstGeom prst="rect">
          <a:avLst/>
        </a:prstGeom>
        <a:noFill/>
      </xdr:spPr>
    </xdr:pic>
    <xdr:clientData fLocksWithSheet="0"/>
  </xdr:twoCellAnchor>
  <xdr:twoCellAnchor>
    <xdr:from>
      <xdr:col>0</xdr:col>
      <xdr:colOff>0</xdr:colOff>
      <xdr:row>4</xdr:row>
      <xdr:rowOff>0</xdr:rowOff>
    </xdr:from>
    <xdr:to>
      <xdr:col>9</xdr:col>
      <xdr:colOff>666750</xdr:colOff>
      <xdr:row>16</xdr:row>
      <xdr:rowOff>257175</xdr:rowOff>
    </xdr:to>
    <xdr:sp macro="" textlink="">
      <xdr:nvSpPr>
        <xdr:cNvPr id="3075"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3" name="AutoShape 3"/>
        <xdr:cNvSpPr>
          <a:spLocks noChangeArrowheads="1"/>
        </xdr:cNvSpPr>
      </xdr:nvSpPr>
      <xdr:spPr bwMode="auto">
        <a:xfrm>
          <a:off x="0" y="0"/>
          <a:ext cx="9525000"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4" name="AutoShape 3"/>
        <xdr:cNvSpPr>
          <a:spLocks noChangeArrowheads="1"/>
        </xdr:cNvSpPr>
      </xdr:nvSpPr>
      <xdr:spPr bwMode="auto">
        <a:xfrm>
          <a:off x="0" y="0"/>
          <a:ext cx="9525000"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5" name="AutoShape 3"/>
        <xdr:cNvSpPr>
          <a:spLocks noChangeArrowheads="1"/>
        </xdr:cNvSpPr>
      </xdr:nvSpPr>
      <xdr:spPr bwMode="auto">
        <a:xfrm>
          <a:off x="0" y="0"/>
          <a:ext cx="9525000"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6" name="AutoShape 3"/>
        <xdr:cNvSpPr>
          <a:spLocks noChangeArrowheads="1"/>
        </xdr:cNvSpPr>
      </xdr:nvSpPr>
      <xdr:spPr bwMode="auto">
        <a:xfrm>
          <a:off x="0" y="0"/>
          <a:ext cx="66389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7" name="AutoShape 3"/>
        <xdr:cNvSpPr>
          <a:spLocks noChangeArrowheads="1"/>
        </xdr:cNvSpPr>
      </xdr:nvSpPr>
      <xdr:spPr bwMode="auto">
        <a:xfrm>
          <a:off x="0" y="0"/>
          <a:ext cx="66389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8" name="AutoShape 3"/>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9" name="AutoShape 3"/>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10" name="AutoShape 3"/>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11" name="AutoShape 3"/>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12" name="AutoShape 3"/>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13" name="AutoShape 3"/>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14" name="AutoShape 3"/>
        <xdr:cNvSpPr>
          <a:spLocks noChangeArrowheads="1"/>
        </xdr:cNvSpPr>
      </xdr:nvSpPr>
      <xdr:spPr bwMode="auto">
        <a:xfrm>
          <a:off x="0" y="0"/>
          <a:ext cx="8467725" cy="95345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15" name="AutoShape 3"/>
        <xdr:cNvSpPr>
          <a:spLocks noChangeArrowheads="1"/>
        </xdr:cNvSpPr>
      </xdr:nvSpPr>
      <xdr:spPr bwMode="auto">
        <a:xfrm>
          <a:off x="0" y="0"/>
          <a:ext cx="8467725" cy="95345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16" name="AutoShape 3"/>
        <xdr:cNvSpPr>
          <a:spLocks noChangeArrowheads="1"/>
        </xdr:cNvSpPr>
      </xdr:nvSpPr>
      <xdr:spPr bwMode="auto">
        <a:xfrm>
          <a:off x="0" y="0"/>
          <a:ext cx="947737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9</xdr:col>
      <xdr:colOff>666750</xdr:colOff>
      <xdr:row>17</xdr:row>
      <xdr:rowOff>257175</xdr:rowOff>
    </xdr:to>
    <xdr:sp macro="" textlink="">
      <xdr:nvSpPr>
        <xdr:cNvPr id="17" name="AutoShape 3"/>
        <xdr:cNvSpPr>
          <a:spLocks noChangeArrowheads="1"/>
        </xdr:cNvSpPr>
      </xdr:nvSpPr>
      <xdr:spPr bwMode="auto">
        <a:xfrm>
          <a:off x="0" y="0"/>
          <a:ext cx="9477375" cy="95345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0</xdr:row>
      <xdr:rowOff>190500</xdr:rowOff>
    </xdr:from>
    <xdr:to>
      <xdr:col>1</xdr:col>
      <xdr:colOff>314325</xdr:colOff>
      <xdr:row>1</xdr:row>
      <xdr:rowOff>304800</xdr:rowOff>
    </xdr:to>
    <xdr:pic>
      <xdr:nvPicPr>
        <xdr:cNvPr id="2" name="image00.jpg">
          <a:extLst>
            <a:ext uri="{FF2B5EF4-FFF2-40B4-BE49-F238E27FC236}">
              <a16:creationId xmlns=""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14325" y="190500"/>
          <a:ext cx="1009650" cy="19050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cuments/SEGPLAN/2017/II%20CORTE%202017/PLANES%20DE%20ACCI&#211;N/1141_SEGUIMIENTO%20SEGPLAN%20JUNIO%201141%2018-07-2017_2407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Resumen"/>
    </sheetNames>
    <sheetDataSet>
      <sheetData sheetId="0">
        <row r="22">
          <cell r="AM22" t="str">
            <v xml:space="preserve">A junio de 2017 se elaboró el documento Plan de acción y control para la gestión de las llantas usadas,  en el cual  se determinan los lineamientos y  las acciones a desarrollar por parte de la SDA para la evaluación,  control,  seguimiento y gestión  integral de las llantas usadas para promover su aprovechamiento en el D.C en cumplimiento de lo establecido en la Resolución 1457 de 2010, el Decreto 442 de 2015 y el Acuerdo 602 de 2015. El anterior documento se encuentra en revisión técnica para posterior aprobación por parte de la Subdirección de Control Ambiental al Sector Publico
</v>
          </cell>
        </row>
      </sheetData>
      <sheetData sheetId="1">
        <row r="9">
          <cell r="AL9" t="str">
            <v>Se generó una matriz para el registro, clasificación y consolidación de información de instrumentos de planeación urbana que aportan al cumplimiento del Plan de Acción de la PPECS - Política publica de ecourbanismo y construcción sostenible, Resolución 1319 de 2015; se realizó la clasificación de las determinantes ambientales emitidas en la vigencia 2016 como son: 9 Planes de Implantación, 10 Planes Parciales de desarrollo y 7 Planes Parciales de Renovación Urbana.
Se generó como mecanismo de reporte de los indicadores para el cumplimiento de las metas del Plan de Acción una matriz por componente estratégico de las acciones competencia de la SEGAE; se ajustaron las fórmulas de cálculo para los indicadores: consumo responsable de agua potable (m2), permeabilidad y drenajes sostenibles (m3), gestión de infraestructuras verdes y servicios ecosistémicos.
Se realizo consulta  a ACUEDUCTO, CODENSA, IDU , SDP , DANE, DADEP, IDRD,se realizo el registro y consolidación de la información alimentando la matriz de seguimiento de las metas de la Política Publica de Ecourbanismo y Construcción Sostenible.</v>
          </cell>
        </row>
        <row r="15">
          <cell r="AL15" t="str">
            <v>Durante el segundo trimestre se incorporó criterios de sostenibilidad ambiental a cincuenta  (50) proyectos de diferentes escalas, para un total de 113, tanto en espacio público como en privado, promoviendo la construcción sostenible y el ecourbanismo en la ciudad.  Los proyectos a los cuales se les incorporo criterios de sostenibilidad corresponden a: Cuatro (4) Planes Parciales de Desarrollo, un (1) proyecto de compatibilidad de usos de vivienda en suelo restringido, cuarenta y cinco (44) proyectos de diseño paisajístico de parques y zonas verdes, un (1) proyecto pre - reconocido como ecoeficientes por el Programa Bogotá Construcción Sostenible.</v>
          </cell>
        </row>
        <row r="21">
          <cell r="AO21" t="str">
            <v>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v>
          </cell>
        </row>
        <row r="27">
          <cell r="AL27" t="str">
            <v>Durante el segundo trimestre se realizó el acompañamiento a 1466 m2 de infraestructura vegetada, correspondientes a 1431 m2 de jardín vertical y 35 m2 en techo verde, en proyectos existentes en espacio público y privado de las localidades de Usaquén ( 72 m2), Santa Fé (23 m2) y Chapinero (560 m2), Barrios unidos (100 m2), Engativá (26 m2), Fontibón (232 m2),  Suba (445 m2) y Teusaquillo (8 m2) de la Ciudad de Bogotá, todo esto para un total de 2745 m2 hasta la fecha.</v>
          </cell>
        </row>
        <row r="33">
          <cell r="AL33" t="str">
            <v>Este indicador es de reporte anual, por lo que los avances realizados están acordes al plan de trabajo, y en éste se ha continuado con el ejercicio de validación de las fórmulas estadísticas, a través de análisis de datos multivariantes, con el objetivo de evaluar los sectores productivos de manera independiente de acuerdo al comporta medio medio en la eficiencia del uso de los recursos en la ciudad.  A su vez, se continua con la elaboración documental y electrónica de la Herramienta GAE, la cual tiene como objetivo consolidar la información acerca de los consumos de agua, energía y generación de residuos peligrosos del año 2016, así como el estado de los trámites legales ambientales aplicables a las empresas, la implementación de proyectos ambientales y de Sistemas de Gestión Ambiental, información requerida para evaluar la gestión y el desempeño ambiental de las organizaciones.
Adicionalmente, se han realizado las capacitaciones incluidas dentro del Programa Gestión Ambiental Empresarial y se han realizado visitas diagnósticas acerca del cumplimiento de los requisitos legales ambientales aplicables, consolidación y reporte de indicadores ambientales y la implementación de Sistemas de Gestión Ambiental.</v>
          </cell>
        </row>
        <row r="39">
          <cell r="AL39" t="str">
            <v>En el marco de la actualización y puesta en marcha de la Política Distrital de Producción y Consumo Sostenible – PDPyCS, se realizaron dos (2) reuniones, con la participación de profesionales de la Subdirección de Políticas y Planes Ambientales y de la Subdirección de Ecourbanismo y Gestión Ambiental Empresarial, donde se definieron los últimos detalles del documento. Adicionalmente, se remitió el documento a las diferentes áreas de la Secretaría Distrital de Ambiente para abarcar el proceso de participación en la formulación de la política, y se realizaron los ajustes pertinentes para obtener un documento idóneo.</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01"/>
  <sheetViews>
    <sheetView tabSelected="1" view="pageBreakPreview" topLeftCell="C1" zoomScale="50" zoomScaleNormal="70" zoomScaleSheetLayoutView="50" workbookViewId="0">
      <selection activeCell="H14" sqref="H14"/>
    </sheetView>
  </sheetViews>
  <sheetFormatPr baseColWidth="10" defaultColWidth="15.140625" defaultRowHeight="15" customHeight="1" x14ac:dyDescent="0.25"/>
  <cols>
    <col min="1" max="1" width="7.7109375" customWidth="1"/>
    <col min="2" max="2" width="18.28515625" customWidth="1"/>
    <col min="3" max="3" width="7.7109375" customWidth="1"/>
    <col min="4" max="4" width="26.85546875" customWidth="1"/>
    <col min="5" max="5" width="6.5703125" customWidth="1"/>
    <col min="6" max="6" width="19.7109375" customWidth="1"/>
    <col min="7" max="7" width="14.42578125" customWidth="1"/>
    <col min="8" max="8" width="12" customWidth="1"/>
    <col min="9" max="9" width="25.28515625" customWidth="1"/>
    <col min="10" max="10" width="17.140625" customWidth="1"/>
    <col min="11" max="11" width="18.28515625" customWidth="1"/>
    <col min="12" max="12" width="16.5703125" customWidth="1"/>
    <col min="13" max="13" width="14.28515625" customWidth="1"/>
    <col min="14" max="14" width="14.7109375" customWidth="1"/>
    <col min="15" max="17" width="11.140625" customWidth="1"/>
    <col min="18" max="18" width="14.28515625" customWidth="1"/>
    <col min="19" max="22" width="11.140625" customWidth="1"/>
    <col min="23" max="23" width="17.140625" customWidth="1"/>
    <col min="24" max="27" width="11.140625" customWidth="1"/>
    <col min="28" max="28" width="14.28515625" customWidth="1"/>
    <col min="29" max="32" width="11.140625" customWidth="1"/>
    <col min="33" max="33" width="19.7109375" bestFit="1" customWidth="1"/>
    <col min="34" max="34" width="18" bestFit="1" customWidth="1"/>
    <col min="35" max="35" width="11.28515625" customWidth="1"/>
    <col min="36" max="36" width="16.28515625" customWidth="1"/>
    <col min="37" max="37" width="20.140625" bestFit="1" customWidth="1"/>
    <col min="38" max="38" width="10.7109375" customWidth="1"/>
    <col min="39" max="39" width="91.85546875" customWidth="1"/>
    <col min="40" max="40" width="25.140625" customWidth="1"/>
    <col min="41" max="41" width="18.7109375" customWidth="1"/>
    <col min="42" max="42" width="47.7109375" customWidth="1"/>
    <col min="43" max="43" width="14.5703125" customWidth="1"/>
    <col min="44" max="44" width="10" customWidth="1"/>
    <col min="45" max="45" width="49.42578125" customWidth="1"/>
  </cols>
  <sheetData>
    <row r="1" spans="1:45" ht="1.5" customHeight="1" thickBot="1" x14ac:dyDescent="0.3">
      <c r="A1" s="1"/>
      <c r="B1" s="1"/>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1"/>
      <c r="AH1" s="1"/>
      <c r="AI1" s="1"/>
      <c r="AJ1" s="1"/>
      <c r="AK1" s="1"/>
      <c r="AL1" s="1"/>
      <c r="AM1" s="1"/>
      <c r="AN1" s="1"/>
      <c r="AO1" s="1"/>
      <c r="AP1" s="1"/>
      <c r="AQ1" s="1"/>
      <c r="AR1" s="3"/>
      <c r="AS1" s="3"/>
    </row>
    <row r="2" spans="1:45" ht="38.25" customHeight="1" x14ac:dyDescent="0.25">
      <c r="A2" s="775"/>
      <c r="B2" s="776"/>
      <c r="C2" s="776"/>
      <c r="D2" s="776"/>
      <c r="E2" s="776"/>
      <c r="F2" s="777"/>
      <c r="G2" s="788" t="s">
        <v>0</v>
      </c>
      <c r="H2" s="789"/>
      <c r="I2" s="789"/>
      <c r="J2" s="789"/>
      <c r="K2" s="789"/>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c r="AK2" s="789"/>
      <c r="AL2" s="789"/>
      <c r="AM2" s="789"/>
      <c r="AN2" s="789"/>
      <c r="AO2" s="789"/>
      <c r="AP2" s="789"/>
      <c r="AQ2" s="790"/>
      <c r="AR2" s="3"/>
      <c r="AS2" s="3"/>
    </row>
    <row r="3" spans="1:45" ht="28.5" customHeight="1" x14ac:dyDescent="0.25">
      <c r="A3" s="778"/>
      <c r="B3" s="779"/>
      <c r="C3" s="779"/>
      <c r="D3" s="779"/>
      <c r="E3" s="779"/>
      <c r="F3" s="780"/>
      <c r="G3" s="785" t="s">
        <v>3</v>
      </c>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786"/>
      <c r="AQ3" s="791"/>
      <c r="AR3" s="3"/>
      <c r="AS3" s="3"/>
    </row>
    <row r="4" spans="1:45" ht="27.75" customHeight="1" x14ac:dyDescent="0.25">
      <c r="A4" s="778"/>
      <c r="B4" s="779"/>
      <c r="C4" s="779"/>
      <c r="D4" s="779"/>
      <c r="E4" s="779"/>
      <c r="F4" s="780"/>
      <c r="G4" s="785" t="s">
        <v>4</v>
      </c>
      <c r="H4" s="786"/>
      <c r="I4" s="786"/>
      <c r="J4" s="786"/>
      <c r="K4" s="786"/>
      <c r="L4" s="786"/>
      <c r="M4" s="786"/>
      <c r="N4" s="786"/>
      <c r="O4" s="787"/>
      <c r="P4" s="785" t="s">
        <v>5</v>
      </c>
      <c r="Q4" s="786"/>
      <c r="R4" s="786"/>
      <c r="S4" s="786"/>
      <c r="T4" s="786"/>
      <c r="U4" s="786"/>
      <c r="V4" s="786"/>
      <c r="W4" s="786"/>
      <c r="X4" s="786"/>
      <c r="Y4" s="786"/>
      <c r="Z4" s="786"/>
      <c r="AA4" s="786"/>
      <c r="AB4" s="786"/>
      <c r="AC4" s="786"/>
      <c r="AD4" s="786"/>
      <c r="AE4" s="786"/>
      <c r="AF4" s="786"/>
      <c r="AG4" s="786"/>
      <c r="AH4" s="786"/>
      <c r="AI4" s="786"/>
      <c r="AJ4" s="786"/>
      <c r="AK4" s="786"/>
      <c r="AL4" s="786"/>
      <c r="AM4" s="786"/>
      <c r="AN4" s="786"/>
      <c r="AO4" s="786"/>
      <c r="AP4" s="786"/>
      <c r="AQ4" s="791"/>
      <c r="AR4" s="3"/>
      <c r="AS4" s="3"/>
    </row>
    <row r="5" spans="1:45" ht="26.25" customHeight="1" x14ac:dyDescent="0.25">
      <c r="A5" s="778"/>
      <c r="B5" s="779"/>
      <c r="C5" s="779"/>
      <c r="D5" s="779"/>
      <c r="E5" s="779"/>
      <c r="F5" s="780"/>
      <c r="G5" s="785" t="s">
        <v>8</v>
      </c>
      <c r="H5" s="786"/>
      <c r="I5" s="786"/>
      <c r="J5" s="786"/>
      <c r="K5" s="786"/>
      <c r="L5" s="786"/>
      <c r="M5" s="786"/>
      <c r="N5" s="786"/>
      <c r="O5" s="787"/>
      <c r="P5" s="785" t="s">
        <v>9</v>
      </c>
      <c r="Q5" s="786"/>
      <c r="R5" s="786"/>
      <c r="S5" s="786"/>
      <c r="T5" s="786"/>
      <c r="U5" s="786"/>
      <c r="V5" s="786"/>
      <c r="W5" s="786"/>
      <c r="X5" s="786"/>
      <c r="Y5" s="786"/>
      <c r="Z5" s="786"/>
      <c r="AA5" s="786"/>
      <c r="AB5" s="786"/>
      <c r="AC5" s="786"/>
      <c r="AD5" s="786"/>
      <c r="AE5" s="786"/>
      <c r="AF5" s="786"/>
      <c r="AG5" s="786"/>
      <c r="AH5" s="786"/>
      <c r="AI5" s="786"/>
      <c r="AJ5" s="786"/>
      <c r="AK5" s="786"/>
      <c r="AL5" s="786"/>
      <c r="AM5" s="786"/>
      <c r="AN5" s="786"/>
      <c r="AO5" s="786"/>
      <c r="AP5" s="786"/>
      <c r="AQ5" s="791"/>
      <c r="AR5" s="3"/>
      <c r="AS5" s="3"/>
    </row>
    <row r="6" spans="1:45" ht="15.75" customHeight="1" x14ac:dyDescent="0.25">
      <c r="A6" s="4"/>
      <c r="B6" s="5"/>
      <c r="C6" s="5"/>
      <c r="D6" s="5"/>
      <c r="E6" s="5"/>
      <c r="F6" s="5"/>
      <c r="G6" s="5"/>
      <c r="H6" s="5"/>
      <c r="I6" s="6"/>
      <c r="J6" s="6"/>
      <c r="K6" s="6"/>
      <c r="L6" s="6"/>
      <c r="M6" s="6"/>
      <c r="N6" s="6"/>
      <c r="O6" s="6"/>
      <c r="P6" s="6"/>
      <c r="Q6" s="6"/>
      <c r="R6" s="6"/>
      <c r="S6" s="6"/>
      <c r="T6" s="6"/>
      <c r="U6" s="6"/>
      <c r="V6" s="6"/>
      <c r="W6" s="6"/>
      <c r="X6" s="6"/>
      <c r="Y6" s="6"/>
      <c r="Z6" s="6"/>
      <c r="AA6" s="6"/>
      <c r="AB6" s="6"/>
      <c r="AC6" s="6"/>
      <c r="AD6" s="6"/>
      <c r="AE6" s="6"/>
      <c r="AF6" s="6"/>
      <c r="AG6" s="5"/>
      <c r="AH6" s="5"/>
      <c r="AI6" s="5"/>
      <c r="AJ6" s="5"/>
      <c r="AK6" s="5"/>
      <c r="AL6" s="5"/>
      <c r="AM6" s="5"/>
      <c r="AN6" s="5"/>
      <c r="AO6" s="5"/>
      <c r="AP6" s="5"/>
      <c r="AQ6" s="7"/>
      <c r="AR6" s="3"/>
      <c r="AS6" s="3"/>
    </row>
    <row r="7" spans="1:45" ht="30" customHeight="1" x14ac:dyDescent="0.25">
      <c r="A7" s="794" t="s">
        <v>10</v>
      </c>
      <c r="B7" s="786"/>
      <c r="C7" s="786"/>
      <c r="D7" s="786"/>
      <c r="E7" s="786"/>
      <c r="F7" s="786"/>
      <c r="G7" s="786"/>
      <c r="H7" s="786"/>
      <c r="I7" s="786"/>
      <c r="J7" s="786"/>
      <c r="K7" s="786"/>
      <c r="L7" s="786"/>
      <c r="M7" s="786"/>
      <c r="N7" s="786"/>
      <c r="O7" s="787"/>
      <c r="P7" s="795" t="s">
        <v>11</v>
      </c>
      <c r="Q7" s="786"/>
      <c r="R7" s="786"/>
      <c r="S7" s="786"/>
      <c r="T7" s="786"/>
      <c r="U7" s="786"/>
      <c r="V7" s="786"/>
      <c r="W7" s="786"/>
      <c r="X7" s="786"/>
      <c r="Y7" s="786"/>
      <c r="Z7" s="786"/>
      <c r="AA7" s="786"/>
      <c r="AB7" s="786"/>
      <c r="AC7" s="786"/>
      <c r="AD7" s="786"/>
      <c r="AE7" s="786"/>
      <c r="AF7" s="786"/>
      <c r="AG7" s="786"/>
      <c r="AH7" s="786"/>
      <c r="AI7" s="786"/>
      <c r="AJ7" s="786"/>
      <c r="AK7" s="786"/>
      <c r="AL7" s="786"/>
      <c r="AM7" s="786"/>
      <c r="AN7" s="786"/>
      <c r="AO7" s="786"/>
      <c r="AP7" s="786"/>
      <c r="AQ7" s="791"/>
      <c r="AR7" s="3"/>
      <c r="AS7" s="3"/>
    </row>
    <row r="8" spans="1:45" ht="30" customHeight="1" thickBot="1" x14ac:dyDescent="0.3">
      <c r="A8" s="799"/>
      <c r="B8" s="797"/>
      <c r="C8" s="797"/>
      <c r="D8" s="797"/>
      <c r="E8" s="797"/>
      <c r="F8" s="797"/>
      <c r="G8" s="797"/>
      <c r="H8" s="797"/>
      <c r="I8" s="797"/>
      <c r="J8" s="797"/>
      <c r="K8" s="797"/>
      <c r="L8" s="797"/>
      <c r="M8" s="797"/>
      <c r="N8" s="797"/>
      <c r="O8" s="800"/>
      <c r="P8" s="796" t="s">
        <v>13</v>
      </c>
      <c r="Q8" s="797"/>
      <c r="R8" s="797"/>
      <c r="S8" s="797"/>
      <c r="T8" s="797"/>
      <c r="U8" s="797"/>
      <c r="V8" s="797"/>
      <c r="W8" s="797"/>
      <c r="X8" s="797"/>
      <c r="Y8" s="797"/>
      <c r="Z8" s="797"/>
      <c r="AA8" s="797"/>
      <c r="AB8" s="797"/>
      <c r="AC8" s="797"/>
      <c r="AD8" s="797"/>
      <c r="AE8" s="797"/>
      <c r="AF8" s="797"/>
      <c r="AG8" s="797"/>
      <c r="AH8" s="797"/>
      <c r="AI8" s="797"/>
      <c r="AJ8" s="797"/>
      <c r="AK8" s="797"/>
      <c r="AL8" s="797"/>
      <c r="AM8" s="797"/>
      <c r="AN8" s="797"/>
      <c r="AO8" s="797"/>
      <c r="AP8" s="797"/>
      <c r="AQ8" s="798"/>
      <c r="AR8" s="3"/>
      <c r="AS8" s="3"/>
    </row>
    <row r="9" spans="1:45" ht="36" customHeight="1" thickBot="1" x14ac:dyDescent="0.3">
      <c r="A9" s="12"/>
      <c r="B9" s="13"/>
      <c r="C9" s="13"/>
      <c r="D9" s="13"/>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5"/>
      <c r="AH9" s="5"/>
      <c r="AI9" s="5"/>
      <c r="AJ9" s="5"/>
      <c r="AK9" s="5"/>
      <c r="AL9" s="5"/>
      <c r="AM9" s="5"/>
      <c r="AN9" s="5"/>
      <c r="AO9" s="5"/>
      <c r="AP9" s="5"/>
      <c r="AQ9" s="7"/>
      <c r="AR9" s="3"/>
      <c r="AS9" s="3"/>
    </row>
    <row r="10" spans="1:45" ht="70.5" customHeight="1" x14ac:dyDescent="0.25">
      <c r="A10" s="815" t="s">
        <v>17</v>
      </c>
      <c r="B10" s="810"/>
      <c r="C10" s="809" t="s">
        <v>18</v>
      </c>
      <c r="D10" s="810"/>
      <c r="E10" s="809" t="s">
        <v>19</v>
      </c>
      <c r="F10" s="789"/>
      <c r="G10" s="789"/>
      <c r="H10" s="789"/>
      <c r="I10" s="789"/>
      <c r="J10" s="789"/>
      <c r="K10" s="789"/>
      <c r="L10" s="789"/>
      <c r="M10" s="789"/>
      <c r="N10" s="789"/>
      <c r="O10" s="789"/>
      <c r="P10" s="789"/>
      <c r="Q10" s="789"/>
      <c r="R10" s="789"/>
      <c r="S10" s="789"/>
      <c r="T10" s="789"/>
      <c r="U10" s="789"/>
      <c r="V10" s="789"/>
      <c r="W10" s="789"/>
      <c r="X10" s="789"/>
      <c r="Y10" s="789"/>
      <c r="Z10" s="789"/>
      <c r="AA10" s="789"/>
      <c r="AB10" s="789"/>
      <c r="AC10" s="789"/>
      <c r="AD10" s="789"/>
      <c r="AE10" s="789"/>
      <c r="AF10" s="789"/>
      <c r="AG10" s="789"/>
      <c r="AH10" s="789"/>
      <c r="AI10" s="789"/>
      <c r="AJ10" s="810"/>
      <c r="AK10" s="802" t="s">
        <v>21</v>
      </c>
      <c r="AL10" s="802" t="s">
        <v>24</v>
      </c>
      <c r="AM10" s="802" t="s">
        <v>25</v>
      </c>
      <c r="AN10" s="802" t="s">
        <v>26</v>
      </c>
      <c r="AO10" s="802" t="s">
        <v>27</v>
      </c>
      <c r="AP10" s="802" t="s">
        <v>28</v>
      </c>
      <c r="AQ10" s="792" t="s">
        <v>29</v>
      </c>
      <c r="AR10" s="18"/>
      <c r="AS10" s="18"/>
    </row>
    <row r="11" spans="1:45" ht="45.75" customHeight="1" x14ac:dyDescent="0.25">
      <c r="A11" s="783" t="s">
        <v>30</v>
      </c>
      <c r="B11" s="781" t="s">
        <v>35</v>
      </c>
      <c r="C11" s="781" t="s">
        <v>37</v>
      </c>
      <c r="D11" s="781" t="s">
        <v>38</v>
      </c>
      <c r="E11" s="781" t="s">
        <v>39</v>
      </c>
      <c r="F11" s="781" t="s">
        <v>45</v>
      </c>
      <c r="G11" s="781" t="s">
        <v>48</v>
      </c>
      <c r="H11" s="781" t="s">
        <v>49</v>
      </c>
      <c r="I11" s="781" t="s">
        <v>50</v>
      </c>
      <c r="J11" s="801" t="s">
        <v>51</v>
      </c>
      <c r="K11" s="786"/>
      <c r="L11" s="786"/>
      <c r="M11" s="786"/>
      <c r="N11" s="786"/>
      <c r="O11" s="786"/>
      <c r="P11" s="786"/>
      <c r="Q11" s="786"/>
      <c r="R11" s="786"/>
      <c r="S11" s="786"/>
      <c r="T11" s="786"/>
      <c r="U11" s="786"/>
      <c r="V11" s="786"/>
      <c r="W11" s="786"/>
      <c r="X11" s="786"/>
      <c r="Y11" s="786"/>
      <c r="Z11" s="786"/>
      <c r="AA11" s="786"/>
      <c r="AB11" s="786"/>
      <c r="AC11" s="786"/>
      <c r="AD11" s="786"/>
      <c r="AE11" s="786"/>
      <c r="AF11" s="787"/>
      <c r="AG11" s="801" t="s">
        <v>53</v>
      </c>
      <c r="AH11" s="786"/>
      <c r="AI11" s="786"/>
      <c r="AJ11" s="787"/>
      <c r="AK11" s="782"/>
      <c r="AL11" s="782"/>
      <c r="AM11" s="782"/>
      <c r="AN11" s="782"/>
      <c r="AO11" s="782"/>
      <c r="AP11" s="782"/>
      <c r="AQ11" s="793"/>
      <c r="AR11" s="23"/>
      <c r="AS11" s="23"/>
    </row>
    <row r="12" spans="1:45" ht="51" customHeight="1" x14ac:dyDescent="0.25">
      <c r="A12" s="784"/>
      <c r="B12" s="782"/>
      <c r="C12" s="782"/>
      <c r="D12" s="782"/>
      <c r="E12" s="782"/>
      <c r="F12" s="782"/>
      <c r="G12" s="782"/>
      <c r="H12" s="782"/>
      <c r="I12" s="782"/>
      <c r="J12" s="801">
        <v>2016</v>
      </c>
      <c r="K12" s="786"/>
      <c r="L12" s="787"/>
      <c r="M12" s="801">
        <v>2017</v>
      </c>
      <c r="N12" s="786"/>
      <c r="O12" s="786"/>
      <c r="P12" s="786"/>
      <c r="Q12" s="787"/>
      <c r="R12" s="801">
        <v>2018</v>
      </c>
      <c r="S12" s="786"/>
      <c r="T12" s="786"/>
      <c r="U12" s="786"/>
      <c r="V12" s="787"/>
      <c r="W12" s="801">
        <v>2019</v>
      </c>
      <c r="X12" s="786"/>
      <c r="Y12" s="786"/>
      <c r="Z12" s="786"/>
      <c r="AA12" s="787"/>
      <c r="AB12" s="801">
        <v>2020</v>
      </c>
      <c r="AC12" s="786"/>
      <c r="AD12" s="786"/>
      <c r="AE12" s="786"/>
      <c r="AF12" s="787"/>
      <c r="AG12" s="781" t="s">
        <v>57</v>
      </c>
      <c r="AH12" s="781" t="s">
        <v>58</v>
      </c>
      <c r="AI12" s="781" t="s">
        <v>68</v>
      </c>
      <c r="AJ12" s="781" t="s">
        <v>73</v>
      </c>
      <c r="AK12" s="782"/>
      <c r="AL12" s="782"/>
      <c r="AM12" s="782"/>
      <c r="AN12" s="782"/>
      <c r="AO12" s="782"/>
      <c r="AP12" s="782"/>
      <c r="AQ12" s="793"/>
      <c r="AR12" s="23"/>
      <c r="AS12" s="23"/>
    </row>
    <row r="13" spans="1:45" ht="12" customHeight="1" thickBot="1" x14ac:dyDescent="0.3">
      <c r="A13" s="784"/>
      <c r="B13" s="782"/>
      <c r="C13" s="782"/>
      <c r="D13" s="782"/>
      <c r="E13" s="782"/>
      <c r="F13" s="782"/>
      <c r="G13" s="782"/>
      <c r="H13" s="782"/>
      <c r="I13" s="782"/>
      <c r="J13" s="26" t="s">
        <v>68</v>
      </c>
      <c r="K13" s="26" t="s">
        <v>73</v>
      </c>
      <c r="L13" s="26" t="s">
        <v>78</v>
      </c>
      <c r="M13" s="26" t="s">
        <v>57</v>
      </c>
      <c r="N13" s="26" t="s">
        <v>58</v>
      </c>
      <c r="O13" s="26" t="s">
        <v>68</v>
      </c>
      <c r="P13" s="26" t="s">
        <v>73</v>
      </c>
      <c r="Q13" s="26" t="s">
        <v>78</v>
      </c>
      <c r="R13" s="26" t="s">
        <v>57</v>
      </c>
      <c r="S13" s="26" t="s">
        <v>58</v>
      </c>
      <c r="T13" s="26" t="s">
        <v>68</v>
      </c>
      <c r="U13" s="26" t="s">
        <v>73</v>
      </c>
      <c r="V13" s="26" t="s">
        <v>78</v>
      </c>
      <c r="W13" s="26" t="s">
        <v>57</v>
      </c>
      <c r="X13" s="26" t="s">
        <v>58</v>
      </c>
      <c r="Y13" s="26" t="s">
        <v>68</v>
      </c>
      <c r="Z13" s="26" t="s">
        <v>73</v>
      </c>
      <c r="AA13" s="26" t="s">
        <v>78</v>
      </c>
      <c r="AB13" s="26" t="s">
        <v>57</v>
      </c>
      <c r="AC13" s="26" t="s">
        <v>58</v>
      </c>
      <c r="AD13" s="26" t="s">
        <v>68</v>
      </c>
      <c r="AE13" s="26" t="s">
        <v>73</v>
      </c>
      <c r="AF13" s="26" t="s">
        <v>78</v>
      </c>
      <c r="AG13" s="782"/>
      <c r="AH13" s="782"/>
      <c r="AI13" s="782"/>
      <c r="AJ13" s="782"/>
      <c r="AK13" s="782"/>
      <c r="AL13" s="782"/>
      <c r="AM13" s="782"/>
      <c r="AN13" s="782"/>
      <c r="AO13" s="782"/>
      <c r="AP13" s="782"/>
      <c r="AQ13" s="793"/>
      <c r="AR13" s="23"/>
      <c r="AS13" s="23"/>
    </row>
    <row r="14" spans="1:45" s="43" customFormat="1" ht="237.75" customHeight="1" thickBot="1" x14ac:dyDescent="0.3">
      <c r="A14" s="803">
        <v>181</v>
      </c>
      <c r="B14" s="811" t="s">
        <v>230</v>
      </c>
      <c r="C14" s="130">
        <v>475</v>
      </c>
      <c r="D14" s="119" t="s">
        <v>82</v>
      </c>
      <c r="E14" s="99">
        <v>374</v>
      </c>
      <c r="F14" s="123" t="s">
        <v>83</v>
      </c>
      <c r="G14" s="100" t="s">
        <v>85</v>
      </c>
      <c r="H14" s="99" t="s">
        <v>86</v>
      </c>
      <c r="I14" s="101">
        <v>100</v>
      </c>
      <c r="J14" s="102">
        <v>0</v>
      </c>
      <c r="K14" s="101">
        <v>0</v>
      </c>
      <c r="L14" s="101">
        <v>0</v>
      </c>
      <c r="M14" s="132">
        <v>25</v>
      </c>
      <c r="N14" s="132">
        <v>25</v>
      </c>
      <c r="O14" s="132"/>
      <c r="P14" s="133"/>
      <c r="Q14" s="133"/>
      <c r="R14" s="132">
        <v>50</v>
      </c>
      <c r="S14" s="132"/>
      <c r="T14" s="132"/>
      <c r="U14" s="133"/>
      <c r="V14" s="133"/>
      <c r="W14" s="132">
        <v>75</v>
      </c>
      <c r="X14" s="132"/>
      <c r="Y14" s="132"/>
      <c r="Z14" s="133"/>
      <c r="AA14" s="133"/>
      <c r="AB14" s="132">
        <v>100</v>
      </c>
      <c r="AC14" s="102"/>
      <c r="AD14" s="102"/>
      <c r="AE14" s="101"/>
      <c r="AF14" s="101"/>
      <c r="AG14" s="224">
        <v>6.25</v>
      </c>
      <c r="AH14" s="224">
        <v>12.5</v>
      </c>
      <c r="AI14" s="103"/>
      <c r="AJ14" s="101"/>
      <c r="AK14" s="104">
        <f>AH14/N14</f>
        <v>0.5</v>
      </c>
      <c r="AL14" s="104">
        <f>+(AH14+L14)/I14</f>
        <v>0.125</v>
      </c>
      <c r="AM14" s="131" t="s">
        <v>246</v>
      </c>
      <c r="AN14" s="237" t="s">
        <v>224</v>
      </c>
      <c r="AO14" s="237" t="s">
        <v>88</v>
      </c>
      <c r="AP14" s="131" t="s">
        <v>247</v>
      </c>
      <c r="AQ14" s="238" t="s">
        <v>248</v>
      </c>
      <c r="AR14" s="42"/>
      <c r="AS14" s="42"/>
    </row>
    <row r="15" spans="1:45" s="46" customFormat="1" ht="186" thickBot="1" x14ac:dyDescent="0.25">
      <c r="A15" s="804"/>
      <c r="B15" s="812"/>
      <c r="C15" s="134">
        <v>522</v>
      </c>
      <c r="D15" s="135" t="s">
        <v>90</v>
      </c>
      <c r="E15" s="44">
        <v>529</v>
      </c>
      <c r="F15" s="174" t="s">
        <v>91</v>
      </c>
      <c r="G15" s="175" t="s">
        <v>92</v>
      </c>
      <c r="H15" s="85" t="s">
        <v>86</v>
      </c>
      <c r="I15" s="176">
        <v>800</v>
      </c>
      <c r="J15" s="177">
        <v>100</v>
      </c>
      <c r="K15" s="176">
        <v>100</v>
      </c>
      <c r="L15" s="176">
        <v>100</v>
      </c>
      <c r="M15" s="136">
        <v>200</v>
      </c>
      <c r="N15" s="136">
        <v>200</v>
      </c>
      <c r="O15" s="136"/>
      <c r="P15" s="137"/>
      <c r="Q15" s="137"/>
      <c r="R15" s="136">
        <v>200</v>
      </c>
      <c r="S15" s="136"/>
      <c r="T15" s="136"/>
      <c r="U15" s="137"/>
      <c r="V15" s="137"/>
      <c r="W15" s="136">
        <v>200</v>
      </c>
      <c r="X15" s="136"/>
      <c r="Y15" s="136"/>
      <c r="Z15" s="137"/>
      <c r="AA15" s="137"/>
      <c r="AB15" s="136">
        <v>100</v>
      </c>
      <c r="AC15" s="96"/>
      <c r="AD15" s="96"/>
      <c r="AE15" s="45"/>
      <c r="AF15" s="45"/>
      <c r="AG15" s="225">
        <v>63</v>
      </c>
      <c r="AH15" s="225">
        <v>113</v>
      </c>
      <c r="AI15" s="45"/>
      <c r="AJ15" s="45"/>
      <c r="AK15" s="104">
        <f>AH15/N15</f>
        <v>0.56499999999999995</v>
      </c>
      <c r="AL15" s="104">
        <f>+(AH15+L15)/I15</f>
        <v>0.26624999999999999</v>
      </c>
      <c r="AM15" s="128" t="s">
        <v>249</v>
      </c>
      <c r="AN15" s="206" t="s">
        <v>224</v>
      </c>
      <c r="AO15" s="206" t="s">
        <v>88</v>
      </c>
      <c r="AP15" s="128" t="s">
        <v>250</v>
      </c>
      <c r="AQ15" s="167" t="s">
        <v>94</v>
      </c>
    </row>
    <row r="16" spans="1:45" s="43" customFormat="1" ht="237.75" customHeight="1" thickBot="1" x14ac:dyDescent="0.3">
      <c r="A16" s="804"/>
      <c r="B16" s="812"/>
      <c r="C16" s="142">
        <v>523</v>
      </c>
      <c r="D16" s="143" t="s">
        <v>96</v>
      </c>
      <c r="E16" s="48"/>
      <c r="F16" s="125" t="s">
        <v>97</v>
      </c>
      <c r="G16" s="49" t="s">
        <v>92</v>
      </c>
      <c r="H16" s="47" t="s">
        <v>196</v>
      </c>
      <c r="I16" s="50">
        <v>1</v>
      </c>
      <c r="J16" s="178">
        <v>0</v>
      </c>
      <c r="K16" s="180">
        <v>0</v>
      </c>
      <c r="L16" s="179">
        <v>0</v>
      </c>
      <c r="M16" s="138">
        <v>0</v>
      </c>
      <c r="N16" s="138">
        <v>0</v>
      </c>
      <c r="O16" s="138"/>
      <c r="P16" s="141"/>
      <c r="Q16" s="141"/>
      <c r="R16" s="138">
        <v>0.2</v>
      </c>
      <c r="S16" s="138"/>
      <c r="T16" s="138"/>
      <c r="U16" s="141"/>
      <c r="V16" s="141"/>
      <c r="W16" s="138">
        <v>0.6</v>
      </c>
      <c r="X16" s="139"/>
      <c r="Y16" s="139"/>
      <c r="Z16" s="140"/>
      <c r="AA16" s="140"/>
      <c r="AB16" s="138">
        <v>1</v>
      </c>
      <c r="AC16" s="108"/>
      <c r="AD16" s="51"/>
      <c r="AE16" s="41"/>
      <c r="AF16" s="41"/>
      <c r="AG16" s="226">
        <v>0</v>
      </c>
      <c r="AH16" s="226" t="s">
        <v>245</v>
      </c>
      <c r="AI16" s="41"/>
      <c r="AJ16" s="41"/>
      <c r="AK16" s="104">
        <v>0</v>
      </c>
      <c r="AL16" s="52">
        <v>0</v>
      </c>
      <c r="AM16" s="165" t="s">
        <v>251</v>
      </c>
      <c r="AN16" s="145" t="s">
        <v>224</v>
      </c>
      <c r="AO16" s="145" t="s">
        <v>88</v>
      </c>
      <c r="AP16" s="165" t="s">
        <v>103</v>
      </c>
      <c r="AQ16" s="166" t="s">
        <v>104</v>
      </c>
      <c r="AR16" s="42"/>
    </row>
    <row r="17" spans="1:45" s="43" customFormat="1" ht="217.5" customHeight="1" thickBot="1" x14ac:dyDescent="0.3">
      <c r="A17" s="804"/>
      <c r="B17" s="812"/>
      <c r="C17" s="121">
        <v>476</v>
      </c>
      <c r="D17" s="122" t="s">
        <v>105</v>
      </c>
      <c r="E17" s="53">
        <v>375</v>
      </c>
      <c r="F17" s="122" t="s">
        <v>106</v>
      </c>
      <c r="G17" s="54" t="s">
        <v>92</v>
      </c>
      <c r="H17" s="53" t="s">
        <v>196</v>
      </c>
      <c r="I17" s="50">
        <f>+AB17</f>
        <v>0</v>
      </c>
      <c r="J17" s="51">
        <v>0</v>
      </c>
      <c r="K17" s="41">
        <v>0</v>
      </c>
      <c r="L17" s="107">
        <v>0</v>
      </c>
      <c r="M17" s="111">
        <v>0.2</v>
      </c>
      <c r="N17" s="111">
        <v>0.2</v>
      </c>
      <c r="O17" s="111"/>
      <c r="P17" s="112"/>
      <c r="Q17" s="112"/>
      <c r="R17" s="138">
        <v>1</v>
      </c>
      <c r="S17" s="111"/>
      <c r="T17" s="111"/>
      <c r="U17" s="112"/>
      <c r="V17" s="112"/>
      <c r="W17" s="138"/>
      <c r="X17" s="139"/>
      <c r="Y17" s="139"/>
      <c r="Z17" s="140"/>
      <c r="AA17" s="140"/>
      <c r="AB17" s="139"/>
      <c r="AC17" s="109"/>
      <c r="AD17" s="56"/>
      <c r="AE17" s="55"/>
      <c r="AF17" s="55"/>
      <c r="AG17" s="227">
        <v>0</v>
      </c>
      <c r="AH17" s="227" t="s">
        <v>245</v>
      </c>
      <c r="AI17" s="55"/>
      <c r="AJ17" s="55"/>
      <c r="AK17" s="104">
        <v>0</v>
      </c>
      <c r="AL17" s="57">
        <v>0</v>
      </c>
      <c r="AM17" s="120" t="s">
        <v>252</v>
      </c>
      <c r="AN17" s="145" t="s">
        <v>224</v>
      </c>
      <c r="AO17" s="145" t="s">
        <v>88</v>
      </c>
      <c r="AP17" s="120" t="s">
        <v>108</v>
      </c>
      <c r="AQ17" s="166" t="s">
        <v>104</v>
      </c>
      <c r="AR17" s="42"/>
      <c r="AS17" s="42"/>
    </row>
    <row r="18" spans="1:45" s="91" customFormat="1" ht="216" customHeight="1" thickBot="1" x14ac:dyDescent="0.3">
      <c r="A18" s="804"/>
      <c r="B18" s="812"/>
      <c r="C18" s="121">
        <v>477</v>
      </c>
      <c r="D18" s="122" t="s">
        <v>109</v>
      </c>
      <c r="E18" s="53">
        <v>376</v>
      </c>
      <c r="F18" s="54" t="s">
        <v>110</v>
      </c>
      <c r="G18" s="54" t="s">
        <v>111</v>
      </c>
      <c r="H18" s="53" t="s">
        <v>86</v>
      </c>
      <c r="I18" s="41">
        <f>+L18+M18+R18+W18+AB18</f>
        <v>20000</v>
      </c>
      <c r="J18" s="53">
        <v>2500</v>
      </c>
      <c r="K18" s="121">
        <v>2500</v>
      </c>
      <c r="L18" s="53">
        <v>2591</v>
      </c>
      <c r="M18" s="144">
        <v>5000</v>
      </c>
      <c r="N18" s="144">
        <v>5000</v>
      </c>
      <c r="O18" s="144"/>
      <c r="P18" s="144"/>
      <c r="Q18" s="144"/>
      <c r="R18" s="144">
        <v>4909</v>
      </c>
      <c r="S18" s="144"/>
      <c r="T18" s="144"/>
      <c r="U18" s="144"/>
      <c r="V18" s="144"/>
      <c r="W18" s="144">
        <v>5000</v>
      </c>
      <c r="X18" s="144"/>
      <c r="Y18" s="144"/>
      <c r="Z18" s="144"/>
      <c r="AA18" s="144"/>
      <c r="AB18" s="144">
        <v>2500</v>
      </c>
      <c r="AC18" s="110"/>
      <c r="AD18" s="53"/>
      <c r="AE18" s="53"/>
      <c r="AF18" s="53"/>
      <c r="AG18" s="228">
        <v>1279</v>
      </c>
      <c r="AH18" s="228">
        <v>2745</v>
      </c>
      <c r="AI18" s="58"/>
      <c r="AJ18" s="53"/>
      <c r="AK18" s="104">
        <f t="shared" ref="AK18:AK31" si="0">AH18/N18</f>
        <v>0.54900000000000004</v>
      </c>
      <c r="AL18" s="57">
        <f>(AH18+L18)/I18</f>
        <v>0.26679999999999998</v>
      </c>
      <c r="AM18" s="239" t="s">
        <v>253</v>
      </c>
      <c r="AN18" s="145" t="s">
        <v>224</v>
      </c>
      <c r="AO18" s="145" t="s">
        <v>88</v>
      </c>
      <c r="AP18" s="120" t="s">
        <v>114</v>
      </c>
      <c r="AQ18" s="166" t="s">
        <v>115</v>
      </c>
      <c r="AR18" s="59"/>
      <c r="AS18" s="59"/>
    </row>
    <row r="19" spans="1:45" s="43" customFormat="1" ht="148.5" customHeight="1" thickBot="1" x14ac:dyDescent="0.3">
      <c r="A19" s="804"/>
      <c r="B19" s="812"/>
      <c r="C19" s="142">
        <v>478</v>
      </c>
      <c r="D19" s="122" t="s">
        <v>117</v>
      </c>
      <c r="E19" s="62">
        <v>377</v>
      </c>
      <c r="F19" s="84" t="s">
        <v>118</v>
      </c>
      <c r="G19" s="63" t="s">
        <v>119</v>
      </c>
      <c r="H19" s="48" t="s">
        <v>86</v>
      </c>
      <c r="I19" s="55">
        <f>+K19+M19+R19+W19+AB19</f>
        <v>547</v>
      </c>
      <c r="J19" s="53">
        <v>0</v>
      </c>
      <c r="K19" s="53">
        <v>60</v>
      </c>
      <c r="L19" s="181">
        <v>13</v>
      </c>
      <c r="M19" s="144">
        <v>167</v>
      </c>
      <c r="N19" s="144">
        <v>167</v>
      </c>
      <c r="O19" s="144"/>
      <c r="P19" s="144"/>
      <c r="Q19" s="144"/>
      <c r="R19" s="144">
        <v>130</v>
      </c>
      <c r="S19" s="144"/>
      <c r="T19" s="144"/>
      <c r="U19" s="144"/>
      <c r="V19" s="144"/>
      <c r="W19" s="144">
        <v>130</v>
      </c>
      <c r="X19" s="144"/>
      <c r="Y19" s="144"/>
      <c r="Z19" s="144"/>
      <c r="AA19" s="144"/>
      <c r="AB19" s="144">
        <v>60</v>
      </c>
      <c r="AC19" s="172"/>
      <c r="AD19" s="173"/>
      <c r="AE19" s="173"/>
      <c r="AF19" s="173"/>
      <c r="AG19" s="229">
        <v>0</v>
      </c>
      <c r="AH19" s="762">
        <v>0</v>
      </c>
      <c r="AI19" s="171"/>
      <c r="AJ19" s="64"/>
      <c r="AK19" s="104">
        <f t="shared" si="0"/>
        <v>0</v>
      </c>
      <c r="AL19" s="57">
        <f>(AH19+L19)/I19</f>
        <v>2.376599634369287E-2</v>
      </c>
      <c r="AM19" s="247" t="s">
        <v>254</v>
      </c>
      <c r="AN19" s="145" t="s">
        <v>224</v>
      </c>
      <c r="AO19" s="145" t="s">
        <v>255</v>
      </c>
      <c r="AP19" s="120" t="s">
        <v>120</v>
      </c>
      <c r="AQ19" s="166" t="s">
        <v>104</v>
      </c>
      <c r="AR19" s="65"/>
      <c r="AS19" s="65"/>
    </row>
    <row r="20" spans="1:45" s="65" customFormat="1" ht="233.25" customHeight="1" thickBot="1" x14ac:dyDescent="0.3">
      <c r="A20" s="804"/>
      <c r="B20" s="812"/>
      <c r="C20" s="164">
        <v>479</v>
      </c>
      <c r="D20" s="187" t="s">
        <v>121</v>
      </c>
      <c r="E20" s="92">
        <v>378</v>
      </c>
      <c r="F20" s="188" t="s">
        <v>122</v>
      </c>
      <c r="G20" s="188" t="s">
        <v>219</v>
      </c>
      <c r="H20" s="85" t="s">
        <v>123</v>
      </c>
      <c r="I20" s="256">
        <f>+AB20</f>
        <v>1</v>
      </c>
      <c r="J20" s="182">
        <v>0.03</v>
      </c>
      <c r="K20" s="182">
        <v>0.1</v>
      </c>
      <c r="L20" s="183">
        <v>0.1</v>
      </c>
      <c r="M20" s="183">
        <v>0.25</v>
      </c>
      <c r="N20" s="184">
        <v>0.25</v>
      </c>
      <c r="O20" s="144"/>
      <c r="P20" s="144"/>
      <c r="Q20" s="184"/>
      <c r="R20" s="183">
        <v>0.5</v>
      </c>
      <c r="S20" s="144"/>
      <c r="T20" s="144"/>
      <c r="U20" s="144"/>
      <c r="V20" s="144"/>
      <c r="W20" s="183">
        <v>0.75</v>
      </c>
      <c r="X20" s="144"/>
      <c r="Y20" s="144"/>
      <c r="Z20" s="144"/>
      <c r="AA20" s="144"/>
      <c r="AB20" s="185">
        <v>1</v>
      </c>
      <c r="AC20" s="144"/>
      <c r="AD20" s="144"/>
      <c r="AE20" s="144"/>
      <c r="AF20" s="144"/>
      <c r="AG20" s="230">
        <v>0.15000000000000002</v>
      </c>
      <c r="AH20" s="230">
        <v>0.18</v>
      </c>
      <c r="AI20" s="186"/>
      <c r="AJ20" s="183"/>
      <c r="AK20" s="104">
        <f t="shared" si="0"/>
        <v>0.72</v>
      </c>
      <c r="AL20" s="93">
        <f>AH20/I20</f>
        <v>0.18</v>
      </c>
      <c r="AM20" s="128" t="s">
        <v>256</v>
      </c>
      <c r="AN20" s="145" t="s">
        <v>224</v>
      </c>
      <c r="AO20" s="145" t="s">
        <v>88</v>
      </c>
      <c r="AP20" s="120" t="s">
        <v>257</v>
      </c>
      <c r="AQ20" s="166" t="s">
        <v>104</v>
      </c>
    </row>
    <row r="21" spans="1:45" s="43" customFormat="1" ht="300.75" customHeight="1" thickBot="1" x14ac:dyDescent="0.3">
      <c r="A21" s="804"/>
      <c r="B21" s="812"/>
      <c r="C21" s="152">
        <v>469</v>
      </c>
      <c r="D21" s="153" t="s">
        <v>126</v>
      </c>
      <c r="E21" s="64">
        <v>368</v>
      </c>
      <c r="F21" s="126" t="s">
        <v>127</v>
      </c>
      <c r="G21" s="64" t="s">
        <v>128</v>
      </c>
      <c r="H21" s="64" t="s">
        <v>86</v>
      </c>
      <c r="I21" s="154">
        <f>+M21+R21+W21+AB21+K21</f>
        <v>25000</v>
      </c>
      <c r="J21" s="155">
        <v>1000</v>
      </c>
      <c r="K21" s="155">
        <v>1390</v>
      </c>
      <c r="L21" s="155">
        <v>1390</v>
      </c>
      <c r="M21" s="155">
        <v>7000</v>
      </c>
      <c r="N21" s="156">
        <v>7000</v>
      </c>
      <c r="O21" s="155"/>
      <c r="P21" s="155"/>
      <c r="Q21" s="156"/>
      <c r="R21" s="155">
        <v>6610</v>
      </c>
      <c r="S21" s="155"/>
      <c r="T21" s="155"/>
      <c r="U21" s="155"/>
      <c r="V21" s="155"/>
      <c r="W21" s="155">
        <v>7000</v>
      </c>
      <c r="X21" s="155"/>
      <c r="Y21" s="155"/>
      <c r="Z21" s="155"/>
      <c r="AA21" s="155"/>
      <c r="AB21" s="155">
        <v>3000</v>
      </c>
      <c r="AC21" s="121"/>
      <c r="AD21" s="121"/>
      <c r="AE21" s="121"/>
      <c r="AF21" s="121"/>
      <c r="AG21" s="231">
        <v>1368</v>
      </c>
      <c r="AH21" s="231">
        <v>3379</v>
      </c>
      <c r="AI21" s="121"/>
      <c r="AJ21" s="121"/>
      <c r="AK21" s="104">
        <f t="shared" si="0"/>
        <v>0.48271428571428571</v>
      </c>
      <c r="AL21" s="257">
        <f>(AH21+L21)/I21</f>
        <v>0.19076000000000001</v>
      </c>
      <c r="AM21" s="168" t="s">
        <v>258</v>
      </c>
      <c r="AN21" s="145" t="s">
        <v>224</v>
      </c>
      <c r="AO21" s="145" t="s">
        <v>88</v>
      </c>
      <c r="AP21" s="157" t="s">
        <v>259</v>
      </c>
      <c r="AQ21" s="240" t="s">
        <v>104</v>
      </c>
      <c r="AR21" s="65"/>
      <c r="AS21" s="65"/>
    </row>
    <row r="22" spans="1:45" s="43" customFormat="1" ht="317.25" customHeight="1" thickBot="1" x14ac:dyDescent="0.3">
      <c r="A22" s="804"/>
      <c r="B22" s="812"/>
      <c r="C22" s="142">
        <v>471</v>
      </c>
      <c r="D22" s="122" t="s">
        <v>130</v>
      </c>
      <c r="E22" s="64">
        <v>370</v>
      </c>
      <c r="F22" s="61" t="s">
        <v>131</v>
      </c>
      <c r="G22" s="67" t="s">
        <v>132</v>
      </c>
      <c r="H22" s="72" t="s">
        <v>196</v>
      </c>
      <c r="I22" s="260">
        <v>1</v>
      </c>
      <c r="J22" s="258">
        <v>0.04</v>
      </c>
      <c r="K22" s="259">
        <v>0.1</v>
      </c>
      <c r="L22" s="259">
        <v>0.1</v>
      </c>
      <c r="M22" s="259">
        <v>0.3</v>
      </c>
      <c r="N22" s="761">
        <v>1</v>
      </c>
      <c r="O22" s="155"/>
      <c r="P22" s="155"/>
      <c r="Q22" s="156"/>
      <c r="R22" s="259"/>
      <c r="S22" s="259"/>
      <c r="T22" s="259"/>
      <c r="U22" s="259"/>
      <c r="V22" s="259"/>
      <c r="W22" s="259"/>
      <c r="X22" s="259"/>
      <c r="Y22" s="259"/>
      <c r="Z22" s="259"/>
      <c r="AA22" s="259"/>
      <c r="AB22" s="259"/>
      <c r="AC22" s="64"/>
      <c r="AD22" s="64"/>
      <c r="AE22" s="64"/>
      <c r="AF22" s="64"/>
      <c r="AG22" s="258">
        <v>0.2</v>
      </c>
      <c r="AH22" s="258">
        <v>0.7</v>
      </c>
      <c r="AI22" s="53"/>
      <c r="AJ22" s="71"/>
      <c r="AK22" s="104">
        <f t="shared" si="0"/>
        <v>0.7</v>
      </c>
      <c r="AL22" s="257">
        <f>AH22/I22</f>
        <v>0.7</v>
      </c>
      <c r="AM22" s="120" t="s">
        <v>260</v>
      </c>
      <c r="AN22" s="145" t="s">
        <v>224</v>
      </c>
      <c r="AO22" s="145" t="s">
        <v>88</v>
      </c>
      <c r="AP22" s="168" t="s">
        <v>261</v>
      </c>
      <c r="AQ22" s="241" t="s">
        <v>262</v>
      </c>
      <c r="AR22" s="65"/>
      <c r="AS22" s="65"/>
    </row>
    <row r="23" spans="1:45" s="43" customFormat="1" ht="205.5" customHeight="1" thickBot="1" x14ac:dyDescent="0.3">
      <c r="A23" s="804"/>
      <c r="B23" s="812"/>
      <c r="C23" s="60">
        <v>521</v>
      </c>
      <c r="D23" s="73" t="s">
        <v>139</v>
      </c>
      <c r="E23" s="64">
        <v>528</v>
      </c>
      <c r="F23" s="61" t="s">
        <v>142</v>
      </c>
      <c r="G23" s="84" t="s">
        <v>128</v>
      </c>
      <c r="H23" s="189" t="s">
        <v>86</v>
      </c>
      <c r="I23" s="116">
        <v>32000</v>
      </c>
      <c r="J23" s="190">
        <v>4000</v>
      </c>
      <c r="K23" s="69">
        <v>4667</v>
      </c>
      <c r="L23" s="90">
        <v>4667</v>
      </c>
      <c r="M23" s="68">
        <v>8000</v>
      </c>
      <c r="N23" s="70">
        <v>8000</v>
      </c>
      <c r="O23" s="68"/>
      <c r="P23" s="68"/>
      <c r="Q23" s="70"/>
      <c r="R23" s="68">
        <f>8000-667</f>
        <v>7333</v>
      </c>
      <c r="S23" s="68"/>
      <c r="T23" s="68"/>
      <c r="U23" s="68"/>
      <c r="V23" s="68"/>
      <c r="W23" s="68">
        <v>8000</v>
      </c>
      <c r="X23" s="68"/>
      <c r="Y23" s="68"/>
      <c r="Z23" s="68"/>
      <c r="AA23" s="68"/>
      <c r="AB23" s="68">
        <v>4000</v>
      </c>
      <c r="AC23" s="64"/>
      <c r="AD23" s="64"/>
      <c r="AE23" s="64"/>
      <c r="AF23" s="64"/>
      <c r="AG23" s="232">
        <v>28.5</v>
      </c>
      <c r="AH23" s="232">
        <v>4206</v>
      </c>
      <c r="AI23" s="75"/>
      <c r="AJ23" s="74"/>
      <c r="AK23" s="104">
        <f t="shared" si="0"/>
        <v>0.52575000000000005</v>
      </c>
      <c r="AL23" s="257">
        <f>(AH23+L23)/I23</f>
        <v>0.27728124999999998</v>
      </c>
      <c r="AM23" s="120" t="s">
        <v>263</v>
      </c>
      <c r="AN23" s="145" t="s">
        <v>224</v>
      </c>
      <c r="AO23" s="145" t="s">
        <v>88</v>
      </c>
      <c r="AP23" s="242" t="s">
        <v>213</v>
      </c>
      <c r="AQ23" s="223" t="s">
        <v>145</v>
      </c>
      <c r="AR23" s="65"/>
      <c r="AS23" s="65"/>
    </row>
    <row r="24" spans="1:45" s="43" customFormat="1" ht="205.5" customHeight="1" thickBot="1" x14ac:dyDescent="0.3">
      <c r="A24" s="804"/>
      <c r="B24" s="812"/>
      <c r="C24" s="214">
        <v>470</v>
      </c>
      <c r="D24" s="215" t="s">
        <v>220</v>
      </c>
      <c r="E24" s="160">
        <v>546</v>
      </c>
      <c r="F24" s="216" t="s">
        <v>221</v>
      </c>
      <c r="G24" s="144" t="s">
        <v>148</v>
      </c>
      <c r="H24" s="174" t="s">
        <v>200</v>
      </c>
      <c r="I24" s="140">
        <v>25</v>
      </c>
      <c r="J24" s="217"/>
      <c r="K24" s="218"/>
      <c r="L24" s="219"/>
      <c r="M24" s="220">
        <v>0.25</v>
      </c>
      <c r="N24" s="220">
        <v>0.25</v>
      </c>
      <c r="O24" s="218"/>
      <c r="P24" s="218"/>
      <c r="Q24" s="156"/>
      <c r="R24" s="220">
        <v>0.25</v>
      </c>
      <c r="S24" s="220">
        <v>0.25</v>
      </c>
      <c r="T24" s="220">
        <v>0.25</v>
      </c>
      <c r="U24" s="220">
        <v>0.25</v>
      </c>
      <c r="V24" s="220">
        <v>0.25</v>
      </c>
      <c r="W24" s="220">
        <v>0.25</v>
      </c>
      <c r="X24" s="220">
        <v>0.25</v>
      </c>
      <c r="Y24" s="220">
        <v>0.25</v>
      </c>
      <c r="Z24" s="220">
        <v>0.25</v>
      </c>
      <c r="AA24" s="220">
        <v>0.25</v>
      </c>
      <c r="AB24" s="220">
        <v>0.25</v>
      </c>
      <c r="AC24" s="160"/>
      <c r="AD24" s="160"/>
      <c r="AE24" s="160"/>
      <c r="AF24" s="160"/>
      <c r="AG24" s="261">
        <v>3.8E-3</v>
      </c>
      <c r="AH24" s="261">
        <v>3.8E-3</v>
      </c>
      <c r="AI24" s="219"/>
      <c r="AJ24" s="221"/>
      <c r="AK24" s="104">
        <f t="shared" si="0"/>
        <v>1.52E-2</v>
      </c>
      <c r="AL24" s="262">
        <f>AG24/(N24+R24+W24+AB24)</f>
        <v>3.8E-3</v>
      </c>
      <c r="AM24" s="127" t="s">
        <v>264</v>
      </c>
      <c r="AN24" s="145" t="s">
        <v>265</v>
      </c>
      <c r="AO24" s="145" t="s">
        <v>266</v>
      </c>
      <c r="AP24" s="222" t="s">
        <v>222</v>
      </c>
      <c r="AQ24" s="223" t="s">
        <v>223</v>
      </c>
      <c r="AR24" s="65"/>
      <c r="AS24" s="65"/>
    </row>
    <row r="25" spans="1:45" s="43" customFormat="1" ht="148.5" customHeight="1" thickBot="1" x14ac:dyDescent="0.3">
      <c r="A25" s="804"/>
      <c r="B25" s="812"/>
      <c r="C25" s="160">
        <v>474</v>
      </c>
      <c r="D25" s="143" t="s">
        <v>146</v>
      </c>
      <c r="E25" s="62">
        <v>373</v>
      </c>
      <c r="F25" s="113" t="s">
        <v>147</v>
      </c>
      <c r="G25" s="92" t="s">
        <v>148</v>
      </c>
      <c r="H25" s="98" t="s">
        <v>196</v>
      </c>
      <c r="I25" s="159">
        <v>1</v>
      </c>
      <c r="J25" s="62">
        <v>12.5</v>
      </c>
      <c r="K25" s="114">
        <v>0.1</v>
      </c>
      <c r="L25" s="114">
        <v>0.1</v>
      </c>
      <c r="M25" s="114">
        <v>0.35</v>
      </c>
      <c r="N25" s="114">
        <v>0.35</v>
      </c>
      <c r="O25" s="114"/>
      <c r="P25" s="114"/>
      <c r="Q25" s="114"/>
      <c r="R25" s="114">
        <v>0.57999999999999996</v>
      </c>
      <c r="S25" s="114"/>
      <c r="T25" s="114"/>
      <c r="U25" s="114"/>
      <c r="V25" s="114"/>
      <c r="W25" s="114">
        <v>0.83</v>
      </c>
      <c r="X25" s="62"/>
      <c r="Y25" s="62"/>
      <c r="Z25" s="62"/>
      <c r="AA25" s="62"/>
      <c r="AB25" s="263">
        <v>1</v>
      </c>
      <c r="AC25" s="62"/>
      <c r="AD25" s="62"/>
      <c r="AE25" s="62"/>
      <c r="AF25" s="62"/>
      <c r="AG25" s="264">
        <v>0.20449999999999999</v>
      </c>
      <c r="AH25" s="765">
        <v>0.255</v>
      </c>
      <c r="AI25" s="76"/>
      <c r="AJ25" s="191"/>
      <c r="AK25" s="104">
        <f t="shared" si="0"/>
        <v>0.72857142857142865</v>
      </c>
      <c r="AL25" s="265">
        <f>AH25/I25</f>
        <v>0.255</v>
      </c>
      <c r="AM25" s="127" t="s">
        <v>267</v>
      </c>
      <c r="AN25" s="145" t="s">
        <v>224</v>
      </c>
      <c r="AO25" s="145" t="s">
        <v>88</v>
      </c>
      <c r="AP25" s="239" t="s">
        <v>213</v>
      </c>
      <c r="AQ25" s="243" t="s">
        <v>145</v>
      </c>
      <c r="AR25" s="65"/>
      <c r="AS25" s="65"/>
    </row>
    <row r="26" spans="1:45" s="43" customFormat="1" ht="189" customHeight="1" thickBot="1" x14ac:dyDescent="0.3">
      <c r="A26" s="804"/>
      <c r="B26" s="813"/>
      <c r="C26" s="85">
        <v>480</v>
      </c>
      <c r="D26" s="192" t="s">
        <v>150</v>
      </c>
      <c r="E26" s="85">
        <v>379</v>
      </c>
      <c r="F26" s="115" t="s">
        <v>151</v>
      </c>
      <c r="G26" s="85" t="s">
        <v>128</v>
      </c>
      <c r="H26" s="85" t="s">
        <v>86</v>
      </c>
      <c r="I26" s="116">
        <v>32000000</v>
      </c>
      <c r="J26" s="117">
        <v>4000000</v>
      </c>
      <c r="K26" s="117">
        <v>4112722</v>
      </c>
      <c r="L26" s="193">
        <v>4112722</v>
      </c>
      <c r="M26" s="194">
        <v>8000000</v>
      </c>
      <c r="N26" s="85">
        <v>8000000</v>
      </c>
      <c r="O26" s="85"/>
      <c r="P26" s="85"/>
      <c r="Q26" s="85"/>
      <c r="R26" s="194">
        <v>7887278</v>
      </c>
      <c r="S26" s="85"/>
      <c r="T26" s="85"/>
      <c r="U26" s="85"/>
      <c r="V26" s="85"/>
      <c r="W26" s="194">
        <v>8000000</v>
      </c>
      <c r="X26" s="85"/>
      <c r="Y26" s="85"/>
      <c r="Z26" s="85"/>
      <c r="AA26" s="85"/>
      <c r="AB26" s="194">
        <v>4000000</v>
      </c>
      <c r="AC26" s="85"/>
      <c r="AD26" s="85"/>
      <c r="AE26" s="85"/>
      <c r="AF26" s="85"/>
      <c r="AG26" s="233">
        <v>1562371.83</v>
      </c>
      <c r="AH26" s="233">
        <v>4271112.7779999999</v>
      </c>
      <c r="AI26" s="195"/>
      <c r="AJ26" s="193"/>
      <c r="AK26" s="104">
        <f t="shared" si="0"/>
        <v>0.53388909725</v>
      </c>
      <c r="AL26" s="266">
        <f>(AH26+L26)/I26</f>
        <v>0.26199483681250002</v>
      </c>
      <c r="AM26" s="196" t="s">
        <v>268</v>
      </c>
      <c r="AN26" s="145" t="s">
        <v>224</v>
      </c>
      <c r="AO26" s="145" t="s">
        <v>88</v>
      </c>
      <c r="AP26" s="169" t="s">
        <v>269</v>
      </c>
      <c r="AQ26" s="244" t="s">
        <v>270</v>
      </c>
      <c r="AR26" s="65"/>
      <c r="AS26" s="65"/>
    </row>
    <row r="27" spans="1:45" s="43" customFormat="1" ht="199.5" customHeight="1" thickBot="1" x14ac:dyDescent="0.3">
      <c r="A27" s="804"/>
      <c r="B27" s="813"/>
      <c r="C27" s="85">
        <v>481</v>
      </c>
      <c r="D27" s="115" t="s">
        <v>155</v>
      </c>
      <c r="E27" s="85"/>
      <c r="F27" s="115" t="s">
        <v>156</v>
      </c>
      <c r="G27" s="85" t="s">
        <v>148</v>
      </c>
      <c r="H27" s="85" t="s">
        <v>123</v>
      </c>
      <c r="I27" s="116">
        <v>25</v>
      </c>
      <c r="J27" s="117">
        <v>15</v>
      </c>
      <c r="K27" s="118">
        <v>15</v>
      </c>
      <c r="L27" s="118">
        <v>15.13</v>
      </c>
      <c r="M27" s="194">
        <v>20</v>
      </c>
      <c r="N27" s="85">
        <v>20</v>
      </c>
      <c r="O27" s="85"/>
      <c r="P27" s="85"/>
      <c r="Q27" s="85"/>
      <c r="R27" s="194">
        <v>25</v>
      </c>
      <c r="S27" s="85"/>
      <c r="T27" s="85"/>
      <c r="U27" s="85"/>
      <c r="V27" s="85"/>
      <c r="W27" s="194">
        <v>25</v>
      </c>
      <c r="X27" s="85"/>
      <c r="Y27" s="85"/>
      <c r="Z27" s="85"/>
      <c r="AA27" s="85"/>
      <c r="AB27" s="194">
        <v>25</v>
      </c>
      <c r="AC27" s="85"/>
      <c r="AD27" s="85"/>
      <c r="AE27" s="85"/>
      <c r="AF27" s="85"/>
      <c r="AG27" s="233">
        <v>15.17</v>
      </c>
      <c r="AH27" s="233">
        <v>15.39</v>
      </c>
      <c r="AI27" s="197"/>
      <c r="AJ27" s="201"/>
      <c r="AK27" s="104">
        <f t="shared" si="0"/>
        <v>0.76950000000000007</v>
      </c>
      <c r="AL27" s="257">
        <f>AH27/I27</f>
        <v>0.61560000000000004</v>
      </c>
      <c r="AM27" s="165" t="s">
        <v>271</v>
      </c>
      <c r="AN27" s="145" t="s">
        <v>224</v>
      </c>
      <c r="AO27" s="145" t="s">
        <v>88</v>
      </c>
      <c r="AP27" s="170" t="s">
        <v>226</v>
      </c>
      <c r="AQ27" s="244" t="s">
        <v>270</v>
      </c>
      <c r="AR27" s="65"/>
      <c r="AS27" s="65"/>
    </row>
    <row r="28" spans="1:45" s="43" customFormat="1" ht="216" customHeight="1" thickBot="1" x14ac:dyDescent="0.3">
      <c r="A28" s="804"/>
      <c r="B28" s="812"/>
      <c r="C28" s="142">
        <v>429</v>
      </c>
      <c r="D28" s="158" t="s">
        <v>208</v>
      </c>
      <c r="E28" s="142">
        <v>366</v>
      </c>
      <c r="F28" s="161" t="s">
        <v>157</v>
      </c>
      <c r="G28" s="162" t="s">
        <v>148</v>
      </c>
      <c r="H28" s="163" t="s">
        <v>229</v>
      </c>
      <c r="I28" s="202">
        <f>+K28+M28+R28+W28+AB28</f>
        <v>1700</v>
      </c>
      <c r="J28" s="202">
        <v>100</v>
      </c>
      <c r="K28" s="202">
        <v>394</v>
      </c>
      <c r="L28" s="202">
        <v>394</v>
      </c>
      <c r="M28" s="202">
        <v>340</v>
      </c>
      <c r="N28" s="203">
        <v>340</v>
      </c>
      <c r="O28" s="202"/>
      <c r="P28" s="202"/>
      <c r="Q28" s="203"/>
      <c r="R28" s="202">
        <v>286</v>
      </c>
      <c r="S28" s="202"/>
      <c r="T28" s="202"/>
      <c r="U28" s="202"/>
      <c r="V28" s="202"/>
      <c r="W28" s="202">
        <v>425</v>
      </c>
      <c r="X28" s="202"/>
      <c r="Y28" s="202"/>
      <c r="Z28" s="202"/>
      <c r="AA28" s="202"/>
      <c r="AB28" s="202">
        <v>255</v>
      </c>
      <c r="AC28" s="202"/>
      <c r="AD28" s="202"/>
      <c r="AE28" s="202"/>
      <c r="AF28" s="202"/>
      <c r="AG28" s="234">
        <v>26</v>
      </c>
      <c r="AH28" s="234">
        <v>130</v>
      </c>
      <c r="AI28" s="204"/>
      <c r="AJ28" s="205"/>
      <c r="AK28" s="104">
        <f t="shared" si="0"/>
        <v>0.38235294117647056</v>
      </c>
      <c r="AL28" s="267">
        <f>(AH28+L28)/I28</f>
        <v>0.30823529411764705</v>
      </c>
      <c r="AM28" s="127" t="s">
        <v>272</v>
      </c>
      <c r="AN28" s="245" t="s">
        <v>224</v>
      </c>
      <c r="AO28" s="245" t="s">
        <v>88</v>
      </c>
      <c r="AP28" s="127" t="s">
        <v>161</v>
      </c>
      <c r="AQ28" s="246" t="s">
        <v>227</v>
      </c>
      <c r="AR28" s="65"/>
      <c r="AS28" s="65"/>
    </row>
    <row r="29" spans="1:45" s="66" customFormat="1" ht="292.5" customHeight="1" thickBot="1" x14ac:dyDescent="0.3">
      <c r="A29" s="804"/>
      <c r="B29" s="812"/>
      <c r="C29" s="146">
        <v>520</v>
      </c>
      <c r="D29" s="151" t="s">
        <v>162</v>
      </c>
      <c r="E29" s="44">
        <v>527</v>
      </c>
      <c r="F29" s="124" t="s">
        <v>163</v>
      </c>
      <c r="G29" s="146" t="s">
        <v>128</v>
      </c>
      <c r="H29" s="146" t="s">
        <v>86</v>
      </c>
      <c r="I29" s="147">
        <f>+L29+M29+R29+W29+AB29</f>
        <v>15000</v>
      </c>
      <c r="J29" s="148">
        <v>1000</v>
      </c>
      <c r="K29" s="148">
        <v>1028</v>
      </c>
      <c r="L29" s="149">
        <v>1028</v>
      </c>
      <c r="M29" s="150">
        <v>2250</v>
      </c>
      <c r="N29" s="150">
        <v>2250</v>
      </c>
      <c r="O29" s="150"/>
      <c r="P29" s="150"/>
      <c r="Q29" s="150"/>
      <c r="R29" s="146">
        <v>4500</v>
      </c>
      <c r="S29" s="146"/>
      <c r="T29" s="146"/>
      <c r="U29" s="146"/>
      <c r="V29" s="146"/>
      <c r="W29" s="144">
        <v>4972</v>
      </c>
      <c r="X29" s="146"/>
      <c r="Y29" s="146"/>
      <c r="Z29" s="146"/>
      <c r="AA29" s="146"/>
      <c r="AB29" s="146">
        <v>2250</v>
      </c>
      <c r="AC29" s="146"/>
      <c r="AD29" s="146"/>
      <c r="AE29" s="146"/>
      <c r="AF29" s="146"/>
      <c r="AG29" s="235">
        <v>363.12</v>
      </c>
      <c r="AH29" s="235">
        <v>1021.48</v>
      </c>
      <c r="AI29" s="146"/>
      <c r="AJ29" s="105"/>
      <c r="AK29" s="104">
        <f t="shared" si="0"/>
        <v>0.45399111111111112</v>
      </c>
      <c r="AL29" s="267">
        <f>(AH29+L29)/I29</f>
        <v>0.136632</v>
      </c>
      <c r="AM29" s="128" t="s">
        <v>273</v>
      </c>
      <c r="AN29" s="245" t="s">
        <v>224</v>
      </c>
      <c r="AO29" s="245" t="s">
        <v>88</v>
      </c>
      <c r="AP29" s="128" t="s">
        <v>274</v>
      </c>
      <c r="AQ29" s="167" t="s">
        <v>275</v>
      </c>
    </row>
    <row r="30" spans="1:45" s="66" customFormat="1" ht="222.75" customHeight="1" thickBot="1" x14ac:dyDescent="0.3">
      <c r="A30" s="804"/>
      <c r="B30" s="813"/>
      <c r="C30" s="146">
        <v>472</v>
      </c>
      <c r="D30" s="198" t="s">
        <v>165</v>
      </c>
      <c r="E30" s="268">
        <v>371</v>
      </c>
      <c r="F30" s="77" t="s">
        <v>204</v>
      </c>
      <c r="G30" s="199" t="s">
        <v>128</v>
      </c>
      <c r="H30" s="44" t="s">
        <v>86</v>
      </c>
      <c r="I30" s="45">
        <v>800000</v>
      </c>
      <c r="J30" s="94">
        <v>0</v>
      </c>
      <c r="K30" s="86">
        <v>106549</v>
      </c>
      <c r="L30" s="270">
        <v>106549</v>
      </c>
      <c r="M30" s="86">
        <v>350000</v>
      </c>
      <c r="N30" s="87">
        <v>350000</v>
      </c>
      <c r="O30" s="88"/>
      <c r="P30" s="88"/>
      <c r="Q30" s="87"/>
      <c r="R30" s="86">
        <v>120000</v>
      </c>
      <c r="S30" s="94"/>
      <c r="T30" s="94"/>
      <c r="U30" s="94"/>
      <c r="V30" s="94"/>
      <c r="W30" s="86">
        <v>120000</v>
      </c>
      <c r="X30" s="94"/>
      <c r="Y30" s="94"/>
      <c r="Z30" s="94"/>
      <c r="AA30" s="94"/>
      <c r="AB30" s="86">
        <v>103451</v>
      </c>
      <c r="AC30" s="94"/>
      <c r="AD30" s="94"/>
      <c r="AE30" s="94"/>
      <c r="AF30" s="94"/>
      <c r="AG30" s="236">
        <v>0</v>
      </c>
      <c r="AH30" s="236">
        <v>116438</v>
      </c>
      <c r="AI30" s="94"/>
      <c r="AJ30" s="86"/>
      <c r="AK30" s="104">
        <f t="shared" si="0"/>
        <v>0.33267999999999998</v>
      </c>
      <c r="AL30" s="267">
        <f>(AH30+L30)/I30</f>
        <v>0.27873375</v>
      </c>
      <c r="AM30" s="128" t="s">
        <v>276</v>
      </c>
      <c r="AN30" s="145" t="s">
        <v>224</v>
      </c>
      <c r="AO30" s="248" t="s">
        <v>88</v>
      </c>
      <c r="AP30" s="249" t="s">
        <v>212</v>
      </c>
      <c r="AQ30" s="250" t="s">
        <v>205</v>
      </c>
    </row>
    <row r="31" spans="1:45" s="66" customFormat="1" ht="201" customHeight="1" thickBot="1" x14ac:dyDescent="0.3">
      <c r="A31" s="805"/>
      <c r="B31" s="814"/>
      <c r="C31" s="200">
        <v>473</v>
      </c>
      <c r="D31" s="198" t="s">
        <v>171</v>
      </c>
      <c r="E31" s="269">
        <v>372</v>
      </c>
      <c r="F31" s="199" t="s">
        <v>176</v>
      </c>
      <c r="G31" s="44" t="s">
        <v>148</v>
      </c>
      <c r="H31" s="95" t="s">
        <v>86</v>
      </c>
      <c r="I31" s="106">
        <v>100</v>
      </c>
      <c r="J31" s="89">
        <v>0</v>
      </c>
      <c r="K31" s="89">
        <v>13.3</v>
      </c>
      <c r="L31" s="89">
        <v>13.3</v>
      </c>
      <c r="M31" s="89">
        <v>6.1</v>
      </c>
      <c r="N31" s="89">
        <v>6.1</v>
      </c>
      <c r="O31" s="89"/>
      <c r="P31" s="89"/>
      <c r="Q31" s="89"/>
      <c r="R31" s="89">
        <v>37.5</v>
      </c>
      <c r="S31" s="89"/>
      <c r="T31" s="89"/>
      <c r="U31" s="89"/>
      <c r="V31" s="89"/>
      <c r="W31" s="89">
        <v>37.5</v>
      </c>
      <c r="X31" s="89"/>
      <c r="Y31" s="89"/>
      <c r="Z31" s="89"/>
      <c r="AA31" s="89"/>
      <c r="AB31" s="89">
        <v>5.6</v>
      </c>
      <c r="AC31" s="89"/>
      <c r="AD31" s="89"/>
      <c r="AE31" s="89"/>
      <c r="AF31" s="89"/>
      <c r="AG31" s="763">
        <v>3.0000000000000001E-3</v>
      </c>
      <c r="AH31" s="764">
        <v>1.9300000000000001E-2</v>
      </c>
      <c r="AI31" s="89"/>
      <c r="AJ31" s="89"/>
      <c r="AK31" s="104">
        <f t="shared" si="0"/>
        <v>3.1639344262295085E-3</v>
      </c>
      <c r="AL31" s="267">
        <f>(AH31+L31)/I31</f>
        <v>0.13319300000000001</v>
      </c>
      <c r="AM31" s="129" t="s">
        <v>277</v>
      </c>
      <c r="AN31" s="145" t="s">
        <v>224</v>
      </c>
      <c r="AO31" s="248" t="s">
        <v>88</v>
      </c>
      <c r="AP31" s="251" t="s">
        <v>278</v>
      </c>
      <c r="AQ31" s="252" t="s">
        <v>228</v>
      </c>
    </row>
    <row r="32" spans="1:45" ht="90.75" customHeight="1" thickBot="1" x14ac:dyDescent="0.3">
      <c r="A32" s="806"/>
      <c r="B32" s="807"/>
      <c r="C32" s="807"/>
      <c r="D32" s="807"/>
      <c r="E32" s="807"/>
      <c r="F32" s="807"/>
      <c r="G32" s="807"/>
      <c r="H32" s="807"/>
      <c r="I32" s="807"/>
      <c r="J32" s="807"/>
      <c r="K32" s="807"/>
      <c r="L32" s="807"/>
      <c r="M32" s="807"/>
      <c r="N32" s="807"/>
      <c r="O32" s="807"/>
      <c r="P32" s="807"/>
      <c r="Q32" s="807"/>
      <c r="R32" s="807"/>
      <c r="S32" s="807"/>
      <c r="T32" s="807"/>
      <c r="U32" s="807"/>
      <c r="V32" s="807"/>
      <c r="W32" s="807"/>
      <c r="X32" s="807"/>
      <c r="Y32" s="807"/>
      <c r="Z32" s="807"/>
      <c r="AA32" s="807"/>
      <c r="AB32" s="807"/>
      <c r="AC32" s="807"/>
      <c r="AD32" s="807"/>
      <c r="AE32" s="807"/>
      <c r="AF32" s="807"/>
      <c r="AG32" s="807"/>
      <c r="AH32" s="807"/>
      <c r="AI32" s="807"/>
      <c r="AJ32" s="807"/>
      <c r="AK32" s="807"/>
      <c r="AL32" s="807"/>
      <c r="AM32" s="807"/>
      <c r="AN32" s="807"/>
      <c r="AO32" s="807"/>
      <c r="AP32" s="807"/>
      <c r="AQ32" s="808"/>
      <c r="AR32" s="3"/>
      <c r="AS32" s="3"/>
    </row>
    <row r="33" spans="1:45" x14ac:dyDescent="0.25">
      <c r="A33" s="3"/>
      <c r="B33" s="3"/>
      <c r="C33" s="3"/>
      <c r="D33" s="3"/>
      <c r="E33" s="3"/>
      <c r="F33" s="3"/>
      <c r="G33" s="3"/>
      <c r="H33" s="3"/>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3"/>
      <c r="AH33" s="3"/>
      <c r="AI33" s="3"/>
      <c r="AJ33" s="3"/>
      <c r="AK33" s="3"/>
      <c r="AL33" s="3"/>
      <c r="AM33" s="3"/>
      <c r="AN33" s="3"/>
      <c r="AO33" s="3"/>
      <c r="AP33" s="3"/>
      <c r="AQ33" s="3"/>
      <c r="AR33" s="3"/>
      <c r="AS33" s="3"/>
    </row>
    <row r="34" spans="1:45" x14ac:dyDescent="0.25">
      <c r="A34" s="3"/>
      <c r="B34" s="3"/>
      <c r="C34" s="3"/>
      <c r="D34" s="3"/>
      <c r="E34" s="3"/>
      <c r="F34" s="3"/>
      <c r="G34" s="3"/>
      <c r="H34" s="3"/>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3"/>
      <c r="AH34" s="3"/>
      <c r="AI34" s="3"/>
      <c r="AJ34" s="3"/>
      <c r="AK34" s="3"/>
      <c r="AL34" s="3"/>
      <c r="AM34" s="3"/>
      <c r="AN34" s="3"/>
      <c r="AO34" s="3"/>
      <c r="AP34" s="3"/>
      <c r="AQ34" s="3"/>
      <c r="AR34" s="3"/>
      <c r="AS34" s="3"/>
    </row>
    <row r="35" spans="1:45" x14ac:dyDescent="0.25">
      <c r="A35" s="3"/>
      <c r="B35" s="3"/>
      <c r="C35" s="3"/>
      <c r="D35" s="3"/>
      <c r="E35" s="3"/>
      <c r="F35" s="3"/>
      <c r="G35" s="3"/>
      <c r="H35" s="3"/>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3"/>
      <c r="AH35" s="3"/>
      <c r="AI35" s="3"/>
      <c r="AJ35" s="3"/>
      <c r="AK35" s="3"/>
      <c r="AL35" s="3"/>
      <c r="AM35" s="3"/>
      <c r="AN35" s="3"/>
      <c r="AO35" s="3"/>
      <c r="AP35" s="3"/>
      <c r="AQ35" s="3"/>
      <c r="AR35" s="3"/>
      <c r="AS35" s="3"/>
    </row>
    <row r="36" spans="1:45" x14ac:dyDescent="0.25">
      <c r="A36" s="3"/>
      <c r="B36" s="3"/>
      <c r="C36" s="3"/>
      <c r="D36" s="3"/>
      <c r="E36" s="3"/>
      <c r="F36" s="3"/>
      <c r="G36" s="3"/>
      <c r="H36" s="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3"/>
      <c r="AH36" s="3"/>
      <c r="AI36" s="3"/>
      <c r="AJ36" s="3"/>
      <c r="AK36" s="3"/>
      <c r="AL36" s="3"/>
      <c r="AM36" s="3"/>
      <c r="AN36" s="3"/>
      <c r="AO36" s="3"/>
      <c r="AP36" s="3"/>
      <c r="AQ36" s="3"/>
      <c r="AR36" s="3"/>
      <c r="AS36" s="3"/>
    </row>
    <row r="37" spans="1:45" x14ac:dyDescent="0.25">
      <c r="A37" s="3"/>
      <c r="B37" s="3"/>
      <c r="C37" s="3"/>
      <c r="D37" s="3"/>
      <c r="E37" s="3"/>
      <c r="F37" s="3"/>
      <c r="G37" s="3"/>
      <c r="H37" s="3"/>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3"/>
      <c r="AH37" s="3"/>
      <c r="AI37" s="3"/>
      <c r="AJ37" s="3"/>
      <c r="AK37" s="3"/>
      <c r="AL37" s="3"/>
      <c r="AM37" s="3"/>
      <c r="AN37" s="3"/>
      <c r="AO37" s="3"/>
      <c r="AP37" s="3"/>
      <c r="AQ37" s="3"/>
      <c r="AR37" s="3"/>
      <c r="AS37" s="3"/>
    </row>
    <row r="38" spans="1:45" x14ac:dyDescent="0.25">
      <c r="A38" s="3"/>
      <c r="B38" s="3"/>
      <c r="C38" s="3"/>
      <c r="D38" s="3"/>
      <c r="E38" s="3"/>
      <c r="F38" s="3"/>
      <c r="G38" s="3"/>
      <c r="H38" s="3"/>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3"/>
      <c r="AH38" s="3"/>
      <c r="AI38" s="3"/>
      <c r="AJ38" s="3"/>
      <c r="AK38" s="3"/>
      <c r="AL38" s="3"/>
      <c r="AM38" s="3"/>
      <c r="AN38" s="3"/>
      <c r="AO38" s="3"/>
      <c r="AP38" s="3"/>
      <c r="AQ38" s="3"/>
      <c r="AR38" s="3"/>
      <c r="AS38" s="3"/>
    </row>
    <row r="39" spans="1:45" x14ac:dyDescent="0.25">
      <c r="A39" s="3"/>
      <c r="B39" s="3"/>
      <c r="C39" s="3"/>
      <c r="D39" s="3"/>
      <c r="E39" s="3"/>
      <c r="F39" s="3"/>
      <c r="G39" s="3"/>
      <c r="H39" s="3"/>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3"/>
      <c r="AH39" s="3"/>
      <c r="AI39" s="3"/>
      <c r="AJ39" s="3"/>
      <c r="AK39" s="3"/>
      <c r="AL39" s="3"/>
      <c r="AM39" s="3"/>
      <c r="AN39" s="3"/>
      <c r="AO39" s="3"/>
      <c r="AP39" s="3"/>
      <c r="AQ39" s="3"/>
      <c r="AR39" s="3"/>
      <c r="AS39" s="3"/>
    </row>
    <row r="40" spans="1:45" x14ac:dyDescent="0.25">
      <c r="A40" s="3"/>
      <c r="B40" s="3"/>
      <c r="C40" s="3"/>
      <c r="D40" s="3"/>
      <c r="E40" s="3"/>
      <c r="F40" s="3"/>
      <c r="G40" s="3"/>
      <c r="H40" s="3"/>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3"/>
      <c r="AH40" s="3"/>
      <c r="AI40" s="3"/>
      <c r="AJ40" s="3"/>
      <c r="AK40" s="3"/>
      <c r="AL40" s="3"/>
      <c r="AM40" s="3"/>
      <c r="AN40" s="3"/>
      <c r="AO40" s="3"/>
      <c r="AP40" s="3"/>
      <c r="AQ40" s="3"/>
      <c r="AR40" s="3"/>
      <c r="AS40" s="3"/>
    </row>
    <row r="41" spans="1:45" x14ac:dyDescent="0.25">
      <c r="A41" s="3"/>
      <c r="B41" s="3"/>
      <c r="C41" s="3"/>
      <c r="D41" s="3"/>
      <c r="E41" s="3"/>
      <c r="F41" s="3"/>
      <c r="G41" s="3"/>
      <c r="H41" s="3"/>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3"/>
      <c r="AH41" s="3"/>
      <c r="AI41" s="3"/>
      <c r="AJ41" s="3"/>
      <c r="AK41" s="3"/>
      <c r="AL41" s="3"/>
      <c r="AM41" s="3"/>
      <c r="AN41" s="3"/>
      <c r="AO41" s="3"/>
      <c r="AP41" s="3"/>
      <c r="AQ41" s="3"/>
      <c r="AR41" s="3"/>
      <c r="AS41" s="3"/>
    </row>
    <row r="42" spans="1:45" x14ac:dyDescent="0.25">
      <c r="A42" s="3"/>
      <c r="B42" s="3"/>
      <c r="C42" s="3"/>
      <c r="D42" s="3"/>
      <c r="E42" s="3"/>
      <c r="F42" s="3"/>
      <c r="G42" s="3"/>
      <c r="H42" s="3"/>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3"/>
      <c r="AH42" s="3"/>
      <c r="AI42" s="3"/>
      <c r="AJ42" s="3"/>
      <c r="AK42" s="3"/>
      <c r="AL42" s="3"/>
      <c r="AM42" s="3"/>
      <c r="AN42" s="3"/>
      <c r="AO42" s="3"/>
      <c r="AP42" s="3"/>
      <c r="AQ42" s="3"/>
      <c r="AR42" s="3"/>
      <c r="AS42" s="3"/>
    </row>
    <row r="43" spans="1:45" x14ac:dyDescent="0.25">
      <c r="A43" s="3"/>
      <c r="B43" s="3"/>
      <c r="C43" s="3"/>
      <c r="D43" s="3"/>
      <c r="E43" s="3"/>
      <c r="F43" s="3"/>
      <c r="G43" s="3"/>
      <c r="H43" s="3"/>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3"/>
      <c r="AH43" s="3"/>
      <c r="AI43" s="3"/>
      <c r="AJ43" s="3"/>
      <c r="AK43" s="3"/>
      <c r="AL43" s="3"/>
      <c r="AM43" s="3"/>
      <c r="AN43" s="3"/>
      <c r="AO43" s="3"/>
      <c r="AP43" s="3"/>
      <c r="AQ43" s="3"/>
      <c r="AR43" s="3"/>
      <c r="AS43" s="3"/>
    </row>
    <row r="44" spans="1:45" x14ac:dyDescent="0.25">
      <c r="A44" s="3"/>
      <c r="B44" s="3"/>
      <c r="C44" s="3"/>
      <c r="D44" s="3"/>
      <c r="E44" s="3"/>
      <c r="F44" s="3"/>
      <c r="G44" s="3"/>
      <c r="H44" s="3"/>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3"/>
      <c r="AH44" s="3"/>
      <c r="AI44" s="3"/>
      <c r="AJ44" s="3"/>
      <c r="AK44" s="3"/>
      <c r="AL44" s="3"/>
      <c r="AM44" s="3"/>
      <c r="AN44" s="3"/>
      <c r="AO44" s="3"/>
      <c r="AP44" s="3"/>
      <c r="AQ44" s="3"/>
      <c r="AR44" s="3"/>
      <c r="AS44" s="3"/>
    </row>
    <row r="45" spans="1:45" x14ac:dyDescent="0.25">
      <c r="A45" s="3"/>
      <c r="B45" s="3"/>
      <c r="C45" s="3"/>
      <c r="D45" s="3"/>
      <c r="E45" s="3"/>
      <c r="F45" s="3"/>
      <c r="G45" s="3"/>
      <c r="H45" s="3"/>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3"/>
      <c r="AH45" s="3"/>
      <c r="AI45" s="3"/>
      <c r="AJ45" s="3"/>
      <c r="AK45" s="3"/>
      <c r="AL45" s="3"/>
      <c r="AM45" s="3"/>
      <c r="AN45" s="3"/>
      <c r="AO45" s="3"/>
      <c r="AP45" s="3"/>
      <c r="AQ45" s="3"/>
      <c r="AR45" s="3"/>
      <c r="AS45" s="3"/>
    </row>
    <row r="46" spans="1:45" x14ac:dyDescent="0.25">
      <c r="A46" s="3"/>
      <c r="B46" s="3"/>
      <c r="C46" s="3"/>
      <c r="D46" s="3"/>
      <c r="E46" s="3"/>
      <c r="F46" s="3"/>
      <c r="G46" s="3"/>
      <c r="H46" s="3"/>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3"/>
      <c r="AH46" s="3"/>
      <c r="AI46" s="3"/>
      <c r="AJ46" s="3"/>
      <c r="AK46" s="3"/>
      <c r="AL46" s="3"/>
      <c r="AM46" s="3"/>
      <c r="AN46" s="3"/>
      <c r="AO46" s="3"/>
      <c r="AP46" s="3"/>
      <c r="AQ46" s="3"/>
      <c r="AR46" s="3"/>
      <c r="AS46" s="3"/>
    </row>
    <row r="47" spans="1:45" x14ac:dyDescent="0.25">
      <c r="A47" s="3"/>
      <c r="B47" s="3"/>
      <c r="C47" s="3"/>
      <c r="D47" s="3"/>
      <c r="E47" s="3"/>
      <c r="F47" s="3"/>
      <c r="G47" s="3"/>
      <c r="H47" s="3"/>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3"/>
      <c r="AH47" s="3"/>
      <c r="AI47" s="3"/>
      <c r="AJ47" s="3"/>
      <c r="AK47" s="3"/>
      <c r="AL47" s="3"/>
      <c r="AM47" s="3"/>
      <c r="AN47" s="3"/>
      <c r="AO47" s="3"/>
      <c r="AP47" s="3"/>
      <c r="AQ47" s="3"/>
      <c r="AR47" s="3"/>
      <c r="AS47" s="3"/>
    </row>
    <row r="48" spans="1:45" x14ac:dyDescent="0.25">
      <c r="A48" s="3"/>
      <c r="B48" s="3"/>
      <c r="C48" s="3"/>
      <c r="D48" s="3"/>
      <c r="E48" s="3"/>
      <c r="F48" s="3"/>
      <c r="G48" s="3"/>
      <c r="H48" s="3"/>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3"/>
      <c r="AH48" s="3"/>
      <c r="AI48" s="3"/>
      <c r="AJ48" s="3"/>
      <c r="AK48" s="3"/>
      <c r="AL48" s="3"/>
      <c r="AM48" s="3"/>
      <c r="AN48" s="3"/>
      <c r="AO48" s="3"/>
      <c r="AP48" s="3"/>
      <c r="AQ48" s="3"/>
      <c r="AR48" s="3"/>
      <c r="AS48" s="3"/>
    </row>
    <row r="49" spans="1:45" x14ac:dyDescent="0.25">
      <c r="A49" s="3"/>
      <c r="B49" s="3"/>
      <c r="C49" s="3"/>
      <c r="D49" s="3"/>
      <c r="E49" s="3"/>
      <c r="F49" s="3"/>
      <c r="G49" s="3"/>
      <c r="H49" s="3"/>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3"/>
      <c r="AH49" s="3"/>
      <c r="AI49" s="3"/>
      <c r="AJ49" s="3"/>
      <c r="AK49" s="3"/>
      <c r="AL49" s="3"/>
      <c r="AM49" s="3"/>
      <c r="AN49" s="3"/>
      <c r="AO49" s="3"/>
      <c r="AP49" s="3"/>
      <c r="AQ49" s="3"/>
      <c r="AR49" s="3"/>
      <c r="AS49" s="3"/>
    </row>
    <row r="50" spans="1:45" x14ac:dyDescent="0.25">
      <c r="A50" s="3"/>
      <c r="B50" s="3"/>
      <c r="C50" s="3"/>
      <c r="D50" s="3"/>
      <c r="E50" s="3"/>
      <c r="F50" s="3"/>
      <c r="G50" s="3"/>
      <c r="H50" s="3"/>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3"/>
      <c r="AH50" s="3"/>
      <c r="AI50" s="3"/>
      <c r="AJ50" s="3"/>
      <c r="AK50" s="3"/>
      <c r="AL50" s="3"/>
      <c r="AM50" s="3"/>
      <c r="AN50" s="3"/>
      <c r="AO50" s="3"/>
      <c r="AP50" s="3"/>
      <c r="AQ50" s="3"/>
      <c r="AR50" s="3"/>
      <c r="AS50" s="3"/>
    </row>
    <row r="51" spans="1:45" x14ac:dyDescent="0.25">
      <c r="A51" s="3"/>
      <c r="B51" s="3"/>
      <c r="C51" s="3"/>
      <c r="D51" s="3"/>
      <c r="E51" s="3"/>
      <c r="F51" s="3"/>
      <c r="G51" s="3"/>
      <c r="H51" s="3"/>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3"/>
      <c r="AH51" s="3"/>
      <c r="AI51" s="3"/>
      <c r="AJ51" s="3"/>
      <c r="AK51" s="3"/>
      <c r="AL51" s="3"/>
      <c r="AM51" s="3"/>
      <c r="AN51" s="3"/>
      <c r="AO51" s="3"/>
      <c r="AP51" s="3"/>
      <c r="AQ51" s="3"/>
      <c r="AR51" s="3"/>
      <c r="AS51" s="3"/>
    </row>
    <row r="52" spans="1:45" x14ac:dyDescent="0.25">
      <c r="A52" s="3"/>
      <c r="B52" s="3"/>
      <c r="C52" s="3"/>
      <c r="D52" s="3"/>
      <c r="E52" s="3"/>
      <c r="F52" s="3"/>
      <c r="G52" s="3"/>
      <c r="H52" s="3"/>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3"/>
      <c r="AH52" s="3"/>
      <c r="AI52" s="3"/>
      <c r="AJ52" s="3"/>
      <c r="AK52" s="3"/>
      <c r="AL52" s="3"/>
      <c r="AM52" s="3"/>
      <c r="AN52" s="3"/>
      <c r="AO52" s="3"/>
      <c r="AP52" s="3"/>
      <c r="AQ52" s="3"/>
      <c r="AR52" s="3"/>
      <c r="AS52" s="3"/>
    </row>
    <row r="53" spans="1:45" x14ac:dyDescent="0.25">
      <c r="A53" s="3"/>
      <c r="B53" s="3"/>
      <c r="C53" s="3"/>
      <c r="D53" s="3"/>
      <c r="E53" s="3"/>
      <c r="F53" s="3"/>
      <c r="G53" s="3"/>
      <c r="H53" s="3"/>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3"/>
      <c r="AH53" s="3"/>
      <c r="AI53" s="3"/>
      <c r="AJ53" s="3"/>
      <c r="AK53" s="3"/>
      <c r="AL53" s="3"/>
      <c r="AM53" s="3"/>
      <c r="AN53" s="3"/>
      <c r="AO53" s="3"/>
      <c r="AP53" s="3"/>
      <c r="AQ53" s="3"/>
      <c r="AR53" s="3"/>
      <c r="AS53" s="3"/>
    </row>
    <row r="54" spans="1:45" x14ac:dyDescent="0.25">
      <c r="A54" s="3"/>
      <c r="B54" s="3"/>
      <c r="C54" s="3"/>
      <c r="D54" s="3"/>
      <c r="E54" s="3"/>
      <c r="F54" s="3"/>
      <c r="G54" s="3"/>
      <c r="H54" s="3"/>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3"/>
      <c r="AH54" s="3"/>
      <c r="AI54" s="3"/>
      <c r="AJ54" s="3"/>
      <c r="AK54" s="3"/>
      <c r="AL54" s="3"/>
      <c r="AM54" s="3"/>
      <c r="AN54" s="3"/>
      <c r="AO54" s="3"/>
      <c r="AP54" s="3"/>
      <c r="AQ54" s="3"/>
      <c r="AR54" s="3"/>
      <c r="AS54" s="3"/>
    </row>
    <row r="55" spans="1:45" x14ac:dyDescent="0.25">
      <c r="A55" s="3"/>
      <c r="B55" s="3"/>
      <c r="C55" s="3"/>
      <c r="D55" s="3"/>
      <c r="E55" s="3"/>
      <c r="F55" s="3"/>
      <c r="G55" s="3"/>
      <c r="H55" s="3"/>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3"/>
      <c r="AH55" s="3"/>
      <c r="AI55" s="3"/>
      <c r="AJ55" s="3"/>
      <c r="AK55" s="3"/>
      <c r="AL55" s="3"/>
      <c r="AM55" s="3"/>
      <c r="AN55" s="3"/>
      <c r="AO55" s="3"/>
      <c r="AP55" s="3"/>
      <c r="AQ55" s="3"/>
      <c r="AR55" s="3"/>
      <c r="AS55" s="3"/>
    </row>
    <row r="56" spans="1:45" x14ac:dyDescent="0.25">
      <c r="A56" s="3"/>
      <c r="B56" s="3"/>
      <c r="C56" s="3"/>
      <c r="D56" s="3"/>
      <c r="E56" s="3"/>
      <c r="F56" s="3"/>
      <c r="G56" s="3"/>
      <c r="H56" s="3"/>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3"/>
      <c r="AH56" s="3"/>
      <c r="AI56" s="3"/>
      <c r="AJ56" s="3"/>
      <c r="AK56" s="3"/>
      <c r="AL56" s="3"/>
      <c r="AM56" s="3"/>
      <c r="AN56" s="3"/>
      <c r="AO56" s="3"/>
      <c r="AP56" s="3"/>
      <c r="AQ56" s="3"/>
      <c r="AR56" s="3"/>
      <c r="AS56" s="3"/>
    </row>
    <row r="57" spans="1:45" x14ac:dyDescent="0.25">
      <c r="A57" s="3"/>
      <c r="B57" s="3"/>
      <c r="C57" s="3"/>
      <c r="D57" s="3"/>
      <c r="E57" s="3"/>
      <c r="F57" s="3"/>
      <c r="G57" s="3"/>
      <c r="H57" s="3"/>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3"/>
      <c r="AH57" s="3"/>
      <c r="AI57" s="3"/>
      <c r="AJ57" s="3"/>
      <c r="AK57" s="3"/>
      <c r="AL57" s="3"/>
      <c r="AM57" s="3"/>
      <c r="AN57" s="3"/>
      <c r="AO57" s="3"/>
      <c r="AP57" s="3"/>
      <c r="AQ57" s="3"/>
      <c r="AR57" s="3"/>
      <c r="AS57" s="3"/>
    </row>
    <row r="58" spans="1:45" x14ac:dyDescent="0.25">
      <c r="A58" s="3"/>
      <c r="B58" s="3"/>
      <c r="C58" s="3"/>
      <c r="D58" s="3"/>
      <c r="E58" s="3"/>
      <c r="F58" s="3"/>
      <c r="G58" s="3"/>
      <c r="H58" s="3"/>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3"/>
      <c r="AH58" s="3"/>
      <c r="AI58" s="3"/>
      <c r="AJ58" s="3"/>
      <c r="AK58" s="3"/>
      <c r="AL58" s="3"/>
      <c r="AM58" s="3"/>
      <c r="AN58" s="3"/>
      <c r="AO58" s="3"/>
      <c r="AP58" s="3"/>
      <c r="AQ58" s="3"/>
      <c r="AR58" s="3"/>
      <c r="AS58" s="3"/>
    </row>
    <row r="59" spans="1:45" x14ac:dyDescent="0.25">
      <c r="A59" s="3"/>
      <c r="B59" s="3"/>
      <c r="C59" s="3"/>
      <c r="D59" s="3"/>
      <c r="E59" s="3"/>
      <c r="F59" s="3"/>
      <c r="G59" s="3"/>
      <c r="H59" s="3"/>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3"/>
      <c r="AH59" s="3"/>
      <c r="AI59" s="3"/>
      <c r="AJ59" s="3"/>
      <c r="AK59" s="3"/>
      <c r="AL59" s="3"/>
      <c r="AM59" s="3"/>
      <c r="AN59" s="3"/>
      <c r="AO59" s="3"/>
      <c r="AP59" s="3"/>
      <c r="AQ59" s="3"/>
      <c r="AR59" s="3"/>
      <c r="AS59" s="3"/>
    </row>
    <row r="60" spans="1:45" x14ac:dyDescent="0.25">
      <c r="A60" s="3"/>
      <c r="B60" s="3"/>
      <c r="C60" s="3"/>
      <c r="D60" s="3"/>
      <c r="E60" s="3"/>
      <c r="F60" s="3"/>
      <c r="G60" s="3"/>
      <c r="H60" s="3"/>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3"/>
      <c r="AH60" s="3"/>
      <c r="AI60" s="3"/>
      <c r="AJ60" s="3"/>
      <c r="AK60" s="3"/>
      <c r="AL60" s="3"/>
      <c r="AM60" s="3"/>
      <c r="AN60" s="3"/>
      <c r="AO60" s="3"/>
      <c r="AP60" s="3"/>
      <c r="AQ60" s="3"/>
      <c r="AR60" s="3"/>
      <c r="AS60" s="3"/>
    </row>
    <row r="61" spans="1:45" x14ac:dyDescent="0.25">
      <c r="A61" s="3"/>
      <c r="B61" s="3"/>
      <c r="C61" s="3"/>
      <c r="D61" s="3"/>
      <c r="E61" s="3"/>
      <c r="F61" s="3"/>
      <c r="G61" s="3"/>
      <c r="H61" s="3"/>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3"/>
      <c r="AH61" s="3"/>
      <c r="AI61" s="3"/>
      <c r="AJ61" s="3"/>
      <c r="AK61" s="3"/>
      <c r="AL61" s="3"/>
      <c r="AM61" s="3"/>
      <c r="AN61" s="3"/>
      <c r="AO61" s="3"/>
      <c r="AP61" s="3"/>
      <c r="AQ61" s="3"/>
      <c r="AR61" s="3"/>
      <c r="AS61" s="3"/>
    </row>
    <row r="62" spans="1:45" x14ac:dyDescent="0.25">
      <c r="A62" s="3"/>
      <c r="B62" s="3"/>
      <c r="C62" s="3"/>
      <c r="D62" s="3"/>
      <c r="E62" s="3"/>
      <c r="F62" s="3"/>
      <c r="G62" s="3"/>
      <c r="H62" s="3"/>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3"/>
      <c r="AH62" s="3"/>
      <c r="AI62" s="3"/>
      <c r="AJ62" s="3"/>
      <c r="AK62" s="3"/>
      <c r="AL62" s="3"/>
      <c r="AM62" s="3"/>
      <c r="AN62" s="3"/>
      <c r="AO62" s="3"/>
      <c r="AP62" s="3"/>
      <c r="AQ62" s="3"/>
      <c r="AR62" s="3"/>
      <c r="AS62" s="3"/>
    </row>
    <row r="63" spans="1:45" x14ac:dyDescent="0.25">
      <c r="A63" s="3"/>
      <c r="B63" s="3"/>
      <c r="C63" s="3"/>
      <c r="D63" s="3"/>
      <c r="E63" s="3"/>
      <c r="F63" s="3"/>
      <c r="G63" s="3"/>
      <c r="H63" s="3"/>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3"/>
      <c r="AH63" s="3"/>
      <c r="AI63" s="3"/>
      <c r="AJ63" s="3"/>
      <c r="AK63" s="3"/>
      <c r="AL63" s="3"/>
      <c r="AM63" s="3"/>
      <c r="AN63" s="3"/>
      <c r="AO63" s="3"/>
      <c r="AP63" s="3"/>
      <c r="AQ63" s="3"/>
      <c r="AR63" s="3"/>
      <c r="AS63" s="3"/>
    </row>
    <row r="64" spans="1:45" x14ac:dyDescent="0.25">
      <c r="A64" s="3"/>
      <c r="B64" s="3"/>
      <c r="C64" s="3"/>
      <c r="D64" s="3"/>
      <c r="E64" s="3"/>
      <c r="F64" s="3"/>
      <c r="G64" s="3"/>
      <c r="H64" s="3"/>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3"/>
      <c r="AH64" s="3"/>
      <c r="AI64" s="3"/>
      <c r="AJ64" s="3"/>
      <c r="AK64" s="3"/>
      <c r="AL64" s="3"/>
      <c r="AM64" s="3"/>
      <c r="AN64" s="3"/>
      <c r="AO64" s="3"/>
      <c r="AP64" s="3"/>
      <c r="AQ64" s="3"/>
      <c r="AR64" s="3"/>
      <c r="AS64" s="3"/>
    </row>
    <row r="65" spans="1:45" x14ac:dyDescent="0.25">
      <c r="A65" s="3"/>
      <c r="B65" s="3"/>
      <c r="C65" s="3"/>
      <c r="D65" s="3"/>
      <c r="E65" s="3"/>
      <c r="F65" s="3"/>
      <c r="G65" s="3"/>
      <c r="H65" s="3"/>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3"/>
      <c r="AH65" s="3"/>
      <c r="AI65" s="3"/>
      <c r="AJ65" s="3"/>
      <c r="AK65" s="3"/>
      <c r="AL65" s="3"/>
      <c r="AM65" s="3"/>
      <c r="AN65" s="3"/>
      <c r="AO65" s="3"/>
      <c r="AP65" s="3"/>
      <c r="AQ65" s="3"/>
      <c r="AR65" s="3"/>
      <c r="AS65" s="3"/>
    </row>
    <row r="66" spans="1:45" x14ac:dyDescent="0.25">
      <c r="A66" s="3"/>
      <c r="B66" s="3"/>
      <c r="C66" s="3"/>
      <c r="D66" s="3"/>
      <c r="E66" s="3"/>
      <c r="F66" s="3"/>
      <c r="G66" s="3"/>
      <c r="H66" s="3"/>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3"/>
      <c r="AH66" s="3"/>
      <c r="AI66" s="3"/>
      <c r="AJ66" s="3"/>
      <c r="AK66" s="3"/>
      <c r="AL66" s="3"/>
      <c r="AM66" s="3"/>
      <c r="AN66" s="3"/>
      <c r="AO66" s="3"/>
      <c r="AP66" s="3"/>
      <c r="AQ66" s="3"/>
      <c r="AR66" s="3"/>
      <c r="AS66" s="3"/>
    </row>
    <row r="67" spans="1:45" x14ac:dyDescent="0.25">
      <c r="A67" s="3"/>
      <c r="B67" s="3"/>
      <c r="C67" s="3"/>
      <c r="D67" s="3"/>
      <c r="E67" s="3"/>
      <c r="F67" s="3"/>
      <c r="G67" s="3"/>
      <c r="H67" s="3"/>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3"/>
      <c r="AH67" s="3"/>
      <c r="AI67" s="3"/>
      <c r="AJ67" s="3"/>
      <c r="AK67" s="3"/>
      <c r="AL67" s="3"/>
      <c r="AM67" s="3"/>
      <c r="AN67" s="3"/>
      <c r="AO67" s="3"/>
      <c r="AP67" s="3"/>
      <c r="AQ67" s="3"/>
      <c r="AR67" s="3"/>
      <c r="AS67" s="3"/>
    </row>
    <row r="68" spans="1:45" x14ac:dyDescent="0.25">
      <c r="A68" s="3"/>
      <c r="B68" s="3"/>
      <c r="C68" s="3"/>
      <c r="D68" s="3"/>
      <c r="E68" s="3"/>
      <c r="F68" s="3"/>
      <c r="G68" s="3"/>
      <c r="H68" s="3"/>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3"/>
      <c r="AH68" s="3"/>
      <c r="AI68" s="3"/>
      <c r="AJ68" s="3"/>
      <c r="AK68" s="3"/>
      <c r="AL68" s="3"/>
      <c r="AM68" s="3"/>
      <c r="AN68" s="3"/>
      <c r="AO68" s="3"/>
      <c r="AP68" s="3"/>
      <c r="AQ68" s="3"/>
      <c r="AR68" s="3"/>
      <c r="AS68" s="3"/>
    </row>
    <row r="69" spans="1:45" x14ac:dyDescent="0.25">
      <c r="A69" s="3"/>
      <c r="B69" s="3"/>
      <c r="C69" s="3"/>
      <c r="D69" s="3"/>
      <c r="E69" s="3"/>
      <c r="F69" s="3"/>
      <c r="G69" s="3"/>
      <c r="H69" s="3"/>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3"/>
      <c r="AH69" s="3"/>
      <c r="AI69" s="3"/>
      <c r="AJ69" s="3"/>
      <c r="AK69" s="3"/>
      <c r="AL69" s="3"/>
      <c r="AM69" s="3"/>
      <c r="AN69" s="3"/>
      <c r="AO69" s="3"/>
      <c r="AP69" s="3"/>
      <c r="AQ69" s="3"/>
      <c r="AR69" s="3"/>
      <c r="AS69" s="3"/>
    </row>
    <row r="70" spans="1:45" x14ac:dyDescent="0.25">
      <c r="A70" s="3"/>
      <c r="B70" s="3"/>
      <c r="C70" s="3"/>
      <c r="D70" s="3"/>
      <c r="E70" s="3"/>
      <c r="F70" s="3"/>
      <c r="G70" s="3"/>
      <c r="H70" s="3"/>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3"/>
      <c r="AH70" s="3"/>
      <c r="AI70" s="3"/>
      <c r="AJ70" s="3"/>
      <c r="AK70" s="3"/>
      <c r="AL70" s="3"/>
      <c r="AM70" s="3"/>
      <c r="AN70" s="3"/>
      <c r="AO70" s="3"/>
      <c r="AP70" s="3"/>
      <c r="AQ70" s="3"/>
      <c r="AR70" s="3"/>
      <c r="AS70" s="3"/>
    </row>
    <row r="71" spans="1:45" x14ac:dyDescent="0.25">
      <c r="A71" s="3"/>
      <c r="B71" s="3"/>
      <c r="C71" s="3"/>
      <c r="D71" s="3"/>
      <c r="E71" s="3"/>
      <c r="F71" s="3"/>
      <c r="G71" s="3"/>
      <c r="H71" s="3"/>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3"/>
      <c r="AH71" s="3"/>
      <c r="AI71" s="3"/>
      <c r="AJ71" s="3"/>
      <c r="AK71" s="3"/>
      <c r="AL71" s="3"/>
      <c r="AM71" s="3"/>
      <c r="AN71" s="3"/>
      <c r="AO71" s="3"/>
      <c r="AP71" s="3"/>
      <c r="AQ71" s="3"/>
      <c r="AR71" s="3"/>
      <c r="AS71" s="3"/>
    </row>
    <row r="72" spans="1:45" x14ac:dyDescent="0.25">
      <c r="A72" s="3"/>
      <c r="B72" s="3"/>
      <c r="C72" s="3"/>
      <c r="D72" s="3"/>
      <c r="E72" s="3"/>
      <c r="F72" s="3"/>
      <c r="G72" s="3"/>
      <c r="H72" s="3"/>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3"/>
      <c r="AH72" s="3"/>
      <c r="AI72" s="3"/>
      <c r="AJ72" s="3"/>
      <c r="AK72" s="3"/>
      <c r="AL72" s="3"/>
      <c r="AM72" s="3"/>
      <c r="AN72" s="3"/>
      <c r="AO72" s="3"/>
      <c r="AP72" s="3"/>
      <c r="AQ72" s="3"/>
      <c r="AR72" s="3"/>
      <c r="AS72" s="3"/>
    </row>
    <row r="73" spans="1:45" x14ac:dyDescent="0.25">
      <c r="A73" s="3"/>
      <c r="B73" s="3"/>
      <c r="C73" s="3"/>
      <c r="D73" s="3"/>
      <c r="E73" s="3"/>
      <c r="F73" s="3"/>
      <c r="G73" s="3"/>
      <c r="H73" s="3"/>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3"/>
      <c r="AH73" s="3"/>
      <c r="AI73" s="3"/>
      <c r="AJ73" s="3"/>
      <c r="AK73" s="3"/>
      <c r="AL73" s="3"/>
      <c r="AM73" s="3"/>
      <c r="AN73" s="3"/>
      <c r="AO73" s="3"/>
      <c r="AP73" s="3"/>
      <c r="AQ73" s="3"/>
      <c r="AR73" s="3"/>
      <c r="AS73" s="3"/>
    </row>
    <row r="74" spans="1:45" x14ac:dyDescent="0.25">
      <c r="A74" s="3"/>
      <c r="B74" s="3"/>
      <c r="C74" s="3"/>
      <c r="D74" s="3"/>
      <c r="E74" s="3"/>
      <c r="F74" s="3"/>
      <c r="G74" s="3"/>
      <c r="H74" s="3"/>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3"/>
      <c r="AH74" s="3"/>
      <c r="AI74" s="3"/>
      <c r="AJ74" s="3"/>
      <c r="AK74" s="3"/>
      <c r="AL74" s="3"/>
      <c r="AM74" s="3"/>
      <c r="AN74" s="3"/>
      <c r="AO74" s="3"/>
      <c r="AP74" s="3"/>
      <c r="AQ74" s="3"/>
      <c r="AR74" s="3"/>
      <c r="AS74" s="3"/>
    </row>
    <row r="75" spans="1:45" x14ac:dyDescent="0.25">
      <c r="A75" s="3"/>
      <c r="B75" s="3"/>
      <c r="C75" s="3"/>
      <c r="D75" s="3"/>
      <c r="E75" s="3"/>
      <c r="F75" s="3"/>
      <c r="G75" s="3"/>
      <c r="H75" s="3"/>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3"/>
      <c r="AH75" s="3"/>
      <c r="AI75" s="3"/>
      <c r="AJ75" s="3"/>
      <c r="AK75" s="3"/>
      <c r="AL75" s="3"/>
      <c r="AM75" s="3"/>
      <c r="AN75" s="3"/>
      <c r="AO75" s="3"/>
      <c r="AP75" s="3"/>
      <c r="AQ75" s="3"/>
      <c r="AR75" s="3"/>
      <c r="AS75" s="3"/>
    </row>
    <row r="76" spans="1:45" x14ac:dyDescent="0.25">
      <c r="A76" s="3"/>
      <c r="B76" s="3"/>
      <c r="C76" s="3"/>
      <c r="D76" s="3"/>
      <c r="E76" s="3"/>
      <c r="F76" s="3"/>
      <c r="G76" s="3"/>
      <c r="H76" s="3"/>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3"/>
      <c r="AH76" s="3"/>
      <c r="AI76" s="3"/>
      <c r="AJ76" s="3"/>
      <c r="AK76" s="3"/>
      <c r="AL76" s="3"/>
      <c r="AM76" s="3"/>
      <c r="AN76" s="3"/>
      <c r="AO76" s="3"/>
      <c r="AP76" s="3"/>
      <c r="AQ76" s="3"/>
      <c r="AR76" s="3"/>
      <c r="AS76" s="3"/>
    </row>
    <row r="77" spans="1:45" x14ac:dyDescent="0.25">
      <c r="A77" s="3"/>
      <c r="B77" s="3"/>
      <c r="C77" s="3"/>
      <c r="D77" s="3"/>
      <c r="E77" s="3"/>
      <c r="F77" s="3"/>
      <c r="G77" s="3"/>
      <c r="H77" s="3"/>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3"/>
      <c r="AH77" s="3"/>
      <c r="AI77" s="3"/>
      <c r="AJ77" s="3"/>
      <c r="AK77" s="3"/>
      <c r="AL77" s="3"/>
      <c r="AM77" s="3"/>
      <c r="AN77" s="3"/>
      <c r="AO77" s="3"/>
      <c r="AP77" s="3"/>
      <c r="AQ77" s="3"/>
      <c r="AR77" s="3"/>
      <c r="AS77" s="3"/>
    </row>
    <row r="78" spans="1:45" x14ac:dyDescent="0.25">
      <c r="A78" s="3"/>
      <c r="B78" s="3"/>
      <c r="C78" s="3"/>
      <c r="D78" s="3"/>
      <c r="E78" s="3"/>
      <c r="F78" s="3"/>
      <c r="G78" s="3"/>
      <c r="H78" s="3"/>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3"/>
      <c r="AH78" s="3"/>
      <c r="AI78" s="3"/>
      <c r="AJ78" s="3"/>
      <c r="AK78" s="3"/>
      <c r="AL78" s="3"/>
      <c r="AM78" s="3"/>
      <c r="AN78" s="3"/>
      <c r="AO78" s="3"/>
      <c r="AP78" s="3"/>
      <c r="AQ78" s="3"/>
      <c r="AR78" s="3"/>
      <c r="AS78" s="3"/>
    </row>
    <row r="79" spans="1:45" x14ac:dyDescent="0.25">
      <c r="A79" s="3"/>
      <c r="B79" s="3"/>
      <c r="C79" s="3"/>
      <c r="D79" s="3"/>
      <c r="E79" s="3"/>
      <c r="F79" s="3"/>
      <c r="G79" s="3"/>
      <c r="H79" s="3"/>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3"/>
      <c r="AH79" s="3"/>
      <c r="AI79" s="3"/>
      <c r="AJ79" s="3"/>
      <c r="AK79" s="3"/>
      <c r="AL79" s="3"/>
      <c r="AM79" s="3"/>
      <c r="AN79" s="3"/>
      <c r="AO79" s="3"/>
      <c r="AP79" s="3"/>
      <c r="AQ79" s="3"/>
      <c r="AR79" s="3"/>
      <c r="AS79" s="3"/>
    </row>
    <row r="80" spans="1:45" x14ac:dyDescent="0.25">
      <c r="A80" s="3"/>
      <c r="B80" s="3"/>
      <c r="C80" s="3"/>
      <c r="D80" s="3"/>
      <c r="E80" s="3"/>
      <c r="F80" s="3"/>
      <c r="G80" s="3"/>
      <c r="H80" s="3"/>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3"/>
      <c r="AH80" s="3"/>
      <c r="AI80" s="3"/>
      <c r="AJ80" s="3"/>
      <c r="AK80" s="3"/>
      <c r="AL80" s="3"/>
      <c r="AM80" s="3"/>
      <c r="AN80" s="3"/>
      <c r="AO80" s="3"/>
      <c r="AP80" s="3"/>
      <c r="AQ80" s="3"/>
      <c r="AR80" s="3"/>
      <c r="AS80" s="3"/>
    </row>
    <row r="81" spans="1:45" x14ac:dyDescent="0.25">
      <c r="A81" s="3"/>
      <c r="B81" s="3"/>
      <c r="C81" s="3"/>
      <c r="D81" s="3"/>
      <c r="E81" s="3"/>
      <c r="F81" s="3"/>
      <c r="G81" s="3"/>
      <c r="H81" s="3"/>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3"/>
      <c r="AH81" s="3"/>
      <c r="AI81" s="3"/>
      <c r="AJ81" s="3"/>
      <c r="AK81" s="3"/>
      <c r="AL81" s="3"/>
      <c r="AM81" s="3"/>
      <c r="AN81" s="3"/>
      <c r="AO81" s="3"/>
      <c r="AP81" s="3"/>
      <c r="AQ81" s="3"/>
      <c r="AR81" s="3"/>
      <c r="AS81" s="3"/>
    </row>
    <row r="82" spans="1:45" x14ac:dyDescent="0.25">
      <c r="A82" s="3"/>
      <c r="B82" s="3"/>
      <c r="C82" s="3"/>
      <c r="D82" s="3"/>
      <c r="E82" s="3"/>
      <c r="F82" s="3"/>
      <c r="G82" s="3"/>
      <c r="H82" s="3"/>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3"/>
      <c r="AH82" s="3"/>
      <c r="AI82" s="3"/>
      <c r="AJ82" s="3"/>
      <c r="AK82" s="3"/>
      <c r="AL82" s="3"/>
      <c r="AM82" s="3"/>
      <c r="AN82" s="3"/>
      <c r="AO82" s="3"/>
      <c r="AP82" s="3"/>
      <c r="AQ82" s="3"/>
      <c r="AR82" s="3"/>
      <c r="AS82" s="3"/>
    </row>
    <row r="83" spans="1:45" x14ac:dyDescent="0.25">
      <c r="A83" s="3"/>
      <c r="B83" s="3"/>
      <c r="C83" s="3"/>
      <c r="D83" s="3"/>
      <c r="E83" s="3"/>
      <c r="F83" s="3"/>
      <c r="G83" s="3"/>
      <c r="H83" s="3"/>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3"/>
      <c r="AH83" s="3"/>
      <c r="AI83" s="3"/>
      <c r="AJ83" s="3"/>
      <c r="AK83" s="3"/>
      <c r="AL83" s="3"/>
      <c r="AM83" s="3"/>
      <c r="AN83" s="3"/>
      <c r="AO83" s="3"/>
      <c r="AP83" s="3"/>
      <c r="AQ83" s="3"/>
      <c r="AR83" s="3"/>
      <c r="AS83" s="3"/>
    </row>
    <row r="84" spans="1:45" x14ac:dyDescent="0.25">
      <c r="A84" s="3"/>
      <c r="B84" s="3"/>
      <c r="C84" s="3"/>
      <c r="D84" s="3"/>
      <c r="E84" s="3"/>
      <c r="F84" s="3"/>
      <c r="G84" s="3"/>
      <c r="H84" s="3"/>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3"/>
      <c r="AH84" s="3"/>
      <c r="AI84" s="3"/>
      <c r="AJ84" s="3"/>
      <c r="AK84" s="3"/>
      <c r="AL84" s="3"/>
      <c r="AM84" s="3"/>
      <c r="AN84" s="3"/>
      <c r="AO84" s="3"/>
      <c r="AP84" s="3"/>
      <c r="AQ84" s="3"/>
      <c r="AR84" s="3"/>
      <c r="AS84" s="3"/>
    </row>
    <row r="85" spans="1:45" x14ac:dyDescent="0.25">
      <c r="A85" s="3"/>
      <c r="B85" s="3"/>
      <c r="C85" s="3"/>
      <c r="D85" s="3"/>
      <c r="E85" s="3"/>
      <c r="F85" s="3"/>
      <c r="G85" s="3"/>
      <c r="H85" s="3"/>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3"/>
      <c r="AH85" s="3"/>
      <c r="AI85" s="3"/>
      <c r="AJ85" s="3"/>
      <c r="AK85" s="3"/>
      <c r="AL85" s="3"/>
      <c r="AM85" s="3"/>
      <c r="AN85" s="3"/>
      <c r="AO85" s="3"/>
      <c r="AP85" s="3"/>
      <c r="AQ85" s="3"/>
      <c r="AR85" s="3"/>
      <c r="AS85" s="3"/>
    </row>
    <row r="86" spans="1:45" x14ac:dyDescent="0.25">
      <c r="A86" s="3"/>
      <c r="B86" s="3"/>
      <c r="C86" s="3"/>
      <c r="D86" s="3"/>
      <c r="E86" s="3"/>
      <c r="F86" s="3"/>
      <c r="G86" s="3"/>
      <c r="H86" s="3"/>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3"/>
      <c r="AH86" s="3"/>
      <c r="AI86" s="3"/>
      <c r="AJ86" s="3"/>
      <c r="AK86" s="3"/>
      <c r="AL86" s="3"/>
      <c r="AM86" s="3"/>
      <c r="AN86" s="3"/>
      <c r="AO86" s="3"/>
      <c r="AP86" s="3"/>
      <c r="AQ86" s="3"/>
      <c r="AR86" s="3"/>
      <c r="AS86" s="3"/>
    </row>
    <row r="87" spans="1:45" x14ac:dyDescent="0.25">
      <c r="A87" s="3"/>
      <c r="B87" s="3"/>
      <c r="C87" s="3"/>
      <c r="D87" s="3"/>
      <c r="E87" s="3"/>
      <c r="F87" s="3"/>
      <c r="G87" s="3"/>
      <c r="H87" s="3"/>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3"/>
      <c r="AH87" s="3"/>
      <c r="AI87" s="3"/>
      <c r="AJ87" s="3"/>
      <c r="AK87" s="3"/>
      <c r="AL87" s="3"/>
      <c r="AM87" s="3"/>
      <c r="AN87" s="3"/>
      <c r="AO87" s="3"/>
      <c r="AP87" s="3"/>
      <c r="AQ87" s="3"/>
      <c r="AR87" s="3"/>
      <c r="AS87" s="3"/>
    </row>
    <row r="88" spans="1:45" x14ac:dyDescent="0.25">
      <c r="A88" s="3"/>
      <c r="B88" s="3"/>
      <c r="C88" s="3"/>
      <c r="D88" s="3"/>
      <c r="E88" s="3"/>
      <c r="F88" s="3"/>
      <c r="G88" s="3"/>
      <c r="H88" s="3"/>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3"/>
      <c r="AH88" s="3"/>
      <c r="AI88" s="3"/>
      <c r="AJ88" s="3"/>
      <c r="AK88" s="3"/>
      <c r="AL88" s="3"/>
      <c r="AM88" s="3"/>
      <c r="AN88" s="3"/>
      <c r="AO88" s="3"/>
      <c r="AP88" s="3"/>
      <c r="AQ88" s="3"/>
      <c r="AR88" s="3"/>
      <c r="AS88" s="3"/>
    </row>
    <row r="89" spans="1:45" x14ac:dyDescent="0.25">
      <c r="A89" s="3"/>
      <c r="B89" s="3"/>
      <c r="C89" s="3"/>
      <c r="D89" s="3"/>
      <c r="E89" s="3"/>
      <c r="F89" s="3"/>
      <c r="G89" s="3"/>
      <c r="H89" s="3"/>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3"/>
      <c r="AH89" s="3"/>
      <c r="AI89" s="3"/>
      <c r="AJ89" s="3"/>
      <c r="AK89" s="3"/>
      <c r="AL89" s="3"/>
      <c r="AM89" s="3"/>
      <c r="AN89" s="3"/>
      <c r="AO89" s="3"/>
      <c r="AP89" s="3"/>
      <c r="AQ89" s="3"/>
      <c r="AR89" s="3"/>
      <c r="AS89" s="3"/>
    </row>
    <row r="90" spans="1:45" x14ac:dyDescent="0.25">
      <c r="A90" s="3"/>
      <c r="B90" s="3"/>
      <c r="C90" s="3"/>
      <c r="D90" s="3"/>
      <c r="E90" s="3"/>
      <c r="F90" s="3"/>
      <c r="G90" s="3"/>
      <c r="H90" s="3"/>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3"/>
      <c r="AH90" s="3"/>
      <c r="AI90" s="3"/>
      <c r="AJ90" s="3"/>
      <c r="AK90" s="3"/>
      <c r="AL90" s="3"/>
      <c r="AM90" s="3"/>
      <c r="AN90" s="3"/>
      <c r="AO90" s="3"/>
      <c r="AP90" s="3"/>
      <c r="AQ90" s="3"/>
      <c r="AR90" s="3"/>
      <c r="AS90" s="3"/>
    </row>
    <row r="91" spans="1:45" x14ac:dyDescent="0.25">
      <c r="A91" s="3"/>
      <c r="B91" s="3"/>
      <c r="C91" s="3"/>
      <c r="D91" s="3"/>
      <c r="E91" s="3"/>
      <c r="F91" s="3"/>
      <c r="G91" s="3"/>
      <c r="H91" s="3"/>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3"/>
      <c r="AH91" s="3"/>
      <c r="AI91" s="3"/>
      <c r="AJ91" s="3"/>
      <c r="AK91" s="3"/>
      <c r="AL91" s="3"/>
      <c r="AM91" s="3"/>
      <c r="AN91" s="3"/>
      <c r="AO91" s="3"/>
      <c r="AP91" s="3"/>
      <c r="AQ91" s="3"/>
      <c r="AR91" s="3"/>
      <c r="AS91" s="3"/>
    </row>
    <row r="92" spans="1:45" x14ac:dyDescent="0.25">
      <c r="A92" s="3"/>
      <c r="B92" s="3"/>
      <c r="C92" s="3"/>
      <c r="D92" s="3"/>
      <c r="E92" s="3"/>
      <c r="F92" s="3"/>
      <c r="G92" s="3"/>
      <c r="H92" s="3"/>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3"/>
      <c r="AH92" s="3"/>
      <c r="AI92" s="3"/>
      <c r="AJ92" s="3"/>
      <c r="AK92" s="3"/>
      <c r="AL92" s="3"/>
      <c r="AM92" s="3"/>
      <c r="AN92" s="3"/>
      <c r="AO92" s="3"/>
      <c r="AP92" s="3"/>
      <c r="AQ92" s="3"/>
      <c r="AR92" s="3"/>
      <c r="AS92" s="3"/>
    </row>
    <row r="93" spans="1:45" x14ac:dyDescent="0.25">
      <c r="A93" s="3"/>
      <c r="B93" s="3"/>
      <c r="C93" s="3"/>
      <c r="D93" s="3"/>
      <c r="E93" s="3"/>
      <c r="F93" s="3"/>
      <c r="G93" s="3"/>
      <c r="H93" s="3"/>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3"/>
      <c r="AH93" s="3"/>
      <c r="AI93" s="3"/>
      <c r="AJ93" s="3"/>
      <c r="AK93" s="3"/>
      <c r="AL93" s="3"/>
      <c r="AM93" s="3"/>
      <c r="AN93" s="3"/>
      <c r="AO93" s="3"/>
      <c r="AP93" s="3"/>
      <c r="AQ93" s="3"/>
      <c r="AR93" s="3"/>
      <c r="AS93" s="3"/>
    </row>
    <row r="94" spans="1:45" x14ac:dyDescent="0.25">
      <c r="A94" s="3"/>
      <c r="B94" s="3"/>
      <c r="C94" s="3"/>
      <c r="D94" s="3"/>
      <c r="E94" s="3"/>
      <c r="F94" s="3"/>
      <c r="G94" s="3"/>
      <c r="H94" s="3"/>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3"/>
      <c r="AH94" s="3"/>
      <c r="AI94" s="3"/>
      <c r="AJ94" s="3"/>
      <c r="AK94" s="3"/>
      <c r="AL94" s="3"/>
      <c r="AM94" s="3"/>
      <c r="AN94" s="3"/>
      <c r="AO94" s="3"/>
      <c r="AP94" s="3"/>
      <c r="AQ94" s="3"/>
      <c r="AR94" s="3"/>
      <c r="AS94" s="3"/>
    </row>
    <row r="95" spans="1:45" x14ac:dyDescent="0.25">
      <c r="A95" s="3"/>
      <c r="B95" s="3"/>
      <c r="C95" s="3"/>
      <c r="D95" s="3"/>
      <c r="E95" s="3"/>
      <c r="F95" s="3"/>
      <c r="G95" s="3"/>
      <c r="H95" s="3"/>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3"/>
      <c r="AH95" s="3"/>
      <c r="AI95" s="3"/>
      <c r="AJ95" s="3"/>
      <c r="AK95" s="3"/>
      <c r="AL95" s="3"/>
      <c r="AM95" s="3"/>
      <c r="AN95" s="3"/>
      <c r="AO95" s="3"/>
      <c r="AP95" s="3"/>
      <c r="AQ95" s="3"/>
      <c r="AR95" s="3"/>
      <c r="AS95" s="3"/>
    </row>
    <row r="96" spans="1:45" x14ac:dyDescent="0.25">
      <c r="A96" s="3"/>
      <c r="B96" s="3"/>
      <c r="C96" s="3"/>
      <c r="D96" s="3"/>
      <c r="E96" s="3"/>
      <c r="F96" s="3"/>
      <c r="G96" s="3"/>
      <c r="H96" s="3"/>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3"/>
      <c r="AH96" s="3"/>
      <c r="AI96" s="3"/>
      <c r="AJ96" s="3"/>
      <c r="AK96" s="3"/>
      <c r="AL96" s="3"/>
      <c r="AM96" s="3"/>
      <c r="AN96" s="3"/>
      <c r="AO96" s="3"/>
      <c r="AP96" s="3"/>
      <c r="AQ96" s="3"/>
      <c r="AR96" s="3"/>
      <c r="AS96" s="3"/>
    </row>
    <row r="97" spans="1:45" x14ac:dyDescent="0.25">
      <c r="A97" s="3"/>
      <c r="B97" s="3"/>
      <c r="C97" s="3"/>
      <c r="D97" s="3"/>
      <c r="E97" s="3"/>
      <c r="F97" s="3"/>
      <c r="G97" s="3"/>
      <c r="H97" s="3"/>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3"/>
      <c r="AH97" s="3"/>
      <c r="AI97" s="3"/>
      <c r="AJ97" s="3"/>
      <c r="AK97" s="3"/>
      <c r="AL97" s="3"/>
      <c r="AM97" s="3"/>
      <c r="AN97" s="3"/>
      <c r="AO97" s="3"/>
      <c r="AP97" s="3"/>
      <c r="AQ97" s="3"/>
      <c r="AR97" s="3"/>
      <c r="AS97" s="3"/>
    </row>
    <row r="98" spans="1:45" x14ac:dyDescent="0.25">
      <c r="A98" s="3"/>
      <c r="B98" s="3"/>
      <c r="C98" s="3"/>
      <c r="D98" s="3"/>
      <c r="E98" s="3"/>
      <c r="F98" s="3"/>
      <c r="G98" s="3"/>
      <c r="H98" s="3"/>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3"/>
      <c r="AH98" s="3"/>
      <c r="AI98" s="3"/>
      <c r="AJ98" s="3"/>
      <c r="AK98" s="3"/>
      <c r="AL98" s="3"/>
      <c r="AM98" s="3"/>
      <c r="AN98" s="3"/>
      <c r="AO98" s="3"/>
      <c r="AP98" s="3"/>
      <c r="AQ98" s="3"/>
      <c r="AR98" s="3"/>
      <c r="AS98" s="3"/>
    </row>
    <row r="99" spans="1:45" x14ac:dyDescent="0.25">
      <c r="A99" s="3"/>
      <c r="B99" s="3"/>
      <c r="C99" s="3"/>
      <c r="D99" s="3"/>
      <c r="E99" s="3"/>
      <c r="F99" s="3"/>
      <c r="G99" s="3"/>
      <c r="H99" s="3"/>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3"/>
      <c r="AH99" s="3"/>
      <c r="AI99" s="3"/>
      <c r="AJ99" s="3"/>
      <c r="AK99" s="3"/>
      <c r="AL99" s="3"/>
      <c r="AM99" s="3"/>
      <c r="AN99" s="3"/>
      <c r="AO99" s="3"/>
      <c r="AP99" s="3"/>
      <c r="AQ99" s="3"/>
      <c r="AR99" s="3"/>
      <c r="AS99" s="3"/>
    </row>
    <row r="100" spans="1:45" x14ac:dyDescent="0.25">
      <c r="A100" s="3"/>
      <c r="B100" s="3"/>
      <c r="C100" s="3"/>
      <c r="D100" s="3"/>
      <c r="E100" s="3"/>
      <c r="F100" s="3"/>
      <c r="G100" s="3"/>
      <c r="H100" s="3"/>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3"/>
      <c r="AH100" s="3"/>
      <c r="AI100" s="3"/>
      <c r="AJ100" s="3"/>
      <c r="AK100" s="3"/>
      <c r="AL100" s="3"/>
      <c r="AM100" s="3"/>
      <c r="AN100" s="3"/>
      <c r="AO100" s="3"/>
      <c r="AP100" s="3"/>
      <c r="AQ100" s="3"/>
      <c r="AR100" s="3"/>
      <c r="AS100" s="3"/>
    </row>
    <row r="101" spans="1:45" x14ac:dyDescent="0.25">
      <c r="A101" s="3"/>
      <c r="B101" s="3"/>
      <c r="C101" s="3"/>
      <c r="D101" s="3"/>
      <c r="E101" s="3"/>
      <c r="F101" s="3"/>
      <c r="G101" s="3"/>
      <c r="H101" s="3"/>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3"/>
      <c r="AH101" s="3"/>
      <c r="AI101" s="3"/>
      <c r="AJ101" s="3"/>
      <c r="AK101" s="3"/>
      <c r="AL101" s="3"/>
      <c r="AM101" s="3"/>
      <c r="AN101" s="3"/>
      <c r="AO101" s="3"/>
      <c r="AP101" s="3"/>
      <c r="AQ101" s="3"/>
      <c r="AR101" s="3"/>
      <c r="AS101" s="3"/>
    </row>
    <row r="102" spans="1:45" x14ac:dyDescent="0.25">
      <c r="A102" s="3"/>
      <c r="B102" s="3"/>
      <c r="C102" s="3"/>
      <c r="D102" s="3"/>
      <c r="E102" s="3"/>
      <c r="F102" s="3"/>
      <c r="G102" s="3"/>
      <c r="H102" s="3"/>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3"/>
      <c r="AH102" s="3"/>
      <c r="AI102" s="3"/>
      <c r="AJ102" s="3"/>
      <c r="AK102" s="3"/>
      <c r="AL102" s="3"/>
      <c r="AM102" s="3"/>
      <c r="AN102" s="3"/>
      <c r="AO102" s="3"/>
      <c r="AP102" s="3"/>
      <c r="AQ102" s="3"/>
      <c r="AR102" s="3"/>
      <c r="AS102" s="3"/>
    </row>
    <row r="103" spans="1:45" x14ac:dyDescent="0.25">
      <c r="A103" s="3"/>
      <c r="B103" s="3"/>
      <c r="C103" s="3"/>
      <c r="D103" s="3"/>
      <c r="E103" s="3"/>
      <c r="F103" s="3"/>
      <c r="G103" s="3"/>
      <c r="H103" s="3"/>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3"/>
      <c r="AH103" s="3"/>
      <c r="AI103" s="3"/>
      <c r="AJ103" s="3"/>
      <c r="AK103" s="3"/>
      <c r="AL103" s="3"/>
      <c r="AM103" s="3"/>
      <c r="AN103" s="3"/>
      <c r="AO103" s="3"/>
      <c r="AP103" s="3"/>
      <c r="AQ103" s="3"/>
      <c r="AR103" s="3"/>
      <c r="AS103" s="3"/>
    </row>
    <row r="104" spans="1:45" x14ac:dyDescent="0.25">
      <c r="A104" s="3"/>
      <c r="B104" s="3"/>
      <c r="C104" s="3"/>
      <c r="D104" s="3"/>
      <c r="E104" s="3"/>
      <c r="F104" s="3"/>
      <c r="G104" s="3"/>
      <c r="H104" s="3"/>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3"/>
      <c r="AH104" s="3"/>
      <c r="AI104" s="3"/>
      <c r="AJ104" s="3"/>
      <c r="AK104" s="3"/>
      <c r="AL104" s="3"/>
      <c r="AM104" s="3"/>
      <c r="AN104" s="3"/>
      <c r="AO104" s="3"/>
      <c r="AP104" s="3"/>
      <c r="AQ104" s="3"/>
      <c r="AR104" s="3"/>
      <c r="AS104" s="3"/>
    </row>
    <row r="105" spans="1:45" x14ac:dyDescent="0.25">
      <c r="A105" s="3"/>
      <c r="B105" s="3"/>
      <c r="C105" s="3"/>
      <c r="D105" s="3"/>
      <c r="E105" s="3"/>
      <c r="F105" s="3"/>
      <c r="G105" s="3"/>
      <c r="H105" s="3"/>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3"/>
      <c r="AH105" s="3"/>
      <c r="AI105" s="3"/>
      <c r="AJ105" s="3"/>
      <c r="AK105" s="3"/>
      <c r="AL105" s="3"/>
      <c r="AM105" s="3"/>
      <c r="AN105" s="3"/>
      <c r="AO105" s="3"/>
      <c r="AP105" s="3"/>
      <c r="AQ105" s="3"/>
      <c r="AR105" s="3"/>
      <c r="AS105" s="3"/>
    </row>
    <row r="106" spans="1:45" x14ac:dyDescent="0.25">
      <c r="A106" s="3"/>
      <c r="B106" s="3"/>
      <c r="C106" s="3"/>
      <c r="D106" s="3"/>
      <c r="E106" s="3"/>
      <c r="F106" s="3"/>
      <c r="G106" s="3"/>
      <c r="H106" s="3"/>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3"/>
      <c r="AH106" s="3"/>
      <c r="AI106" s="3"/>
      <c r="AJ106" s="3"/>
      <c r="AK106" s="3"/>
      <c r="AL106" s="3"/>
      <c r="AM106" s="3"/>
      <c r="AN106" s="3"/>
      <c r="AO106" s="3"/>
      <c r="AP106" s="3"/>
      <c r="AQ106" s="3"/>
      <c r="AR106" s="3"/>
      <c r="AS106" s="3"/>
    </row>
    <row r="107" spans="1:45" x14ac:dyDescent="0.25">
      <c r="A107" s="3"/>
      <c r="B107" s="3"/>
      <c r="C107" s="3"/>
      <c r="D107" s="3"/>
      <c r="E107" s="3"/>
      <c r="F107" s="3"/>
      <c r="G107" s="3"/>
      <c r="H107" s="3"/>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3"/>
      <c r="AH107" s="3"/>
      <c r="AI107" s="3"/>
      <c r="AJ107" s="3"/>
      <c r="AK107" s="3"/>
      <c r="AL107" s="3"/>
      <c r="AM107" s="3"/>
      <c r="AN107" s="3"/>
      <c r="AO107" s="3"/>
      <c r="AP107" s="3"/>
      <c r="AQ107" s="3"/>
      <c r="AR107" s="3"/>
      <c r="AS107" s="3"/>
    </row>
    <row r="108" spans="1:45" x14ac:dyDescent="0.25">
      <c r="A108" s="3"/>
      <c r="B108" s="3"/>
      <c r="C108" s="3"/>
      <c r="D108" s="3"/>
      <c r="E108" s="3"/>
      <c r="F108" s="3"/>
      <c r="G108" s="3"/>
      <c r="H108" s="3"/>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3"/>
      <c r="AH108" s="3"/>
      <c r="AI108" s="3"/>
      <c r="AJ108" s="3"/>
      <c r="AK108" s="3"/>
      <c r="AL108" s="3"/>
      <c r="AM108" s="3"/>
      <c r="AN108" s="3"/>
      <c r="AO108" s="3"/>
      <c r="AP108" s="3"/>
      <c r="AQ108" s="3"/>
      <c r="AR108" s="3"/>
      <c r="AS108" s="3"/>
    </row>
    <row r="109" spans="1:45" x14ac:dyDescent="0.25">
      <c r="A109" s="3"/>
      <c r="B109" s="3"/>
      <c r="C109" s="3"/>
      <c r="D109" s="3"/>
      <c r="E109" s="3"/>
      <c r="F109" s="3"/>
      <c r="G109" s="3"/>
      <c r="H109" s="3"/>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3"/>
      <c r="AH109" s="3"/>
      <c r="AI109" s="3"/>
      <c r="AJ109" s="3"/>
      <c r="AK109" s="3"/>
      <c r="AL109" s="3"/>
      <c r="AM109" s="3"/>
      <c r="AN109" s="3"/>
      <c r="AO109" s="3"/>
      <c r="AP109" s="3"/>
      <c r="AQ109" s="3"/>
      <c r="AR109" s="3"/>
      <c r="AS109" s="3"/>
    </row>
    <row r="110" spans="1:45" x14ac:dyDescent="0.25">
      <c r="A110" s="3"/>
      <c r="B110" s="3"/>
      <c r="C110" s="3"/>
      <c r="D110" s="3"/>
      <c r="E110" s="3"/>
      <c r="F110" s="3"/>
      <c r="G110" s="3"/>
      <c r="H110" s="3"/>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3"/>
      <c r="AH110" s="3"/>
      <c r="AI110" s="3"/>
      <c r="AJ110" s="3"/>
      <c r="AK110" s="3"/>
      <c r="AL110" s="3"/>
      <c r="AM110" s="3"/>
      <c r="AN110" s="3"/>
      <c r="AO110" s="3"/>
      <c r="AP110" s="3"/>
      <c r="AQ110" s="3"/>
      <c r="AR110" s="3"/>
      <c r="AS110" s="3"/>
    </row>
    <row r="111" spans="1:45" x14ac:dyDescent="0.25">
      <c r="A111" s="3"/>
      <c r="B111" s="3"/>
      <c r="C111" s="3"/>
      <c r="D111" s="3"/>
      <c r="E111" s="3"/>
      <c r="F111" s="3"/>
      <c r="G111" s="3"/>
      <c r="H111" s="3"/>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3"/>
      <c r="AH111" s="3"/>
      <c r="AI111" s="3"/>
      <c r="AJ111" s="3"/>
      <c r="AK111" s="3"/>
      <c r="AL111" s="3"/>
      <c r="AM111" s="3"/>
      <c r="AN111" s="3"/>
      <c r="AO111" s="3"/>
      <c r="AP111" s="3"/>
      <c r="AQ111" s="3"/>
      <c r="AR111" s="3"/>
      <c r="AS111" s="3"/>
    </row>
    <row r="112" spans="1:45" x14ac:dyDescent="0.25">
      <c r="A112" s="3"/>
      <c r="B112" s="3"/>
      <c r="C112" s="3"/>
      <c r="D112" s="3"/>
      <c r="E112" s="3"/>
      <c r="F112" s="3"/>
      <c r="G112" s="3"/>
      <c r="H112" s="3"/>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3"/>
      <c r="AH112" s="3"/>
      <c r="AI112" s="3"/>
      <c r="AJ112" s="3"/>
      <c r="AK112" s="3"/>
      <c r="AL112" s="3"/>
      <c r="AM112" s="3"/>
      <c r="AN112" s="3"/>
      <c r="AO112" s="3"/>
      <c r="AP112" s="3"/>
      <c r="AQ112" s="3"/>
      <c r="AR112" s="3"/>
      <c r="AS112" s="3"/>
    </row>
    <row r="113" spans="1:45" x14ac:dyDescent="0.25">
      <c r="A113" s="3"/>
      <c r="B113" s="3"/>
      <c r="C113" s="3"/>
      <c r="D113" s="3"/>
      <c r="E113" s="3"/>
      <c r="F113" s="3"/>
      <c r="G113" s="3"/>
      <c r="H113" s="3"/>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3"/>
      <c r="AH113" s="3"/>
      <c r="AI113" s="3"/>
      <c r="AJ113" s="3"/>
      <c r="AK113" s="3"/>
      <c r="AL113" s="3"/>
      <c r="AM113" s="3"/>
      <c r="AN113" s="3"/>
      <c r="AO113" s="3"/>
      <c r="AP113" s="3"/>
      <c r="AQ113" s="3"/>
      <c r="AR113" s="3"/>
      <c r="AS113" s="3"/>
    </row>
    <row r="114" spans="1:45" x14ac:dyDescent="0.25">
      <c r="A114" s="3"/>
      <c r="B114" s="3"/>
      <c r="C114" s="3"/>
      <c r="D114" s="3"/>
      <c r="E114" s="3"/>
      <c r="F114" s="3"/>
      <c r="G114" s="3"/>
      <c r="H114" s="3"/>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3"/>
      <c r="AH114" s="3"/>
      <c r="AI114" s="3"/>
      <c r="AJ114" s="3"/>
      <c r="AK114" s="3"/>
      <c r="AL114" s="3"/>
      <c r="AM114" s="3"/>
      <c r="AN114" s="3"/>
      <c r="AO114" s="3"/>
      <c r="AP114" s="3"/>
      <c r="AQ114" s="3"/>
      <c r="AR114" s="3"/>
      <c r="AS114" s="3"/>
    </row>
    <row r="115" spans="1:45" x14ac:dyDescent="0.25">
      <c r="A115" s="3"/>
      <c r="B115" s="3"/>
      <c r="C115" s="3"/>
      <c r="D115" s="3"/>
      <c r="E115" s="3"/>
      <c r="F115" s="3"/>
      <c r="G115" s="3"/>
      <c r="H115" s="3"/>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3"/>
      <c r="AH115" s="3"/>
      <c r="AI115" s="3"/>
      <c r="AJ115" s="3"/>
      <c r="AK115" s="3"/>
      <c r="AL115" s="3"/>
      <c r="AM115" s="3"/>
      <c r="AN115" s="3"/>
      <c r="AO115" s="3"/>
      <c r="AP115" s="3"/>
      <c r="AQ115" s="3"/>
      <c r="AR115" s="3"/>
      <c r="AS115" s="3"/>
    </row>
    <row r="116" spans="1:45" x14ac:dyDescent="0.25">
      <c r="A116" s="3"/>
      <c r="B116" s="3"/>
      <c r="C116" s="3"/>
      <c r="D116" s="3"/>
      <c r="E116" s="3"/>
      <c r="F116" s="3"/>
      <c r="G116" s="3"/>
      <c r="H116" s="3"/>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3"/>
      <c r="AH116" s="3"/>
      <c r="AI116" s="3"/>
      <c r="AJ116" s="3"/>
      <c r="AK116" s="3"/>
      <c r="AL116" s="3"/>
      <c r="AM116" s="3"/>
      <c r="AN116" s="3"/>
      <c r="AO116" s="3"/>
      <c r="AP116" s="3"/>
      <c r="AQ116" s="3"/>
      <c r="AR116" s="3"/>
      <c r="AS116" s="3"/>
    </row>
    <row r="117" spans="1:45" x14ac:dyDescent="0.25">
      <c r="A117" s="3"/>
      <c r="B117" s="3"/>
      <c r="C117" s="3"/>
      <c r="D117" s="3"/>
      <c r="E117" s="3"/>
      <c r="F117" s="3"/>
      <c r="G117" s="3"/>
      <c r="H117" s="3"/>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3"/>
      <c r="AH117" s="3"/>
      <c r="AI117" s="3"/>
      <c r="AJ117" s="3"/>
      <c r="AK117" s="3"/>
      <c r="AL117" s="3"/>
      <c r="AM117" s="3"/>
      <c r="AN117" s="3"/>
      <c r="AO117" s="3"/>
      <c r="AP117" s="3"/>
      <c r="AQ117" s="3"/>
      <c r="AR117" s="3"/>
      <c r="AS117" s="3"/>
    </row>
    <row r="118" spans="1:45" x14ac:dyDescent="0.25">
      <c r="A118" s="3"/>
      <c r="B118" s="3"/>
      <c r="C118" s="3"/>
      <c r="D118" s="3"/>
      <c r="E118" s="3"/>
      <c r="F118" s="3"/>
      <c r="G118" s="3"/>
      <c r="H118" s="3"/>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3"/>
      <c r="AH118" s="3"/>
      <c r="AI118" s="3"/>
      <c r="AJ118" s="3"/>
      <c r="AK118" s="3"/>
      <c r="AL118" s="3"/>
      <c r="AM118" s="3"/>
      <c r="AN118" s="3"/>
      <c r="AO118" s="3"/>
      <c r="AP118" s="3"/>
      <c r="AQ118" s="3"/>
      <c r="AR118" s="3"/>
      <c r="AS118" s="3"/>
    </row>
    <row r="119" spans="1:45" x14ac:dyDescent="0.25">
      <c r="A119" s="3"/>
      <c r="B119" s="3"/>
      <c r="C119" s="3"/>
      <c r="D119" s="3"/>
      <c r="E119" s="3"/>
      <c r="F119" s="3"/>
      <c r="G119" s="3"/>
      <c r="H119" s="3"/>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3"/>
      <c r="AH119" s="3"/>
      <c r="AI119" s="3"/>
      <c r="AJ119" s="3"/>
      <c r="AK119" s="3"/>
      <c r="AL119" s="3"/>
      <c r="AM119" s="3"/>
      <c r="AN119" s="3"/>
      <c r="AO119" s="3"/>
      <c r="AP119" s="3"/>
      <c r="AQ119" s="3"/>
      <c r="AR119" s="3"/>
      <c r="AS119" s="3"/>
    </row>
    <row r="120" spans="1:45" x14ac:dyDescent="0.25">
      <c r="A120" s="3"/>
      <c r="B120" s="3"/>
      <c r="C120" s="3"/>
      <c r="D120" s="3"/>
      <c r="E120" s="3"/>
      <c r="F120" s="3"/>
      <c r="G120" s="3"/>
      <c r="H120" s="3"/>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3"/>
      <c r="AH120" s="3"/>
      <c r="AI120" s="3"/>
      <c r="AJ120" s="3"/>
      <c r="AK120" s="3"/>
      <c r="AL120" s="3"/>
      <c r="AM120" s="3"/>
      <c r="AN120" s="3"/>
      <c r="AO120" s="3"/>
      <c r="AP120" s="3"/>
      <c r="AQ120" s="3"/>
      <c r="AR120" s="3"/>
      <c r="AS120" s="3"/>
    </row>
    <row r="121" spans="1:45" x14ac:dyDescent="0.25">
      <c r="A121" s="3"/>
      <c r="B121" s="3"/>
      <c r="C121" s="3"/>
      <c r="D121" s="3"/>
      <c r="E121" s="3"/>
      <c r="F121" s="3"/>
      <c r="G121" s="3"/>
      <c r="H121" s="3"/>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3"/>
      <c r="AH121" s="3"/>
      <c r="AI121" s="3"/>
      <c r="AJ121" s="3"/>
      <c r="AK121" s="3"/>
      <c r="AL121" s="3"/>
      <c r="AM121" s="3"/>
      <c r="AN121" s="3"/>
      <c r="AO121" s="3"/>
      <c r="AP121" s="3"/>
      <c r="AQ121" s="3"/>
      <c r="AR121" s="3"/>
      <c r="AS121" s="3"/>
    </row>
    <row r="122" spans="1:45" x14ac:dyDescent="0.25">
      <c r="A122" s="3"/>
      <c r="B122" s="3"/>
      <c r="C122" s="3"/>
      <c r="D122" s="3"/>
      <c r="E122" s="3"/>
      <c r="F122" s="3"/>
      <c r="G122" s="3"/>
      <c r="H122" s="3"/>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3"/>
      <c r="AH122" s="3"/>
      <c r="AI122" s="3"/>
      <c r="AJ122" s="3"/>
      <c r="AK122" s="3"/>
      <c r="AL122" s="3"/>
      <c r="AM122" s="3"/>
      <c r="AN122" s="3"/>
      <c r="AO122" s="3"/>
      <c r="AP122" s="3"/>
      <c r="AQ122" s="3"/>
      <c r="AR122" s="3"/>
      <c r="AS122" s="3"/>
    </row>
    <row r="123" spans="1:45" x14ac:dyDescent="0.25">
      <c r="A123" s="3"/>
      <c r="B123" s="3"/>
      <c r="C123" s="3"/>
      <c r="D123" s="3"/>
      <c r="E123" s="3"/>
      <c r="F123" s="3"/>
      <c r="G123" s="3"/>
      <c r="H123" s="3"/>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3"/>
      <c r="AH123" s="3"/>
      <c r="AI123" s="3"/>
      <c r="AJ123" s="3"/>
      <c r="AK123" s="3"/>
      <c r="AL123" s="3"/>
      <c r="AM123" s="3"/>
      <c r="AN123" s="3"/>
      <c r="AO123" s="3"/>
      <c r="AP123" s="3"/>
      <c r="AQ123" s="3"/>
      <c r="AR123" s="3"/>
      <c r="AS123" s="3"/>
    </row>
    <row r="124" spans="1:45" x14ac:dyDescent="0.25">
      <c r="A124" s="3"/>
      <c r="B124" s="3"/>
      <c r="C124" s="3"/>
      <c r="D124" s="3"/>
      <c r="E124" s="3"/>
      <c r="F124" s="3"/>
      <c r="G124" s="3"/>
      <c r="H124" s="3"/>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3"/>
      <c r="AH124" s="3"/>
      <c r="AI124" s="3"/>
      <c r="AJ124" s="3"/>
      <c r="AK124" s="3"/>
      <c r="AL124" s="3"/>
      <c r="AM124" s="3"/>
      <c r="AN124" s="3"/>
      <c r="AO124" s="3"/>
      <c r="AP124" s="3"/>
      <c r="AQ124" s="3"/>
      <c r="AR124" s="3"/>
      <c r="AS124" s="3"/>
    </row>
    <row r="125" spans="1:45" x14ac:dyDescent="0.25">
      <c r="A125" s="3"/>
      <c r="B125" s="3"/>
      <c r="C125" s="3"/>
      <c r="D125" s="3"/>
      <c r="E125" s="3"/>
      <c r="F125" s="3"/>
      <c r="G125" s="3"/>
      <c r="H125" s="3"/>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3"/>
      <c r="AH125" s="3"/>
      <c r="AI125" s="3"/>
      <c r="AJ125" s="3"/>
      <c r="AK125" s="3"/>
      <c r="AL125" s="3"/>
      <c r="AM125" s="3"/>
      <c r="AN125" s="3"/>
      <c r="AO125" s="3"/>
      <c r="AP125" s="3"/>
      <c r="AQ125" s="3"/>
      <c r="AR125" s="3"/>
      <c r="AS125" s="3"/>
    </row>
    <row r="126" spans="1:45" x14ac:dyDescent="0.25">
      <c r="A126" s="3"/>
      <c r="B126" s="3"/>
      <c r="C126" s="3"/>
      <c r="D126" s="3"/>
      <c r="E126" s="3"/>
      <c r="F126" s="3"/>
      <c r="G126" s="3"/>
      <c r="H126" s="3"/>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3"/>
      <c r="AH126" s="3"/>
      <c r="AI126" s="3"/>
      <c r="AJ126" s="3"/>
      <c r="AK126" s="3"/>
      <c r="AL126" s="3"/>
      <c r="AM126" s="3"/>
      <c r="AN126" s="3"/>
      <c r="AO126" s="3"/>
      <c r="AP126" s="3"/>
      <c r="AQ126" s="3"/>
      <c r="AR126" s="3"/>
      <c r="AS126" s="3"/>
    </row>
    <row r="127" spans="1:45" x14ac:dyDescent="0.25">
      <c r="A127" s="3"/>
      <c r="B127" s="3"/>
      <c r="C127" s="3"/>
      <c r="D127" s="3"/>
      <c r="E127" s="3"/>
      <c r="F127" s="3"/>
      <c r="G127" s="3"/>
      <c r="H127" s="3"/>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3"/>
      <c r="AH127" s="3"/>
      <c r="AI127" s="3"/>
      <c r="AJ127" s="3"/>
      <c r="AK127" s="3"/>
      <c r="AL127" s="3"/>
      <c r="AM127" s="3"/>
      <c r="AN127" s="3"/>
      <c r="AO127" s="3"/>
      <c r="AP127" s="3"/>
      <c r="AQ127" s="3"/>
      <c r="AR127" s="3"/>
      <c r="AS127" s="3"/>
    </row>
    <row r="128" spans="1:45" x14ac:dyDescent="0.25">
      <c r="A128" s="3"/>
      <c r="B128" s="3"/>
      <c r="C128" s="3"/>
      <c r="D128" s="3"/>
      <c r="E128" s="3"/>
      <c r="F128" s="3"/>
      <c r="G128" s="3"/>
      <c r="H128" s="3"/>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3"/>
      <c r="AH128" s="3"/>
      <c r="AI128" s="3"/>
      <c r="AJ128" s="3"/>
      <c r="AK128" s="3"/>
      <c r="AL128" s="3"/>
      <c r="AM128" s="3"/>
      <c r="AN128" s="3"/>
      <c r="AO128" s="3"/>
      <c r="AP128" s="3"/>
      <c r="AQ128" s="3"/>
      <c r="AR128" s="3"/>
      <c r="AS128" s="3"/>
    </row>
    <row r="129" spans="1:45" x14ac:dyDescent="0.25">
      <c r="A129" s="3"/>
      <c r="B129" s="3"/>
      <c r="C129" s="3"/>
      <c r="D129" s="3"/>
      <c r="E129" s="3"/>
      <c r="F129" s="3"/>
      <c r="G129" s="3"/>
      <c r="H129" s="3"/>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3"/>
      <c r="AH129" s="3"/>
      <c r="AI129" s="3"/>
      <c r="AJ129" s="3"/>
      <c r="AK129" s="3"/>
      <c r="AL129" s="3"/>
      <c r="AM129" s="3"/>
      <c r="AN129" s="3"/>
      <c r="AO129" s="3"/>
      <c r="AP129" s="3"/>
      <c r="AQ129" s="3"/>
      <c r="AR129" s="3"/>
      <c r="AS129" s="3"/>
    </row>
    <row r="130" spans="1:45" x14ac:dyDescent="0.25">
      <c r="A130" s="3"/>
      <c r="B130" s="3"/>
      <c r="C130" s="3"/>
      <c r="D130" s="3"/>
      <c r="E130" s="3"/>
      <c r="F130" s="3"/>
      <c r="G130" s="3"/>
      <c r="H130" s="3"/>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3"/>
      <c r="AH130" s="3"/>
      <c r="AI130" s="3"/>
      <c r="AJ130" s="3"/>
      <c r="AK130" s="3"/>
      <c r="AL130" s="3"/>
      <c r="AM130" s="3"/>
      <c r="AN130" s="3"/>
      <c r="AO130" s="3"/>
      <c r="AP130" s="3"/>
      <c r="AQ130" s="3"/>
      <c r="AR130" s="3"/>
      <c r="AS130" s="3"/>
    </row>
    <row r="131" spans="1:45" x14ac:dyDescent="0.25">
      <c r="A131" s="3"/>
      <c r="B131" s="3"/>
      <c r="C131" s="3"/>
      <c r="D131" s="3"/>
      <c r="E131" s="3"/>
      <c r="F131" s="3"/>
      <c r="G131" s="3"/>
      <c r="H131" s="3"/>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3"/>
      <c r="AH131" s="3"/>
      <c r="AI131" s="3"/>
      <c r="AJ131" s="3"/>
      <c r="AK131" s="3"/>
      <c r="AL131" s="3"/>
      <c r="AM131" s="3"/>
      <c r="AN131" s="3"/>
      <c r="AO131" s="3"/>
      <c r="AP131" s="3"/>
      <c r="AQ131" s="3"/>
      <c r="AR131" s="3"/>
      <c r="AS131" s="3"/>
    </row>
    <row r="132" spans="1:45" x14ac:dyDescent="0.25">
      <c r="A132" s="3"/>
      <c r="B132" s="3"/>
      <c r="C132" s="3"/>
      <c r="D132" s="3"/>
      <c r="E132" s="3"/>
      <c r="F132" s="3"/>
      <c r="G132" s="3"/>
      <c r="H132" s="3"/>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3"/>
      <c r="AH132" s="3"/>
      <c r="AI132" s="3"/>
      <c r="AJ132" s="3"/>
      <c r="AK132" s="3"/>
      <c r="AL132" s="3"/>
      <c r="AM132" s="3"/>
      <c r="AN132" s="3"/>
      <c r="AO132" s="3"/>
      <c r="AP132" s="3"/>
      <c r="AQ132" s="3"/>
      <c r="AR132" s="3"/>
      <c r="AS132" s="3"/>
    </row>
    <row r="133" spans="1:45" x14ac:dyDescent="0.25">
      <c r="A133" s="3"/>
      <c r="B133" s="3"/>
      <c r="C133" s="3"/>
      <c r="D133" s="3"/>
      <c r="E133" s="3"/>
      <c r="F133" s="3"/>
      <c r="G133" s="3"/>
      <c r="H133" s="3"/>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3"/>
      <c r="AH133" s="3"/>
      <c r="AI133" s="3"/>
      <c r="AJ133" s="3"/>
      <c r="AK133" s="3"/>
      <c r="AL133" s="3"/>
      <c r="AM133" s="3"/>
      <c r="AN133" s="3"/>
      <c r="AO133" s="3"/>
      <c r="AP133" s="3"/>
      <c r="AQ133" s="3"/>
      <c r="AR133" s="3"/>
      <c r="AS133" s="3"/>
    </row>
    <row r="134" spans="1:45" x14ac:dyDescent="0.25">
      <c r="A134" s="3"/>
      <c r="B134" s="3"/>
      <c r="C134" s="3"/>
      <c r="D134" s="3"/>
      <c r="E134" s="3"/>
      <c r="F134" s="3"/>
      <c r="G134" s="3"/>
      <c r="H134" s="3"/>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3"/>
      <c r="AH134" s="3"/>
      <c r="AI134" s="3"/>
      <c r="AJ134" s="3"/>
      <c r="AK134" s="3"/>
      <c r="AL134" s="3"/>
      <c r="AM134" s="3"/>
      <c r="AN134" s="3"/>
      <c r="AO134" s="3"/>
      <c r="AP134" s="3"/>
      <c r="AQ134" s="3"/>
      <c r="AR134" s="3"/>
      <c r="AS134" s="3"/>
    </row>
    <row r="135" spans="1:45" x14ac:dyDescent="0.25">
      <c r="A135" s="3"/>
      <c r="B135" s="3"/>
      <c r="C135" s="3"/>
      <c r="D135" s="3"/>
      <c r="E135" s="3"/>
      <c r="F135" s="3"/>
      <c r="G135" s="3"/>
      <c r="H135" s="3"/>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3"/>
      <c r="AH135" s="3"/>
      <c r="AI135" s="3"/>
      <c r="AJ135" s="3"/>
      <c r="AK135" s="3"/>
      <c r="AL135" s="3"/>
      <c r="AM135" s="3"/>
      <c r="AN135" s="3"/>
      <c r="AO135" s="3"/>
      <c r="AP135" s="3"/>
      <c r="AQ135" s="3"/>
      <c r="AR135" s="3"/>
      <c r="AS135" s="3"/>
    </row>
    <row r="136" spans="1:45" x14ac:dyDescent="0.25">
      <c r="A136" s="3"/>
      <c r="B136" s="3"/>
      <c r="C136" s="3"/>
      <c r="D136" s="3"/>
      <c r="E136" s="3"/>
      <c r="F136" s="3"/>
      <c r="G136" s="3"/>
      <c r="H136" s="3"/>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3"/>
      <c r="AH136" s="3"/>
      <c r="AI136" s="3"/>
      <c r="AJ136" s="3"/>
      <c r="AK136" s="3"/>
      <c r="AL136" s="3"/>
      <c r="AM136" s="3"/>
      <c r="AN136" s="3"/>
      <c r="AO136" s="3"/>
      <c r="AP136" s="3"/>
      <c r="AQ136" s="3"/>
      <c r="AR136" s="3"/>
      <c r="AS136" s="3"/>
    </row>
    <row r="137" spans="1:45" x14ac:dyDescent="0.25">
      <c r="A137" s="3"/>
      <c r="B137" s="3"/>
      <c r="C137" s="3"/>
      <c r="D137" s="3"/>
      <c r="E137" s="3"/>
      <c r="F137" s="3"/>
      <c r="G137" s="3"/>
      <c r="H137" s="3"/>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3"/>
      <c r="AH137" s="3"/>
      <c r="AI137" s="3"/>
      <c r="AJ137" s="3"/>
      <c r="AK137" s="3"/>
      <c r="AL137" s="3"/>
      <c r="AM137" s="3"/>
      <c r="AN137" s="3"/>
      <c r="AO137" s="3"/>
      <c r="AP137" s="3"/>
      <c r="AQ137" s="3"/>
      <c r="AR137" s="3"/>
      <c r="AS137" s="3"/>
    </row>
    <row r="138" spans="1:45" x14ac:dyDescent="0.25">
      <c r="A138" s="3"/>
      <c r="B138" s="3"/>
      <c r="C138" s="3"/>
      <c r="D138" s="3"/>
      <c r="E138" s="3"/>
      <c r="F138" s="3"/>
      <c r="G138" s="3"/>
      <c r="H138" s="3"/>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3"/>
      <c r="AH138" s="3"/>
      <c r="AI138" s="3"/>
      <c r="AJ138" s="3"/>
      <c r="AK138" s="3"/>
      <c r="AL138" s="3"/>
      <c r="AM138" s="3"/>
      <c r="AN138" s="3"/>
      <c r="AO138" s="3"/>
      <c r="AP138" s="3"/>
      <c r="AQ138" s="3"/>
      <c r="AR138" s="3"/>
      <c r="AS138" s="3"/>
    </row>
    <row r="139" spans="1:45" x14ac:dyDescent="0.25">
      <c r="A139" s="3"/>
      <c r="B139" s="3"/>
      <c r="C139" s="3"/>
      <c r="D139" s="3"/>
      <c r="E139" s="3"/>
      <c r="F139" s="3"/>
      <c r="G139" s="3"/>
      <c r="H139" s="3"/>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3"/>
      <c r="AH139" s="3"/>
      <c r="AI139" s="3"/>
      <c r="AJ139" s="3"/>
      <c r="AK139" s="3"/>
      <c r="AL139" s="3"/>
      <c r="AM139" s="3"/>
      <c r="AN139" s="3"/>
      <c r="AO139" s="3"/>
      <c r="AP139" s="3"/>
      <c r="AQ139" s="3"/>
      <c r="AR139" s="3"/>
      <c r="AS139" s="3"/>
    </row>
    <row r="140" spans="1:45" x14ac:dyDescent="0.25">
      <c r="A140" s="3"/>
      <c r="B140" s="3"/>
      <c r="C140" s="3"/>
      <c r="D140" s="3"/>
      <c r="E140" s="3"/>
      <c r="F140" s="3"/>
      <c r="G140" s="3"/>
      <c r="H140" s="3"/>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3"/>
      <c r="AH140" s="3"/>
      <c r="AI140" s="3"/>
      <c r="AJ140" s="3"/>
      <c r="AK140" s="3"/>
      <c r="AL140" s="3"/>
      <c r="AM140" s="3"/>
      <c r="AN140" s="3"/>
      <c r="AO140" s="3"/>
      <c r="AP140" s="3"/>
      <c r="AQ140" s="3"/>
      <c r="AR140" s="3"/>
      <c r="AS140" s="3"/>
    </row>
    <row r="141" spans="1:45" x14ac:dyDescent="0.25">
      <c r="A141" s="3"/>
      <c r="B141" s="3"/>
      <c r="C141" s="3"/>
      <c r="D141" s="3"/>
      <c r="E141" s="3"/>
      <c r="F141" s="3"/>
      <c r="G141" s="3"/>
      <c r="H141" s="3"/>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3"/>
      <c r="AH141" s="3"/>
      <c r="AI141" s="3"/>
      <c r="AJ141" s="3"/>
      <c r="AK141" s="3"/>
      <c r="AL141" s="3"/>
      <c r="AM141" s="3"/>
      <c r="AN141" s="3"/>
      <c r="AO141" s="3"/>
      <c r="AP141" s="3"/>
      <c r="AQ141" s="3"/>
      <c r="AR141" s="3"/>
      <c r="AS141" s="3"/>
    </row>
    <row r="142" spans="1:45" x14ac:dyDescent="0.25">
      <c r="A142" s="3"/>
      <c r="B142" s="3"/>
      <c r="C142" s="3"/>
      <c r="D142" s="3"/>
      <c r="E142" s="3"/>
      <c r="F142" s="3"/>
      <c r="G142" s="3"/>
      <c r="H142" s="3"/>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3"/>
      <c r="AH142" s="3"/>
      <c r="AI142" s="3"/>
      <c r="AJ142" s="3"/>
      <c r="AK142" s="3"/>
      <c r="AL142" s="3"/>
      <c r="AM142" s="3"/>
      <c r="AN142" s="3"/>
      <c r="AO142" s="3"/>
      <c r="AP142" s="3"/>
      <c r="AQ142" s="3"/>
      <c r="AR142" s="3"/>
      <c r="AS142" s="3"/>
    </row>
    <row r="143" spans="1:45" x14ac:dyDescent="0.25">
      <c r="A143" s="3"/>
      <c r="B143" s="3"/>
      <c r="C143" s="3"/>
      <c r="D143" s="3"/>
      <c r="E143" s="3"/>
      <c r="F143" s="3"/>
      <c r="G143" s="3"/>
      <c r="H143" s="3"/>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3"/>
      <c r="AH143" s="3"/>
      <c r="AI143" s="3"/>
      <c r="AJ143" s="3"/>
      <c r="AK143" s="3"/>
      <c r="AL143" s="3"/>
      <c r="AM143" s="3"/>
      <c r="AN143" s="3"/>
      <c r="AO143" s="3"/>
      <c r="AP143" s="3"/>
      <c r="AQ143" s="3"/>
      <c r="AR143" s="3"/>
      <c r="AS143" s="3"/>
    </row>
    <row r="144" spans="1:45" x14ac:dyDescent="0.25">
      <c r="A144" s="3"/>
      <c r="B144" s="3"/>
      <c r="C144" s="3"/>
      <c r="D144" s="3"/>
      <c r="E144" s="3"/>
      <c r="F144" s="3"/>
      <c r="G144" s="3"/>
      <c r="H144" s="3"/>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3"/>
      <c r="AH144" s="3"/>
      <c r="AI144" s="3"/>
      <c r="AJ144" s="3"/>
      <c r="AK144" s="3"/>
      <c r="AL144" s="3"/>
      <c r="AM144" s="3"/>
      <c r="AN144" s="3"/>
      <c r="AO144" s="3"/>
      <c r="AP144" s="3"/>
      <c r="AQ144" s="3"/>
      <c r="AR144" s="3"/>
      <c r="AS144" s="3"/>
    </row>
    <row r="145" spans="1:45" x14ac:dyDescent="0.25">
      <c r="A145" s="3"/>
      <c r="B145" s="3"/>
      <c r="C145" s="3"/>
      <c r="D145" s="3"/>
      <c r="E145" s="3"/>
      <c r="F145" s="3"/>
      <c r="G145" s="3"/>
      <c r="H145" s="3"/>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3"/>
      <c r="AH145" s="3"/>
      <c r="AI145" s="3"/>
      <c r="AJ145" s="3"/>
      <c r="AK145" s="3"/>
      <c r="AL145" s="3"/>
      <c r="AM145" s="3"/>
      <c r="AN145" s="3"/>
      <c r="AO145" s="3"/>
      <c r="AP145" s="3"/>
      <c r="AQ145" s="3"/>
      <c r="AR145" s="3"/>
      <c r="AS145" s="3"/>
    </row>
    <row r="146" spans="1:45" x14ac:dyDescent="0.25">
      <c r="A146" s="3"/>
      <c r="B146" s="3"/>
      <c r="C146" s="3"/>
      <c r="D146" s="3"/>
      <c r="E146" s="3"/>
      <c r="F146" s="3"/>
      <c r="G146" s="3"/>
      <c r="H146" s="3"/>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3"/>
      <c r="AH146" s="3"/>
      <c r="AI146" s="3"/>
      <c r="AJ146" s="3"/>
      <c r="AK146" s="3"/>
      <c r="AL146" s="3"/>
      <c r="AM146" s="3"/>
      <c r="AN146" s="3"/>
      <c r="AO146" s="3"/>
      <c r="AP146" s="3"/>
      <c r="AQ146" s="3"/>
      <c r="AR146" s="3"/>
      <c r="AS146" s="3"/>
    </row>
    <row r="147" spans="1:45" x14ac:dyDescent="0.25">
      <c r="A147" s="3"/>
      <c r="B147" s="3"/>
      <c r="C147" s="3"/>
      <c r="D147" s="3"/>
      <c r="E147" s="3"/>
      <c r="F147" s="3"/>
      <c r="G147" s="3"/>
      <c r="H147" s="3"/>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3"/>
      <c r="AH147" s="3"/>
      <c r="AI147" s="3"/>
      <c r="AJ147" s="3"/>
      <c r="AK147" s="3"/>
      <c r="AL147" s="3"/>
      <c r="AM147" s="3"/>
      <c r="AN147" s="3"/>
      <c r="AO147" s="3"/>
      <c r="AP147" s="3"/>
      <c r="AQ147" s="3"/>
      <c r="AR147" s="3"/>
      <c r="AS147" s="3"/>
    </row>
    <row r="148" spans="1:45" x14ac:dyDescent="0.25">
      <c r="A148" s="3"/>
      <c r="B148" s="3"/>
      <c r="C148" s="3"/>
      <c r="D148" s="3"/>
      <c r="E148" s="3"/>
      <c r="F148" s="3"/>
      <c r="G148" s="3"/>
      <c r="H148" s="3"/>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3"/>
      <c r="AH148" s="3"/>
      <c r="AI148" s="3"/>
      <c r="AJ148" s="3"/>
      <c r="AK148" s="3"/>
      <c r="AL148" s="3"/>
      <c r="AM148" s="3"/>
      <c r="AN148" s="3"/>
      <c r="AO148" s="3"/>
      <c r="AP148" s="3"/>
      <c r="AQ148" s="3"/>
      <c r="AR148" s="3"/>
      <c r="AS148" s="3"/>
    </row>
    <row r="149" spans="1:45" x14ac:dyDescent="0.25">
      <c r="A149" s="3"/>
      <c r="B149" s="3"/>
      <c r="C149" s="3"/>
      <c r="D149" s="3"/>
      <c r="E149" s="3"/>
      <c r="F149" s="3"/>
      <c r="G149" s="3"/>
      <c r="H149" s="3"/>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3"/>
      <c r="AH149" s="3"/>
      <c r="AI149" s="3"/>
      <c r="AJ149" s="3"/>
      <c r="AK149" s="3"/>
      <c r="AL149" s="3"/>
      <c r="AM149" s="3"/>
      <c r="AN149" s="3"/>
      <c r="AO149" s="3"/>
      <c r="AP149" s="3"/>
      <c r="AQ149" s="3"/>
      <c r="AR149" s="3"/>
      <c r="AS149" s="3"/>
    </row>
    <row r="150" spans="1:45" x14ac:dyDescent="0.25">
      <c r="A150" s="3"/>
      <c r="B150" s="3"/>
      <c r="C150" s="3"/>
      <c r="D150" s="3"/>
      <c r="E150" s="3"/>
      <c r="F150" s="3"/>
      <c r="G150" s="3"/>
      <c r="H150" s="3"/>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3"/>
      <c r="AH150" s="3"/>
      <c r="AI150" s="3"/>
      <c r="AJ150" s="3"/>
      <c r="AK150" s="3"/>
      <c r="AL150" s="3"/>
      <c r="AM150" s="3"/>
      <c r="AN150" s="3"/>
      <c r="AO150" s="3"/>
      <c r="AP150" s="3"/>
      <c r="AQ150" s="3"/>
      <c r="AR150" s="3"/>
      <c r="AS150" s="3"/>
    </row>
    <row r="151" spans="1:45" x14ac:dyDescent="0.25">
      <c r="A151" s="3"/>
      <c r="B151" s="3"/>
      <c r="C151" s="3"/>
      <c r="D151" s="3"/>
      <c r="E151" s="3"/>
      <c r="F151" s="3"/>
      <c r="G151" s="3"/>
      <c r="H151" s="3"/>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3"/>
      <c r="AH151" s="3"/>
      <c r="AI151" s="3"/>
      <c r="AJ151" s="3"/>
      <c r="AK151" s="3"/>
      <c r="AL151" s="3"/>
      <c r="AM151" s="3"/>
      <c r="AN151" s="3"/>
      <c r="AO151" s="3"/>
      <c r="AP151" s="3"/>
      <c r="AQ151" s="3"/>
      <c r="AR151" s="3"/>
      <c r="AS151" s="3"/>
    </row>
    <row r="152" spans="1:45" x14ac:dyDescent="0.25">
      <c r="A152" s="3"/>
      <c r="B152" s="3"/>
      <c r="C152" s="3"/>
      <c r="D152" s="3"/>
      <c r="E152" s="3"/>
      <c r="F152" s="3"/>
      <c r="G152" s="3"/>
      <c r="H152" s="3"/>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3"/>
      <c r="AH152" s="3"/>
      <c r="AI152" s="3"/>
      <c r="AJ152" s="3"/>
      <c r="AK152" s="3"/>
      <c r="AL152" s="3"/>
      <c r="AM152" s="3"/>
      <c r="AN152" s="3"/>
      <c r="AO152" s="3"/>
      <c r="AP152" s="3"/>
      <c r="AQ152" s="3"/>
      <c r="AR152" s="3"/>
      <c r="AS152" s="3"/>
    </row>
    <row r="153" spans="1:45" x14ac:dyDescent="0.25">
      <c r="A153" s="3"/>
      <c r="B153" s="3"/>
      <c r="C153" s="3"/>
      <c r="D153" s="3"/>
      <c r="E153" s="3"/>
      <c r="F153" s="3"/>
      <c r="G153" s="3"/>
      <c r="H153" s="3"/>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3"/>
      <c r="AH153" s="3"/>
      <c r="AI153" s="3"/>
      <c r="AJ153" s="3"/>
      <c r="AK153" s="3"/>
      <c r="AL153" s="3"/>
      <c r="AM153" s="3"/>
      <c r="AN153" s="3"/>
      <c r="AO153" s="3"/>
      <c r="AP153" s="3"/>
      <c r="AQ153" s="3"/>
      <c r="AR153" s="3"/>
      <c r="AS153" s="3"/>
    </row>
    <row r="154" spans="1:45" x14ac:dyDescent="0.25">
      <c r="A154" s="3"/>
      <c r="B154" s="3"/>
      <c r="C154" s="3"/>
      <c r="D154" s="3"/>
      <c r="E154" s="3"/>
      <c r="F154" s="3"/>
      <c r="G154" s="3"/>
      <c r="H154" s="3"/>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3"/>
      <c r="AH154" s="3"/>
      <c r="AI154" s="3"/>
      <c r="AJ154" s="3"/>
      <c r="AK154" s="3"/>
      <c r="AL154" s="3"/>
      <c r="AM154" s="3"/>
      <c r="AN154" s="3"/>
      <c r="AO154" s="3"/>
      <c r="AP154" s="3"/>
      <c r="AQ154" s="3"/>
      <c r="AR154" s="3"/>
      <c r="AS154" s="3"/>
    </row>
    <row r="155" spans="1:45" x14ac:dyDescent="0.25">
      <c r="A155" s="3"/>
      <c r="B155" s="3"/>
      <c r="C155" s="3"/>
      <c r="D155" s="3"/>
      <c r="E155" s="3"/>
      <c r="F155" s="3"/>
      <c r="G155" s="3"/>
      <c r="H155" s="3"/>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3"/>
      <c r="AH155" s="3"/>
      <c r="AI155" s="3"/>
      <c r="AJ155" s="3"/>
      <c r="AK155" s="3"/>
      <c r="AL155" s="3"/>
      <c r="AM155" s="3"/>
      <c r="AN155" s="3"/>
      <c r="AO155" s="3"/>
      <c r="AP155" s="3"/>
      <c r="AQ155" s="3"/>
      <c r="AR155" s="3"/>
      <c r="AS155" s="3"/>
    </row>
    <row r="156" spans="1:45" x14ac:dyDescent="0.25">
      <c r="A156" s="3"/>
      <c r="B156" s="3"/>
      <c r="C156" s="3"/>
      <c r="D156" s="3"/>
      <c r="E156" s="3"/>
      <c r="F156" s="3"/>
      <c r="G156" s="3"/>
      <c r="H156" s="3"/>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3"/>
      <c r="AH156" s="3"/>
      <c r="AI156" s="3"/>
      <c r="AJ156" s="3"/>
      <c r="AK156" s="3"/>
      <c r="AL156" s="3"/>
      <c r="AM156" s="3"/>
      <c r="AN156" s="3"/>
      <c r="AO156" s="3"/>
      <c r="AP156" s="3"/>
      <c r="AQ156" s="3"/>
      <c r="AR156" s="3"/>
      <c r="AS156" s="3"/>
    </row>
    <row r="157" spans="1:45" x14ac:dyDescent="0.25">
      <c r="A157" s="3"/>
      <c r="B157" s="3"/>
      <c r="C157" s="3"/>
      <c r="D157" s="3"/>
      <c r="E157" s="3"/>
      <c r="F157" s="3"/>
      <c r="G157" s="3"/>
      <c r="H157" s="3"/>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3"/>
      <c r="AH157" s="3"/>
      <c r="AI157" s="3"/>
      <c r="AJ157" s="3"/>
      <c r="AK157" s="3"/>
      <c r="AL157" s="3"/>
      <c r="AM157" s="3"/>
      <c r="AN157" s="3"/>
      <c r="AO157" s="3"/>
      <c r="AP157" s="3"/>
      <c r="AQ157" s="3"/>
      <c r="AR157" s="3"/>
      <c r="AS157" s="3"/>
    </row>
    <row r="158" spans="1:45" x14ac:dyDescent="0.25">
      <c r="A158" s="3"/>
      <c r="B158" s="3"/>
      <c r="C158" s="3"/>
      <c r="D158" s="3"/>
      <c r="E158" s="3"/>
      <c r="F158" s="3"/>
      <c r="G158" s="3"/>
      <c r="H158" s="3"/>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3"/>
      <c r="AH158" s="3"/>
      <c r="AI158" s="3"/>
      <c r="AJ158" s="3"/>
      <c r="AK158" s="3"/>
      <c r="AL158" s="3"/>
      <c r="AM158" s="3"/>
      <c r="AN158" s="3"/>
      <c r="AO158" s="3"/>
      <c r="AP158" s="3"/>
      <c r="AQ158" s="3"/>
      <c r="AR158" s="3"/>
      <c r="AS158" s="3"/>
    </row>
    <row r="159" spans="1:45" x14ac:dyDescent="0.25">
      <c r="A159" s="3"/>
      <c r="B159" s="3"/>
      <c r="C159" s="3"/>
      <c r="D159" s="3"/>
      <c r="E159" s="3"/>
      <c r="F159" s="3"/>
      <c r="G159" s="3"/>
      <c r="H159" s="3"/>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3"/>
      <c r="AH159" s="3"/>
      <c r="AI159" s="3"/>
      <c r="AJ159" s="3"/>
      <c r="AK159" s="3"/>
      <c r="AL159" s="3"/>
      <c r="AM159" s="3"/>
      <c r="AN159" s="3"/>
      <c r="AO159" s="3"/>
      <c r="AP159" s="3"/>
      <c r="AQ159" s="3"/>
      <c r="AR159" s="3"/>
      <c r="AS159" s="3"/>
    </row>
    <row r="160" spans="1:45" x14ac:dyDescent="0.25">
      <c r="A160" s="3"/>
      <c r="B160" s="3"/>
      <c r="C160" s="3"/>
      <c r="D160" s="3"/>
      <c r="E160" s="3"/>
      <c r="F160" s="3"/>
      <c r="G160" s="3"/>
      <c r="H160" s="3"/>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3"/>
      <c r="AH160" s="3"/>
      <c r="AI160" s="3"/>
      <c r="AJ160" s="3"/>
      <c r="AK160" s="3"/>
      <c r="AL160" s="3"/>
      <c r="AM160" s="3"/>
      <c r="AN160" s="3"/>
      <c r="AO160" s="3"/>
      <c r="AP160" s="3"/>
      <c r="AQ160" s="3"/>
      <c r="AR160" s="3"/>
      <c r="AS160" s="3"/>
    </row>
    <row r="161" spans="1:45" x14ac:dyDescent="0.25">
      <c r="A161" s="3"/>
      <c r="B161" s="3"/>
      <c r="C161" s="3"/>
      <c r="D161" s="3"/>
      <c r="E161" s="3"/>
      <c r="F161" s="3"/>
      <c r="G161" s="3"/>
      <c r="H161" s="3"/>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3"/>
      <c r="AH161" s="3"/>
      <c r="AI161" s="3"/>
      <c r="AJ161" s="3"/>
      <c r="AK161" s="3"/>
      <c r="AL161" s="3"/>
      <c r="AM161" s="3"/>
      <c r="AN161" s="3"/>
      <c r="AO161" s="3"/>
      <c r="AP161" s="3"/>
      <c r="AQ161" s="3"/>
      <c r="AR161" s="3"/>
      <c r="AS161" s="3"/>
    </row>
    <row r="162" spans="1:45" x14ac:dyDescent="0.25">
      <c r="A162" s="3"/>
      <c r="B162" s="3"/>
      <c r="C162" s="3"/>
      <c r="D162" s="3"/>
      <c r="E162" s="3"/>
      <c r="F162" s="3"/>
      <c r="G162" s="3"/>
      <c r="H162" s="3"/>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3"/>
      <c r="AH162" s="3"/>
      <c r="AI162" s="3"/>
      <c r="AJ162" s="3"/>
      <c r="AK162" s="3"/>
      <c r="AL162" s="3"/>
      <c r="AM162" s="3"/>
      <c r="AN162" s="3"/>
      <c r="AO162" s="3"/>
      <c r="AP162" s="3"/>
      <c r="AQ162" s="3"/>
      <c r="AR162" s="3"/>
      <c r="AS162" s="3"/>
    </row>
    <row r="163" spans="1:45" x14ac:dyDescent="0.25">
      <c r="A163" s="3"/>
      <c r="B163" s="3"/>
      <c r="C163" s="3"/>
      <c r="D163" s="3"/>
      <c r="E163" s="3"/>
      <c r="F163" s="3"/>
      <c r="G163" s="3"/>
      <c r="H163" s="3"/>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3"/>
      <c r="AH163" s="3"/>
      <c r="AI163" s="3"/>
      <c r="AJ163" s="3"/>
      <c r="AK163" s="3"/>
      <c r="AL163" s="3"/>
      <c r="AM163" s="3"/>
      <c r="AN163" s="3"/>
      <c r="AO163" s="3"/>
      <c r="AP163" s="3"/>
      <c r="AQ163" s="3"/>
      <c r="AR163" s="3"/>
      <c r="AS163" s="3"/>
    </row>
    <row r="164" spans="1:45" x14ac:dyDescent="0.25">
      <c r="A164" s="3"/>
      <c r="B164" s="3"/>
      <c r="C164" s="3"/>
      <c r="D164" s="3"/>
      <c r="E164" s="3"/>
      <c r="F164" s="3"/>
      <c r="G164" s="3"/>
      <c r="H164" s="3"/>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3"/>
      <c r="AH164" s="3"/>
      <c r="AI164" s="3"/>
      <c r="AJ164" s="3"/>
      <c r="AK164" s="3"/>
      <c r="AL164" s="3"/>
      <c r="AM164" s="3"/>
      <c r="AN164" s="3"/>
      <c r="AO164" s="3"/>
      <c r="AP164" s="3"/>
      <c r="AQ164" s="3"/>
      <c r="AR164" s="3"/>
      <c r="AS164" s="3"/>
    </row>
    <row r="165" spans="1:45" x14ac:dyDescent="0.25">
      <c r="A165" s="3"/>
      <c r="B165" s="3"/>
      <c r="C165" s="3"/>
      <c r="D165" s="3"/>
      <c r="E165" s="3"/>
      <c r="F165" s="3"/>
      <c r="G165" s="3"/>
      <c r="H165" s="3"/>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3"/>
      <c r="AH165" s="3"/>
      <c r="AI165" s="3"/>
      <c r="AJ165" s="3"/>
      <c r="AK165" s="3"/>
      <c r="AL165" s="3"/>
      <c r="AM165" s="3"/>
      <c r="AN165" s="3"/>
      <c r="AO165" s="3"/>
      <c r="AP165" s="3"/>
      <c r="AQ165" s="3"/>
      <c r="AR165" s="3"/>
      <c r="AS165" s="3"/>
    </row>
    <row r="166" spans="1:45" x14ac:dyDescent="0.25">
      <c r="A166" s="3"/>
      <c r="B166" s="3"/>
      <c r="C166" s="3"/>
      <c r="D166" s="3"/>
      <c r="E166" s="3"/>
      <c r="F166" s="3"/>
      <c r="G166" s="3"/>
      <c r="H166" s="3"/>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3"/>
      <c r="AH166" s="3"/>
      <c r="AI166" s="3"/>
      <c r="AJ166" s="3"/>
      <c r="AK166" s="3"/>
      <c r="AL166" s="3"/>
      <c r="AM166" s="3"/>
      <c r="AN166" s="3"/>
      <c r="AO166" s="3"/>
      <c r="AP166" s="3"/>
      <c r="AQ166" s="3"/>
      <c r="AR166" s="3"/>
      <c r="AS166" s="3"/>
    </row>
    <row r="167" spans="1:45" x14ac:dyDescent="0.25">
      <c r="A167" s="3"/>
      <c r="B167" s="3"/>
      <c r="C167" s="3"/>
      <c r="D167" s="3"/>
      <c r="E167" s="3"/>
      <c r="F167" s="3"/>
      <c r="G167" s="3"/>
      <c r="H167" s="3"/>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3"/>
      <c r="AH167" s="3"/>
      <c r="AI167" s="3"/>
      <c r="AJ167" s="3"/>
      <c r="AK167" s="3"/>
      <c r="AL167" s="3"/>
      <c r="AM167" s="3"/>
      <c r="AN167" s="3"/>
      <c r="AO167" s="3"/>
      <c r="AP167" s="3"/>
      <c r="AQ167" s="3"/>
      <c r="AR167" s="3"/>
      <c r="AS167" s="3"/>
    </row>
    <row r="168" spans="1:45" x14ac:dyDescent="0.25">
      <c r="A168" s="3"/>
      <c r="B168" s="3"/>
      <c r="C168" s="3"/>
      <c r="D168" s="3"/>
      <c r="E168" s="3"/>
      <c r="F168" s="3"/>
      <c r="G168" s="3"/>
      <c r="H168" s="3"/>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3"/>
      <c r="AH168" s="3"/>
      <c r="AI168" s="3"/>
      <c r="AJ168" s="3"/>
      <c r="AK168" s="3"/>
      <c r="AL168" s="3"/>
      <c r="AM168" s="3"/>
      <c r="AN168" s="3"/>
      <c r="AO168" s="3"/>
      <c r="AP168" s="3"/>
      <c r="AQ168" s="3"/>
      <c r="AR168" s="3"/>
      <c r="AS168" s="3"/>
    </row>
    <row r="169" spans="1:45" x14ac:dyDescent="0.25">
      <c r="A169" s="3"/>
      <c r="B169" s="3"/>
      <c r="C169" s="3"/>
      <c r="D169" s="3"/>
      <c r="E169" s="3"/>
      <c r="F169" s="3"/>
      <c r="G169" s="3"/>
      <c r="H169" s="3"/>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3"/>
      <c r="AH169" s="3"/>
      <c r="AI169" s="3"/>
      <c r="AJ169" s="3"/>
      <c r="AK169" s="3"/>
      <c r="AL169" s="3"/>
      <c r="AM169" s="3"/>
      <c r="AN169" s="3"/>
      <c r="AO169" s="3"/>
      <c r="AP169" s="3"/>
      <c r="AQ169" s="3"/>
      <c r="AR169" s="3"/>
      <c r="AS169" s="3"/>
    </row>
    <row r="170" spans="1:45" x14ac:dyDescent="0.25">
      <c r="A170" s="3"/>
      <c r="B170" s="3"/>
      <c r="C170" s="3"/>
      <c r="D170" s="3"/>
      <c r="E170" s="3"/>
      <c r="F170" s="3"/>
      <c r="G170" s="3"/>
      <c r="H170" s="3"/>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3"/>
      <c r="AH170" s="3"/>
      <c r="AI170" s="3"/>
      <c r="AJ170" s="3"/>
      <c r="AK170" s="3"/>
      <c r="AL170" s="3"/>
      <c r="AM170" s="3"/>
      <c r="AN170" s="3"/>
      <c r="AO170" s="3"/>
      <c r="AP170" s="3"/>
      <c r="AQ170" s="3"/>
      <c r="AR170" s="3"/>
      <c r="AS170" s="3"/>
    </row>
    <row r="171" spans="1:45" x14ac:dyDescent="0.25">
      <c r="A171" s="3"/>
      <c r="B171" s="3"/>
      <c r="C171" s="3"/>
      <c r="D171" s="3"/>
      <c r="E171" s="3"/>
      <c r="F171" s="3"/>
      <c r="G171" s="3"/>
      <c r="H171" s="3"/>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3"/>
      <c r="AH171" s="3"/>
      <c r="AI171" s="3"/>
      <c r="AJ171" s="3"/>
      <c r="AK171" s="3"/>
      <c r="AL171" s="3"/>
      <c r="AM171" s="3"/>
      <c r="AN171" s="3"/>
      <c r="AO171" s="3"/>
      <c r="AP171" s="3"/>
      <c r="AQ171" s="3"/>
      <c r="AR171" s="3"/>
      <c r="AS171" s="3"/>
    </row>
    <row r="172" spans="1:45" x14ac:dyDescent="0.25">
      <c r="A172" s="3"/>
      <c r="B172" s="3"/>
      <c r="C172" s="3"/>
      <c r="D172" s="3"/>
      <c r="E172" s="3"/>
      <c r="F172" s="3"/>
      <c r="G172" s="3"/>
      <c r="H172" s="3"/>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3"/>
      <c r="AH172" s="3"/>
      <c r="AI172" s="3"/>
      <c r="AJ172" s="3"/>
      <c r="AK172" s="3"/>
      <c r="AL172" s="3"/>
      <c r="AM172" s="3"/>
      <c r="AN172" s="3"/>
      <c r="AO172" s="3"/>
      <c r="AP172" s="3"/>
      <c r="AQ172" s="3"/>
      <c r="AR172" s="3"/>
      <c r="AS172" s="3"/>
    </row>
    <row r="173" spans="1:45" x14ac:dyDescent="0.25">
      <c r="A173" s="3"/>
      <c r="B173" s="3"/>
      <c r="C173" s="3"/>
      <c r="D173" s="3"/>
      <c r="E173" s="3"/>
      <c r="F173" s="3"/>
      <c r="G173" s="3"/>
      <c r="H173" s="3"/>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3"/>
      <c r="AH173" s="3"/>
      <c r="AI173" s="3"/>
      <c r="AJ173" s="3"/>
      <c r="AK173" s="3"/>
      <c r="AL173" s="3"/>
      <c r="AM173" s="3"/>
      <c r="AN173" s="3"/>
      <c r="AO173" s="3"/>
      <c r="AP173" s="3"/>
      <c r="AQ173" s="3"/>
      <c r="AR173" s="3"/>
      <c r="AS173" s="3"/>
    </row>
    <row r="174" spans="1:45" x14ac:dyDescent="0.25">
      <c r="A174" s="3"/>
      <c r="B174" s="3"/>
      <c r="C174" s="3"/>
      <c r="D174" s="3"/>
      <c r="E174" s="3"/>
      <c r="F174" s="3"/>
      <c r="G174" s="3"/>
      <c r="H174" s="3"/>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3"/>
      <c r="AH174" s="3"/>
      <c r="AI174" s="3"/>
      <c r="AJ174" s="3"/>
      <c r="AK174" s="3"/>
      <c r="AL174" s="3"/>
      <c r="AM174" s="3"/>
      <c r="AN174" s="3"/>
      <c r="AO174" s="3"/>
      <c r="AP174" s="3"/>
      <c r="AQ174" s="3"/>
      <c r="AR174" s="3"/>
      <c r="AS174" s="3"/>
    </row>
    <row r="175" spans="1:45" x14ac:dyDescent="0.25">
      <c r="A175" s="3"/>
      <c r="B175" s="3"/>
      <c r="C175" s="3"/>
      <c r="D175" s="3"/>
      <c r="E175" s="3"/>
      <c r="F175" s="3"/>
      <c r="G175" s="3"/>
      <c r="H175" s="3"/>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3"/>
      <c r="AH175" s="3"/>
      <c r="AI175" s="3"/>
      <c r="AJ175" s="3"/>
      <c r="AK175" s="3"/>
      <c r="AL175" s="3"/>
      <c r="AM175" s="3"/>
      <c r="AN175" s="3"/>
      <c r="AO175" s="3"/>
      <c r="AP175" s="3"/>
      <c r="AQ175" s="3"/>
      <c r="AR175" s="3"/>
      <c r="AS175" s="3"/>
    </row>
    <row r="176" spans="1:45" x14ac:dyDescent="0.25">
      <c r="A176" s="3"/>
      <c r="B176" s="3"/>
      <c r="C176" s="3"/>
      <c r="D176" s="3"/>
      <c r="E176" s="3"/>
      <c r="F176" s="3"/>
      <c r="G176" s="3"/>
      <c r="H176" s="3"/>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3"/>
      <c r="AH176" s="3"/>
      <c r="AI176" s="3"/>
      <c r="AJ176" s="3"/>
      <c r="AK176" s="3"/>
      <c r="AL176" s="3"/>
      <c r="AM176" s="3"/>
      <c r="AN176" s="3"/>
      <c r="AO176" s="3"/>
      <c r="AP176" s="3"/>
      <c r="AQ176" s="3"/>
      <c r="AR176" s="3"/>
      <c r="AS176" s="3"/>
    </row>
    <row r="177" spans="1:45" x14ac:dyDescent="0.25">
      <c r="A177" s="3"/>
      <c r="B177" s="3"/>
      <c r="C177" s="3"/>
      <c r="D177" s="3"/>
      <c r="E177" s="3"/>
      <c r="F177" s="3"/>
      <c r="G177" s="3"/>
      <c r="H177" s="3"/>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3"/>
      <c r="AH177" s="3"/>
      <c r="AI177" s="3"/>
      <c r="AJ177" s="3"/>
      <c r="AK177" s="3"/>
      <c r="AL177" s="3"/>
      <c r="AM177" s="3"/>
      <c r="AN177" s="3"/>
      <c r="AO177" s="3"/>
      <c r="AP177" s="3"/>
      <c r="AQ177" s="3"/>
      <c r="AR177" s="3"/>
      <c r="AS177" s="3"/>
    </row>
    <row r="178" spans="1:45" x14ac:dyDescent="0.25">
      <c r="A178" s="3"/>
      <c r="B178" s="3"/>
      <c r="C178" s="3"/>
      <c r="D178" s="3"/>
      <c r="E178" s="3"/>
      <c r="F178" s="3"/>
      <c r="G178" s="3"/>
      <c r="H178" s="3"/>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3"/>
      <c r="AH178" s="3"/>
      <c r="AI178" s="3"/>
      <c r="AJ178" s="3"/>
      <c r="AK178" s="3"/>
      <c r="AL178" s="3"/>
      <c r="AM178" s="3"/>
      <c r="AN178" s="3"/>
      <c r="AO178" s="3"/>
      <c r="AP178" s="3"/>
      <c r="AQ178" s="3"/>
      <c r="AR178" s="3"/>
      <c r="AS178" s="3"/>
    </row>
    <row r="179" spans="1:45" x14ac:dyDescent="0.25">
      <c r="A179" s="3"/>
      <c r="B179" s="3"/>
      <c r="C179" s="3"/>
      <c r="D179" s="3"/>
      <c r="E179" s="3"/>
      <c r="F179" s="3"/>
      <c r="G179" s="3"/>
      <c r="H179" s="3"/>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3"/>
      <c r="AH179" s="3"/>
      <c r="AI179" s="3"/>
      <c r="AJ179" s="3"/>
      <c r="AK179" s="3"/>
      <c r="AL179" s="3"/>
      <c r="AM179" s="3"/>
      <c r="AN179" s="3"/>
      <c r="AO179" s="3"/>
      <c r="AP179" s="3"/>
      <c r="AQ179" s="3"/>
      <c r="AR179" s="3"/>
      <c r="AS179" s="3"/>
    </row>
    <row r="180" spans="1:45" x14ac:dyDescent="0.25">
      <c r="A180" s="3"/>
      <c r="B180" s="3"/>
      <c r="C180" s="3"/>
      <c r="D180" s="3"/>
      <c r="E180" s="3"/>
      <c r="F180" s="3"/>
      <c r="G180" s="3"/>
      <c r="H180" s="3"/>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3"/>
      <c r="AH180" s="3"/>
      <c r="AI180" s="3"/>
      <c r="AJ180" s="3"/>
      <c r="AK180" s="3"/>
      <c r="AL180" s="3"/>
      <c r="AM180" s="3"/>
      <c r="AN180" s="3"/>
      <c r="AO180" s="3"/>
      <c r="AP180" s="3"/>
      <c r="AQ180" s="3"/>
      <c r="AR180" s="3"/>
      <c r="AS180" s="3"/>
    </row>
    <row r="181" spans="1:45" x14ac:dyDescent="0.25">
      <c r="A181" s="3"/>
      <c r="B181" s="3"/>
      <c r="C181" s="3"/>
      <c r="D181" s="3"/>
      <c r="E181" s="3"/>
      <c r="F181" s="3"/>
      <c r="G181" s="3"/>
      <c r="H181" s="3"/>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3"/>
      <c r="AH181" s="3"/>
      <c r="AI181" s="3"/>
      <c r="AJ181" s="3"/>
      <c r="AK181" s="3"/>
      <c r="AL181" s="3"/>
      <c r="AM181" s="3"/>
      <c r="AN181" s="3"/>
      <c r="AO181" s="3"/>
      <c r="AP181" s="3"/>
      <c r="AQ181" s="3"/>
      <c r="AR181" s="3"/>
      <c r="AS181" s="3"/>
    </row>
    <row r="182" spans="1:45" x14ac:dyDescent="0.25">
      <c r="A182" s="3"/>
      <c r="B182" s="3"/>
      <c r="C182" s="3"/>
      <c r="D182" s="3"/>
      <c r="E182" s="3"/>
      <c r="F182" s="3"/>
      <c r="G182" s="3"/>
      <c r="H182" s="3"/>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3"/>
      <c r="AH182" s="3"/>
      <c r="AI182" s="3"/>
      <c r="AJ182" s="3"/>
      <c r="AK182" s="3"/>
      <c r="AL182" s="3"/>
      <c r="AM182" s="3"/>
      <c r="AN182" s="3"/>
      <c r="AO182" s="3"/>
      <c r="AP182" s="3"/>
      <c r="AQ182" s="3"/>
      <c r="AR182" s="3"/>
      <c r="AS182" s="3"/>
    </row>
    <row r="183" spans="1:45" x14ac:dyDescent="0.25">
      <c r="A183" s="3"/>
      <c r="B183" s="3"/>
      <c r="C183" s="3"/>
      <c r="D183" s="3"/>
      <c r="E183" s="3"/>
      <c r="F183" s="3"/>
      <c r="G183" s="3"/>
      <c r="H183" s="3"/>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3"/>
      <c r="AH183" s="3"/>
      <c r="AI183" s="3"/>
      <c r="AJ183" s="3"/>
      <c r="AK183" s="3"/>
      <c r="AL183" s="3"/>
      <c r="AM183" s="3"/>
      <c r="AN183" s="3"/>
      <c r="AO183" s="3"/>
      <c r="AP183" s="3"/>
      <c r="AQ183" s="3"/>
      <c r="AR183" s="3"/>
      <c r="AS183" s="3"/>
    </row>
    <row r="184" spans="1:45" x14ac:dyDescent="0.25">
      <c r="A184" s="3"/>
      <c r="B184" s="3"/>
      <c r="C184" s="3"/>
      <c r="D184" s="3"/>
      <c r="E184" s="3"/>
      <c r="F184" s="3"/>
      <c r="G184" s="3"/>
      <c r="H184" s="3"/>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3"/>
      <c r="AH184" s="3"/>
      <c r="AI184" s="3"/>
      <c r="AJ184" s="3"/>
      <c r="AK184" s="3"/>
      <c r="AL184" s="3"/>
      <c r="AM184" s="3"/>
      <c r="AN184" s="3"/>
      <c r="AO184" s="3"/>
      <c r="AP184" s="3"/>
      <c r="AQ184" s="3"/>
      <c r="AR184" s="3"/>
      <c r="AS184" s="3"/>
    </row>
    <row r="185" spans="1:45" x14ac:dyDescent="0.25">
      <c r="A185" s="3"/>
      <c r="B185" s="3"/>
      <c r="C185" s="3"/>
      <c r="D185" s="3"/>
      <c r="E185" s="3"/>
      <c r="F185" s="3"/>
      <c r="G185" s="3"/>
      <c r="H185" s="3"/>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3"/>
      <c r="AH185" s="3"/>
      <c r="AI185" s="3"/>
      <c r="AJ185" s="3"/>
      <c r="AK185" s="3"/>
      <c r="AL185" s="3"/>
      <c r="AM185" s="3"/>
      <c r="AN185" s="3"/>
      <c r="AO185" s="3"/>
      <c r="AP185" s="3"/>
      <c r="AQ185" s="3"/>
      <c r="AR185" s="3"/>
      <c r="AS185" s="3"/>
    </row>
    <row r="186" spans="1:45" x14ac:dyDescent="0.25">
      <c r="A186" s="3"/>
      <c r="B186" s="3"/>
      <c r="C186" s="3"/>
      <c r="D186" s="3"/>
      <c r="E186" s="3"/>
      <c r="F186" s="3"/>
      <c r="G186" s="3"/>
      <c r="H186" s="3"/>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3"/>
      <c r="AH186" s="3"/>
      <c r="AI186" s="3"/>
      <c r="AJ186" s="3"/>
      <c r="AK186" s="3"/>
      <c r="AL186" s="3"/>
      <c r="AM186" s="3"/>
      <c r="AN186" s="3"/>
      <c r="AO186" s="3"/>
      <c r="AP186" s="3"/>
      <c r="AQ186" s="3"/>
      <c r="AR186" s="3"/>
      <c r="AS186" s="3"/>
    </row>
    <row r="187" spans="1:45" x14ac:dyDescent="0.25">
      <c r="A187" s="3"/>
      <c r="B187" s="3"/>
      <c r="C187" s="3"/>
      <c r="D187" s="3"/>
      <c r="E187" s="3"/>
      <c r="F187" s="3"/>
      <c r="G187" s="3"/>
      <c r="H187" s="3"/>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3"/>
      <c r="AH187" s="3"/>
      <c r="AI187" s="3"/>
      <c r="AJ187" s="3"/>
      <c r="AK187" s="3"/>
      <c r="AL187" s="3"/>
      <c r="AM187" s="3"/>
      <c r="AN187" s="3"/>
      <c r="AO187" s="3"/>
      <c r="AP187" s="3"/>
      <c r="AQ187" s="3"/>
      <c r="AR187" s="3"/>
      <c r="AS187" s="3"/>
    </row>
    <row r="188" spans="1:45" x14ac:dyDescent="0.25">
      <c r="A188" s="3"/>
      <c r="B188" s="3"/>
      <c r="C188" s="3"/>
      <c r="D188" s="3"/>
      <c r="E188" s="3"/>
      <c r="F188" s="3"/>
      <c r="G188" s="3"/>
      <c r="H188" s="3"/>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3"/>
      <c r="AH188" s="3"/>
      <c r="AI188" s="3"/>
      <c r="AJ188" s="3"/>
      <c r="AK188" s="3"/>
      <c r="AL188" s="3"/>
      <c r="AM188" s="3"/>
      <c r="AN188" s="3"/>
      <c r="AO188" s="3"/>
      <c r="AP188" s="3"/>
      <c r="AQ188" s="3"/>
      <c r="AR188" s="3"/>
      <c r="AS188" s="3"/>
    </row>
    <row r="189" spans="1:45" x14ac:dyDescent="0.25">
      <c r="A189" s="3"/>
      <c r="B189" s="3"/>
      <c r="C189" s="3"/>
      <c r="D189" s="3"/>
      <c r="E189" s="3"/>
      <c r="F189" s="3"/>
      <c r="G189" s="3"/>
      <c r="H189" s="3"/>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3"/>
      <c r="AH189" s="3"/>
      <c r="AI189" s="3"/>
      <c r="AJ189" s="3"/>
      <c r="AK189" s="3"/>
      <c r="AL189" s="3"/>
      <c r="AM189" s="3"/>
      <c r="AN189" s="3"/>
      <c r="AO189" s="3"/>
      <c r="AP189" s="3"/>
      <c r="AQ189" s="3"/>
      <c r="AR189" s="3"/>
      <c r="AS189" s="3"/>
    </row>
    <row r="190" spans="1:45" x14ac:dyDescent="0.25">
      <c r="A190" s="3"/>
      <c r="B190" s="3"/>
      <c r="C190" s="3"/>
      <c r="D190" s="3"/>
      <c r="E190" s="3"/>
      <c r="F190" s="3"/>
      <c r="G190" s="3"/>
      <c r="H190" s="3"/>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3"/>
      <c r="AH190" s="3"/>
      <c r="AI190" s="3"/>
      <c r="AJ190" s="3"/>
      <c r="AK190" s="3"/>
      <c r="AL190" s="3"/>
      <c r="AM190" s="3"/>
      <c r="AN190" s="3"/>
      <c r="AO190" s="3"/>
      <c r="AP190" s="3"/>
      <c r="AQ190" s="3"/>
      <c r="AR190" s="3"/>
      <c r="AS190" s="3"/>
    </row>
    <row r="191" spans="1:45" x14ac:dyDescent="0.25">
      <c r="A191" s="3"/>
      <c r="B191" s="3"/>
      <c r="C191" s="3"/>
      <c r="D191" s="3"/>
      <c r="E191" s="3"/>
      <c r="F191" s="3"/>
      <c r="G191" s="3"/>
      <c r="H191" s="3"/>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3"/>
      <c r="AH191" s="3"/>
      <c r="AI191" s="3"/>
      <c r="AJ191" s="3"/>
      <c r="AK191" s="3"/>
      <c r="AL191" s="3"/>
      <c r="AM191" s="3"/>
      <c r="AN191" s="3"/>
      <c r="AO191" s="3"/>
      <c r="AP191" s="3"/>
      <c r="AQ191" s="3"/>
      <c r="AR191" s="3"/>
      <c r="AS191" s="3"/>
    </row>
    <row r="192" spans="1:45" x14ac:dyDescent="0.25">
      <c r="A192" s="3"/>
      <c r="B192" s="3"/>
      <c r="C192" s="3"/>
      <c r="D192" s="3"/>
      <c r="E192" s="3"/>
      <c r="F192" s="3"/>
      <c r="G192" s="3"/>
      <c r="H192" s="3"/>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3"/>
      <c r="AH192" s="3"/>
      <c r="AI192" s="3"/>
      <c r="AJ192" s="3"/>
      <c r="AK192" s="3"/>
      <c r="AL192" s="3"/>
      <c r="AM192" s="3"/>
      <c r="AN192" s="3"/>
      <c r="AO192" s="3"/>
      <c r="AP192" s="3"/>
      <c r="AQ192" s="3"/>
      <c r="AR192" s="3"/>
      <c r="AS192" s="3"/>
    </row>
    <row r="193" spans="1:45" x14ac:dyDescent="0.25">
      <c r="A193" s="3"/>
      <c r="B193" s="3"/>
      <c r="C193" s="3"/>
      <c r="D193" s="3"/>
      <c r="E193" s="3"/>
      <c r="F193" s="3"/>
      <c r="G193" s="3"/>
      <c r="H193" s="3"/>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3"/>
      <c r="AH193" s="3"/>
      <c r="AI193" s="3"/>
      <c r="AJ193" s="3"/>
      <c r="AK193" s="3"/>
      <c r="AL193" s="3"/>
      <c r="AM193" s="3"/>
      <c r="AN193" s="3"/>
      <c r="AO193" s="3"/>
      <c r="AP193" s="3"/>
      <c r="AQ193" s="3"/>
      <c r="AR193" s="3"/>
      <c r="AS193" s="3"/>
    </row>
    <row r="194" spans="1:45" x14ac:dyDescent="0.25">
      <c r="A194" s="3"/>
      <c r="B194" s="3"/>
      <c r="C194" s="3"/>
      <c r="D194" s="3"/>
      <c r="E194" s="3"/>
      <c r="F194" s="3"/>
      <c r="G194" s="3"/>
      <c r="H194" s="3"/>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3"/>
      <c r="AH194" s="3"/>
      <c r="AI194" s="3"/>
      <c r="AJ194" s="3"/>
      <c r="AK194" s="3"/>
      <c r="AL194" s="3"/>
      <c r="AM194" s="3"/>
      <c r="AN194" s="3"/>
      <c r="AO194" s="3"/>
      <c r="AP194" s="3"/>
      <c r="AQ194" s="3"/>
      <c r="AR194" s="3"/>
      <c r="AS194" s="3"/>
    </row>
    <row r="195" spans="1:45" x14ac:dyDescent="0.25">
      <c r="A195" s="3"/>
      <c r="B195" s="3"/>
      <c r="C195" s="3"/>
      <c r="D195" s="3"/>
      <c r="E195" s="3"/>
      <c r="F195" s="3"/>
      <c r="G195" s="3"/>
      <c r="H195" s="3"/>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3"/>
      <c r="AH195" s="3"/>
      <c r="AI195" s="3"/>
      <c r="AJ195" s="3"/>
      <c r="AK195" s="3"/>
      <c r="AL195" s="3"/>
      <c r="AM195" s="3"/>
      <c r="AN195" s="3"/>
      <c r="AO195" s="3"/>
      <c r="AP195" s="3"/>
      <c r="AQ195" s="3"/>
      <c r="AR195" s="3"/>
      <c r="AS195" s="3"/>
    </row>
    <row r="196" spans="1:45" x14ac:dyDescent="0.25">
      <c r="A196" s="3"/>
      <c r="B196" s="3"/>
      <c r="C196" s="3"/>
      <c r="D196" s="3"/>
      <c r="E196" s="3"/>
      <c r="F196" s="3"/>
      <c r="G196" s="3"/>
      <c r="H196" s="3"/>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3"/>
      <c r="AH196" s="3"/>
      <c r="AI196" s="3"/>
      <c r="AJ196" s="3"/>
      <c r="AK196" s="3"/>
      <c r="AL196" s="3"/>
      <c r="AM196" s="3"/>
      <c r="AN196" s="3"/>
      <c r="AO196" s="3"/>
      <c r="AP196" s="3"/>
      <c r="AQ196" s="3"/>
      <c r="AR196" s="3"/>
      <c r="AS196" s="3"/>
    </row>
    <row r="197" spans="1:45" x14ac:dyDescent="0.25">
      <c r="A197" s="3"/>
      <c r="B197" s="3"/>
      <c r="C197" s="3"/>
      <c r="D197" s="3"/>
      <c r="E197" s="3"/>
      <c r="F197" s="3"/>
      <c r="G197" s="3"/>
      <c r="H197" s="3"/>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3"/>
      <c r="AH197" s="3"/>
      <c r="AI197" s="3"/>
      <c r="AJ197" s="3"/>
      <c r="AK197" s="3"/>
      <c r="AL197" s="3"/>
      <c r="AM197" s="3"/>
      <c r="AN197" s="3"/>
      <c r="AO197" s="3"/>
      <c r="AP197" s="3"/>
      <c r="AQ197" s="3"/>
      <c r="AR197" s="3"/>
      <c r="AS197" s="3"/>
    </row>
    <row r="198" spans="1:45" x14ac:dyDescent="0.25">
      <c r="A198" s="3"/>
      <c r="B198" s="3"/>
      <c r="C198" s="3"/>
      <c r="D198" s="3"/>
      <c r="E198" s="3"/>
      <c r="F198" s="3"/>
      <c r="G198" s="3"/>
      <c r="H198" s="3"/>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3"/>
      <c r="AH198" s="3"/>
      <c r="AI198" s="3"/>
      <c r="AJ198" s="3"/>
      <c r="AK198" s="3"/>
      <c r="AL198" s="3"/>
      <c r="AM198" s="3"/>
      <c r="AN198" s="3"/>
      <c r="AO198" s="3"/>
      <c r="AP198" s="3"/>
      <c r="AQ198" s="3"/>
      <c r="AR198" s="3"/>
      <c r="AS198" s="3"/>
    </row>
    <row r="199" spans="1:45" x14ac:dyDescent="0.25">
      <c r="A199" s="3"/>
      <c r="B199" s="3"/>
      <c r="C199" s="3"/>
      <c r="D199" s="3"/>
      <c r="E199" s="3"/>
      <c r="F199" s="3"/>
      <c r="G199" s="3"/>
      <c r="H199" s="3"/>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3"/>
      <c r="AH199" s="3"/>
      <c r="AI199" s="3"/>
      <c r="AJ199" s="3"/>
      <c r="AK199" s="3"/>
      <c r="AL199" s="3"/>
      <c r="AM199" s="3"/>
      <c r="AN199" s="3"/>
      <c r="AO199" s="3"/>
      <c r="AP199" s="3"/>
      <c r="AQ199" s="3"/>
      <c r="AR199" s="3"/>
      <c r="AS199" s="3"/>
    </row>
    <row r="200" spans="1:45" x14ac:dyDescent="0.25">
      <c r="A200" s="3"/>
      <c r="B200" s="3"/>
      <c r="C200" s="3"/>
      <c r="D200" s="3"/>
      <c r="E200" s="3"/>
      <c r="F200" s="3"/>
      <c r="G200" s="3"/>
      <c r="H200" s="3"/>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3"/>
      <c r="AH200" s="3"/>
      <c r="AI200" s="3"/>
      <c r="AJ200" s="3"/>
      <c r="AK200" s="3"/>
      <c r="AL200" s="3"/>
      <c r="AM200" s="3"/>
      <c r="AN200" s="3"/>
      <c r="AO200" s="3"/>
      <c r="AP200" s="3"/>
      <c r="AQ200" s="3"/>
      <c r="AR200" s="3"/>
      <c r="AS200" s="3"/>
    </row>
    <row r="201" spans="1:45" x14ac:dyDescent="0.25">
      <c r="A201" s="3"/>
      <c r="B201" s="3"/>
      <c r="C201" s="3"/>
      <c r="D201" s="3"/>
      <c r="E201" s="3"/>
      <c r="F201" s="3"/>
      <c r="G201" s="3"/>
      <c r="H201" s="3"/>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3"/>
      <c r="AH201" s="3"/>
      <c r="AI201" s="3"/>
      <c r="AJ201" s="3"/>
      <c r="AK201" s="3"/>
      <c r="AL201" s="3"/>
      <c r="AM201" s="3"/>
      <c r="AN201" s="3"/>
      <c r="AO201" s="3"/>
      <c r="AP201" s="3"/>
      <c r="AQ201" s="3"/>
      <c r="AR201" s="3"/>
      <c r="AS201" s="3"/>
    </row>
    <row r="202" spans="1:45" x14ac:dyDescent="0.25">
      <c r="A202" s="3"/>
      <c r="B202" s="3"/>
      <c r="C202" s="3"/>
      <c r="D202" s="3"/>
      <c r="E202" s="3"/>
      <c r="F202" s="3"/>
      <c r="G202" s="3"/>
      <c r="H202" s="3"/>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3"/>
      <c r="AH202" s="3"/>
      <c r="AI202" s="3"/>
      <c r="AJ202" s="3"/>
      <c r="AK202" s="3"/>
      <c r="AL202" s="3"/>
      <c r="AM202" s="3"/>
      <c r="AN202" s="3"/>
      <c r="AO202" s="3"/>
      <c r="AP202" s="3"/>
      <c r="AQ202" s="3"/>
      <c r="AR202" s="3"/>
      <c r="AS202" s="3"/>
    </row>
    <row r="203" spans="1:45" x14ac:dyDescent="0.25">
      <c r="A203" s="3"/>
      <c r="B203" s="3"/>
      <c r="C203" s="3"/>
      <c r="D203" s="3"/>
      <c r="E203" s="3"/>
      <c r="F203" s="3"/>
      <c r="G203" s="3"/>
      <c r="H203" s="3"/>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3"/>
      <c r="AH203" s="3"/>
      <c r="AI203" s="3"/>
      <c r="AJ203" s="3"/>
      <c r="AK203" s="3"/>
      <c r="AL203" s="3"/>
      <c r="AM203" s="3"/>
      <c r="AN203" s="3"/>
      <c r="AO203" s="3"/>
      <c r="AP203" s="3"/>
      <c r="AQ203" s="3"/>
      <c r="AR203" s="3"/>
      <c r="AS203" s="3"/>
    </row>
    <row r="204" spans="1:45" x14ac:dyDescent="0.25">
      <c r="A204" s="3"/>
      <c r="B204" s="3"/>
      <c r="C204" s="3"/>
      <c r="D204" s="3"/>
      <c r="E204" s="3"/>
      <c r="F204" s="3"/>
      <c r="G204" s="3"/>
      <c r="H204" s="3"/>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3"/>
      <c r="AH204" s="3"/>
      <c r="AI204" s="3"/>
      <c r="AJ204" s="3"/>
      <c r="AK204" s="3"/>
      <c r="AL204" s="3"/>
      <c r="AM204" s="3"/>
      <c r="AN204" s="3"/>
      <c r="AO204" s="3"/>
      <c r="AP204" s="3"/>
      <c r="AQ204" s="3"/>
      <c r="AR204" s="3"/>
      <c r="AS204" s="3"/>
    </row>
    <row r="205" spans="1:45" x14ac:dyDescent="0.25">
      <c r="A205" s="3"/>
      <c r="B205" s="3"/>
      <c r="C205" s="3"/>
      <c r="D205" s="3"/>
      <c r="E205" s="3"/>
      <c r="F205" s="3"/>
      <c r="G205" s="3"/>
      <c r="H205" s="3"/>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3"/>
      <c r="AH205" s="3"/>
      <c r="AI205" s="3"/>
      <c r="AJ205" s="3"/>
      <c r="AK205" s="3"/>
      <c r="AL205" s="3"/>
      <c r="AM205" s="3"/>
      <c r="AN205" s="3"/>
      <c r="AO205" s="3"/>
      <c r="AP205" s="3"/>
      <c r="AQ205" s="3"/>
      <c r="AR205" s="3"/>
      <c r="AS205" s="3"/>
    </row>
    <row r="206" spans="1:45" x14ac:dyDescent="0.25">
      <c r="A206" s="3"/>
      <c r="B206" s="3"/>
      <c r="C206" s="3"/>
      <c r="D206" s="3"/>
      <c r="E206" s="3"/>
      <c r="F206" s="3"/>
      <c r="G206" s="3"/>
      <c r="H206" s="3"/>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3"/>
      <c r="AH206" s="3"/>
      <c r="AI206" s="3"/>
      <c r="AJ206" s="3"/>
      <c r="AK206" s="3"/>
      <c r="AL206" s="3"/>
      <c r="AM206" s="3"/>
      <c r="AN206" s="3"/>
      <c r="AO206" s="3"/>
      <c r="AP206" s="3"/>
      <c r="AQ206" s="3"/>
      <c r="AR206" s="3"/>
      <c r="AS206" s="3"/>
    </row>
    <row r="207" spans="1:45" x14ac:dyDescent="0.25">
      <c r="A207" s="3"/>
      <c r="B207" s="3"/>
      <c r="C207" s="3"/>
      <c r="D207" s="3"/>
      <c r="E207" s="3"/>
      <c r="F207" s="3"/>
      <c r="G207" s="3"/>
      <c r="H207" s="3"/>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3"/>
      <c r="AH207" s="3"/>
      <c r="AI207" s="3"/>
      <c r="AJ207" s="3"/>
      <c r="AK207" s="3"/>
      <c r="AL207" s="3"/>
      <c r="AM207" s="3"/>
      <c r="AN207" s="3"/>
      <c r="AO207" s="3"/>
      <c r="AP207" s="3"/>
      <c r="AQ207" s="3"/>
      <c r="AR207" s="3"/>
      <c r="AS207" s="3"/>
    </row>
    <row r="208" spans="1:45" x14ac:dyDescent="0.25">
      <c r="A208" s="3"/>
      <c r="B208" s="3"/>
      <c r="C208" s="3"/>
      <c r="D208" s="3"/>
      <c r="E208" s="3"/>
      <c r="F208" s="3"/>
      <c r="G208" s="3"/>
      <c r="H208" s="3"/>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3"/>
      <c r="AH208" s="3"/>
      <c r="AI208" s="3"/>
      <c r="AJ208" s="3"/>
      <c r="AK208" s="3"/>
      <c r="AL208" s="3"/>
      <c r="AM208" s="3"/>
      <c r="AN208" s="3"/>
      <c r="AO208" s="3"/>
      <c r="AP208" s="3"/>
      <c r="AQ208" s="3"/>
      <c r="AR208" s="3"/>
      <c r="AS208" s="3"/>
    </row>
    <row r="209" spans="1:45" x14ac:dyDescent="0.25">
      <c r="A209" s="3"/>
      <c r="B209" s="3"/>
      <c r="C209" s="3"/>
      <c r="D209" s="3"/>
      <c r="E209" s="3"/>
      <c r="F209" s="3"/>
      <c r="G209" s="3"/>
      <c r="H209" s="3"/>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3"/>
      <c r="AH209" s="3"/>
      <c r="AI209" s="3"/>
      <c r="AJ209" s="3"/>
      <c r="AK209" s="3"/>
      <c r="AL209" s="3"/>
      <c r="AM209" s="3"/>
      <c r="AN209" s="3"/>
      <c r="AO209" s="3"/>
      <c r="AP209" s="3"/>
      <c r="AQ209" s="3"/>
      <c r="AR209" s="3"/>
      <c r="AS209" s="3"/>
    </row>
    <row r="210" spans="1:45" x14ac:dyDescent="0.25">
      <c r="A210" s="3"/>
      <c r="B210" s="3"/>
      <c r="C210" s="3"/>
      <c r="D210" s="3"/>
      <c r="E210" s="3"/>
      <c r="F210" s="3"/>
      <c r="G210" s="3"/>
      <c r="H210" s="3"/>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3"/>
      <c r="AH210" s="3"/>
      <c r="AI210" s="3"/>
      <c r="AJ210" s="3"/>
      <c r="AK210" s="3"/>
      <c r="AL210" s="3"/>
      <c r="AM210" s="3"/>
      <c r="AN210" s="3"/>
      <c r="AO210" s="3"/>
      <c r="AP210" s="3"/>
      <c r="AQ210" s="3"/>
      <c r="AR210" s="3"/>
      <c r="AS210" s="3"/>
    </row>
    <row r="211" spans="1:45" x14ac:dyDescent="0.25">
      <c r="A211" s="3"/>
      <c r="B211" s="3"/>
      <c r="C211" s="3"/>
      <c r="D211" s="3"/>
      <c r="E211" s="3"/>
      <c r="F211" s="3"/>
      <c r="G211" s="3"/>
      <c r="H211" s="3"/>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3"/>
      <c r="AH211" s="3"/>
      <c r="AI211" s="3"/>
      <c r="AJ211" s="3"/>
      <c r="AK211" s="3"/>
      <c r="AL211" s="3"/>
      <c r="AM211" s="3"/>
      <c r="AN211" s="3"/>
      <c r="AO211" s="3"/>
      <c r="AP211" s="3"/>
      <c r="AQ211" s="3"/>
      <c r="AR211" s="3"/>
      <c r="AS211" s="3"/>
    </row>
    <row r="212" spans="1:45" x14ac:dyDescent="0.25">
      <c r="A212" s="3"/>
      <c r="B212" s="3"/>
      <c r="C212" s="3"/>
      <c r="D212" s="3"/>
      <c r="E212" s="3"/>
      <c r="F212" s="3"/>
      <c r="G212" s="3"/>
      <c r="H212" s="3"/>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3"/>
      <c r="AH212" s="3"/>
      <c r="AI212" s="3"/>
      <c r="AJ212" s="3"/>
      <c r="AK212" s="3"/>
      <c r="AL212" s="3"/>
      <c r="AM212" s="3"/>
      <c r="AN212" s="3"/>
      <c r="AO212" s="3"/>
      <c r="AP212" s="3"/>
      <c r="AQ212" s="3"/>
      <c r="AR212" s="3"/>
      <c r="AS212" s="3"/>
    </row>
    <row r="213" spans="1:45" x14ac:dyDescent="0.25">
      <c r="A213" s="3"/>
      <c r="B213" s="3"/>
      <c r="C213" s="3"/>
      <c r="D213" s="3"/>
      <c r="E213" s="3"/>
      <c r="F213" s="3"/>
      <c r="G213" s="3"/>
      <c r="H213" s="3"/>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3"/>
      <c r="AH213" s="3"/>
      <c r="AI213" s="3"/>
      <c r="AJ213" s="3"/>
      <c r="AK213" s="3"/>
      <c r="AL213" s="3"/>
      <c r="AM213" s="3"/>
      <c r="AN213" s="3"/>
      <c r="AO213" s="3"/>
      <c r="AP213" s="3"/>
      <c r="AQ213" s="3"/>
      <c r="AR213" s="3"/>
      <c r="AS213" s="3"/>
    </row>
    <row r="214" spans="1:45" x14ac:dyDescent="0.25">
      <c r="A214" s="3"/>
      <c r="B214" s="3"/>
      <c r="C214" s="3"/>
      <c r="D214" s="3"/>
      <c r="E214" s="3"/>
      <c r="F214" s="3"/>
      <c r="G214" s="3"/>
      <c r="H214" s="3"/>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3"/>
      <c r="AH214" s="3"/>
      <c r="AI214" s="3"/>
      <c r="AJ214" s="3"/>
      <c r="AK214" s="3"/>
      <c r="AL214" s="3"/>
      <c r="AM214" s="3"/>
      <c r="AN214" s="3"/>
      <c r="AO214" s="3"/>
      <c r="AP214" s="3"/>
      <c r="AQ214" s="3"/>
      <c r="AR214" s="3"/>
      <c r="AS214" s="3"/>
    </row>
    <row r="215" spans="1:45" x14ac:dyDescent="0.25">
      <c r="A215" s="3"/>
      <c r="B215" s="3"/>
      <c r="C215" s="3"/>
      <c r="D215" s="3"/>
      <c r="E215" s="3"/>
      <c r="F215" s="3"/>
      <c r="G215" s="3"/>
      <c r="H215" s="3"/>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3"/>
      <c r="AH215" s="3"/>
      <c r="AI215" s="3"/>
      <c r="AJ215" s="3"/>
      <c r="AK215" s="3"/>
      <c r="AL215" s="3"/>
      <c r="AM215" s="3"/>
      <c r="AN215" s="3"/>
      <c r="AO215" s="3"/>
      <c r="AP215" s="3"/>
      <c r="AQ215" s="3"/>
      <c r="AR215" s="3"/>
      <c r="AS215" s="3"/>
    </row>
    <row r="216" spans="1:45" x14ac:dyDescent="0.25">
      <c r="A216" s="3"/>
      <c r="B216" s="3"/>
      <c r="C216" s="3"/>
      <c r="D216" s="3"/>
      <c r="E216" s="3"/>
      <c r="F216" s="3"/>
      <c r="G216" s="3"/>
      <c r="H216" s="3"/>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3"/>
      <c r="AH216" s="3"/>
      <c r="AI216" s="3"/>
      <c r="AJ216" s="3"/>
      <c r="AK216" s="3"/>
      <c r="AL216" s="3"/>
      <c r="AM216" s="3"/>
      <c r="AN216" s="3"/>
      <c r="AO216" s="3"/>
      <c r="AP216" s="3"/>
      <c r="AQ216" s="3"/>
      <c r="AR216" s="3"/>
      <c r="AS216" s="3"/>
    </row>
    <row r="217" spans="1:45" x14ac:dyDescent="0.25">
      <c r="A217" s="3"/>
      <c r="B217" s="3"/>
      <c r="C217" s="3"/>
      <c r="D217" s="3"/>
      <c r="E217" s="3"/>
      <c r="F217" s="3"/>
      <c r="G217" s="3"/>
      <c r="H217" s="3"/>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3"/>
      <c r="AH217" s="3"/>
      <c r="AI217" s="3"/>
      <c r="AJ217" s="3"/>
      <c r="AK217" s="3"/>
      <c r="AL217" s="3"/>
      <c r="AM217" s="3"/>
      <c r="AN217" s="3"/>
      <c r="AO217" s="3"/>
      <c r="AP217" s="3"/>
      <c r="AQ217" s="3"/>
      <c r="AR217" s="3"/>
      <c r="AS217" s="3"/>
    </row>
    <row r="218" spans="1:45" x14ac:dyDescent="0.25">
      <c r="A218" s="3"/>
      <c r="B218" s="3"/>
      <c r="C218" s="3"/>
      <c r="D218" s="3"/>
      <c r="E218" s="3"/>
      <c r="F218" s="3"/>
      <c r="G218" s="3"/>
      <c r="H218" s="3"/>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3"/>
      <c r="AH218" s="3"/>
      <c r="AI218" s="3"/>
      <c r="AJ218" s="3"/>
      <c r="AK218" s="3"/>
      <c r="AL218" s="3"/>
      <c r="AM218" s="3"/>
      <c r="AN218" s="3"/>
      <c r="AO218" s="3"/>
      <c r="AP218" s="3"/>
      <c r="AQ218" s="3"/>
      <c r="AR218" s="3"/>
      <c r="AS218" s="3"/>
    </row>
    <row r="219" spans="1:45" x14ac:dyDescent="0.25">
      <c r="A219" s="3"/>
      <c r="B219" s="3"/>
      <c r="C219" s="3"/>
      <c r="D219" s="3"/>
      <c r="E219" s="3"/>
      <c r="F219" s="3"/>
      <c r="G219" s="3"/>
      <c r="H219" s="3"/>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3"/>
      <c r="AH219" s="3"/>
      <c r="AI219" s="3"/>
      <c r="AJ219" s="3"/>
      <c r="AK219" s="3"/>
      <c r="AL219" s="3"/>
      <c r="AM219" s="3"/>
      <c r="AN219" s="3"/>
      <c r="AO219" s="3"/>
      <c r="AP219" s="3"/>
      <c r="AQ219" s="3"/>
      <c r="AR219" s="3"/>
      <c r="AS219" s="3"/>
    </row>
    <row r="220" spans="1:45" x14ac:dyDescent="0.25">
      <c r="A220" s="3"/>
      <c r="B220" s="3"/>
      <c r="C220" s="3"/>
      <c r="D220" s="3"/>
      <c r="E220" s="3"/>
      <c r="F220" s="3"/>
      <c r="G220" s="3"/>
      <c r="H220" s="3"/>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3"/>
      <c r="AH220" s="3"/>
      <c r="AI220" s="3"/>
      <c r="AJ220" s="3"/>
      <c r="AK220" s="3"/>
      <c r="AL220" s="3"/>
      <c r="AM220" s="3"/>
      <c r="AN220" s="3"/>
      <c r="AO220" s="3"/>
      <c r="AP220" s="3"/>
      <c r="AQ220" s="3"/>
      <c r="AR220" s="3"/>
      <c r="AS220" s="3"/>
    </row>
    <row r="221" spans="1:45" x14ac:dyDescent="0.25">
      <c r="A221" s="3"/>
      <c r="B221" s="3"/>
      <c r="C221" s="3"/>
      <c r="D221" s="3"/>
      <c r="E221" s="3"/>
      <c r="F221" s="3"/>
      <c r="G221" s="3"/>
      <c r="H221" s="3"/>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3"/>
      <c r="AH221" s="3"/>
      <c r="AI221" s="3"/>
      <c r="AJ221" s="3"/>
      <c r="AK221" s="3"/>
      <c r="AL221" s="3"/>
      <c r="AM221" s="3"/>
      <c r="AN221" s="3"/>
      <c r="AO221" s="3"/>
      <c r="AP221" s="3"/>
      <c r="AQ221" s="3"/>
      <c r="AR221" s="3"/>
      <c r="AS221" s="3"/>
    </row>
    <row r="222" spans="1:45" x14ac:dyDescent="0.25">
      <c r="A222" s="3"/>
      <c r="B222" s="3"/>
      <c r="C222" s="3"/>
      <c r="D222" s="3"/>
      <c r="E222" s="3"/>
      <c r="F222" s="3"/>
      <c r="G222" s="3"/>
      <c r="H222" s="3"/>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3"/>
      <c r="AH222" s="3"/>
      <c r="AI222" s="3"/>
      <c r="AJ222" s="3"/>
      <c r="AK222" s="3"/>
      <c r="AL222" s="3"/>
      <c r="AM222" s="3"/>
      <c r="AN222" s="3"/>
      <c r="AO222" s="3"/>
      <c r="AP222" s="3"/>
      <c r="AQ222" s="3"/>
      <c r="AR222" s="3"/>
      <c r="AS222" s="3"/>
    </row>
    <row r="223" spans="1:45" x14ac:dyDescent="0.25">
      <c r="A223" s="3"/>
      <c r="B223" s="3"/>
      <c r="C223" s="3"/>
      <c r="D223" s="3"/>
      <c r="E223" s="3"/>
      <c r="F223" s="3"/>
      <c r="G223" s="3"/>
      <c r="H223" s="3"/>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3"/>
      <c r="AH223" s="3"/>
      <c r="AI223" s="3"/>
      <c r="AJ223" s="3"/>
      <c r="AK223" s="3"/>
      <c r="AL223" s="3"/>
      <c r="AM223" s="3"/>
      <c r="AN223" s="3"/>
      <c r="AO223" s="3"/>
      <c r="AP223" s="3"/>
      <c r="AQ223" s="3"/>
      <c r="AR223" s="3"/>
      <c r="AS223" s="3"/>
    </row>
    <row r="224" spans="1:45" x14ac:dyDescent="0.25">
      <c r="A224" s="3"/>
      <c r="B224" s="3"/>
      <c r="C224" s="3"/>
      <c r="D224" s="3"/>
      <c r="E224" s="3"/>
      <c r="F224" s="3"/>
      <c r="G224" s="3"/>
      <c r="H224" s="3"/>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3"/>
      <c r="AH224" s="3"/>
      <c r="AI224" s="3"/>
      <c r="AJ224" s="3"/>
      <c r="AK224" s="3"/>
      <c r="AL224" s="3"/>
      <c r="AM224" s="3"/>
      <c r="AN224" s="3"/>
      <c r="AO224" s="3"/>
      <c r="AP224" s="3"/>
      <c r="AQ224" s="3"/>
      <c r="AR224" s="3"/>
      <c r="AS224" s="3"/>
    </row>
    <row r="225" spans="1:45" x14ac:dyDescent="0.25">
      <c r="A225" s="3"/>
      <c r="B225" s="3"/>
      <c r="C225" s="3"/>
      <c r="D225" s="3"/>
      <c r="E225" s="3"/>
      <c r="F225" s="3"/>
      <c r="G225" s="3"/>
      <c r="H225" s="3"/>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3"/>
      <c r="AH225" s="3"/>
      <c r="AI225" s="3"/>
      <c r="AJ225" s="3"/>
      <c r="AK225" s="3"/>
      <c r="AL225" s="3"/>
      <c r="AM225" s="3"/>
      <c r="AN225" s="3"/>
      <c r="AO225" s="3"/>
      <c r="AP225" s="3"/>
      <c r="AQ225" s="3"/>
      <c r="AR225" s="3"/>
      <c r="AS225" s="3"/>
    </row>
    <row r="226" spans="1:45" x14ac:dyDescent="0.25">
      <c r="A226" s="3"/>
      <c r="B226" s="3"/>
      <c r="C226" s="3"/>
      <c r="D226" s="3"/>
      <c r="E226" s="3"/>
      <c r="F226" s="3"/>
      <c r="G226" s="3"/>
      <c r="H226" s="3"/>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3"/>
      <c r="AH226" s="3"/>
      <c r="AI226" s="3"/>
      <c r="AJ226" s="3"/>
      <c r="AK226" s="3"/>
      <c r="AL226" s="3"/>
      <c r="AM226" s="3"/>
      <c r="AN226" s="3"/>
      <c r="AO226" s="3"/>
      <c r="AP226" s="3"/>
      <c r="AQ226" s="3"/>
      <c r="AR226" s="3"/>
      <c r="AS226" s="3"/>
    </row>
    <row r="227" spans="1:45" x14ac:dyDescent="0.25">
      <c r="A227" s="3"/>
      <c r="B227" s="3"/>
      <c r="C227" s="3"/>
      <c r="D227" s="3"/>
      <c r="E227" s="3"/>
      <c r="F227" s="3"/>
      <c r="G227" s="3"/>
      <c r="H227" s="3"/>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3"/>
      <c r="AH227" s="3"/>
      <c r="AI227" s="3"/>
      <c r="AJ227" s="3"/>
      <c r="AK227" s="3"/>
      <c r="AL227" s="3"/>
      <c r="AM227" s="3"/>
      <c r="AN227" s="3"/>
      <c r="AO227" s="3"/>
      <c r="AP227" s="3"/>
      <c r="AQ227" s="3"/>
      <c r="AR227" s="3"/>
      <c r="AS227" s="3"/>
    </row>
    <row r="228" spans="1:45" x14ac:dyDescent="0.25">
      <c r="A228" s="3"/>
      <c r="B228" s="3"/>
      <c r="C228" s="3"/>
      <c r="D228" s="3"/>
      <c r="E228" s="3"/>
      <c r="F228" s="3"/>
      <c r="G228" s="3"/>
      <c r="H228" s="3"/>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3"/>
      <c r="AH228" s="3"/>
      <c r="AI228" s="3"/>
      <c r="AJ228" s="3"/>
      <c r="AK228" s="3"/>
      <c r="AL228" s="3"/>
      <c r="AM228" s="3"/>
      <c r="AN228" s="3"/>
      <c r="AO228" s="3"/>
      <c r="AP228" s="3"/>
      <c r="AQ228" s="3"/>
      <c r="AR228" s="3"/>
      <c r="AS228" s="3"/>
    </row>
    <row r="229" spans="1:45" x14ac:dyDescent="0.25">
      <c r="A229" s="3"/>
      <c r="B229" s="3"/>
      <c r="C229" s="3"/>
      <c r="D229" s="3"/>
      <c r="E229" s="3"/>
      <c r="F229" s="3"/>
      <c r="G229" s="3"/>
      <c r="H229" s="3"/>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3"/>
      <c r="AH229" s="3"/>
      <c r="AI229" s="3"/>
      <c r="AJ229" s="3"/>
      <c r="AK229" s="3"/>
      <c r="AL229" s="3"/>
      <c r="AM229" s="3"/>
      <c r="AN229" s="3"/>
      <c r="AO229" s="3"/>
      <c r="AP229" s="3"/>
      <c r="AQ229" s="3"/>
      <c r="AR229" s="3"/>
      <c r="AS229" s="3"/>
    </row>
    <row r="230" spans="1:45" x14ac:dyDescent="0.25">
      <c r="A230" s="3"/>
      <c r="B230" s="3"/>
      <c r="C230" s="3"/>
      <c r="D230" s="3"/>
      <c r="E230" s="3"/>
      <c r="F230" s="3"/>
      <c r="G230" s="3"/>
      <c r="H230" s="3"/>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3"/>
      <c r="AH230" s="3"/>
      <c r="AI230" s="3"/>
      <c r="AJ230" s="3"/>
      <c r="AK230" s="3"/>
      <c r="AL230" s="3"/>
      <c r="AM230" s="3"/>
      <c r="AN230" s="3"/>
      <c r="AO230" s="3"/>
      <c r="AP230" s="3"/>
      <c r="AQ230" s="3"/>
      <c r="AR230" s="3"/>
      <c r="AS230" s="3"/>
    </row>
    <row r="231" spans="1:45" x14ac:dyDescent="0.25">
      <c r="A231" s="3"/>
      <c r="B231" s="3"/>
      <c r="C231" s="3"/>
      <c r="D231" s="3"/>
      <c r="E231" s="3"/>
      <c r="F231" s="3"/>
      <c r="G231" s="3"/>
      <c r="H231" s="3"/>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3"/>
      <c r="AH231" s="3"/>
      <c r="AI231" s="3"/>
      <c r="AJ231" s="3"/>
      <c r="AK231" s="3"/>
      <c r="AL231" s="3"/>
      <c r="AM231" s="3"/>
      <c r="AN231" s="3"/>
      <c r="AO231" s="3"/>
      <c r="AP231" s="3"/>
      <c r="AQ231" s="3"/>
      <c r="AR231" s="3"/>
      <c r="AS231" s="3"/>
    </row>
    <row r="232" spans="1:45" x14ac:dyDescent="0.25">
      <c r="A232" s="3"/>
      <c r="B232" s="3"/>
      <c r="C232" s="3"/>
      <c r="D232" s="3"/>
      <c r="E232" s="3"/>
      <c r="F232" s="3"/>
      <c r="G232" s="3"/>
      <c r="H232" s="3"/>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3"/>
      <c r="AH232" s="3"/>
      <c r="AI232" s="3"/>
      <c r="AJ232" s="3"/>
      <c r="AK232" s="3"/>
      <c r="AL232" s="3"/>
      <c r="AM232" s="3"/>
      <c r="AN232" s="3"/>
      <c r="AO232" s="3"/>
      <c r="AP232" s="3"/>
      <c r="AQ232" s="3"/>
      <c r="AR232" s="3"/>
      <c r="AS232" s="3"/>
    </row>
    <row r="233" spans="1:45" x14ac:dyDescent="0.25">
      <c r="A233" s="3"/>
      <c r="B233" s="3"/>
      <c r="C233" s="3"/>
      <c r="D233" s="3"/>
      <c r="E233" s="3"/>
      <c r="F233" s="3"/>
      <c r="G233" s="3"/>
      <c r="H233" s="3"/>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3"/>
      <c r="AH233" s="3"/>
      <c r="AI233" s="3"/>
      <c r="AJ233" s="3"/>
      <c r="AK233" s="3"/>
      <c r="AL233" s="3"/>
      <c r="AM233" s="3"/>
      <c r="AN233" s="3"/>
      <c r="AO233" s="3"/>
      <c r="AP233" s="3"/>
      <c r="AQ233" s="3"/>
      <c r="AR233" s="3"/>
      <c r="AS233" s="3"/>
    </row>
    <row r="234" spans="1:45" x14ac:dyDescent="0.25">
      <c r="A234" s="3"/>
      <c r="B234" s="3"/>
      <c r="C234" s="3"/>
      <c r="D234" s="3"/>
      <c r="E234" s="3"/>
      <c r="F234" s="3"/>
      <c r="G234" s="3"/>
      <c r="H234" s="3"/>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3"/>
      <c r="AH234" s="3"/>
      <c r="AI234" s="3"/>
      <c r="AJ234" s="3"/>
      <c r="AK234" s="3"/>
      <c r="AL234" s="3"/>
      <c r="AM234" s="3"/>
      <c r="AN234" s="3"/>
      <c r="AO234" s="3"/>
      <c r="AP234" s="3"/>
      <c r="AQ234" s="3"/>
      <c r="AR234" s="3"/>
      <c r="AS234" s="3"/>
    </row>
    <row r="235" spans="1:45" x14ac:dyDescent="0.25">
      <c r="A235" s="3"/>
      <c r="B235" s="3"/>
      <c r="C235" s="3"/>
      <c r="D235" s="3"/>
      <c r="E235" s="3"/>
      <c r="F235" s="3"/>
      <c r="G235" s="3"/>
      <c r="H235" s="3"/>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3"/>
      <c r="AH235" s="3"/>
      <c r="AI235" s="3"/>
      <c r="AJ235" s="3"/>
      <c r="AK235" s="3"/>
      <c r="AL235" s="3"/>
      <c r="AM235" s="3"/>
      <c r="AN235" s="3"/>
      <c r="AO235" s="3"/>
      <c r="AP235" s="3"/>
      <c r="AQ235" s="3"/>
      <c r="AR235" s="3"/>
      <c r="AS235" s="3"/>
    </row>
    <row r="236" spans="1:45" x14ac:dyDescent="0.25">
      <c r="A236" s="3"/>
      <c r="B236" s="3"/>
      <c r="C236" s="3"/>
      <c r="D236" s="3"/>
      <c r="E236" s="3"/>
      <c r="F236" s="3"/>
      <c r="G236" s="3"/>
      <c r="H236" s="3"/>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3"/>
      <c r="AH236" s="3"/>
      <c r="AI236" s="3"/>
      <c r="AJ236" s="3"/>
      <c r="AK236" s="3"/>
      <c r="AL236" s="3"/>
      <c r="AM236" s="3"/>
      <c r="AN236" s="3"/>
      <c r="AO236" s="3"/>
      <c r="AP236" s="3"/>
      <c r="AQ236" s="3"/>
      <c r="AR236" s="3"/>
      <c r="AS236" s="3"/>
    </row>
    <row r="237" spans="1:45" x14ac:dyDescent="0.25">
      <c r="A237" s="3"/>
      <c r="B237" s="3"/>
      <c r="C237" s="3"/>
      <c r="D237" s="3"/>
      <c r="E237" s="3"/>
      <c r="F237" s="3"/>
      <c r="G237" s="3"/>
      <c r="H237" s="3"/>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3"/>
      <c r="AH237" s="3"/>
      <c r="AI237" s="3"/>
      <c r="AJ237" s="3"/>
      <c r="AK237" s="3"/>
      <c r="AL237" s="3"/>
      <c r="AM237" s="3"/>
      <c r="AN237" s="3"/>
      <c r="AO237" s="3"/>
      <c r="AP237" s="3"/>
      <c r="AQ237" s="3"/>
      <c r="AR237" s="3"/>
      <c r="AS237" s="3"/>
    </row>
    <row r="238" spans="1:45" x14ac:dyDescent="0.25">
      <c r="A238" s="3"/>
      <c r="B238" s="3"/>
      <c r="C238" s="3"/>
      <c r="D238" s="3"/>
      <c r="E238" s="3"/>
      <c r="F238" s="3"/>
      <c r="G238" s="3"/>
      <c r="H238" s="3"/>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3"/>
      <c r="AH238" s="3"/>
      <c r="AI238" s="3"/>
      <c r="AJ238" s="3"/>
      <c r="AK238" s="3"/>
      <c r="AL238" s="3"/>
      <c r="AM238" s="3"/>
      <c r="AN238" s="3"/>
      <c r="AO238" s="3"/>
      <c r="AP238" s="3"/>
      <c r="AQ238" s="3"/>
      <c r="AR238" s="3"/>
      <c r="AS238" s="3"/>
    </row>
    <row r="239" spans="1:45" x14ac:dyDescent="0.25">
      <c r="A239" s="3"/>
      <c r="B239" s="3"/>
      <c r="C239" s="3"/>
      <c r="D239" s="3"/>
      <c r="E239" s="3"/>
      <c r="F239" s="3"/>
      <c r="G239" s="3"/>
      <c r="H239" s="3"/>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3"/>
      <c r="AH239" s="3"/>
      <c r="AI239" s="3"/>
      <c r="AJ239" s="3"/>
      <c r="AK239" s="3"/>
      <c r="AL239" s="3"/>
      <c r="AM239" s="3"/>
      <c r="AN239" s="3"/>
      <c r="AO239" s="3"/>
      <c r="AP239" s="3"/>
      <c r="AQ239" s="3"/>
      <c r="AR239" s="3"/>
      <c r="AS239" s="3"/>
    </row>
    <row r="240" spans="1:45" x14ac:dyDescent="0.25">
      <c r="A240" s="3"/>
      <c r="B240" s="3"/>
      <c r="C240" s="3"/>
      <c r="D240" s="3"/>
      <c r="E240" s="3"/>
      <c r="F240" s="3"/>
      <c r="G240" s="3"/>
      <c r="H240" s="3"/>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3"/>
      <c r="AH240" s="3"/>
      <c r="AI240" s="3"/>
      <c r="AJ240" s="3"/>
      <c r="AK240" s="3"/>
      <c r="AL240" s="3"/>
      <c r="AM240" s="3"/>
      <c r="AN240" s="3"/>
      <c r="AO240" s="3"/>
      <c r="AP240" s="3"/>
      <c r="AQ240" s="3"/>
      <c r="AR240" s="3"/>
      <c r="AS240" s="3"/>
    </row>
    <row r="241" spans="1:45" x14ac:dyDescent="0.25">
      <c r="A241" s="3"/>
      <c r="B241" s="3"/>
      <c r="C241" s="3"/>
      <c r="D241" s="3"/>
      <c r="E241" s="3"/>
      <c r="F241" s="3"/>
      <c r="G241" s="3"/>
      <c r="H241" s="3"/>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3"/>
      <c r="AH241" s="3"/>
      <c r="AI241" s="3"/>
      <c r="AJ241" s="3"/>
      <c r="AK241" s="3"/>
      <c r="AL241" s="3"/>
      <c r="AM241" s="3"/>
      <c r="AN241" s="3"/>
      <c r="AO241" s="3"/>
      <c r="AP241" s="3"/>
      <c r="AQ241" s="3"/>
      <c r="AR241" s="3"/>
      <c r="AS241" s="3"/>
    </row>
    <row r="242" spans="1:45" x14ac:dyDescent="0.25">
      <c r="A242" s="3"/>
      <c r="B242" s="3"/>
      <c r="C242" s="3"/>
      <c r="D242" s="3"/>
      <c r="E242" s="3"/>
      <c r="F242" s="3"/>
      <c r="G242" s="3"/>
      <c r="H242" s="3"/>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3"/>
      <c r="AH242" s="3"/>
      <c r="AI242" s="3"/>
      <c r="AJ242" s="3"/>
      <c r="AK242" s="3"/>
      <c r="AL242" s="3"/>
      <c r="AM242" s="3"/>
      <c r="AN242" s="3"/>
      <c r="AO242" s="3"/>
      <c r="AP242" s="3"/>
      <c r="AQ242" s="3"/>
      <c r="AR242" s="3"/>
      <c r="AS242" s="3"/>
    </row>
    <row r="243" spans="1:45" x14ac:dyDescent="0.25">
      <c r="A243" s="3"/>
      <c r="B243" s="3"/>
      <c r="C243" s="3"/>
      <c r="D243" s="3"/>
      <c r="E243" s="3"/>
      <c r="F243" s="3"/>
      <c r="G243" s="3"/>
      <c r="H243" s="3"/>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3"/>
      <c r="AH243" s="3"/>
      <c r="AI243" s="3"/>
      <c r="AJ243" s="3"/>
      <c r="AK243" s="3"/>
      <c r="AL243" s="3"/>
      <c r="AM243" s="3"/>
      <c r="AN243" s="3"/>
      <c r="AO243" s="3"/>
      <c r="AP243" s="3"/>
      <c r="AQ243" s="3"/>
      <c r="AR243" s="3"/>
      <c r="AS243" s="3"/>
    </row>
    <row r="244" spans="1:45" x14ac:dyDescent="0.25">
      <c r="A244" s="3"/>
      <c r="B244" s="3"/>
      <c r="C244" s="3"/>
      <c r="D244" s="3"/>
      <c r="E244" s="3"/>
      <c r="F244" s="3"/>
      <c r="G244" s="3"/>
      <c r="H244" s="3"/>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3"/>
      <c r="AH244" s="3"/>
      <c r="AI244" s="3"/>
      <c r="AJ244" s="3"/>
      <c r="AK244" s="3"/>
      <c r="AL244" s="3"/>
      <c r="AM244" s="3"/>
      <c r="AN244" s="3"/>
      <c r="AO244" s="3"/>
      <c r="AP244" s="3"/>
      <c r="AQ244" s="3"/>
      <c r="AR244" s="3"/>
      <c r="AS244" s="3"/>
    </row>
    <row r="245" spans="1:45" x14ac:dyDescent="0.25">
      <c r="A245" s="3"/>
      <c r="B245" s="3"/>
      <c r="C245" s="3"/>
      <c r="D245" s="3"/>
      <c r="E245" s="3"/>
      <c r="F245" s="3"/>
      <c r="G245" s="3"/>
      <c r="H245" s="3"/>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3"/>
      <c r="AH245" s="3"/>
      <c r="AI245" s="3"/>
      <c r="AJ245" s="3"/>
      <c r="AK245" s="3"/>
      <c r="AL245" s="3"/>
      <c r="AM245" s="3"/>
      <c r="AN245" s="3"/>
      <c r="AO245" s="3"/>
      <c r="AP245" s="3"/>
      <c r="AQ245" s="3"/>
      <c r="AR245" s="3"/>
      <c r="AS245" s="3"/>
    </row>
    <row r="246" spans="1:45" x14ac:dyDescent="0.25">
      <c r="A246" s="3"/>
      <c r="B246" s="3"/>
      <c r="C246" s="3"/>
      <c r="D246" s="3"/>
      <c r="E246" s="3"/>
      <c r="F246" s="3"/>
      <c r="G246" s="3"/>
      <c r="H246" s="3"/>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3"/>
      <c r="AH246" s="3"/>
      <c r="AI246" s="3"/>
      <c r="AJ246" s="3"/>
      <c r="AK246" s="3"/>
      <c r="AL246" s="3"/>
      <c r="AM246" s="3"/>
      <c r="AN246" s="3"/>
      <c r="AO246" s="3"/>
      <c r="AP246" s="3"/>
      <c r="AQ246" s="3"/>
      <c r="AR246" s="3"/>
      <c r="AS246" s="3"/>
    </row>
    <row r="247" spans="1:45" x14ac:dyDescent="0.25">
      <c r="A247" s="3"/>
      <c r="B247" s="3"/>
      <c r="C247" s="3"/>
      <c r="D247" s="3"/>
      <c r="E247" s="3"/>
      <c r="F247" s="3"/>
      <c r="G247" s="3"/>
      <c r="H247" s="3"/>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3"/>
      <c r="AH247" s="3"/>
      <c r="AI247" s="3"/>
      <c r="AJ247" s="3"/>
      <c r="AK247" s="3"/>
      <c r="AL247" s="3"/>
      <c r="AM247" s="3"/>
      <c r="AN247" s="3"/>
      <c r="AO247" s="3"/>
      <c r="AP247" s="3"/>
      <c r="AQ247" s="3"/>
      <c r="AR247" s="3"/>
      <c r="AS247" s="3"/>
    </row>
    <row r="248" spans="1:45" x14ac:dyDescent="0.25">
      <c r="A248" s="3"/>
      <c r="B248" s="3"/>
      <c r="C248" s="3"/>
      <c r="D248" s="3"/>
      <c r="E248" s="3"/>
      <c r="F248" s="3"/>
      <c r="G248" s="3"/>
      <c r="H248" s="3"/>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3"/>
      <c r="AH248" s="3"/>
      <c r="AI248" s="3"/>
      <c r="AJ248" s="3"/>
      <c r="AK248" s="3"/>
      <c r="AL248" s="3"/>
      <c r="AM248" s="3"/>
      <c r="AN248" s="3"/>
      <c r="AO248" s="3"/>
      <c r="AP248" s="3"/>
      <c r="AQ248" s="3"/>
      <c r="AR248" s="3"/>
      <c r="AS248" s="3"/>
    </row>
    <row r="249" spans="1:45" x14ac:dyDescent="0.25">
      <c r="A249" s="3"/>
      <c r="B249" s="3"/>
      <c r="C249" s="3"/>
      <c r="D249" s="3"/>
      <c r="E249" s="3"/>
      <c r="F249" s="3"/>
      <c r="G249" s="3"/>
      <c r="H249" s="3"/>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3"/>
      <c r="AH249" s="3"/>
      <c r="AI249" s="3"/>
      <c r="AJ249" s="3"/>
      <c r="AK249" s="3"/>
      <c r="AL249" s="3"/>
      <c r="AM249" s="3"/>
      <c r="AN249" s="3"/>
      <c r="AO249" s="3"/>
      <c r="AP249" s="3"/>
      <c r="AQ249" s="3"/>
      <c r="AR249" s="3"/>
      <c r="AS249" s="3"/>
    </row>
    <row r="250" spans="1:45" x14ac:dyDescent="0.25">
      <c r="A250" s="3"/>
      <c r="B250" s="3"/>
      <c r="C250" s="3"/>
      <c r="D250" s="3"/>
      <c r="E250" s="3"/>
      <c r="F250" s="3"/>
      <c r="G250" s="3"/>
      <c r="H250" s="3"/>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3"/>
      <c r="AH250" s="3"/>
      <c r="AI250" s="3"/>
      <c r="AJ250" s="3"/>
      <c r="AK250" s="3"/>
      <c r="AL250" s="3"/>
      <c r="AM250" s="3"/>
      <c r="AN250" s="3"/>
      <c r="AO250" s="3"/>
      <c r="AP250" s="3"/>
      <c r="AQ250" s="3"/>
      <c r="AR250" s="3"/>
      <c r="AS250" s="3"/>
    </row>
    <row r="251" spans="1:45" x14ac:dyDescent="0.25">
      <c r="A251" s="3"/>
      <c r="B251" s="3"/>
      <c r="C251" s="3"/>
      <c r="D251" s="3"/>
      <c r="E251" s="3"/>
      <c r="F251" s="3"/>
      <c r="G251" s="3"/>
      <c r="H251" s="3"/>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3"/>
      <c r="AH251" s="3"/>
      <c r="AI251" s="3"/>
      <c r="AJ251" s="3"/>
      <c r="AK251" s="3"/>
      <c r="AL251" s="3"/>
      <c r="AM251" s="3"/>
      <c r="AN251" s="3"/>
      <c r="AO251" s="3"/>
      <c r="AP251" s="3"/>
      <c r="AQ251" s="3"/>
      <c r="AR251" s="3"/>
      <c r="AS251" s="3"/>
    </row>
    <row r="252" spans="1:45" x14ac:dyDescent="0.25">
      <c r="A252" s="3"/>
      <c r="B252" s="3"/>
      <c r="C252" s="3"/>
      <c r="D252" s="3"/>
      <c r="E252" s="3"/>
      <c r="F252" s="3"/>
      <c r="G252" s="3"/>
      <c r="H252" s="3"/>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3"/>
      <c r="AH252" s="3"/>
      <c r="AI252" s="3"/>
      <c r="AJ252" s="3"/>
      <c r="AK252" s="3"/>
      <c r="AL252" s="3"/>
      <c r="AM252" s="3"/>
      <c r="AN252" s="3"/>
      <c r="AO252" s="3"/>
      <c r="AP252" s="3"/>
      <c r="AQ252" s="3"/>
      <c r="AR252" s="3"/>
      <c r="AS252" s="3"/>
    </row>
    <row r="253" spans="1:45" x14ac:dyDescent="0.25">
      <c r="A253" s="3"/>
      <c r="B253" s="3"/>
      <c r="C253" s="3"/>
      <c r="D253" s="3"/>
      <c r="E253" s="3"/>
      <c r="F253" s="3"/>
      <c r="G253" s="3"/>
      <c r="H253" s="3"/>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3"/>
      <c r="AH253" s="3"/>
      <c r="AI253" s="3"/>
      <c r="AJ253" s="3"/>
      <c r="AK253" s="3"/>
      <c r="AL253" s="3"/>
      <c r="AM253" s="3"/>
      <c r="AN253" s="3"/>
      <c r="AO253" s="3"/>
      <c r="AP253" s="3"/>
      <c r="AQ253" s="3"/>
      <c r="AR253" s="3"/>
      <c r="AS253" s="3"/>
    </row>
    <row r="254" spans="1:45" x14ac:dyDescent="0.25">
      <c r="A254" s="3"/>
      <c r="B254" s="3"/>
      <c r="C254" s="3"/>
      <c r="D254" s="3"/>
      <c r="E254" s="3"/>
      <c r="F254" s="3"/>
      <c r="G254" s="3"/>
      <c r="H254" s="3"/>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3"/>
      <c r="AH254" s="3"/>
      <c r="AI254" s="3"/>
      <c r="AJ254" s="3"/>
      <c r="AK254" s="3"/>
      <c r="AL254" s="3"/>
      <c r="AM254" s="3"/>
      <c r="AN254" s="3"/>
      <c r="AO254" s="3"/>
      <c r="AP254" s="3"/>
      <c r="AQ254" s="3"/>
      <c r="AR254" s="3"/>
      <c r="AS254" s="3"/>
    </row>
    <row r="255" spans="1:45" x14ac:dyDescent="0.25">
      <c r="A255" s="3"/>
      <c r="B255" s="3"/>
      <c r="C255" s="3"/>
      <c r="D255" s="3"/>
      <c r="E255" s="3"/>
      <c r="F255" s="3"/>
      <c r="G255" s="3"/>
      <c r="H255" s="3"/>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3"/>
      <c r="AH255" s="3"/>
      <c r="AI255" s="3"/>
      <c r="AJ255" s="3"/>
      <c r="AK255" s="3"/>
      <c r="AL255" s="3"/>
      <c r="AM255" s="3"/>
      <c r="AN255" s="3"/>
      <c r="AO255" s="3"/>
      <c r="AP255" s="3"/>
      <c r="AQ255" s="3"/>
      <c r="AR255" s="3"/>
      <c r="AS255" s="3"/>
    </row>
    <row r="256" spans="1:45" x14ac:dyDescent="0.25">
      <c r="A256" s="3"/>
      <c r="B256" s="3"/>
      <c r="C256" s="3"/>
      <c r="D256" s="3"/>
      <c r="E256" s="3"/>
      <c r="F256" s="3"/>
      <c r="G256" s="3"/>
      <c r="H256" s="3"/>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3"/>
      <c r="AH256" s="3"/>
      <c r="AI256" s="3"/>
      <c r="AJ256" s="3"/>
      <c r="AK256" s="3"/>
      <c r="AL256" s="3"/>
      <c r="AM256" s="3"/>
      <c r="AN256" s="3"/>
      <c r="AO256" s="3"/>
      <c r="AP256" s="3"/>
      <c r="AQ256" s="3"/>
      <c r="AR256" s="3"/>
      <c r="AS256" s="3"/>
    </row>
    <row r="257" spans="1:45" x14ac:dyDescent="0.25">
      <c r="A257" s="3"/>
      <c r="B257" s="3"/>
      <c r="C257" s="3"/>
      <c r="D257" s="3"/>
      <c r="E257" s="3"/>
      <c r="F257" s="3"/>
      <c r="G257" s="3"/>
      <c r="H257" s="3"/>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3"/>
      <c r="AH257" s="3"/>
      <c r="AI257" s="3"/>
      <c r="AJ257" s="3"/>
      <c r="AK257" s="3"/>
      <c r="AL257" s="3"/>
      <c r="AM257" s="3"/>
      <c r="AN257" s="3"/>
      <c r="AO257" s="3"/>
      <c r="AP257" s="3"/>
      <c r="AQ257" s="3"/>
      <c r="AR257" s="3"/>
      <c r="AS257" s="3"/>
    </row>
    <row r="258" spans="1:45" x14ac:dyDescent="0.25">
      <c r="A258" s="3"/>
      <c r="B258" s="3"/>
      <c r="C258" s="3"/>
      <c r="D258" s="3"/>
      <c r="E258" s="3"/>
      <c r="F258" s="3"/>
      <c r="G258" s="3"/>
      <c r="H258" s="3"/>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3"/>
      <c r="AH258" s="3"/>
      <c r="AI258" s="3"/>
      <c r="AJ258" s="3"/>
      <c r="AK258" s="3"/>
      <c r="AL258" s="3"/>
      <c r="AM258" s="3"/>
      <c r="AN258" s="3"/>
      <c r="AO258" s="3"/>
      <c r="AP258" s="3"/>
      <c r="AQ258" s="3"/>
      <c r="AR258" s="3"/>
      <c r="AS258" s="3"/>
    </row>
    <row r="259" spans="1:45" x14ac:dyDescent="0.25">
      <c r="A259" s="3"/>
      <c r="B259" s="3"/>
      <c r="C259" s="3"/>
      <c r="D259" s="3"/>
      <c r="E259" s="3"/>
      <c r="F259" s="3"/>
      <c r="G259" s="3"/>
      <c r="H259" s="3"/>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3"/>
      <c r="AH259" s="3"/>
      <c r="AI259" s="3"/>
      <c r="AJ259" s="3"/>
      <c r="AK259" s="3"/>
      <c r="AL259" s="3"/>
      <c r="AM259" s="3"/>
      <c r="AN259" s="3"/>
      <c r="AO259" s="3"/>
      <c r="AP259" s="3"/>
      <c r="AQ259" s="3"/>
      <c r="AR259" s="3"/>
      <c r="AS259" s="3"/>
    </row>
    <row r="260" spans="1:45" x14ac:dyDescent="0.25">
      <c r="A260" s="3"/>
      <c r="B260" s="3"/>
      <c r="C260" s="3"/>
      <c r="D260" s="3"/>
      <c r="E260" s="3"/>
      <c r="F260" s="3"/>
      <c r="G260" s="3"/>
      <c r="H260" s="3"/>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3"/>
      <c r="AH260" s="3"/>
      <c r="AI260" s="3"/>
      <c r="AJ260" s="3"/>
      <c r="AK260" s="3"/>
      <c r="AL260" s="3"/>
      <c r="AM260" s="3"/>
      <c r="AN260" s="3"/>
      <c r="AO260" s="3"/>
      <c r="AP260" s="3"/>
      <c r="AQ260" s="3"/>
      <c r="AR260" s="3"/>
      <c r="AS260" s="3"/>
    </row>
    <row r="261" spans="1:45" x14ac:dyDescent="0.25">
      <c r="A261" s="3"/>
      <c r="B261" s="3"/>
      <c r="C261" s="3"/>
      <c r="D261" s="3"/>
      <c r="E261" s="3"/>
      <c r="F261" s="3"/>
      <c r="G261" s="3"/>
      <c r="H261" s="3"/>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3"/>
      <c r="AH261" s="3"/>
      <c r="AI261" s="3"/>
      <c r="AJ261" s="3"/>
      <c r="AK261" s="3"/>
      <c r="AL261" s="3"/>
      <c r="AM261" s="3"/>
      <c r="AN261" s="3"/>
      <c r="AO261" s="3"/>
      <c r="AP261" s="3"/>
      <c r="AQ261" s="3"/>
      <c r="AR261" s="3"/>
      <c r="AS261" s="3"/>
    </row>
    <row r="262" spans="1:45" x14ac:dyDescent="0.25">
      <c r="A262" s="3"/>
      <c r="B262" s="3"/>
      <c r="C262" s="3"/>
      <c r="D262" s="3"/>
      <c r="E262" s="3"/>
      <c r="F262" s="3"/>
      <c r="G262" s="3"/>
      <c r="H262" s="3"/>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3"/>
      <c r="AH262" s="3"/>
      <c r="AI262" s="3"/>
      <c r="AJ262" s="3"/>
      <c r="AK262" s="3"/>
      <c r="AL262" s="3"/>
      <c r="AM262" s="3"/>
      <c r="AN262" s="3"/>
      <c r="AO262" s="3"/>
      <c r="AP262" s="3"/>
      <c r="AQ262" s="3"/>
      <c r="AR262" s="3"/>
      <c r="AS262" s="3"/>
    </row>
    <row r="263" spans="1:45" x14ac:dyDescent="0.25">
      <c r="A263" s="3"/>
      <c r="B263" s="3"/>
      <c r="C263" s="3"/>
      <c r="D263" s="3"/>
      <c r="E263" s="3"/>
      <c r="F263" s="3"/>
      <c r="G263" s="3"/>
      <c r="H263" s="3"/>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3"/>
      <c r="AH263" s="3"/>
      <c r="AI263" s="3"/>
      <c r="AJ263" s="3"/>
      <c r="AK263" s="3"/>
      <c r="AL263" s="3"/>
      <c r="AM263" s="3"/>
      <c r="AN263" s="3"/>
      <c r="AO263" s="3"/>
      <c r="AP263" s="3"/>
      <c r="AQ263" s="3"/>
      <c r="AR263" s="3"/>
      <c r="AS263" s="3"/>
    </row>
    <row r="264" spans="1:45" x14ac:dyDescent="0.25">
      <c r="A264" s="3"/>
      <c r="B264" s="3"/>
      <c r="C264" s="3"/>
      <c r="D264" s="3"/>
      <c r="E264" s="3"/>
      <c r="F264" s="3"/>
      <c r="G264" s="3"/>
      <c r="H264" s="3"/>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3"/>
      <c r="AH264" s="3"/>
      <c r="AI264" s="3"/>
      <c r="AJ264" s="3"/>
      <c r="AK264" s="3"/>
      <c r="AL264" s="3"/>
      <c r="AM264" s="3"/>
      <c r="AN264" s="3"/>
      <c r="AO264" s="3"/>
      <c r="AP264" s="3"/>
      <c r="AQ264" s="3"/>
      <c r="AR264" s="3"/>
      <c r="AS264" s="3"/>
    </row>
    <row r="265" spans="1:45" x14ac:dyDescent="0.25">
      <c r="A265" s="3"/>
      <c r="B265" s="3"/>
      <c r="C265" s="3"/>
      <c r="D265" s="3"/>
      <c r="E265" s="3"/>
      <c r="F265" s="3"/>
      <c r="G265" s="3"/>
      <c r="H265" s="3"/>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3"/>
      <c r="AH265" s="3"/>
      <c r="AI265" s="3"/>
      <c r="AJ265" s="3"/>
      <c r="AK265" s="3"/>
      <c r="AL265" s="3"/>
      <c r="AM265" s="3"/>
      <c r="AN265" s="3"/>
      <c r="AO265" s="3"/>
      <c r="AP265" s="3"/>
      <c r="AQ265" s="3"/>
      <c r="AR265" s="3"/>
      <c r="AS265" s="3"/>
    </row>
    <row r="266" spans="1:45" x14ac:dyDescent="0.25">
      <c r="A266" s="3"/>
      <c r="B266" s="3"/>
      <c r="C266" s="3"/>
      <c r="D266" s="3"/>
      <c r="E266" s="3"/>
      <c r="F266" s="3"/>
      <c r="G266" s="3"/>
      <c r="H266" s="3"/>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3"/>
      <c r="AH266" s="3"/>
      <c r="AI266" s="3"/>
      <c r="AJ266" s="3"/>
      <c r="AK266" s="3"/>
      <c r="AL266" s="3"/>
      <c r="AM266" s="3"/>
      <c r="AN266" s="3"/>
      <c r="AO266" s="3"/>
      <c r="AP266" s="3"/>
      <c r="AQ266" s="3"/>
      <c r="AR266" s="3"/>
      <c r="AS266" s="3"/>
    </row>
    <row r="267" spans="1:45" x14ac:dyDescent="0.25">
      <c r="A267" s="3"/>
      <c r="B267" s="3"/>
      <c r="C267" s="3"/>
      <c r="D267" s="3"/>
      <c r="E267" s="3"/>
      <c r="F267" s="3"/>
      <c r="G267" s="3"/>
      <c r="H267" s="3"/>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3"/>
      <c r="AH267" s="3"/>
      <c r="AI267" s="3"/>
      <c r="AJ267" s="3"/>
      <c r="AK267" s="3"/>
      <c r="AL267" s="3"/>
      <c r="AM267" s="3"/>
      <c r="AN267" s="3"/>
      <c r="AO267" s="3"/>
      <c r="AP267" s="3"/>
      <c r="AQ267" s="3"/>
      <c r="AR267" s="3"/>
      <c r="AS267" s="3"/>
    </row>
    <row r="268" spans="1:45" x14ac:dyDescent="0.25">
      <c r="A268" s="3"/>
      <c r="B268" s="3"/>
      <c r="C268" s="3"/>
      <c r="D268" s="3"/>
      <c r="E268" s="3"/>
      <c r="F268" s="3"/>
      <c r="G268" s="3"/>
      <c r="H268" s="3"/>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3"/>
      <c r="AH268" s="3"/>
      <c r="AI268" s="3"/>
      <c r="AJ268" s="3"/>
      <c r="AK268" s="3"/>
      <c r="AL268" s="3"/>
      <c r="AM268" s="3"/>
      <c r="AN268" s="3"/>
      <c r="AO268" s="3"/>
      <c r="AP268" s="3"/>
      <c r="AQ268" s="3"/>
      <c r="AR268" s="3"/>
      <c r="AS268" s="3"/>
    </row>
    <row r="269" spans="1:45" x14ac:dyDescent="0.25">
      <c r="A269" s="3"/>
      <c r="B269" s="3"/>
      <c r="C269" s="3"/>
      <c r="D269" s="3"/>
      <c r="E269" s="3"/>
      <c r="F269" s="3"/>
      <c r="G269" s="3"/>
      <c r="H269" s="3"/>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3"/>
      <c r="AH269" s="3"/>
      <c r="AI269" s="3"/>
      <c r="AJ269" s="3"/>
      <c r="AK269" s="3"/>
      <c r="AL269" s="3"/>
      <c r="AM269" s="3"/>
      <c r="AN269" s="3"/>
      <c r="AO269" s="3"/>
      <c r="AP269" s="3"/>
      <c r="AQ269" s="3"/>
      <c r="AR269" s="3"/>
      <c r="AS269" s="3"/>
    </row>
    <row r="270" spans="1:45" x14ac:dyDescent="0.25">
      <c r="A270" s="3"/>
      <c r="B270" s="3"/>
      <c r="C270" s="3"/>
      <c r="D270" s="3"/>
      <c r="E270" s="3"/>
      <c r="F270" s="3"/>
      <c r="G270" s="3"/>
      <c r="H270" s="3"/>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3"/>
      <c r="AH270" s="3"/>
      <c r="AI270" s="3"/>
      <c r="AJ270" s="3"/>
      <c r="AK270" s="3"/>
      <c r="AL270" s="3"/>
      <c r="AM270" s="3"/>
      <c r="AN270" s="3"/>
      <c r="AO270" s="3"/>
      <c r="AP270" s="3"/>
      <c r="AQ270" s="3"/>
      <c r="AR270" s="3"/>
      <c r="AS270" s="3"/>
    </row>
    <row r="271" spans="1:45" x14ac:dyDescent="0.25">
      <c r="A271" s="3"/>
      <c r="B271" s="3"/>
      <c r="C271" s="3"/>
      <c r="D271" s="3"/>
      <c r="E271" s="3"/>
      <c r="F271" s="3"/>
      <c r="G271" s="3"/>
      <c r="H271" s="3"/>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3"/>
      <c r="AH271" s="3"/>
      <c r="AI271" s="3"/>
      <c r="AJ271" s="3"/>
      <c r="AK271" s="3"/>
      <c r="AL271" s="3"/>
      <c r="AM271" s="3"/>
      <c r="AN271" s="3"/>
      <c r="AO271" s="3"/>
      <c r="AP271" s="3"/>
      <c r="AQ271" s="3"/>
      <c r="AR271" s="3"/>
      <c r="AS271" s="3"/>
    </row>
    <row r="272" spans="1:45" x14ac:dyDescent="0.25">
      <c r="A272" s="3"/>
      <c r="B272" s="3"/>
      <c r="C272" s="3"/>
      <c r="D272" s="3"/>
      <c r="E272" s="3"/>
      <c r="F272" s="3"/>
      <c r="G272" s="3"/>
      <c r="H272" s="3"/>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3"/>
      <c r="AH272" s="3"/>
      <c r="AI272" s="3"/>
      <c r="AJ272" s="3"/>
      <c r="AK272" s="3"/>
      <c r="AL272" s="3"/>
      <c r="AM272" s="3"/>
      <c r="AN272" s="3"/>
      <c r="AO272" s="3"/>
      <c r="AP272" s="3"/>
      <c r="AQ272" s="3"/>
      <c r="AR272" s="3"/>
      <c r="AS272" s="3"/>
    </row>
    <row r="273" spans="1:45" x14ac:dyDescent="0.25">
      <c r="A273" s="3"/>
      <c r="B273" s="3"/>
      <c r="C273" s="3"/>
      <c r="D273" s="3"/>
      <c r="E273" s="3"/>
      <c r="F273" s="3"/>
      <c r="G273" s="3"/>
      <c r="H273" s="3"/>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3"/>
      <c r="AH273" s="3"/>
      <c r="AI273" s="3"/>
      <c r="AJ273" s="3"/>
      <c r="AK273" s="3"/>
      <c r="AL273" s="3"/>
      <c r="AM273" s="3"/>
      <c r="AN273" s="3"/>
      <c r="AO273" s="3"/>
      <c r="AP273" s="3"/>
      <c r="AQ273" s="3"/>
      <c r="AR273" s="3"/>
      <c r="AS273" s="3"/>
    </row>
    <row r="274" spans="1:45" x14ac:dyDescent="0.25">
      <c r="A274" s="3"/>
      <c r="B274" s="3"/>
      <c r="C274" s="3"/>
      <c r="D274" s="3"/>
      <c r="E274" s="3"/>
      <c r="F274" s="3"/>
      <c r="G274" s="3"/>
      <c r="H274" s="3"/>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3"/>
      <c r="AH274" s="3"/>
      <c r="AI274" s="3"/>
      <c r="AJ274" s="3"/>
      <c r="AK274" s="3"/>
      <c r="AL274" s="3"/>
      <c r="AM274" s="3"/>
      <c r="AN274" s="3"/>
      <c r="AO274" s="3"/>
      <c r="AP274" s="3"/>
      <c r="AQ274" s="3"/>
      <c r="AR274" s="3"/>
      <c r="AS274" s="3"/>
    </row>
    <row r="275" spans="1:45" x14ac:dyDescent="0.25">
      <c r="A275" s="3"/>
      <c r="B275" s="3"/>
      <c r="C275" s="3"/>
      <c r="D275" s="3"/>
      <c r="E275" s="3"/>
      <c r="F275" s="3"/>
      <c r="G275" s="3"/>
      <c r="H275" s="3"/>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3"/>
      <c r="AH275" s="3"/>
      <c r="AI275" s="3"/>
      <c r="AJ275" s="3"/>
      <c r="AK275" s="3"/>
      <c r="AL275" s="3"/>
      <c r="AM275" s="3"/>
      <c r="AN275" s="3"/>
      <c r="AO275" s="3"/>
      <c r="AP275" s="3"/>
      <c r="AQ275" s="3"/>
      <c r="AR275" s="3"/>
      <c r="AS275" s="3"/>
    </row>
    <row r="276" spans="1:45" x14ac:dyDescent="0.25">
      <c r="A276" s="3"/>
      <c r="B276" s="3"/>
      <c r="C276" s="3"/>
      <c r="D276" s="3"/>
      <c r="E276" s="3"/>
      <c r="F276" s="3"/>
      <c r="G276" s="3"/>
      <c r="H276" s="3"/>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3"/>
      <c r="AH276" s="3"/>
      <c r="AI276" s="3"/>
      <c r="AJ276" s="3"/>
      <c r="AK276" s="3"/>
      <c r="AL276" s="3"/>
      <c r="AM276" s="3"/>
      <c r="AN276" s="3"/>
      <c r="AO276" s="3"/>
      <c r="AP276" s="3"/>
      <c r="AQ276" s="3"/>
      <c r="AR276" s="3"/>
      <c r="AS276" s="3"/>
    </row>
    <row r="277" spans="1:45" x14ac:dyDescent="0.25">
      <c r="A277" s="3"/>
      <c r="B277" s="3"/>
      <c r="C277" s="3"/>
      <c r="D277" s="3"/>
      <c r="E277" s="3"/>
      <c r="F277" s="3"/>
      <c r="G277" s="3"/>
      <c r="H277" s="3"/>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3"/>
      <c r="AH277" s="3"/>
      <c r="AI277" s="3"/>
      <c r="AJ277" s="3"/>
      <c r="AK277" s="3"/>
      <c r="AL277" s="3"/>
      <c r="AM277" s="3"/>
      <c r="AN277" s="3"/>
      <c r="AO277" s="3"/>
      <c r="AP277" s="3"/>
      <c r="AQ277" s="3"/>
      <c r="AR277" s="3"/>
      <c r="AS277" s="3"/>
    </row>
    <row r="278" spans="1:45" x14ac:dyDescent="0.25">
      <c r="A278" s="3"/>
      <c r="B278" s="3"/>
      <c r="C278" s="3"/>
      <c r="D278" s="3"/>
      <c r="E278" s="3"/>
      <c r="F278" s="3"/>
      <c r="G278" s="3"/>
      <c r="H278" s="3"/>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3"/>
      <c r="AH278" s="3"/>
      <c r="AI278" s="3"/>
      <c r="AJ278" s="3"/>
      <c r="AK278" s="3"/>
      <c r="AL278" s="3"/>
      <c r="AM278" s="3"/>
      <c r="AN278" s="3"/>
      <c r="AO278" s="3"/>
      <c r="AP278" s="3"/>
      <c r="AQ278" s="3"/>
      <c r="AR278" s="3"/>
      <c r="AS278" s="3"/>
    </row>
    <row r="279" spans="1:45" x14ac:dyDescent="0.25">
      <c r="A279" s="3"/>
      <c r="B279" s="3"/>
      <c r="C279" s="3"/>
      <c r="D279" s="3"/>
      <c r="E279" s="3"/>
      <c r="F279" s="3"/>
      <c r="G279" s="3"/>
      <c r="H279" s="3"/>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3"/>
      <c r="AH279" s="3"/>
      <c r="AI279" s="3"/>
      <c r="AJ279" s="3"/>
      <c r="AK279" s="3"/>
      <c r="AL279" s="3"/>
      <c r="AM279" s="3"/>
      <c r="AN279" s="3"/>
      <c r="AO279" s="3"/>
      <c r="AP279" s="3"/>
      <c r="AQ279" s="3"/>
      <c r="AR279" s="3"/>
      <c r="AS279" s="3"/>
    </row>
    <row r="280" spans="1:45" x14ac:dyDescent="0.25">
      <c r="A280" s="3"/>
      <c r="B280" s="3"/>
      <c r="C280" s="3"/>
      <c r="D280" s="3"/>
      <c r="E280" s="3"/>
      <c r="F280" s="3"/>
      <c r="G280" s="3"/>
      <c r="H280" s="3"/>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3"/>
      <c r="AH280" s="3"/>
      <c r="AI280" s="3"/>
      <c r="AJ280" s="3"/>
      <c r="AK280" s="3"/>
      <c r="AL280" s="3"/>
      <c r="AM280" s="3"/>
      <c r="AN280" s="3"/>
      <c r="AO280" s="3"/>
      <c r="AP280" s="3"/>
      <c r="AQ280" s="3"/>
      <c r="AR280" s="3"/>
      <c r="AS280" s="3"/>
    </row>
    <row r="281" spans="1:45" x14ac:dyDescent="0.25">
      <c r="A281" s="3"/>
      <c r="B281" s="3"/>
      <c r="C281" s="3"/>
      <c r="D281" s="3"/>
      <c r="E281" s="3"/>
      <c r="F281" s="3"/>
      <c r="G281" s="3"/>
      <c r="H281" s="3"/>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3"/>
      <c r="AH281" s="3"/>
      <c r="AI281" s="3"/>
      <c r="AJ281" s="3"/>
      <c r="AK281" s="3"/>
      <c r="AL281" s="3"/>
      <c r="AM281" s="3"/>
      <c r="AN281" s="3"/>
      <c r="AO281" s="3"/>
      <c r="AP281" s="3"/>
      <c r="AQ281" s="3"/>
      <c r="AR281" s="3"/>
      <c r="AS281" s="3"/>
    </row>
    <row r="282" spans="1:45" x14ac:dyDescent="0.25">
      <c r="A282" s="3"/>
      <c r="B282" s="3"/>
      <c r="C282" s="3"/>
      <c r="D282" s="3"/>
      <c r="E282" s="3"/>
      <c r="F282" s="3"/>
      <c r="G282" s="3"/>
      <c r="H282" s="3"/>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3"/>
      <c r="AH282" s="3"/>
      <c r="AI282" s="3"/>
      <c r="AJ282" s="3"/>
      <c r="AK282" s="3"/>
      <c r="AL282" s="3"/>
      <c r="AM282" s="3"/>
      <c r="AN282" s="3"/>
      <c r="AO282" s="3"/>
      <c r="AP282" s="3"/>
      <c r="AQ282" s="3"/>
      <c r="AR282" s="3"/>
      <c r="AS282" s="3"/>
    </row>
    <row r="283" spans="1:45" x14ac:dyDescent="0.25">
      <c r="A283" s="3"/>
      <c r="B283" s="3"/>
      <c r="C283" s="3"/>
      <c r="D283" s="3"/>
      <c r="E283" s="3"/>
      <c r="F283" s="3"/>
      <c r="G283" s="3"/>
      <c r="H283" s="3"/>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3"/>
      <c r="AH283" s="3"/>
      <c r="AI283" s="3"/>
      <c r="AJ283" s="3"/>
      <c r="AK283" s="3"/>
      <c r="AL283" s="3"/>
      <c r="AM283" s="3"/>
      <c r="AN283" s="3"/>
      <c r="AO283" s="3"/>
      <c r="AP283" s="3"/>
      <c r="AQ283" s="3"/>
      <c r="AR283" s="3"/>
      <c r="AS283" s="3"/>
    </row>
    <row r="284" spans="1:45" x14ac:dyDescent="0.25">
      <c r="A284" s="3"/>
      <c r="B284" s="3"/>
      <c r="C284" s="3"/>
      <c r="D284" s="3"/>
      <c r="E284" s="3"/>
      <c r="F284" s="3"/>
      <c r="G284" s="3"/>
      <c r="H284" s="3"/>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3"/>
      <c r="AH284" s="3"/>
      <c r="AI284" s="3"/>
      <c r="AJ284" s="3"/>
      <c r="AK284" s="3"/>
      <c r="AL284" s="3"/>
      <c r="AM284" s="3"/>
      <c r="AN284" s="3"/>
      <c r="AO284" s="3"/>
      <c r="AP284" s="3"/>
      <c r="AQ284" s="3"/>
      <c r="AR284" s="3"/>
      <c r="AS284" s="3"/>
    </row>
    <row r="285" spans="1:45" x14ac:dyDescent="0.25">
      <c r="A285" s="3"/>
      <c r="B285" s="3"/>
      <c r="C285" s="3"/>
      <c r="D285" s="3"/>
      <c r="E285" s="3"/>
      <c r="F285" s="3"/>
      <c r="G285" s="3"/>
      <c r="H285" s="3"/>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3"/>
      <c r="AH285" s="3"/>
      <c r="AI285" s="3"/>
      <c r="AJ285" s="3"/>
      <c r="AK285" s="3"/>
      <c r="AL285" s="3"/>
      <c r="AM285" s="3"/>
      <c r="AN285" s="3"/>
      <c r="AO285" s="3"/>
      <c r="AP285" s="3"/>
      <c r="AQ285" s="3"/>
      <c r="AR285" s="3"/>
      <c r="AS285" s="3"/>
    </row>
    <row r="286" spans="1:45" x14ac:dyDescent="0.25">
      <c r="A286" s="3"/>
      <c r="B286" s="3"/>
      <c r="C286" s="3"/>
      <c r="D286" s="3"/>
      <c r="E286" s="3"/>
      <c r="F286" s="3"/>
      <c r="G286" s="3"/>
      <c r="H286" s="3"/>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3"/>
      <c r="AH286" s="3"/>
      <c r="AI286" s="3"/>
      <c r="AJ286" s="3"/>
      <c r="AK286" s="3"/>
      <c r="AL286" s="3"/>
      <c r="AM286" s="3"/>
      <c r="AN286" s="3"/>
      <c r="AO286" s="3"/>
      <c r="AP286" s="3"/>
      <c r="AQ286" s="3"/>
      <c r="AR286" s="3"/>
      <c r="AS286" s="3"/>
    </row>
    <row r="287" spans="1:45" x14ac:dyDescent="0.25">
      <c r="A287" s="3"/>
      <c r="B287" s="3"/>
      <c r="C287" s="3"/>
      <c r="D287" s="3"/>
      <c r="E287" s="3"/>
      <c r="F287" s="3"/>
      <c r="G287" s="3"/>
      <c r="H287" s="3"/>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3"/>
      <c r="AH287" s="3"/>
      <c r="AI287" s="3"/>
      <c r="AJ287" s="3"/>
      <c r="AK287" s="3"/>
      <c r="AL287" s="3"/>
      <c r="AM287" s="3"/>
      <c r="AN287" s="3"/>
      <c r="AO287" s="3"/>
      <c r="AP287" s="3"/>
      <c r="AQ287" s="3"/>
      <c r="AR287" s="3"/>
      <c r="AS287" s="3"/>
    </row>
    <row r="288" spans="1:45" x14ac:dyDescent="0.25">
      <c r="A288" s="3"/>
      <c r="B288" s="3"/>
      <c r="C288" s="3"/>
      <c r="D288" s="3"/>
      <c r="E288" s="3"/>
      <c r="F288" s="3"/>
      <c r="G288" s="3"/>
      <c r="H288" s="3"/>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3"/>
      <c r="AH288" s="3"/>
      <c r="AI288" s="3"/>
      <c r="AJ288" s="3"/>
      <c r="AK288" s="3"/>
      <c r="AL288" s="3"/>
      <c r="AM288" s="3"/>
      <c r="AN288" s="3"/>
      <c r="AO288" s="3"/>
      <c r="AP288" s="3"/>
      <c r="AQ288" s="3"/>
      <c r="AR288" s="3"/>
      <c r="AS288" s="3"/>
    </row>
    <row r="289" spans="1:45" x14ac:dyDescent="0.25">
      <c r="A289" s="3"/>
      <c r="B289" s="3"/>
      <c r="C289" s="3"/>
      <c r="D289" s="3"/>
      <c r="E289" s="3"/>
      <c r="F289" s="3"/>
      <c r="G289" s="3"/>
      <c r="H289" s="3"/>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3"/>
      <c r="AH289" s="3"/>
      <c r="AI289" s="3"/>
      <c r="AJ289" s="3"/>
      <c r="AK289" s="3"/>
      <c r="AL289" s="3"/>
      <c r="AM289" s="3"/>
      <c r="AN289" s="3"/>
      <c r="AO289" s="3"/>
      <c r="AP289" s="3"/>
      <c r="AQ289" s="3"/>
      <c r="AR289" s="3"/>
      <c r="AS289" s="3"/>
    </row>
    <row r="290" spans="1:45" x14ac:dyDescent="0.25">
      <c r="A290" s="3"/>
      <c r="B290" s="3"/>
      <c r="C290" s="3"/>
      <c r="D290" s="3"/>
      <c r="E290" s="3"/>
      <c r="F290" s="3"/>
      <c r="G290" s="3"/>
      <c r="H290" s="3"/>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3"/>
      <c r="AH290" s="3"/>
      <c r="AI290" s="3"/>
      <c r="AJ290" s="3"/>
      <c r="AK290" s="3"/>
      <c r="AL290" s="3"/>
      <c r="AM290" s="3"/>
      <c r="AN290" s="3"/>
      <c r="AO290" s="3"/>
      <c r="AP290" s="3"/>
      <c r="AQ290" s="3"/>
      <c r="AR290" s="3"/>
      <c r="AS290" s="3"/>
    </row>
    <row r="291" spans="1:45" x14ac:dyDescent="0.25">
      <c r="A291" s="3"/>
      <c r="B291" s="3"/>
      <c r="C291" s="3"/>
      <c r="D291" s="3"/>
      <c r="E291" s="3"/>
      <c r="F291" s="3"/>
      <c r="G291" s="3"/>
      <c r="H291" s="3"/>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3"/>
      <c r="AH291" s="3"/>
      <c r="AI291" s="3"/>
      <c r="AJ291" s="3"/>
      <c r="AK291" s="3"/>
      <c r="AL291" s="3"/>
      <c r="AM291" s="3"/>
      <c r="AN291" s="3"/>
      <c r="AO291" s="3"/>
      <c r="AP291" s="3"/>
      <c r="AQ291" s="3"/>
      <c r="AR291" s="3"/>
      <c r="AS291" s="3"/>
    </row>
    <row r="292" spans="1:45" x14ac:dyDescent="0.25">
      <c r="A292" s="3"/>
      <c r="B292" s="3"/>
      <c r="C292" s="3"/>
      <c r="D292" s="3"/>
      <c r="E292" s="3"/>
      <c r="F292" s="3"/>
      <c r="G292" s="3"/>
      <c r="H292" s="3"/>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3"/>
      <c r="AH292" s="3"/>
      <c r="AI292" s="3"/>
      <c r="AJ292" s="3"/>
      <c r="AK292" s="3"/>
      <c r="AL292" s="3"/>
      <c r="AM292" s="3"/>
      <c r="AN292" s="3"/>
      <c r="AO292" s="3"/>
      <c r="AP292" s="3"/>
      <c r="AQ292" s="3"/>
      <c r="AR292" s="3"/>
      <c r="AS292" s="3"/>
    </row>
    <row r="293" spans="1:45" x14ac:dyDescent="0.25">
      <c r="A293" s="3"/>
      <c r="B293" s="3"/>
      <c r="C293" s="3"/>
      <c r="D293" s="3"/>
      <c r="E293" s="3"/>
      <c r="F293" s="3"/>
      <c r="G293" s="3"/>
      <c r="H293" s="3"/>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3"/>
      <c r="AH293" s="3"/>
      <c r="AI293" s="3"/>
      <c r="AJ293" s="3"/>
      <c r="AK293" s="3"/>
      <c r="AL293" s="3"/>
      <c r="AM293" s="3"/>
      <c r="AN293" s="3"/>
      <c r="AO293" s="3"/>
      <c r="AP293" s="3"/>
      <c r="AQ293" s="3"/>
      <c r="AR293" s="3"/>
      <c r="AS293" s="3"/>
    </row>
    <row r="294" spans="1:45" x14ac:dyDescent="0.25">
      <c r="A294" s="3"/>
      <c r="B294" s="3"/>
      <c r="C294" s="3"/>
      <c r="D294" s="3"/>
      <c r="E294" s="3"/>
      <c r="F294" s="3"/>
      <c r="G294" s="3"/>
      <c r="H294" s="3"/>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3"/>
      <c r="AH294" s="3"/>
      <c r="AI294" s="3"/>
      <c r="AJ294" s="3"/>
      <c r="AK294" s="3"/>
      <c r="AL294" s="3"/>
      <c r="AM294" s="3"/>
      <c r="AN294" s="3"/>
      <c r="AO294" s="3"/>
      <c r="AP294" s="3"/>
      <c r="AQ294" s="3"/>
      <c r="AR294" s="3"/>
      <c r="AS294" s="3"/>
    </row>
    <row r="295" spans="1:45" x14ac:dyDescent="0.25">
      <c r="A295" s="3"/>
      <c r="B295" s="3"/>
      <c r="C295" s="3"/>
      <c r="D295" s="3"/>
      <c r="E295" s="3"/>
      <c r="F295" s="3"/>
      <c r="G295" s="3"/>
      <c r="H295" s="3"/>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3"/>
      <c r="AH295" s="3"/>
      <c r="AI295" s="3"/>
      <c r="AJ295" s="3"/>
      <c r="AK295" s="3"/>
      <c r="AL295" s="3"/>
      <c r="AM295" s="3"/>
      <c r="AN295" s="3"/>
      <c r="AO295" s="3"/>
      <c r="AP295" s="3"/>
      <c r="AQ295" s="3"/>
      <c r="AR295" s="3"/>
      <c r="AS295" s="3"/>
    </row>
    <row r="296" spans="1:45" x14ac:dyDescent="0.25">
      <c r="A296" s="3"/>
      <c r="B296" s="3"/>
      <c r="C296" s="3"/>
      <c r="D296" s="3"/>
      <c r="E296" s="3"/>
      <c r="F296" s="3"/>
      <c r="G296" s="3"/>
      <c r="H296" s="3"/>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3"/>
      <c r="AH296" s="3"/>
      <c r="AI296" s="3"/>
      <c r="AJ296" s="3"/>
      <c r="AK296" s="3"/>
      <c r="AL296" s="3"/>
      <c r="AM296" s="3"/>
      <c r="AN296" s="3"/>
      <c r="AO296" s="3"/>
      <c r="AP296" s="3"/>
      <c r="AQ296" s="3"/>
      <c r="AR296" s="3"/>
      <c r="AS296" s="3"/>
    </row>
    <row r="297" spans="1:45" x14ac:dyDescent="0.25">
      <c r="A297" s="3"/>
      <c r="B297" s="3"/>
      <c r="C297" s="3"/>
      <c r="D297" s="3"/>
      <c r="E297" s="3"/>
      <c r="F297" s="3"/>
      <c r="G297" s="3"/>
      <c r="H297" s="3"/>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3"/>
      <c r="AH297" s="3"/>
      <c r="AI297" s="3"/>
      <c r="AJ297" s="3"/>
      <c r="AK297" s="3"/>
      <c r="AL297" s="3"/>
      <c r="AM297" s="3"/>
      <c r="AN297" s="3"/>
      <c r="AO297" s="3"/>
      <c r="AP297" s="3"/>
      <c r="AQ297" s="3"/>
      <c r="AR297" s="3"/>
      <c r="AS297" s="3"/>
    </row>
    <row r="298" spans="1:45" x14ac:dyDescent="0.25">
      <c r="A298" s="3"/>
      <c r="B298" s="3"/>
      <c r="C298" s="3"/>
      <c r="D298" s="3"/>
      <c r="E298" s="3"/>
      <c r="F298" s="3"/>
      <c r="G298" s="3"/>
      <c r="H298" s="3"/>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3"/>
      <c r="AH298" s="3"/>
      <c r="AI298" s="3"/>
      <c r="AJ298" s="3"/>
      <c r="AK298" s="3"/>
      <c r="AL298" s="3"/>
      <c r="AM298" s="3"/>
      <c r="AN298" s="3"/>
      <c r="AO298" s="3"/>
      <c r="AP298" s="3"/>
      <c r="AQ298" s="3"/>
      <c r="AR298" s="3"/>
      <c r="AS298" s="3"/>
    </row>
    <row r="299" spans="1:45" x14ac:dyDescent="0.25">
      <c r="A299" s="3"/>
      <c r="B299" s="3"/>
      <c r="C299" s="3"/>
      <c r="D299" s="3"/>
      <c r="E299" s="3"/>
      <c r="F299" s="3"/>
      <c r="G299" s="3"/>
      <c r="H299" s="3"/>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3"/>
      <c r="AH299" s="3"/>
      <c r="AI299" s="3"/>
      <c r="AJ299" s="3"/>
      <c r="AK299" s="3"/>
      <c r="AL299" s="3"/>
      <c r="AM299" s="3"/>
      <c r="AN299" s="3"/>
      <c r="AO299" s="3"/>
      <c r="AP299" s="3"/>
      <c r="AQ299" s="3"/>
      <c r="AR299" s="3"/>
      <c r="AS299" s="3"/>
    </row>
    <row r="300" spans="1:45" x14ac:dyDescent="0.25">
      <c r="A300" s="3"/>
      <c r="B300" s="3"/>
      <c r="C300" s="3"/>
      <c r="D300" s="3"/>
      <c r="E300" s="3"/>
      <c r="F300" s="3"/>
      <c r="G300" s="3"/>
      <c r="H300" s="3"/>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3"/>
      <c r="AH300" s="3"/>
      <c r="AI300" s="3"/>
      <c r="AJ300" s="3"/>
      <c r="AK300" s="3"/>
      <c r="AL300" s="3"/>
      <c r="AM300" s="3"/>
      <c r="AN300" s="3"/>
      <c r="AO300" s="3"/>
      <c r="AP300" s="3"/>
      <c r="AQ300" s="3"/>
      <c r="AR300" s="3"/>
      <c r="AS300" s="3"/>
    </row>
    <row r="301" spans="1:45" x14ac:dyDescent="0.25">
      <c r="A301" s="3"/>
      <c r="B301" s="3"/>
      <c r="C301" s="3"/>
      <c r="D301" s="3"/>
      <c r="E301" s="3"/>
      <c r="F301" s="3"/>
      <c r="G301" s="3"/>
      <c r="H301" s="3"/>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3"/>
      <c r="AH301" s="3"/>
      <c r="AI301" s="3"/>
      <c r="AJ301" s="3"/>
      <c r="AK301" s="3"/>
      <c r="AL301" s="3"/>
      <c r="AM301" s="3"/>
      <c r="AN301" s="3"/>
      <c r="AO301" s="3"/>
      <c r="AP301" s="3"/>
      <c r="AQ301" s="3"/>
      <c r="AR301" s="3"/>
      <c r="AS301" s="3"/>
    </row>
    <row r="302" spans="1:45" x14ac:dyDescent="0.25">
      <c r="A302" s="3"/>
      <c r="B302" s="3"/>
      <c r="C302" s="3"/>
      <c r="D302" s="3"/>
      <c r="E302" s="3"/>
      <c r="F302" s="3"/>
      <c r="G302" s="3"/>
      <c r="H302" s="3"/>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3"/>
      <c r="AH302" s="3"/>
      <c r="AI302" s="3"/>
      <c r="AJ302" s="3"/>
      <c r="AK302" s="3"/>
      <c r="AL302" s="3"/>
      <c r="AM302" s="3"/>
      <c r="AN302" s="3"/>
      <c r="AO302" s="3"/>
      <c r="AP302" s="3"/>
      <c r="AQ302" s="3"/>
      <c r="AR302" s="3"/>
      <c r="AS302" s="3"/>
    </row>
    <row r="303" spans="1:45" x14ac:dyDescent="0.25">
      <c r="A303" s="3"/>
      <c r="B303" s="3"/>
      <c r="C303" s="3"/>
      <c r="D303" s="3"/>
      <c r="E303" s="3"/>
      <c r="F303" s="3"/>
      <c r="G303" s="3"/>
      <c r="H303" s="3"/>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3"/>
      <c r="AH303" s="3"/>
      <c r="AI303" s="3"/>
      <c r="AJ303" s="3"/>
      <c r="AK303" s="3"/>
      <c r="AL303" s="3"/>
      <c r="AM303" s="3"/>
      <c r="AN303" s="3"/>
      <c r="AO303" s="3"/>
      <c r="AP303" s="3"/>
      <c r="AQ303" s="3"/>
      <c r="AR303" s="3"/>
      <c r="AS303" s="3"/>
    </row>
    <row r="304" spans="1:45" x14ac:dyDescent="0.25">
      <c r="A304" s="3"/>
      <c r="B304" s="3"/>
      <c r="C304" s="3"/>
      <c r="D304" s="3"/>
      <c r="E304" s="3"/>
      <c r="F304" s="3"/>
      <c r="G304" s="3"/>
      <c r="H304" s="3"/>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3"/>
      <c r="AH304" s="3"/>
      <c r="AI304" s="3"/>
      <c r="AJ304" s="3"/>
      <c r="AK304" s="3"/>
      <c r="AL304" s="3"/>
      <c r="AM304" s="3"/>
      <c r="AN304" s="3"/>
      <c r="AO304" s="3"/>
      <c r="AP304" s="3"/>
      <c r="AQ304" s="3"/>
      <c r="AR304" s="3"/>
      <c r="AS304" s="3"/>
    </row>
    <row r="305" spans="1:45" x14ac:dyDescent="0.25">
      <c r="A305" s="3"/>
      <c r="B305" s="3"/>
      <c r="C305" s="3"/>
      <c r="D305" s="3"/>
      <c r="E305" s="3"/>
      <c r="F305" s="3"/>
      <c r="G305" s="3"/>
      <c r="H305" s="3"/>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3"/>
      <c r="AH305" s="3"/>
      <c r="AI305" s="3"/>
      <c r="AJ305" s="3"/>
      <c r="AK305" s="3"/>
      <c r="AL305" s="3"/>
      <c r="AM305" s="3"/>
      <c r="AN305" s="3"/>
      <c r="AO305" s="3"/>
      <c r="AP305" s="3"/>
      <c r="AQ305" s="3"/>
      <c r="AR305" s="3"/>
      <c r="AS305" s="3"/>
    </row>
    <row r="306" spans="1:45" x14ac:dyDescent="0.25">
      <c r="A306" s="3"/>
      <c r="B306" s="3"/>
      <c r="C306" s="3"/>
      <c r="D306" s="3"/>
      <c r="E306" s="3"/>
      <c r="F306" s="3"/>
      <c r="G306" s="3"/>
      <c r="H306" s="3"/>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3"/>
      <c r="AH306" s="3"/>
      <c r="AI306" s="3"/>
      <c r="AJ306" s="3"/>
      <c r="AK306" s="3"/>
      <c r="AL306" s="3"/>
      <c r="AM306" s="3"/>
      <c r="AN306" s="3"/>
      <c r="AO306" s="3"/>
      <c r="AP306" s="3"/>
      <c r="AQ306" s="3"/>
      <c r="AR306" s="3"/>
      <c r="AS306" s="3"/>
    </row>
    <row r="307" spans="1:45" x14ac:dyDescent="0.25">
      <c r="A307" s="3"/>
      <c r="B307" s="3"/>
      <c r="C307" s="3"/>
      <c r="D307" s="3"/>
      <c r="E307" s="3"/>
      <c r="F307" s="3"/>
      <c r="G307" s="3"/>
      <c r="H307" s="3"/>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3"/>
      <c r="AH307" s="3"/>
      <c r="AI307" s="3"/>
      <c r="AJ307" s="3"/>
      <c r="AK307" s="3"/>
      <c r="AL307" s="3"/>
      <c r="AM307" s="3"/>
      <c r="AN307" s="3"/>
      <c r="AO307" s="3"/>
      <c r="AP307" s="3"/>
      <c r="AQ307" s="3"/>
      <c r="AR307" s="3"/>
      <c r="AS307" s="3"/>
    </row>
    <row r="308" spans="1:45" x14ac:dyDescent="0.25">
      <c r="A308" s="3"/>
      <c r="B308" s="3"/>
      <c r="C308" s="3"/>
      <c r="D308" s="3"/>
      <c r="E308" s="3"/>
      <c r="F308" s="3"/>
      <c r="G308" s="3"/>
      <c r="H308" s="3"/>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3"/>
      <c r="AH308" s="3"/>
      <c r="AI308" s="3"/>
      <c r="AJ308" s="3"/>
      <c r="AK308" s="3"/>
      <c r="AL308" s="3"/>
      <c r="AM308" s="3"/>
      <c r="AN308" s="3"/>
      <c r="AO308" s="3"/>
      <c r="AP308" s="3"/>
      <c r="AQ308" s="3"/>
      <c r="AR308" s="3"/>
      <c r="AS308" s="3"/>
    </row>
    <row r="309" spans="1:45" x14ac:dyDescent="0.25">
      <c r="A309" s="3"/>
      <c r="B309" s="3"/>
      <c r="C309" s="3"/>
      <c r="D309" s="3"/>
      <c r="E309" s="3"/>
      <c r="F309" s="3"/>
      <c r="G309" s="3"/>
      <c r="H309" s="3"/>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3"/>
      <c r="AH309" s="3"/>
      <c r="AI309" s="3"/>
      <c r="AJ309" s="3"/>
      <c r="AK309" s="3"/>
      <c r="AL309" s="3"/>
      <c r="AM309" s="3"/>
      <c r="AN309" s="3"/>
      <c r="AO309" s="3"/>
      <c r="AP309" s="3"/>
      <c r="AQ309" s="3"/>
      <c r="AR309" s="3"/>
      <c r="AS309" s="3"/>
    </row>
    <row r="310" spans="1:45" x14ac:dyDescent="0.25">
      <c r="A310" s="3"/>
      <c r="B310" s="3"/>
      <c r="C310" s="3"/>
      <c r="D310" s="3"/>
      <c r="E310" s="3"/>
      <c r="F310" s="3"/>
      <c r="G310" s="3"/>
      <c r="H310" s="3"/>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3"/>
      <c r="AH310" s="3"/>
      <c r="AI310" s="3"/>
      <c r="AJ310" s="3"/>
      <c r="AK310" s="3"/>
      <c r="AL310" s="3"/>
      <c r="AM310" s="3"/>
      <c r="AN310" s="3"/>
      <c r="AO310" s="3"/>
      <c r="AP310" s="3"/>
      <c r="AQ310" s="3"/>
      <c r="AR310" s="3"/>
      <c r="AS310" s="3"/>
    </row>
    <row r="311" spans="1:45" x14ac:dyDescent="0.25">
      <c r="A311" s="3"/>
      <c r="B311" s="3"/>
      <c r="C311" s="3"/>
      <c r="D311" s="3"/>
      <c r="E311" s="3"/>
      <c r="F311" s="3"/>
      <c r="G311" s="3"/>
      <c r="H311" s="3"/>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3"/>
      <c r="AH311" s="3"/>
      <c r="AI311" s="3"/>
      <c r="AJ311" s="3"/>
      <c r="AK311" s="3"/>
      <c r="AL311" s="3"/>
      <c r="AM311" s="3"/>
      <c r="AN311" s="3"/>
      <c r="AO311" s="3"/>
      <c r="AP311" s="3"/>
      <c r="AQ311" s="3"/>
      <c r="AR311" s="3"/>
      <c r="AS311" s="3"/>
    </row>
    <row r="312" spans="1:45" x14ac:dyDescent="0.25">
      <c r="A312" s="3"/>
      <c r="B312" s="3"/>
      <c r="C312" s="3"/>
      <c r="D312" s="3"/>
      <c r="E312" s="3"/>
      <c r="F312" s="3"/>
      <c r="G312" s="3"/>
      <c r="H312" s="3"/>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3"/>
      <c r="AH312" s="3"/>
      <c r="AI312" s="3"/>
      <c r="AJ312" s="3"/>
      <c r="AK312" s="3"/>
      <c r="AL312" s="3"/>
      <c r="AM312" s="3"/>
      <c r="AN312" s="3"/>
      <c r="AO312" s="3"/>
      <c r="AP312" s="3"/>
      <c r="AQ312" s="3"/>
      <c r="AR312" s="3"/>
      <c r="AS312" s="3"/>
    </row>
    <row r="313" spans="1:45" x14ac:dyDescent="0.25">
      <c r="A313" s="3"/>
      <c r="B313" s="3"/>
      <c r="C313" s="3"/>
      <c r="D313" s="3"/>
      <c r="E313" s="3"/>
      <c r="F313" s="3"/>
      <c r="G313" s="3"/>
      <c r="H313" s="3"/>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3"/>
      <c r="AH313" s="3"/>
      <c r="AI313" s="3"/>
      <c r="AJ313" s="3"/>
      <c r="AK313" s="3"/>
      <c r="AL313" s="3"/>
      <c r="AM313" s="3"/>
      <c r="AN313" s="3"/>
      <c r="AO313" s="3"/>
      <c r="AP313" s="3"/>
      <c r="AQ313" s="3"/>
      <c r="AR313" s="3"/>
      <c r="AS313" s="3"/>
    </row>
    <row r="314" spans="1:45" x14ac:dyDescent="0.25">
      <c r="A314" s="3"/>
      <c r="B314" s="3"/>
      <c r="C314" s="3"/>
      <c r="D314" s="3"/>
      <c r="E314" s="3"/>
      <c r="F314" s="3"/>
      <c r="G314" s="3"/>
      <c r="H314" s="3"/>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3"/>
      <c r="AH314" s="3"/>
      <c r="AI314" s="3"/>
      <c r="AJ314" s="3"/>
      <c r="AK314" s="3"/>
      <c r="AL314" s="3"/>
      <c r="AM314" s="3"/>
      <c r="AN314" s="3"/>
      <c r="AO314" s="3"/>
      <c r="AP314" s="3"/>
      <c r="AQ314" s="3"/>
      <c r="AR314" s="3"/>
      <c r="AS314" s="3"/>
    </row>
    <row r="315" spans="1:45" x14ac:dyDescent="0.25">
      <c r="A315" s="3"/>
      <c r="B315" s="3"/>
      <c r="C315" s="3"/>
      <c r="D315" s="3"/>
      <c r="E315" s="3"/>
      <c r="F315" s="3"/>
      <c r="G315" s="3"/>
      <c r="H315" s="3"/>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3"/>
      <c r="AH315" s="3"/>
      <c r="AI315" s="3"/>
      <c r="AJ315" s="3"/>
      <c r="AK315" s="3"/>
      <c r="AL315" s="3"/>
      <c r="AM315" s="3"/>
      <c r="AN315" s="3"/>
      <c r="AO315" s="3"/>
      <c r="AP315" s="3"/>
      <c r="AQ315" s="3"/>
      <c r="AR315" s="3"/>
      <c r="AS315" s="3"/>
    </row>
    <row r="316" spans="1:45" x14ac:dyDescent="0.25">
      <c r="A316" s="3"/>
      <c r="B316" s="3"/>
      <c r="C316" s="3"/>
      <c r="D316" s="3"/>
      <c r="E316" s="3"/>
      <c r="F316" s="3"/>
      <c r="G316" s="3"/>
      <c r="H316" s="3"/>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3"/>
      <c r="AH316" s="3"/>
      <c r="AI316" s="3"/>
      <c r="AJ316" s="3"/>
      <c r="AK316" s="3"/>
      <c r="AL316" s="3"/>
      <c r="AM316" s="3"/>
      <c r="AN316" s="3"/>
      <c r="AO316" s="3"/>
      <c r="AP316" s="3"/>
      <c r="AQ316" s="3"/>
      <c r="AR316" s="3"/>
      <c r="AS316" s="3"/>
    </row>
    <row r="317" spans="1:45" x14ac:dyDescent="0.25">
      <c r="A317" s="3"/>
      <c r="B317" s="3"/>
      <c r="C317" s="3"/>
      <c r="D317" s="3"/>
      <c r="E317" s="3"/>
      <c r="F317" s="3"/>
      <c r="G317" s="3"/>
      <c r="H317" s="3"/>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3"/>
      <c r="AH317" s="3"/>
      <c r="AI317" s="3"/>
      <c r="AJ317" s="3"/>
      <c r="AK317" s="3"/>
      <c r="AL317" s="3"/>
      <c r="AM317" s="3"/>
      <c r="AN317" s="3"/>
      <c r="AO317" s="3"/>
      <c r="AP317" s="3"/>
      <c r="AQ317" s="3"/>
      <c r="AR317" s="3"/>
      <c r="AS317" s="3"/>
    </row>
    <row r="318" spans="1:45" x14ac:dyDescent="0.25">
      <c r="A318" s="3"/>
      <c r="B318" s="3"/>
      <c r="C318" s="3"/>
      <c r="D318" s="3"/>
      <c r="E318" s="3"/>
      <c r="F318" s="3"/>
      <c r="G318" s="3"/>
      <c r="H318" s="3"/>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3"/>
      <c r="AH318" s="3"/>
      <c r="AI318" s="3"/>
      <c r="AJ318" s="3"/>
      <c r="AK318" s="3"/>
      <c r="AL318" s="3"/>
      <c r="AM318" s="3"/>
      <c r="AN318" s="3"/>
      <c r="AO318" s="3"/>
      <c r="AP318" s="3"/>
      <c r="AQ318" s="3"/>
      <c r="AR318" s="3"/>
      <c r="AS318" s="3"/>
    </row>
    <row r="319" spans="1:45" x14ac:dyDescent="0.25">
      <c r="A319" s="3"/>
      <c r="B319" s="3"/>
      <c r="C319" s="3"/>
      <c r="D319" s="3"/>
      <c r="E319" s="3"/>
      <c r="F319" s="3"/>
      <c r="G319" s="3"/>
      <c r="H319" s="3"/>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3"/>
      <c r="AH319" s="3"/>
      <c r="AI319" s="3"/>
      <c r="AJ319" s="3"/>
      <c r="AK319" s="3"/>
      <c r="AL319" s="3"/>
      <c r="AM319" s="3"/>
      <c r="AN319" s="3"/>
      <c r="AO319" s="3"/>
      <c r="AP319" s="3"/>
      <c r="AQ319" s="3"/>
      <c r="AR319" s="3"/>
      <c r="AS319" s="3"/>
    </row>
    <row r="320" spans="1:45" x14ac:dyDescent="0.25">
      <c r="A320" s="3"/>
      <c r="B320" s="3"/>
      <c r="C320" s="3"/>
      <c r="D320" s="3"/>
      <c r="E320" s="3"/>
      <c r="F320" s="3"/>
      <c r="G320" s="3"/>
      <c r="H320" s="3"/>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3"/>
      <c r="AH320" s="3"/>
      <c r="AI320" s="3"/>
      <c r="AJ320" s="3"/>
      <c r="AK320" s="3"/>
      <c r="AL320" s="3"/>
      <c r="AM320" s="3"/>
      <c r="AN320" s="3"/>
      <c r="AO320" s="3"/>
      <c r="AP320" s="3"/>
      <c r="AQ320" s="3"/>
      <c r="AR320" s="3"/>
      <c r="AS320" s="3"/>
    </row>
    <row r="321" spans="1:45" x14ac:dyDescent="0.25">
      <c r="A321" s="3"/>
      <c r="B321" s="3"/>
      <c r="C321" s="3"/>
      <c r="D321" s="3"/>
      <c r="E321" s="3"/>
      <c r="F321" s="3"/>
      <c r="G321" s="3"/>
      <c r="H321" s="3"/>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3"/>
      <c r="AH321" s="3"/>
      <c r="AI321" s="3"/>
      <c r="AJ321" s="3"/>
      <c r="AK321" s="3"/>
      <c r="AL321" s="3"/>
      <c r="AM321" s="3"/>
      <c r="AN321" s="3"/>
      <c r="AO321" s="3"/>
      <c r="AP321" s="3"/>
      <c r="AQ321" s="3"/>
      <c r="AR321" s="3"/>
      <c r="AS321" s="3"/>
    </row>
    <row r="322" spans="1:45" x14ac:dyDescent="0.25">
      <c r="A322" s="3"/>
      <c r="B322" s="3"/>
      <c r="C322" s="3"/>
      <c r="D322" s="3"/>
      <c r="E322" s="3"/>
      <c r="F322" s="3"/>
      <c r="G322" s="3"/>
      <c r="H322" s="3"/>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3"/>
      <c r="AH322" s="3"/>
      <c r="AI322" s="3"/>
      <c r="AJ322" s="3"/>
      <c r="AK322" s="3"/>
      <c r="AL322" s="3"/>
      <c r="AM322" s="3"/>
      <c r="AN322" s="3"/>
      <c r="AO322" s="3"/>
      <c r="AP322" s="3"/>
      <c r="AQ322" s="3"/>
      <c r="AR322" s="3"/>
      <c r="AS322" s="3"/>
    </row>
    <row r="323" spans="1:45" x14ac:dyDescent="0.25">
      <c r="A323" s="3"/>
      <c r="B323" s="3"/>
      <c r="C323" s="3"/>
      <c r="D323" s="3"/>
      <c r="E323" s="3"/>
      <c r="F323" s="3"/>
      <c r="G323" s="3"/>
      <c r="H323" s="3"/>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3"/>
      <c r="AH323" s="3"/>
      <c r="AI323" s="3"/>
      <c r="AJ323" s="3"/>
      <c r="AK323" s="3"/>
      <c r="AL323" s="3"/>
      <c r="AM323" s="3"/>
      <c r="AN323" s="3"/>
      <c r="AO323" s="3"/>
      <c r="AP323" s="3"/>
      <c r="AQ323" s="3"/>
      <c r="AR323" s="3"/>
      <c r="AS323" s="3"/>
    </row>
    <row r="324" spans="1:45" x14ac:dyDescent="0.25">
      <c r="A324" s="3"/>
      <c r="B324" s="3"/>
      <c r="C324" s="3"/>
      <c r="D324" s="3"/>
      <c r="E324" s="3"/>
      <c r="F324" s="3"/>
      <c r="G324" s="3"/>
      <c r="H324" s="3"/>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3"/>
      <c r="AH324" s="3"/>
      <c r="AI324" s="3"/>
      <c r="AJ324" s="3"/>
      <c r="AK324" s="3"/>
      <c r="AL324" s="3"/>
      <c r="AM324" s="3"/>
      <c r="AN324" s="3"/>
      <c r="AO324" s="3"/>
      <c r="AP324" s="3"/>
      <c r="AQ324" s="3"/>
      <c r="AR324" s="3"/>
      <c r="AS324" s="3"/>
    </row>
    <row r="325" spans="1:45" x14ac:dyDescent="0.25">
      <c r="A325" s="3"/>
      <c r="B325" s="3"/>
      <c r="C325" s="3"/>
      <c r="D325" s="3"/>
      <c r="E325" s="3"/>
      <c r="F325" s="3"/>
      <c r="G325" s="3"/>
      <c r="H325" s="3"/>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3"/>
      <c r="AH325" s="3"/>
      <c r="AI325" s="3"/>
      <c r="AJ325" s="3"/>
      <c r="AK325" s="3"/>
      <c r="AL325" s="3"/>
      <c r="AM325" s="3"/>
      <c r="AN325" s="3"/>
      <c r="AO325" s="3"/>
      <c r="AP325" s="3"/>
      <c r="AQ325" s="3"/>
      <c r="AR325" s="3"/>
      <c r="AS325" s="3"/>
    </row>
    <row r="326" spans="1:45" x14ac:dyDescent="0.25">
      <c r="A326" s="3"/>
      <c r="B326" s="3"/>
      <c r="C326" s="3"/>
      <c r="D326" s="3"/>
      <c r="E326" s="3"/>
      <c r="F326" s="3"/>
      <c r="G326" s="3"/>
      <c r="H326" s="3"/>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3"/>
      <c r="AH326" s="3"/>
      <c r="AI326" s="3"/>
      <c r="AJ326" s="3"/>
      <c r="AK326" s="3"/>
      <c r="AL326" s="3"/>
      <c r="AM326" s="3"/>
      <c r="AN326" s="3"/>
      <c r="AO326" s="3"/>
      <c r="AP326" s="3"/>
      <c r="AQ326" s="3"/>
      <c r="AR326" s="3"/>
      <c r="AS326" s="3"/>
    </row>
    <row r="327" spans="1:45" x14ac:dyDescent="0.25">
      <c r="A327" s="3"/>
      <c r="B327" s="3"/>
      <c r="C327" s="3"/>
      <c r="D327" s="3"/>
      <c r="E327" s="3"/>
      <c r="F327" s="3"/>
      <c r="G327" s="3"/>
      <c r="H327" s="3"/>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3"/>
      <c r="AH327" s="3"/>
      <c r="AI327" s="3"/>
      <c r="AJ327" s="3"/>
      <c r="AK327" s="3"/>
      <c r="AL327" s="3"/>
      <c r="AM327" s="3"/>
      <c r="AN327" s="3"/>
      <c r="AO327" s="3"/>
      <c r="AP327" s="3"/>
      <c r="AQ327" s="3"/>
      <c r="AR327" s="3"/>
      <c r="AS327" s="3"/>
    </row>
    <row r="328" spans="1:45" x14ac:dyDescent="0.25">
      <c r="A328" s="3"/>
      <c r="B328" s="3"/>
      <c r="C328" s="3"/>
      <c r="D328" s="3"/>
      <c r="E328" s="3"/>
      <c r="F328" s="3"/>
      <c r="G328" s="3"/>
      <c r="H328" s="3"/>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3"/>
      <c r="AH328" s="3"/>
      <c r="AI328" s="3"/>
      <c r="AJ328" s="3"/>
      <c r="AK328" s="3"/>
      <c r="AL328" s="3"/>
      <c r="AM328" s="3"/>
      <c r="AN328" s="3"/>
      <c r="AO328" s="3"/>
      <c r="AP328" s="3"/>
      <c r="AQ328" s="3"/>
      <c r="AR328" s="3"/>
      <c r="AS328" s="3"/>
    </row>
    <row r="329" spans="1:45" x14ac:dyDescent="0.25">
      <c r="A329" s="3"/>
      <c r="B329" s="3"/>
      <c r="C329" s="3"/>
      <c r="D329" s="3"/>
      <c r="E329" s="3"/>
      <c r="F329" s="3"/>
      <c r="G329" s="3"/>
      <c r="H329" s="3"/>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3"/>
      <c r="AH329" s="3"/>
      <c r="AI329" s="3"/>
      <c r="AJ329" s="3"/>
      <c r="AK329" s="3"/>
      <c r="AL329" s="3"/>
      <c r="AM329" s="3"/>
      <c r="AN329" s="3"/>
      <c r="AO329" s="3"/>
      <c r="AP329" s="3"/>
      <c r="AQ329" s="3"/>
      <c r="AR329" s="3"/>
      <c r="AS329" s="3"/>
    </row>
    <row r="330" spans="1:45" x14ac:dyDescent="0.25">
      <c r="A330" s="3"/>
      <c r="B330" s="3"/>
      <c r="C330" s="3"/>
      <c r="D330" s="3"/>
      <c r="E330" s="3"/>
      <c r="F330" s="3"/>
      <c r="G330" s="3"/>
      <c r="H330" s="3"/>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3"/>
      <c r="AH330" s="3"/>
      <c r="AI330" s="3"/>
      <c r="AJ330" s="3"/>
      <c r="AK330" s="3"/>
      <c r="AL330" s="3"/>
      <c r="AM330" s="3"/>
      <c r="AN330" s="3"/>
      <c r="AO330" s="3"/>
      <c r="AP330" s="3"/>
      <c r="AQ330" s="3"/>
      <c r="AR330" s="3"/>
      <c r="AS330" s="3"/>
    </row>
    <row r="331" spans="1:45" x14ac:dyDescent="0.25">
      <c r="A331" s="3"/>
      <c r="B331" s="3"/>
      <c r="C331" s="3"/>
      <c r="D331" s="3"/>
      <c r="E331" s="3"/>
      <c r="F331" s="3"/>
      <c r="G331" s="3"/>
      <c r="H331" s="3"/>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3"/>
      <c r="AH331" s="3"/>
      <c r="AI331" s="3"/>
      <c r="AJ331" s="3"/>
      <c r="AK331" s="3"/>
      <c r="AL331" s="3"/>
      <c r="AM331" s="3"/>
      <c r="AN331" s="3"/>
      <c r="AO331" s="3"/>
      <c r="AP331" s="3"/>
      <c r="AQ331" s="3"/>
      <c r="AR331" s="3"/>
      <c r="AS331" s="3"/>
    </row>
    <row r="332" spans="1:45" x14ac:dyDescent="0.25">
      <c r="A332" s="3"/>
      <c r="B332" s="3"/>
      <c r="C332" s="3"/>
      <c r="D332" s="3"/>
      <c r="E332" s="3"/>
      <c r="F332" s="3"/>
      <c r="G332" s="3"/>
      <c r="H332" s="3"/>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3"/>
      <c r="AH332" s="3"/>
      <c r="AI332" s="3"/>
      <c r="AJ332" s="3"/>
      <c r="AK332" s="3"/>
      <c r="AL332" s="3"/>
      <c r="AM332" s="3"/>
      <c r="AN332" s="3"/>
      <c r="AO332" s="3"/>
      <c r="AP332" s="3"/>
      <c r="AQ332" s="3"/>
      <c r="AR332" s="3"/>
      <c r="AS332" s="3"/>
    </row>
    <row r="333" spans="1:45" x14ac:dyDescent="0.25">
      <c r="A333" s="3"/>
      <c r="B333" s="3"/>
      <c r="C333" s="3"/>
      <c r="D333" s="3"/>
      <c r="E333" s="3"/>
      <c r="F333" s="3"/>
      <c r="G333" s="3"/>
      <c r="H333" s="3"/>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3"/>
      <c r="AH333" s="3"/>
      <c r="AI333" s="3"/>
      <c r="AJ333" s="3"/>
      <c r="AK333" s="3"/>
      <c r="AL333" s="3"/>
      <c r="AM333" s="3"/>
      <c r="AN333" s="3"/>
      <c r="AO333" s="3"/>
      <c r="AP333" s="3"/>
      <c r="AQ333" s="3"/>
      <c r="AR333" s="3"/>
      <c r="AS333" s="3"/>
    </row>
    <row r="334" spans="1:45" x14ac:dyDescent="0.25">
      <c r="A334" s="3"/>
      <c r="B334" s="3"/>
      <c r="C334" s="3"/>
      <c r="D334" s="3"/>
      <c r="E334" s="3"/>
      <c r="F334" s="3"/>
      <c r="G334" s="3"/>
      <c r="H334" s="3"/>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3"/>
      <c r="AH334" s="3"/>
      <c r="AI334" s="3"/>
      <c r="AJ334" s="3"/>
      <c r="AK334" s="3"/>
      <c r="AL334" s="3"/>
      <c r="AM334" s="3"/>
      <c r="AN334" s="3"/>
      <c r="AO334" s="3"/>
      <c r="AP334" s="3"/>
      <c r="AQ334" s="3"/>
      <c r="AR334" s="3"/>
      <c r="AS334" s="3"/>
    </row>
    <row r="335" spans="1:45" x14ac:dyDescent="0.25">
      <c r="A335" s="3"/>
      <c r="B335" s="3"/>
      <c r="C335" s="3"/>
      <c r="D335" s="3"/>
      <c r="E335" s="3"/>
      <c r="F335" s="3"/>
      <c r="G335" s="3"/>
      <c r="H335" s="3"/>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3"/>
      <c r="AH335" s="3"/>
      <c r="AI335" s="3"/>
      <c r="AJ335" s="3"/>
      <c r="AK335" s="3"/>
      <c r="AL335" s="3"/>
      <c r="AM335" s="3"/>
      <c r="AN335" s="3"/>
      <c r="AO335" s="3"/>
      <c r="AP335" s="3"/>
      <c r="AQ335" s="3"/>
      <c r="AR335" s="3"/>
      <c r="AS335" s="3"/>
    </row>
    <row r="336" spans="1:45" x14ac:dyDescent="0.25">
      <c r="A336" s="3"/>
      <c r="B336" s="3"/>
      <c r="C336" s="3"/>
      <c r="D336" s="3"/>
      <c r="E336" s="3"/>
      <c r="F336" s="3"/>
      <c r="G336" s="3"/>
      <c r="H336" s="3"/>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3"/>
      <c r="AH336" s="3"/>
      <c r="AI336" s="3"/>
      <c r="AJ336" s="3"/>
      <c r="AK336" s="3"/>
      <c r="AL336" s="3"/>
      <c r="AM336" s="3"/>
      <c r="AN336" s="3"/>
      <c r="AO336" s="3"/>
      <c r="AP336" s="3"/>
      <c r="AQ336" s="3"/>
      <c r="AR336" s="3"/>
      <c r="AS336" s="3"/>
    </row>
    <row r="337" spans="1:45" x14ac:dyDescent="0.25">
      <c r="A337" s="3"/>
      <c r="B337" s="3"/>
      <c r="C337" s="3"/>
      <c r="D337" s="3"/>
      <c r="E337" s="3"/>
      <c r="F337" s="3"/>
      <c r="G337" s="3"/>
      <c r="H337" s="3"/>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3"/>
      <c r="AH337" s="3"/>
      <c r="AI337" s="3"/>
      <c r="AJ337" s="3"/>
      <c r="AK337" s="3"/>
      <c r="AL337" s="3"/>
      <c r="AM337" s="3"/>
      <c r="AN337" s="3"/>
      <c r="AO337" s="3"/>
      <c r="AP337" s="3"/>
      <c r="AQ337" s="3"/>
      <c r="AR337" s="3"/>
      <c r="AS337" s="3"/>
    </row>
    <row r="338" spans="1:45" x14ac:dyDescent="0.25">
      <c r="A338" s="3"/>
      <c r="B338" s="3"/>
      <c r="C338" s="3"/>
      <c r="D338" s="3"/>
      <c r="E338" s="3"/>
      <c r="F338" s="3"/>
      <c r="G338" s="3"/>
      <c r="H338" s="3"/>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3"/>
      <c r="AH338" s="3"/>
      <c r="AI338" s="3"/>
      <c r="AJ338" s="3"/>
      <c r="AK338" s="3"/>
      <c r="AL338" s="3"/>
      <c r="AM338" s="3"/>
      <c r="AN338" s="3"/>
      <c r="AO338" s="3"/>
      <c r="AP338" s="3"/>
      <c r="AQ338" s="3"/>
      <c r="AR338" s="3"/>
      <c r="AS338" s="3"/>
    </row>
    <row r="339" spans="1:45" x14ac:dyDescent="0.25">
      <c r="A339" s="3"/>
      <c r="B339" s="3"/>
      <c r="C339" s="3"/>
      <c r="D339" s="3"/>
      <c r="E339" s="3"/>
      <c r="F339" s="3"/>
      <c r="G339" s="3"/>
      <c r="H339" s="3"/>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3"/>
      <c r="AH339" s="3"/>
      <c r="AI339" s="3"/>
      <c r="AJ339" s="3"/>
      <c r="AK339" s="3"/>
      <c r="AL339" s="3"/>
      <c r="AM339" s="3"/>
      <c r="AN339" s="3"/>
      <c r="AO339" s="3"/>
      <c r="AP339" s="3"/>
      <c r="AQ339" s="3"/>
      <c r="AR339" s="3"/>
      <c r="AS339" s="3"/>
    </row>
    <row r="340" spans="1:45" x14ac:dyDescent="0.25">
      <c r="A340" s="3"/>
      <c r="B340" s="3"/>
      <c r="C340" s="3"/>
      <c r="D340" s="3"/>
      <c r="E340" s="3"/>
      <c r="F340" s="3"/>
      <c r="G340" s="3"/>
      <c r="H340" s="3"/>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3"/>
      <c r="AH340" s="3"/>
      <c r="AI340" s="3"/>
      <c r="AJ340" s="3"/>
      <c r="AK340" s="3"/>
      <c r="AL340" s="3"/>
      <c r="AM340" s="3"/>
      <c r="AN340" s="3"/>
      <c r="AO340" s="3"/>
      <c r="AP340" s="3"/>
      <c r="AQ340" s="3"/>
      <c r="AR340" s="3"/>
      <c r="AS340" s="3"/>
    </row>
    <row r="341" spans="1:45" x14ac:dyDescent="0.25">
      <c r="A341" s="3"/>
      <c r="B341" s="3"/>
      <c r="C341" s="3"/>
      <c r="D341" s="3"/>
      <c r="E341" s="3"/>
      <c r="F341" s="3"/>
      <c r="G341" s="3"/>
      <c r="H341" s="3"/>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3"/>
      <c r="AH341" s="3"/>
      <c r="AI341" s="3"/>
      <c r="AJ341" s="3"/>
      <c r="AK341" s="3"/>
      <c r="AL341" s="3"/>
      <c r="AM341" s="3"/>
      <c r="AN341" s="3"/>
      <c r="AO341" s="3"/>
      <c r="AP341" s="3"/>
      <c r="AQ341" s="3"/>
      <c r="AR341" s="3"/>
      <c r="AS341" s="3"/>
    </row>
    <row r="342" spans="1:45" x14ac:dyDescent="0.25">
      <c r="A342" s="3"/>
      <c r="B342" s="3"/>
      <c r="C342" s="3"/>
      <c r="D342" s="3"/>
      <c r="E342" s="3"/>
      <c r="F342" s="3"/>
      <c r="G342" s="3"/>
      <c r="H342" s="3"/>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3"/>
      <c r="AH342" s="3"/>
      <c r="AI342" s="3"/>
      <c r="AJ342" s="3"/>
      <c r="AK342" s="3"/>
      <c r="AL342" s="3"/>
      <c r="AM342" s="3"/>
      <c r="AN342" s="3"/>
      <c r="AO342" s="3"/>
      <c r="AP342" s="3"/>
      <c r="AQ342" s="3"/>
      <c r="AR342" s="3"/>
      <c r="AS342" s="3"/>
    </row>
    <row r="343" spans="1:45" x14ac:dyDescent="0.25">
      <c r="A343" s="3"/>
      <c r="B343" s="3"/>
      <c r="C343" s="3"/>
      <c r="D343" s="3"/>
      <c r="E343" s="3"/>
      <c r="F343" s="3"/>
      <c r="G343" s="3"/>
      <c r="H343" s="3"/>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3"/>
      <c r="AH343" s="3"/>
      <c r="AI343" s="3"/>
      <c r="AJ343" s="3"/>
      <c r="AK343" s="3"/>
      <c r="AL343" s="3"/>
      <c r="AM343" s="3"/>
      <c r="AN343" s="3"/>
      <c r="AO343" s="3"/>
      <c r="AP343" s="3"/>
      <c r="AQ343" s="3"/>
      <c r="AR343" s="3"/>
      <c r="AS343" s="3"/>
    </row>
    <row r="344" spans="1:45" x14ac:dyDescent="0.25">
      <c r="A344" s="3"/>
      <c r="B344" s="3"/>
      <c r="C344" s="3"/>
      <c r="D344" s="3"/>
      <c r="E344" s="3"/>
      <c r="F344" s="3"/>
      <c r="G344" s="3"/>
      <c r="H344" s="3"/>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3"/>
      <c r="AH344" s="3"/>
      <c r="AI344" s="3"/>
      <c r="AJ344" s="3"/>
      <c r="AK344" s="3"/>
      <c r="AL344" s="3"/>
      <c r="AM344" s="3"/>
      <c r="AN344" s="3"/>
      <c r="AO344" s="3"/>
      <c r="AP344" s="3"/>
      <c r="AQ344" s="3"/>
      <c r="AR344" s="3"/>
      <c r="AS344" s="3"/>
    </row>
    <row r="345" spans="1:45" x14ac:dyDescent="0.25">
      <c r="A345" s="3"/>
      <c r="B345" s="3"/>
      <c r="C345" s="3"/>
      <c r="D345" s="3"/>
      <c r="E345" s="3"/>
      <c r="F345" s="3"/>
      <c r="G345" s="3"/>
      <c r="H345" s="3"/>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3"/>
      <c r="AH345" s="3"/>
      <c r="AI345" s="3"/>
      <c r="AJ345" s="3"/>
      <c r="AK345" s="3"/>
      <c r="AL345" s="3"/>
      <c r="AM345" s="3"/>
      <c r="AN345" s="3"/>
      <c r="AO345" s="3"/>
      <c r="AP345" s="3"/>
      <c r="AQ345" s="3"/>
      <c r="AR345" s="3"/>
      <c r="AS345" s="3"/>
    </row>
    <row r="346" spans="1:45" x14ac:dyDescent="0.25">
      <c r="A346" s="3"/>
      <c r="B346" s="3"/>
      <c r="C346" s="3"/>
      <c r="D346" s="3"/>
      <c r="E346" s="3"/>
      <c r="F346" s="3"/>
      <c r="G346" s="3"/>
      <c r="H346" s="3"/>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3"/>
      <c r="AH346" s="3"/>
      <c r="AI346" s="3"/>
      <c r="AJ346" s="3"/>
      <c r="AK346" s="3"/>
      <c r="AL346" s="3"/>
      <c r="AM346" s="3"/>
      <c r="AN346" s="3"/>
      <c r="AO346" s="3"/>
      <c r="AP346" s="3"/>
      <c r="AQ346" s="3"/>
      <c r="AR346" s="3"/>
      <c r="AS346" s="3"/>
    </row>
    <row r="347" spans="1:45" x14ac:dyDescent="0.25">
      <c r="A347" s="3"/>
      <c r="B347" s="3"/>
      <c r="C347" s="3"/>
      <c r="D347" s="3"/>
      <c r="E347" s="3"/>
      <c r="F347" s="3"/>
      <c r="G347" s="3"/>
      <c r="H347" s="3"/>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3"/>
      <c r="AH347" s="3"/>
      <c r="AI347" s="3"/>
      <c r="AJ347" s="3"/>
      <c r="AK347" s="3"/>
      <c r="AL347" s="3"/>
      <c r="AM347" s="3"/>
      <c r="AN347" s="3"/>
      <c r="AO347" s="3"/>
      <c r="AP347" s="3"/>
      <c r="AQ347" s="3"/>
      <c r="AR347" s="3"/>
      <c r="AS347" s="3"/>
    </row>
    <row r="348" spans="1:45" x14ac:dyDescent="0.25">
      <c r="A348" s="3"/>
      <c r="B348" s="3"/>
      <c r="C348" s="3"/>
      <c r="D348" s="3"/>
      <c r="E348" s="3"/>
      <c r="F348" s="3"/>
      <c r="G348" s="3"/>
      <c r="H348" s="3"/>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3"/>
      <c r="AH348" s="3"/>
      <c r="AI348" s="3"/>
      <c r="AJ348" s="3"/>
      <c r="AK348" s="3"/>
      <c r="AL348" s="3"/>
      <c r="AM348" s="3"/>
      <c r="AN348" s="3"/>
      <c r="AO348" s="3"/>
      <c r="AP348" s="3"/>
      <c r="AQ348" s="3"/>
      <c r="AR348" s="3"/>
      <c r="AS348" s="3"/>
    </row>
    <row r="349" spans="1:45" x14ac:dyDescent="0.25">
      <c r="A349" s="3"/>
      <c r="B349" s="3"/>
      <c r="C349" s="3"/>
      <c r="D349" s="3"/>
      <c r="E349" s="3"/>
      <c r="F349" s="3"/>
      <c r="G349" s="3"/>
      <c r="H349" s="3"/>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3"/>
      <c r="AH349" s="3"/>
      <c r="AI349" s="3"/>
      <c r="AJ349" s="3"/>
      <c r="AK349" s="3"/>
      <c r="AL349" s="3"/>
      <c r="AM349" s="3"/>
      <c r="AN349" s="3"/>
      <c r="AO349" s="3"/>
      <c r="AP349" s="3"/>
      <c r="AQ349" s="3"/>
      <c r="AR349" s="3"/>
      <c r="AS349" s="3"/>
    </row>
    <row r="350" spans="1:45" x14ac:dyDescent="0.25">
      <c r="A350" s="3"/>
      <c r="B350" s="3"/>
      <c r="C350" s="3"/>
      <c r="D350" s="3"/>
      <c r="E350" s="3"/>
      <c r="F350" s="3"/>
      <c r="G350" s="3"/>
      <c r="H350" s="3"/>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3"/>
      <c r="AH350" s="3"/>
      <c r="AI350" s="3"/>
      <c r="AJ350" s="3"/>
      <c r="AK350" s="3"/>
      <c r="AL350" s="3"/>
      <c r="AM350" s="3"/>
      <c r="AN350" s="3"/>
      <c r="AO350" s="3"/>
      <c r="AP350" s="3"/>
      <c r="AQ350" s="3"/>
      <c r="AR350" s="3"/>
      <c r="AS350" s="3"/>
    </row>
    <row r="351" spans="1:45" x14ac:dyDescent="0.25">
      <c r="A351" s="3"/>
      <c r="B351" s="3"/>
      <c r="C351" s="3"/>
      <c r="D351" s="3"/>
      <c r="E351" s="3"/>
      <c r="F351" s="3"/>
      <c r="G351" s="3"/>
      <c r="H351" s="3"/>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3"/>
      <c r="AH351" s="3"/>
      <c r="AI351" s="3"/>
      <c r="AJ351" s="3"/>
      <c r="AK351" s="3"/>
      <c r="AL351" s="3"/>
      <c r="AM351" s="3"/>
      <c r="AN351" s="3"/>
      <c r="AO351" s="3"/>
      <c r="AP351" s="3"/>
      <c r="AQ351" s="3"/>
      <c r="AR351" s="3"/>
      <c r="AS351" s="3"/>
    </row>
    <row r="352" spans="1:45" x14ac:dyDescent="0.25">
      <c r="A352" s="3"/>
      <c r="B352" s="3"/>
      <c r="C352" s="3"/>
      <c r="D352" s="3"/>
      <c r="E352" s="3"/>
      <c r="F352" s="3"/>
      <c r="G352" s="3"/>
      <c r="H352" s="3"/>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3"/>
      <c r="AH352" s="3"/>
      <c r="AI352" s="3"/>
      <c r="AJ352" s="3"/>
      <c r="AK352" s="3"/>
      <c r="AL352" s="3"/>
      <c r="AM352" s="3"/>
      <c r="AN352" s="3"/>
      <c r="AO352" s="3"/>
      <c r="AP352" s="3"/>
      <c r="AQ352" s="3"/>
      <c r="AR352" s="3"/>
      <c r="AS352" s="3"/>
    </row>
    <row r="353" spans="1:45" x14ac:dyDescent="0.25">
      <c r="A353" s="3"/>
      <c r="B353" s="3"/>
      <c r="C353" s="3"/>
      <c r="D353" s="3"/>
      <c r="E353" s="3"/>
      <c r="F353" s="3"/>
      <c r="G353" s="3"/>
      <c r="H353" s="3"/>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3"/>
      <c r="AH353" s="3"/>
      <c r="AI353" s="3"/>
      <c r="AJ353" s="3"/>
      <c r="AK353" s="3"/>
      <c r="AL353" s="3"/>
      <c r="AM353" s="3"/>
      <c r="AN353" s="3"/>
      <c r="AO353" s="3"/>
      <c r="AP353" s="3"/>
      <c r="AQ353" s="3"/>
      <c r="AR353" s="3"/>
      <c r="AS353" s="3"/>
    </row>
    <row r="354" spans="1:45" x14ac:dyDescent="0.25">
      <c r="A354" s="3"/>
      <c r="B354" s="3"/>
      <c r="C354" s="3"/>
      <c r="D354" s="3"/>
      <c r="E354" s="3"/>
      <c r="F354" s="3"/>
      <c r="G354" s="3"/>
      <c r="H354" s="3"/>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3"/>
      <c r="AH354" s="3"/>
      <c r="AI354" s="3"/>
      <c r="AJ354" s="3"/>
      <c r="AK354" s="3"/>
      <c r="AL354" s="3"/>
      <c r="AM354" s="3"/>
      <c r="AN354" s="3"/>
      <c r="AO354" s="3"/>
      <c r="AP354" s="3"/>
      <c r="AQ354" s="3"/>
      <c r="AR354" s="3"/>
      <c r="AS354" s="3"/>
    </row>
    <row r="355" spans="1:45" x14ac:dyDescent="0.25">
      <c r="A355" s="3"/>
      <c r="B355" s="3"/>
      <c r="C355" s="3"/>
      <c r="D355" s="3"/>
      <c r="E355" s="3"/>
      <c r="F355" s="3"/>
      <c r="G355" s="3"/>
      <c r="H355" s="3"/>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3"/>
      <c r="AH355" s="3"/>
      <c r="AI355" s="3"/>
      <c r="AJ355" s="3"/>
      <c r="AK355" s="3"/>
      <c r="AL355" s="3"/>
      <c r="AM355" s="3"/>
      <c r="AN355" s="3"/>
      <c r="AO355" s="3"/>
      <c r="AP355" s="3"/>
      <c r="AQ355" s="3"/>
      <c r="AR355" s="3"/>
      <c r="AS355" s="3"/>
    </row>
    <row r="356" spans="1:45" x14ac:dyDescent="0.25">
      <c r="A356" s="3"/>
      <c r="B356" s="3"/>
      <c r="C356" s="3"/>
      <c r="D356" s="3"/>
      <c r="E356" s="3"/>
      <c r="F356" s="3"/>
      <c r="G356" s="3"/>
      <c r="H356" s="3"/>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3"/>
      <c r="AH356" s="3"/>
      <c r="AI356" s="3"/>
      <c r="AJ356" s="3"/>
      <c r="AK356" s="3"/>
      <c r="AL356" s="3"/>
      <c r="AM356" s="3"/>
      <c r="AN356" s="3"/>
      <c r="AO356" s="3"/>
      <c r="AP356" s="3"/>
      <c r="AQ356" s="3"/>
      <c r="AR356" s="3"/>
      <c r="AS356" s="3"/>
    </row>
    <row r="357" spans="1:45" x14ac:dyDescent="0.25">
      <c r="A357" s="3"/>
      <c r="B357" s="3"/>
      <c r="C357" s="3"/>
      <c r="D357" s="3"/>
      <c r="E357" s="3"/>
      <c r="F357" s="3"/>
      <c r="G357" s="3"/>
      <c r="H357" s="3"/>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3"/>
      <c r="AH357" s="3"/>
      <c r="AI357" s="3"/>
      <c r="AJ357" s="3"/>
      <c r="AK357" s="3"/>
      <c r="AL357" s="3"/>
      <c r="AM357" s="3"/>
      <c r="AN357" s="3"/>
      <c r="AO357" s="3"/>
      <c r="AP357" s="3"/>
      <c r="AQ357" s="3"/>
      <c r="AR357" s="3"/>
      <c r="AS357" s="3"/>
    </row>
    <row r="358" spans="1:45" x14ac:dyDescent="0.25">
      <c r="A358" s="3"/>
      <c r="B358" s="3"/>
      <c r="C358" s="3"/>
      <c r="D358" s="3"/>
      <c r="E358" s="3"/>
      <c r="F358" s="3"/>
      <c r="G358" s="3"/>
      <c r="H358" s="3"/>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3"/>
      <c r="AH358" s="3"/>
      <c r="AI358" s="3"/>
      <c r="AJ358" s="3"/>
      <c r="AK358" s="3"/>
      <c r="AL358" s="3"/>
      <c r="AM358" s="3"/>
      <c r="AN358" s="3"/>
      <c r="AO358" s="3"/>
      <c r="AP358" s="3"/>
      <c r="AQ358" s="3"/>
      <c r="AR358" s="3"/>
      <c r="AS358" s="3"/>
    </row>
    <row r="359" spans="1:45" x14ac:dyDescent="0.25">
      <c r="A359" s="3"/>
      <c r="B359" s="3"/>
      <c r="C359" s="3"/>
      <c r="D359" s="3"/>
      <c r="E359" s="3"/>
      <c r="F359" s="3"/>
      <c r="G359" s="3"/>
      <c r="H359" s="3"/>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3"/>
      <c r="AH359" s="3"/>
      <c r="AI359" s="3"/>
      <c r="AJ359" s="3"/>
      <c r="AK359" s="3"/>
      <c r="AL359" s="3"/>
      <c r="AM359" s="3"/>
      <c r="AN359" s="3"/>
      <c r="AO359" s="3"/>
      <c r="AP359" s="3"/>
      <c r="AQ359" s="3"/>
      <c r="AR359" s="3"/>
      <c r="AS359" s="3"/>
    </row>
    <row r="360" spans="1:45" x14ac:dyDescent="0.25">
      <c r="A360" s="3"/>
      <c r="B360" s="3"/>
      <c r="C360" s="3"/>
      <c r="D360" s="3"/>
      <c r="E360" s="3"/>
      <c r="F360" s="3"/>
      <c r="G360" s="3"/>
      <c r="H360" s="3"/>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3"/>
      <c r="AH360" s="3"/>
      <c r="AI360" s="3"/>
      <c r="AJ360" s="3"/>
      <c r="AK360" s="3"/>
      <c r="AL360" s="3"/>
      <c r="AM360" s="3"/>
      <c r="AN360" s="3"/>
      <c r="AO360" s="3"/>
      <c r="AP360" s="3"/>
      <c r="AQ360" s="3"/>
      <c r="AR360" s="3"/>
      <c r="AS360" s="3"/>
    </row>
    <row r="361" spans="1:45" x14ac:dyDescent="0.25">
      <c r="A361" s="3"/>
      <c r="B361" s="3"/>
      <c r="C361" s="3"/>
      <c r="D361" s="3"/>
      <c r="E361" s="3"/>
      <c r="F361" s="3"/>
      <c r="G361" s="3"/>
      <c r="H361" s="3"/>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3"/>
      <c r="AH361" s="3"/>
      <c r="AI361" s="3"/>
      <c r="AJ361" s="3"/>
      <c r="AK361" s="3"/>
      <c r="AL361" s="3"/>
      <c r="AM361" s="3"/>
      <c r="AN361" s="3"/>
      <c r="AO361" s="3"/>
      <c r="AP361" s="3"/>
      <c r="AQ361" s="3"/>
      <c r="AR361" s="3"/>
      <c r="AS361" s="3"/>
    </row>
    <row r="362" spans="1:45" x14ac:dyDescent="0.25">
      <c r="A362" s="3"/>
      <c r="B362" s="3"/>
      <c r="C362" s="3"/>
      <c r="D362" s="3"/>
      <c r="E362" s="3"/>
      <c r="F362" s="3"/>
      <c r="G362" s="3"/>
      <c r="H362" s="3"/>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3"/>
      <c r="AH362" s="3"/>
      <c r="AI362" s="3"/>
      <c r="AJ362" s="3"/>
      <c r="AK362" s="3"/>
      <c r="AL362" s="3"/>
      <c r="AM362" s="3"/>
      <c r="AN362" s="3"/>
      <c r="AO362" s="3"/>
      <c r="AP362" s="3"/>
      <c r="AQ362" s="3"/>
      <c r="AR362" s="3"/>
      <c r="AS362" s="3"/>
    </row>
    <row r="363" spans="1:45" x14ac:dyDescent="0.25">
      <c r="A363" s="3"/>
      <c r="B363" s="3"/>
      <c r="C363" s="3"/>
      <c r="D363" s="3"/>
      <c r="E363" s="3"/>
      <c r="F363" s="3"/>
      <c r="G363" s="3"/>
      <c r="H363" s="3"/>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3"/>
      <c r="AH363" s="3"/>
      <c r="AI363" s="3"/>
      <c r="AJ363" s="3"/>
      <c r="AK363" s="3"/>
      <c r="AL363" s="3"/>
      <c r="AM363" s="3"/>
      <c r="AN363" s="3"/>
      <c r="AO363" s="3"/>
      <c r="AP363" s="3"/>
      <c r="AQ363" s="3"/>
      <c r="AR363" s="3"/>
      <c r="AS363" s="3"/>
    </row>
    <row r="364" spans="1:45" x14ac:dyDescent="0.25">
      <c r="A364" s="3"/>
      <c r="B364" s="3"/>
      <c r="C364" s="3"/>
      <c r="D364" s="3"/>
      <c r="E364" s="3"/>
      <c r="F364" s="3"/>
      <c r="G364" s="3"/>
      <c r="H364" s="3"/>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3"/>
      <c r="AH364" s="3"/>
      <c r="AI364" s="3"/>
      <c r="AJ364" s="3"/>
      <c r="AK364" s="3"/>
      <c r="AL364" s="3"/>
      <c r="AM364" s="3"/>
      <c r="AN364" s="3"/>
      <c r="AO364" s="3"/>
      <c r="AP364" s="3"/>
      <c r="AQ364" s="3"/>
      <c r="AR364" s="3"/>
      <c r="AS364" s="3"/>
    </row>
    <row r="365" spans="1:45" x14ac:dyDescent="0.25">
      <c r="A365" s="3"/>
      <c r="B365" s="3"/>
      <c r="C365" s="3"/>
      <c r="D365" s="3"/>
      <c r="E365" s="3"/>
      <c r="F365" s="3"/>
      <c r="G365" s="3"/>
      <c r="H365" s="3"/>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3"/>
      <c r="AH365" s="3"/>
      <c r="AI365" s="3"/>
      <c r="AJ365" s="3"/>
      <c r="AK365" s="3"/>
      <c r="AL365" s="3"/>
      <c r="AM365" s="3"/>
      <c r="AN365" s="3"/>
      <c r="AO365" s="3"/>
      <c r="AP365" s="3"/>
      <c r="AQ365" s="3"/>
      <c r="AR365" s="3"/>
      <c r="AS365" s="3"/>
    </row>
    <row r="366" spans="1:45" x14ac:dyDescent="0.25">
      <c r="A366" s="3"/>
      <c r="B366" s="3"/>
      <c r="C366" s="3"/>
      <c r="D366" s="3"/>
      <c r="E366" s="3"/>
      <c r="F366" s="3"/>
      <c r="G366" s="3"/>
      <c r="H366" s="3"/>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3"/>
      <c r="AH366" s="3"/>
      <c r="AI366" s="3"/>
      <c r="AJ366" s="3"/>
      <c r="AK366" s="3"/>
      <c r="AL366" s="3"/>
      <c r="AM366" s="3"/>
      <c r="AN366" s="3"/>
      <c r="AO366" s="3"/>
      <c r="AP366" s="3"/>
      <c r="AQ366" s="3"/>
      <c r="AR366" s="3"/>
      <c r="AS366" s="3"/>
    </row>
    <row r="367" spans="1:45" x14ac:dyDescent="0.25">
      <c r="A367" s="3"/>
      <c r="B367" s="3"/>
      <c r="C367" s="3"/>
      <c r="D367" s="3"/>
      <c r="E367" s="3"/>
      <c r="F367" s="3"/>
      <c r="G367" s="3"/>
      <c r="H367" s="3"/>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3"/>
      <c r="AH367" s="3"/>
      <c r="AI367" s="3"/>
      <c r="AJ367" s="3"/>
      <c r="AK367" s="3"/>
      <c r="AL367" s="3"/>
      <c r="AM367" s="3"/>
      <c r="AN367" s="3"/>
      <c r="AO367" s="3"/>
      <c r="AP367" s="3"/>
      <c r="AQ367" s="3"/>
      <c r="AR367" s="3"/>
      <c r="AS367" s="3"/>
    </row>
    <row r="368" spans="1:45" x14ac:dyDescent="0.25">
      <c r="A368" s="3"/>
      <c r="B368" s="3"/>
      <c r="C368" s="3"/>
      <c r="D368" s="3"/>
      <c r="E368" s="3"/>
      <c r="F368" s="3"/>
      <c r="G368" s="3"/>
      <c r="H368" s="3"/>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3"/>
      <c r="AH368" s="3"/>
      <c r="AI368" s="3"/>
      <c r="AJ368" s="3"/>
      <c r="AK368" s="3"/>
      <c r="AL368" s="3"/>
      <c r="AM368" s="3"/>
      <c r="AN368" s="3"/>
      <c r="AO368" s="3"/>
      <c r="AP368" s="3"/>
      <c r="AQ368" s="3"/>
      <c r="AR368" s="3"/>
      <c r="AS368" s="3"/>
    </row>
    <row r="369" spans="1:45" x14ac:dyDescent="0.25">
      <c r="A369" s="3"/>
      <c r="B369" s="3"/>
      <c r="C369" s="3"/>
      <c r="D369" s="3"/>
      <c r="E369" s="3"/>
      <c r="F369" s="3"/>
      <c r="G369" s="3"/>
      <c r="H369" s="3"/>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3"/>
      <c r="AH369" s="3"/>
      <c r="AI369" s="3"/>
      <c r="AJ369" s="3"/>
      <c r="AK369" s="3"/>
      <c r="AL369" s="3"/>
      <c r="AM369" s="3"/>
      <c r="AN369" s="3"/>
      <c r="AO369" s="3"/>
      <c r="AP369" s="3"/>
      <c r="AQ369" s="3"/>
      <c r="AR369" s="3"/>
      <c r="AS369" s="3"/>
    </row>
    <row r="370" spans="1:45" x14ac:dyDescent="0.25">
      <c r="A370" s="3"/>
      <c r="B370" s="3"/>
      <c r="C370" s="3"/>
      <c r="D370" s="3"/>
      <c r="E370" s="3"/>
      <c r="F370" s="3"/>
      <c r="G370" s="3"/>
      <c r="H370" s="3"/>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3"/>
      <c r="AH370" s="3"/>
      <c r="AI370" s="3"/>
      <c r="AJ370" s="3"/>
      <c r="AK370" s="3"/>
      <c r="AL370" s="3"/>
      <c r="AM370" s="3"/>
      <c r="AN370" s="3"/>
      <c r="AO370" s="3"/>
      <c r="AP370" s="3"/>
      <c r="AQ370" s="3"/>
      <c r="AR370" s="3"/>
      <c r="AS370" s="3"/>
    </row>
    <row r="371" spans="1:45" x14ac:dyDescent="0.25">
      <c r="A371" s="3"/>
      <c r="B371" s="3"/>
      <c r="C371" s="3"/>
      <c r="D371" s="3"/>
      <c r="E371" s="3"/>
      <c r="F371" s="3"/>
      <c r="G371" s="3"/>
      <c r="H371" s="3"/>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3"/>
      <c r="AH371" s="3"/>
      <c r="AI371" s="3"/>
      <c r="AJ371" s="3"/>
      <c r="AK371" s="3"/>
      <c r="AL371" s="3"/>
      <c r="AM371" s="3"/>
      <c r="AN371" s="3"/>
      <c r="AO371" s="3"/>
      <c r="AP371" s="3"/>
      <c r="AQ371" s="3"/>
      <c r="AR371" s="3"/>
      <c r="AS371" s="3"/>
    </row>
    <row r="372" spans="1:45" x14ac:dyDescent="0.25">
      <c r="A372" s="3"/>
      <c r="B372" s="3"/>
      <c r="C372" s="3"/>
      <c r="D372" s="3"/>
      <c r="E372" s="3"/>
      <c r="F372" s="3"/>
      <c r="G372" s="3"/>
      <c r="H372" s="3"/>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3"/>
      <c r="AH372" s="3"/>
      <c r="AI372" s="3"/>
      <c r="AJ372" s="3"/>
      <c r="AK372" s="3"/>
      <c r="AL372" s="3"/>
      <c r="AM372" s="3"/>
      <c r="AN372" s="3"/>
      <c r="AO372" s="3"/>
      <c r="AP372" s="3"/>
      <c r="AQ372" s="3"/>
      <c r="AR372" s="3"/>
      <c r="AS372" s="3"/>
    </row>
    <row r="373" spans="1:45" x14ac:dyDescent="0.25">
      <c r="A373" s="3"/>
      <c r="B373" s="3"/>
      <c r="C373" s="3"/>
      <c r="D373" s="3"/>
      <c r="E373" s="3"/>
      <c r="F373" s="3"/>
      <c r="G373" s="3"/>
      <c r="H373" s="3"/>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3"/>
      <c r="AH373" s="3"/>
      <c r="AI373" s="3"/>
      <c r="AJ373" s="3"/>
      <c r="AK373" s="3"/>
      <c r="AL373" s="3"/>
      <c r="AM373" s="3"/>
      <c r="AN373" s="3"/>
      <c r="AO373" s="3"/>
      <c r="AP373" s="3"/>
      <c r="AQ373" s="3"/>
      <c r="AR373" s="3"/>
      <c r="AS373" s="3"/>
    </row>
    <row r="374" spans="1:45" x14ac:dyDescent="0.25">
      <c r="A374" s="3"/>
      <c r="B374" s="3"/>
      <c r="C374" s="3"/>
      <c r="D374" s="3"/>
      <c r="E374" s="3"/>
      <c r="F374" s="3"/>
      <c r="G374" s="3"/>
      <c r="H374" s="3"/>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3"/>
      <c r="AH374" s="3"/>
      <c r="AI374" s="3"/>
      <c r="AJ374" s="3"/>
      <c r="AK374" s="3"/>
      <c r="AL374" s="3"/>
      <c r="AM374" s="3"/>
      <c r="AN374" s="3"/>
      <c r="AO374" s="3"/>
      <c r="AP374" s="3"/>
      <c r="AQ374" s="3"/>
      <c r="AR374" s="3"/>
      <c r="AS374" s="3"/>
    </row>
    <row r="375" spans="1:45" x14ac:dyDescent="0.25">
      <c r="A375" s="3"/>
      <c r="B375" s="3"/>
      <c r="C375" s="3"/>
      <c r="D375" s="3"/>
      <c r="E375" s="3"/>
      <c r="F375" s="3"/>
      <c r="G375" s="3"/>
      <c r="H375" s="3"/>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3"/>
      <c r="AH375" s="3"/>
      <c r="AI375" s="3"/>
      <c r="AJ375" s="3"/>
      <c r="AK375" s="3"/>
      <c r="AL375" s="3"/>
      <c r="AM375" s="3"/>
      <c r="AN375" s="3"/>
      <c r="AO375" s="3"/>
      <c r="AP375" s="3"/>
      <c r="AQ375" s="3"/>
      <c r="AR375" s="3"/>
      <c r="AS375" s="3"/>
    </row>
    <row r="376" spans="1:45" x14ac:dyDescent="0.25">
      <c r="A376" s="3"/>
      <c r="B376" s="3"/>
      <c r="C376" s="3"/>
      <c r="D376" s="3"/>
      <c r="E376" s="3"/>
      <c r="F376" s="3"/>
      <c r="G376" s="3"/>
      <c r="H376" s="3"/>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3"/>
      <c r="AH376" s="3"/>
      <c r="AI376" s="3"/>
      <c r="AJ376" s="3"/>
      <c r="AK376" s="3"/>
      <c r="AL376" s="3"/>
      <c r="AM376" s="3"/>
      <c r="AN376" s="3"/>
      <c r="AO376" s="3"/>
      <c r="AP376" s="3"/>
      <c r="AQ376" s="3"/>
      <c r="AR376" s="3"/>
      <c r="AS376" s="3"/>
    </row>
    <row r="377" spans="1:45" x14ac:dyDescent="0.25">
      <c r="A377" s="3"/>
      <c r="B377" s="3"/>
      <c r="C377" s="3"/>
      <c r="D377" s="3"/>
      <c r="E377" s="3"/>
      <c r="F377" s="3"/>
      <c r="G377" s="3"/>
      <c r="H377" s="3"/>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3"/>
      <c r="AH377" s="3"/>
      <c r="AI377" s="3"/>
      <c r="AJ377" s="3"/>
      <c r="AK377" s="3"/>
      <c r="AL377" s="3"/>
      <c r="AM377" s="3"/>
      <c r="AN377" s="3"/>
      <c r="AO377" s="3"/>
      <c r="AP377" s="3"/>
      <c r="AQ377" s="3"/>
      <c r="AR377" s="3"/>
      <c r="AS377" s="3"/>
    </row>
    <row r="378" spans="1:45" x14ac:dyDescent="0.25">
      <c r="A378" s="3"/>
      <c r="B378" s="3"/>
      <c r="C378" s="3"/>
      <c r="D378" s="3"/>
      <c r="E378" s="3"/>
      <c r="F378" s="3"/>
      <c r="G378" s="3"/>
      <c r="H378" s="3"/>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3"/>
      <c r="AH378" s="3"/>
      <c r="AI378" s="3"/>
      <c r="AJ378" s="3"/>
      <c r="AK378" s="3"/>
      <c r="AL378" s="3"/>
      <c r="AM378" s="3"/>
      <c r="AN378" s="3"/>
      <c r="AO378" s="3"/>
      <c r="AP378" s="3"/>
      <c r="AQ378" s="3"/>
      <c r="AR378" s="3"/>
      <c r="AS378" s="3"/>
    </row>
    <row r="379" spans="1:45" x14ac:dyDescent="0.25">
      <c r="A379" s="3"/>
      <c r="B379" s="3"/>
      <c r="C379" s="3"/>
      <c r="D379" s="3"/>
      <c r="E379" s="3"/>
      <c r="F379" s="3"/>
      <c r="G379" s="3"/>
      <c r="H379" s="3"/>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3"/>
      <c r="AH379" s="3"/>
      <c r="AI379" s="3"/>
      <c r="AJ379" s="3"/>
      <c r="AK379" s="3"/>
      <c r="AL379" s="3"/>
      <c r="AM379" s="3"/>
      <c r="AN379" s="3"/>
      <c r="AO379" s="3"/>
      <c r="AP379" s="3"/>
      <c r="AQ379" s="3"/>
      <c r="AR379" s="3"/>
      <c r="AS379" s="3"/>
    </row>
    <row r="380" spans="1:45" x14ac:dyDescent="0.25">
      <c r="A380" s="3"/>
      <c r="B380" s="3"/>
      <c r="C380" s="3"/>
      <c r="D380" s="3"/>
      <c r="E380" s="3"/>
      <c r="F380" s="3"/>
      <c r="G380" s="3"/>
      <c r="H380" s="3"/>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3"/>
      <c r="AH380" s="3"/>
      <c r="AI380" s="3"/>
      <c r="AJ380" s="3"/>
      <c r="AK380" s="3"/>
      <c r="AL380" s="3"/>
      <c r="AM380" s="3"/>
      <c r="AN380" s="3"/>
      <c r="AO380" s="3"/>
      <c r="AP380" s="3"/>
      <c r="AQ380" s="3"/>
      <c r="AR380" s="3"/>
      <c r="AS380" s="3"/>
    </row>
    <row r="381" spans="1:45" x14ac:dyDescent="0.25">
      <c r="A381" s="3"/>
      <c r="B381" s="3"/>
      <c r="C381" s="3"/>
      <c r="D381" s="3"/>
      <c r="E381" s="3"/>
      <c r="F381" s="3"/>
      <c r="G381" s="3"/>
      <c r="H381" s="3"/>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3"/>
      <c r="AH381" s="3"/>
      <c r="AI381" s="3"/>
      <c r="AJ381" s="3"/>
      <c r="AK381" s="3"/>
      <c r="AL381" s="3"/>
      <c r="AM381" s="3"/>
      <c r="AN381" s="3"/>
      <c r="AO381" s="3"/>
      <c r="AP381" s="3"/>
      <c r="AQ381" s="3"/>
      <c r="AR381" s="3"/>
      <c r="AS381" s="3"/>
    </row>
    <row r="382" spans="1:45" x14ac:dyDescent="0.25">
      <c r="A382" s="3"/>
      <c r="B382" s="3"/>
      <c r="C382" s="3"/>
      <c r="D382" s="3"/>
      <c r="E382" s="3"/>
      <c r="F382" s="3"/>
      <c r="G382" s="3"/>
      <c r="H382" s="3"/>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3"/>
      <c r="AH382" s="3"/>
      <c r="AI382" s="3"/>
      <c r="AJ382" s="3"/>
      <c r="AK382" s="3"/>
      <c r="AL382" s="3"/>
      <c r="AM382" s="3"/>
      <c r="AN382" s="3"/>
      <c r="AO382" s="3"/>
      <c r="AP382" s="3"/>
      <c r="AQ382" s="3"/>
      <c r="AR382" s="3"/>
      <c r="AS382" s="3"/>
    </row>
    <row r="383" spans="1:45" x14ac:dyDescent="0.25">
      <c r="A383" s="3"/>
      <c r="B383" s="3"/>
      <c r="C383" s="3"/>
      <c r="D383" s="3"/>
      <c r="E383" s="3"/>
      <c r="F383" s="3"/>
      <c r="G383" s="3"/>
      <c r="H383" s="3"/>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3"/>
      <c r="AH383" s="3"/>
      <c r="AI383" s="3"/>
      <c r="AJ383" s="3"/>
      <c r="AK383" s="3"/>
      <c r="AL383" s="3"/>
      <c r="AM383" s="3"/>
      <c r="AN383" s="3"/>
      <c r="AO383" s="3"/>
      <c r="AP383" s="3"/>
      <c r="AQ383" s="3"/>
      <c r="AR383" s="3"/>
      <c r="AS383" s="3"/>
    </row>
    <row r="384" spans="1:45" x14ac:dyDescent="0.25">
      <c r="A384" s="3"/>
      <c r="B384" s="3"/>
      <c r="C384" s="3"/>
      <c r="D384" s="3"/>
      <c r="E384" s="3"/>
      <c r="F384" s="3"/>
      <c r="G384" s="3"/>
      <c r="H384" s="3"/>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3"/>
      <c r="AH384" s="3"/>
      <c r="AI384" s="3"/>
      <c r="AJ384" s="3"/>
      <c r="AK384" s="3"/>
      <c r="AL384" s="3"/>
      <c r="AM384" s="3"/>
      <c r="AN384" s="3"/>
      <c r="AO384" s="3"/>
      <c r="AP384" s="3"/>
      <c r="AQ384" s="3"/>
      <c r="AR384" s="3"/>
      <c r="AS384" s="3"/>
    </row>
    <row r="385" spans="1:45" x14ac:dyDescent="0.25">
      <c r="A385" s="3"/>
      <c r="B385" s="3"/>
      <c r="C385" s="3"/>
      <c r="D385" s="3"/>
      <c r="E385" s="3"/>
      <c r="F385" s="3"/>
      <c r="G385" s="3"/>
      <c r="H385" s="3"/>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3"/>
      <c r="AH385" s="3"/>
      <c r="AI385" s="3"/>
      <c r="AJ385" s="3"/>
      <c r="AK385" s="3"/>
      <c r="AL385" s="3"/>
      <c r="AM385" s="3"/>
      <c r="AN385" s="3"/>
      <c r="AO385" s="3"/>
      <c r="AP385" s="3"/>
      <c r="AQ385" s="3"/>
      <c r="AR385" s="3"/>
      <c r="AS385" s="3"/>
    </row>
    <row r="386" spans="1:45" x14ac:dyDescent="0.25">
      <c r="A386" s="3"/>
      <c r="B386" s="3"/>
      <c r="C386" s="3"/>
      <c r="D386" s="3"/>
      <c r="E386" s="3"/>
      <c r="F386" s="3"/>
      <c r="G386" s="3"/>
      <c r="H386" s="3"/>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3"/>
      <c r="AH386" s="3"/>
      <c r="AI386" s="3"/>
      <c r="AJ386" s="3"/>
      <c r="AK386" s="3"/>
      <c r="AL386" s="3"/>
      <c r="AM386" s="3"/>
      <c r="AN386" s="3"/>
      <c r="AO386" s="3"/>
      <c r="AP386" s="3"/>
      <c r="AQ386" s="3"/>
      <c r="AR386" s="3"/>
      <c r="AS386" s="3"/>
    </row>
    <row r="387" spans="1:45" x14ac:dyDescent="0.25">
      <c r="A387" s="3"/>
      <c r="B387" s="3"/>
      <c r="C387" s="3"/>
      <c r="D387" s="3"/>
      <c r="E387" s="3"/>
      <c r="F387" s="3"/>
      <c r="G387" s="3"/>
      <c r="H387" s="3"/>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3"/>
      <c r="AH387" s="3"/>
      <c r="AI387" s="3"/>
      <c r="AJ387" s="3"/>
      <c r="AK387" s="3"/>
      <c r="AL387" s="3"/>
      <c r="AM387" s="3"/>
      <c r="AN387" s="3"/>
      <c r="AO387" s="3"/>
      <c r="AP387" s="3"/>
      <c r="AQ387" s="3"/>
      <c r="AR387" s="3"/>
      <c r="AS387" s="3"/>
    </row>
    <row r="388" spans="1:45" x14ac:dyDescent="0.25">
      <c r="A388" s="3"/>
      <c r="B388" s="3"/>
      <c r="C388" s="3"/>
      <c r="D388" s="3"/>
      <c r="E388" s="3"/>
      <c r="F388" s="3"/>
      <c r="G388" s="3"/>
      <c r="H388" s="3"/>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3"/>
      <c r="AH388" s="3"/>
      <c r="AI388" s="3"/>
      <c r="AJ388" s="3"/>
      <c r="AK388" s="3"/>
      <c r="AL388" s="3"/>
      <c r="AM388" s="3"/>
      <c r="AN388" s="3"/>
      <c r="AO388" s="3"/>
      <c r="AP388" s="3"/>
      <c r="AQ388" s="3"/>
      <c r="AR388" s="3"/>
      <c r="AS388" s="3"/>
    </row>
    <row r="389" spans="1:45" x14ac:dyDescent="0.25">
      <c r="A389" s="3"/>
      <c r="B389" s="3"/>
      <c r="C389" s="3"/>
      <c r="D389" s="3"/>
      <c r="E389" s="3"/>
      <c r="F389" s="3"/>
      <c r="G389" s="3"/>
      <c r="H389" s="3"/>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3"/>
      <c r="AH389" s="3"/>
      <c r="AI389" s="3"/>
      <c r="AJ389" s="3"/>
      <c r="AK389" s="3"/>
      <c r="AL389" s="3"/>
      <c r="AM389" s="3"/>
      <c r="AN389" s="3"/>
      <c r="AO389" s="3"/>
      <c r="AP389" s="3"/>
      <c r="AQ389" s="3"/>
      <c r="AR389" s="3"/>
      <c r="AS389" s="3"/>
    </row>
    <row r="390" spans="1:45" x14ac:dyDescent="0.25">
      <c r="A390" s="3"/>
      <c r="B390" s="3"/>
      <c r="C390" s="3"/>
      <c r="D390" s="3"/>
      <c r="E390" s="3"/>
      <c r="F390" s="3"/>
      <c r="G390" s="3"/>
      <c r="H390" s="3"/>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3"/>
      <c r="AH390" s="3"/>
      <c r="AI390" s="3"/>
      <c r="AJ390" s="3"/>
      <c r="AK390" s="3"/>
      <c r="AL390" s="3"/>
      <c r="AM390" s="3"/>
      <c r="AN390" s="3"/>
      <c r="AO390" s="3"/>
      <c r="AP390" s="3"/>
      <c r="AQ390" s="3"/>
      <c r="AR390" s="3"/>
      <c r="AS390" s="3"/>
    </row>
    <row r="391" spans="1:45" x14ac:dyDescent="0.25">
      <c r="A391" s="3"/>
      <c r="B391" s="3"/>
      <c r="C391" s="3"/>
      <c r="D391" s="3"/>
      <c r="E391" s="3"/>
      <c r="F391" s="3"/>
      <c r="G391" s="3"/>
      <c r="H391" s="3"/>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3"/>
      <c r="AH391" s="3"/>
      <c r="AI391" s="3"/>
      <c r="AJ391" s="3"/>
      <c r="AK391" s="3"/>
      <c r="AL391" s="3"/>
      <c r="AM391" s="3"/>
      <c r="AN391" s="3"/>
      <c r="AO391" s="3"/>
      <c r="AP391" s="3"/>
      <c r="AQ391" s="3"/>
      <c r="AR391" s="3"/>
      <c r="AS391" s="3"/>
    </row>
    <row r="392" spans="1:45" x14ac:dyDescent="0.25">
      <c r="A392" s="3"/>
      <c r="B392" s="3"/>
      <c r="C392" s="3"/>
      <c r="D392" s="3"/>
      <c r="E392" s="3"/>
      <c r="F392" s="3"/>
      <c r="G392" s="3"/>
      <c r="H392" s="3"/>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3"/>
      <c r="AH392" s="3"/>
      <c r="AI392" s="3"/>
      <c r="AJ392" s="3"/>
      <c r="AK392" s="3"/>
      <c r="AL392" s="3"/>
      <c r="AM392" s="3"/>
      <c r="AN392" s="3"/>
      <c r="AO392" s="3"/>
      <c r="AP392" s="3"/>
      <c r="AQ392" s="3"/>
      <c r="AR392" s="3"/>
      <c r="AS392" s="3"/>
    </row>
    <row r="393" spans="1:45" x14ac:dyDescent="0.25">
      <c r="A393" s="3"/>
      <c r="B393" s="3"/>
      <c r="C393" s="3"/>
      <c r="D393" s="3"/>
      <c r="E393" s="3"/>
      <c r="F393" s="3"/>
      <c r="G393" s="3"/>
      <c r="H393" s="3"/>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3"/>
      <c r="AH393" s="3"/>
      <c r="AI393" s="3"/>
      <c r="AJ393" s="3"/>
      <c r="AK393" s="3"/>
      <c r="AL393" s="3"/>
      <c r="AM393" s="3"/>
      <c r="AN393" s="3"/>
      <c r="AO393" s="3"/>
      <c r="AP393" s="3"/>
      <c r="AQ393" s="3"/>
      <c r="AR393" s="3"/>
      <c r="AS393" s="3"/>
    </row>
    <row r="394" spans="1:45" x14ac:dyDescent="0.25">
      <c r="A394" s="3"/>
      <c r="B394" s="3"/>
      <c r="C394" s="3"/>
      <c r="D394" s="3"/>
      <c r="E394" s="3"/>
      <c r="F394" s="3"/>
      <c r="G394" s="3"/>
      <c r="H394" s="3"/>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3"/>
      <c r="AH394" s="3"/>
      <c r="AI394" s="3"/>
      <c r="AJ394" s="3"/>
      <c r="AK394" s="3"/>
      <c r="AL394" s="3"/>
      <c r="AM394" s="3"/>
      <c r="AN394" s="3"/>
      <c r="AO394" s="3"/>
      <c r="AP394" s="3"/>
      <c r="AQ394" s="3"/>
      <c r="AR394" s="3"/>
      <c r="AS394" s="3"/>
    </row>
    <row r="395" spans="1:45" x14ac:dyDescent="0.25">
      <c r="A395" s="3"/>
      <c r="B395" s="3"/>
      <c r="C395" s="3"/>
      <c r="D395" s="3"/>
      <c r="E395" s="3"/>
      <c r="F395" s="3"/>
      <c r="G395" s="3"/>
      <c r="H395" s="3"/>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3"/>
      <c r="AH395" s="3"/>
      <c r="AI395" s="3"/>
      <c r="AJ395" s="3"/>
      <c r="AK395" s="3"/>
      <c r="AL395" s="3"/>
      <c r="AM395" s="3"/>
      <c r="AN395" s="3"/>
      <c r="AO395" s="3"/>
      <c r="AP395" s="3"/>
      <c r="AQ395" s="3"/>
      <c r="AR395" s="3"/>
      <c r="AS395" s="3"/>
    </row>
    <row r="396" spans="1:45" x14ac:dyDescent="0.25">
      <c r="A396" s="3"/>
      <c r="B396" s="3"/>
      <c r="C396" s="3"/>
      <c r="D396" s="3"/>
      <c r="E396" s="3"/>
      <c r="F396" s="3"/>
      <c r="G396" s="3"/>
      <c r="H396" s="3"/>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3"/>
      <c r="AH396" s="3"/>
      <c r="AI396" s="3"/>
      <c r="AJ396" s="3"/>
      <c r="AK396" s="3"/>
      <c r="AL396" s="3"/>
      <c r="AM396" s="3"/>
      <c r="AN396" s="3"/>
      <c r="AO396" s="3"/>
      <c r="AP396" s="3"/>
      <c r="AQ396" s="3"/>
      <c r="AR396" s="3"/>
      <c r="AS396" s="3"/>
    </row>
    <row r="397" spans="1:45" x14ac:dyDescent="0.25">
      <c r="A397" s="3"/>
      <c r="B397" s="3"/>
      <c r="C397" s="3"/>
      <c r="D397" s="3"/>
      <c r="E397" s="3"/>
      <c r="F397" s="3"/>
      <c r="G397" s="3"/>
      <c r="H397" s="3"/>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3"/>
      <c r="AH397" s="3"/>
      <c r="AI397" s="3"/>
      <c r="AJ397" s="3"/>
      <c r="AK397" s="3"/>
      <c r="AL397" s="3"/>
      <c r="AM397" s="3"/>
      <c r="AN397" s="3"/>
      <c r="AO397" s="3"/>
      <c r="AP397" s="3"/>
      <c r="AQ397" s="3"/>
      <c r="AR397" s="3"/>
      <c r="AS397" s="3"/>
    </row>
    <row r="398" spans="1:45" x14ac:dyDescent="0.25">
      <c r="A398" s="3"/>
      <c r="B398" s="3"/>
      <c r="C398" s="3"/>
      <c r="D398" s="3"/>
      <c r="E398" s="3"/>
      <c r="F398" s="3"/>
      <c r="G398" s="3"/>
      <c r="H398" s="3"/>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3"/>
      <c r="AH398" s="3"/>
      <c r="AI398" s="3"/>
      <c r="AJ398" s="3"/>
      <c r="AK398" s="3"/>
      <c r="AL398" s="3"/>
      <c r="AM398" s="3"/>
      <c r="AN398" s="3"/>
      <c r="AO398" s="3"/>
      <c r="AP398" s="3"/>
      <c r="AQ398" s="3"/>
      <c r="AR398" s="3"/>
      <c r="AS398" s="3"/>
    </row>
    <row r="399" spans="1:45" x14ac:dyDescent="0.25">
      <c r="A399" s="3"/>
      <c r="B399" s="3"/>
      <c r="C399" s="3"/>
      <c r="D399" s="3"/>
      <c r="E399" s="3"/>
      <c r="F399" s="3"/>
      <c r="G399" s="3"/>
      <c r="H399" s="3"/>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3"/>
      <c r="AH399" s="3"/>
      <c r="AI399" s="3"/>
      <c r="AJ399" s="3"/>
      <c r="AK399" s="3"/>
      <c r="AL399" s="3"/>
      <c r="AM399" s="3"/>
      <c r="AN399" s="3"/>
      <c r="AO399" s="3"/>
      <c r="AP399" s="3"/>
      <c r="AQ399" s="3"/>
      <c r="AR399" s="3"/>
      <c r="AS399" s="3"/>
    </row>
    <row r="400" spans="1:45" x14ac:dyDescent="0.25">
      <c r="A400" s="3"/>
      <c r="B400" s="3"/>
      <c r="C400" s="3"/>
      <c r="D400" s="3"/>
      <c r="E400" s="3"/>
      <c r="F400" s="3"/>
      <c r="G400" s="3"/>
      <c r="H400" s="3"/>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3"/>
      <c r="AH400" s="3"/>
      <c r="AI400" s="3"/>
      <c r="AJ400" s="3"/>
      <c r="AK400" s="3"/>
      <c r="AL400" s="3"/>
      <c r="AM400" s="3"/>
      <c r="AN400" s="3"/>
      <c r="AO400" s="3"/>
      <c r="AP400" s="3"/>
      <c r="AQ400" s="3"/>
      <c r="AR400" s="3"/>
      <c r="AS400" s="3"/>
    </row>
    <row r="401" spans="1:45" x14ac:dyDescent="0.25">
      <c r="A401" s="3"/>
      <c r="B401" s="3"/>
      <c r="C401" s="3"/>
      <c r="D401" s="3"/>
      <c r="E401" s="3"/>
      <c r="F401" s="3"/>
      <c r="G401" s="3"/>
      <c r="H401" s="3"/>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3"/>
      <c r="AH401" s="3"/>
      <c r="AI401" s="3"/>
      <c r="AJ401" s="3"/>
      <c r="AK401" s="3"/>
      <c r="AL401" s="3"/>
      <c r="AM401" s="3"/>
      <c r="AN401" s="3"/>
      <c r="AO401" s="3"/>
      <c r="AP401" s="3"/>
      <c r="AQ401" s="3"/>
      <c r="AR401" s="3"/>
      <c r="AS401" s="3"/>
    </row>
    <row r="402" spans="1:45" x14ac:dyDescent="0.25">
      <c r="A402" s="3"/>
      <c r="B402" s="3"/>
      <c r="C402" s="3"/>
      <c r="D402" s="3"/>
      <c r="E402" s="3"/>
      <c r="F402" s="3"/>
      <c r="G402" s="3"/>
      <c r="H402" s="3"/>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3"/>
      <c r="AH402" s="3"/>
      <c r="AI402" s="3"/>
      <c r="AJ402" s="3"/>
      <c r="AK402" s="3"/>
      <c r="AL402" s="3"/>
      <c r="AM402" s="3"/>
      <c r="AN402" s="3"/>
      <c r="AO402" s="3"/>
      <c r="AP402" s="3"/>
      <c r="AQ402" s="3"/>
      <c r="AR402" s="3"/>
      <c r="AS402" s="3"/>
    </row>
    <row r="403" spans="1:45" x14ac:dyDescent="0.25">
      <c r="A403" s="3"/>
      <c r="B403" s="3"/>
      <c r="C403" s="3"/>
      <c r="D403" s="3"/>
      <c r="E403" s="3"/>
      <c r="F403" s="3"/>
      <c r="G403" s="3"/>
      <c r="H403" s="3"/>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3"/>
      <c r="AH403" s="3"/>
      <c r="AI403" s="3"/>
      <c r="AJ403" s="3"/>
      <c r="AK403" s="3"/>
      <c r="AL403" s="3"/>
      <c r="AM403" s="3"/>
      <c r="AN403" s="3"/>
      <c r="AO403" s="3"/>
      <c r="AP403" s="3"/>
      <c r="AQ403" s="3"/>
      <c r="AR403" s="3"/>
      <c r="AS403" s="3"/>
    </row>
    <row r="404" spans="1:45" x14ac:dyDescent="0.25">
      <c r="A404" s="3"/>
      <c r="B404" s="3"/>
      <c r="C404" s="3"/>
      <c r="D404" s="3"/>
      <c r="E404" s="3"/>
      <c r="F404" s="3"/>
      <c r="G404" s="3"/>
      <c r="H404" s="3"/>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3"/>
      <c r="AH404" s="3"/>
      <c r="AI404" s="3"/>
      <c r="AJ404" s="3"/>
      <c r="AK404" s="3"/>
      <c r="AL404" s="3"/>
      <c r="AM404" s="3"/>
      <c r="AN404" s="3"/>
      <c r="AO404" s="3"/>
      <c r="AP404" s="3"/>
      <c r="AQ404" s="3"/>
      <c r="AR404" s="3"/>
      <c r="AS404" s="3"/>
    </row>
    <row r="405" spans="1:45" x14ac:dyDescent="0.25">
      <c r="A405" s="3"/>
      <c r="B405" s="3"/>
      <c r="C405" s="3"/>
      <c r="D405" s="3"/>
      <c r="E405" s="3"/>
      <c r="F405" s="3"/>
      <c r="G405" s="3"/>
      <c r="H405" s="3"/>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3"/>
      <c r="AH405" s="3"/>
      <c r="AI405" s="3"/>
      <c r="AJ405" s="3"/>
      <c r="AK405" s="3"/>
      <c r="AL405" s="3"/>
      <c r="AM405" s="3"/>
      <c r="AN405" s="3"/>
      <c r="AO405" s="3"/>
      <c r="AP405" s="3"/>
      <c r="AQ405" s="3"/>
      <c r="AR405" s="3"/>
      <c r="AS405" s="3"/>
    </row>
    <row r="406" spans="1:45" x14ac:dyDescent="0.25">
      <c r="A406" s="3"/>
      <c r="B406" s="3"/>
      <c r="C406" s="3"/>
      <c r="D406" s="3"/>
      <c r="E406" s="3"/>
      <c r="F406" s="3"/>
      <c r="G406" s="3"/>
      <c r="H406" s="3"/>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3"/>
      <c r="AH406" s="3"/>
      <c r="AI406" s="3"/>
      <c r="AJ406" s="3"/>
      <c r="AK406" s="3"/>
      <c r="AL406" s="3"/>
      <c r="AM406" s="3"/>
      <c r="AN406" s="3"/>
      <c r="AO406" s="3"/>
      <c r="AP406" s="3"/>
      <c r="AQ406" s="3"/>
      <c r="AR406" s="3"/>
      <c r="AS406" s="3"/>
    </row>
    <row r="407" spans="1:45" x14ac:dyDescent="0.25">
      <c r="A407" s="3"/>
      <c r="B407" s="3"/>
      <c r="C407" s="3"/>
      <c r="D407" s="3"/>
      <c r="E407" s="3"/>
      <c r="F407" s="3"/>
      <c r="G407" s="3"/>
      <c r="H407" s="3"/>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3"/>
      <c r="AH407" s="3"/>
      <c r="AI407" s="3"/>
      <c r="AJ407" s="3"/>
      <c r="AK407" s="3"/>
      <c r="AL407" s="3"/>
      <c r="AM407" s="3"/>
      <c r="AN407" s="3"/>
      <c r="AO407" s="3"/>
      <c r="AP407" s="3"/>
      <c r="AQ407" s="3"/>
      <c r="AR407" s="3"/>
      <c r="AS407" s="3"/>
    </row>
    <row r="408" spans="1:45" x14ac:dyDescent="0.25">
      <c r="A408" s="3"/>
      <c r="B408" s="3"/>
      <c r="C408" s="3"/>
      <c r="D408" s="3"/>
      <c r="E408" s="3"/>
      <c r="F408" s="3"/>
      <c r="G408" s="3"/>
      <c r="H408" s="3"/>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3"/>
      <c r="AH408" s="3"/>
      <c r="AI408" s="3"/>
      <c r="AJ408" s="3"/>
      <c r="AK408" s="3"/>
      <c r="AL408" s="3"/>
      <c r="AM408" s="3"/>
      <c r="AN408" s="3"/>
      <c r="AO408" s="3"/>
      <c r="AP408" s="3"/>
      <c r="AQ408" s="3"/>
      <c r="AR408" s="3"/>
      <c r="AS408" s="3"/>
    </row>
    <row r="409" spans="1:45" x14ac:dyDescent="0.25">
      <c r="A409" s="3"/>
      <c r="B409" s="3"/>
      <c r="C409" s="3"/>
      <c r="D409" s="3"/>
      <c r="E409" s="3"/>
      <c r="F409" s="3"/>
      <c r="G409" s="3"/>
      <c r="H409" s="3"/>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3"/>
      <c r="AH409" s="3"/>
      <c r="AI409" s="3"/>
      <c r="AJ409" s="3"/>
      <c r="AK409" s="3"/>
      <c r="AL409" s="3"/>
      <c r="AM409" s="3"/>
      <c r="AN409" s="3"/>
      <c r="AO409" s="3"/>
      <c r="AP409" s="3"/>
      <c r="AQ409" s="3"/>
      <c r="AR409" s="3"/>
      <c r="AS409" s="3"/>
    </row>
    <row r="410" spans="1:45" x14ac:dyDescent="0.25">
      <c r="A410" s="3"/>
      <c r="B410" s="3"/>
      <c r="C410" s="3"/>
      <c r="D410" s="3"/>
      <c r="E410" s="3"/>
      <c r="F410" s="3"/>
      <c r="G410" s="3"/>
      <c r="H410" s="3"/>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3"/>
      <c r="AH410" s="3"/>
      <c r="AI410" s="3"/>
      <c r="AJ410" s="3"/>
      <c r="AK410" s="3"/>
      <c r="AL410" s="3"/>
      <c r="AM410" s="3"/>
      <c r="AN410" s="3"/>
      <c r="AO410" s="3"/>
      <c r="AP410" s="3"/>
      <c r="AQ410" s="3"/>
      <c r="AR410" s="3"/>
      <c r="AS410" s="3"/>
    </row>
    <row r="411" spans="1:45" x14ac:dyDescent="0.25">
      <c r="A411" s="3"/>
      <c r="B411" s="3"/>
      <c r="C411" s="3"/>
      <c r="D411" s="3"/>
      <c r="E411" s="3"/>
      <c r="F411" s="3"/>
      <c r="G411" s="3"/>
      <c r="H411" s="3"/>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3"/>
      <c r="AH411" s="3"/>
      <c r="AI411" s="3"/>
      <c r="AJ411" s="3"/>
      <c r="AK411" s="3"/>
      <c r="AL411" s="3"/>
      <c r="AM411" s="3"/>
      <c r="AN411" s="3"/>
      <c r="AO411" s="3"/>
      <c r="AP411" s="3"/>
      <c r="AQ411" s="3"/>
      <c r="AR411" s="3"/>
      <c r="AS411" s="3"/>
    </row>
    <row r="412" spans="1:45" x14ac:dyDescent="0.25">
      <c r="A412" s="3"/>
      <c r="B412" s="3"/>
      <c r="C412" s="3"/>
      <c r="D412" s="3"/>
      <c r="E412" s="3"/>
      <c r="F412" s="3"/>
      <c r="G412" s="3"/>
      <c r="H412" s="3"/>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3"/>
      <c r="AH412" s="3"/>
      <c r="AI412" s="3"/>
      <c r="AJ412" s="3"/>
      <c r="AK412" s="3"/>
      <c r="AL412" s="3"/>
      <c r="AM412" s="3"/>
      <c r="AN412" s="3"/>
      <c r="AO412" s="3"/>
      <c r="AP412" s="3"/>
      <c r="AQ412" s="3"/>
      <c r="AR412" s="3"/>
      <c r="AS412" s="3"/>
    </row>
    <row r="413" spans="1:45" x14ac:dyDescent="0.25">
      <c r="A413" s="3"/>
      <c r="B413" s="3"/>
      <c r="C413" s="3"/>
      <c r="D413" s="3"/>
      <c r="E413" s="3"/>
      <c r="F413" s="3"/>
      <c r="G413" s="3"/>
      <c r="H413" s="3"/>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3"/>
      <c r="AH413" s="3"/>
      <c r="AI413" s="3"/>
      <c r="AJ413" s="3"/>
      <c r="AK413" s="3"/>
      <c r="AL413" s="3"/>
      <c r="AM413" s="3"/>
      <c r="AN413" s="3"/>
      <c r="AO413" s="3"/>
      <c r="AP413" s="3"/>
      <c r="AQ413" s="3"/>
      <c r="AR413" s="3"/>
      <c r="AS413" s="3"/>
    </row>
    <row r="414" spans="1:45" x14ac:dyDescent="0.25">
      <c r="A414" s="3"/>
      <c r="B414" s="3"/>
      <c r="C414" s="3"/>
      <c r="D414" s="3"/>
      <c r="E414" s="3"/>
      <c r="F414" s="3"/>
      <c r="G414" s="3"/>
      <c r="H414" s="3"/>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3"/>
      <c r="AH414" s="3"/>
      <c r="AI414" s="3"/>
      <c r="AJ414" s="3"/>
      <c r="AK414" s="3"/>
      <c r="AL414" s="3"/>
      <c r="AM414" s="3"/>
      <c r="AN414" s="3"/>
      <c r="AO414" s="3"/>
      <c r="AP414" s="3"/>
      <c r="AQ414" s="3"/>
      <c r="AR414" s="3"/>
      <c r="AS414" s="3"/>
    </row>
    <row r="415" spans="1:45" x14ac:dyDescent="0.25">
      <c r="A415" s="3"/>
      <c r="B415" s="3"/>
      <c r="C415" s="3"/>
      <c r="D415" s="3"/>
      <c r="E415" s="3"/>
      <c r="F415" s="3"/>
      <c r="G415" s="3"/>
      <c r="H415" s="3"/>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3"/>
      <c r="AH415" s="3"/>
      <c r="AI415" s="3"/>
      <c r="AJ415" s="3"/>
      <c r="AK415" s="3"/>
      <c r="AL415" s="3"/>
      <c r="AM415" s="3"/>
      <c r="AN415" s="3"/>
      <c r="AO415" s="3"/>
      <c r="AP415" s="3"/>
      <c r="AQ415" s="3"/>
      <c r="AR415" s="3"/>
      <c r="AS415" s="3"/>
    </row>
    <row r="416" spans="1:45" x14ac:dyDescent="0.25">
      <c r="A416" s="3"/>
      <c r="B416" s="3"/>
      <c r="C416" s="3"/>
      <c r="D416" s="3"/>
      <c r="E416" s="3"/>
      <c r="F416" s="3"/>
      <c r="G416" s="3"/>
      <c r="H416" s="3"/>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3"/>
      <c r="AH416" s="3"/>
      <c r="AI416" s="3"/>
      <c r="AJ416" s="3"/>
      <c r="AK416" s="3"/>
      <c r="AL416" s="3"/>
      <c r="AM416" s="3"/>
      <c r="AN416" s="3"/>
      <c r="AO416" s="3"/>
      <c r="AP416" s="3"/>
      <c r="AQ416" s="3"/>
      <c r="AR416" s="3"/>
      <c r="AS416" s="3"/>
    </row>
    <row r="417" spans="1:45" x14ac:dyDescent="0.25">
      <c r="A417" s="3"/>
      <c r="B417" s="3"/>
      <c r="C417" s="3"/>
      <c r="D417" s="3"/>
      <c r="E417" s="3"/>
      <c r="F417" s="3"/>
      <c r="G417" s="3"/>
      <c r="H417" s="3"/>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3"/>
      <c r="AH417" s="3"/>
      <c r="AI417" s="3"/>
      <c r="AJ417" s="3"/>
      <c r="AK417" s="3"/>
      <c r="AL417" s="3"/>
      <c r="AM417" s="3"/>
      <c r="AN417" s="3"/>
      <c r="AO417" s="3"/>
      <c r="AP417" s="3"/>
      <c r="AQ417" s="3"/>
      <c r="AR417" s="3"/>
      <c r="AS417" s="3"/>
    </row>
    <row r="418" spans="1:45" x14ac:dyDescent="0.25">
      <c r="A418" s="3"/>
      <c r="B418" s="3"/>
      <c r="C418" s="3"/>
      <c r="D418" s="3"/>
      <c r="E418" s="3"/>
      <c r="F418" s="3"/>
      <c r="G418" s="3"/>
      <c r="H418" s="3"/>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3"/>
      <c r="AH418" s="3"/>
      <c r="AI418" s="3"/>
      <c r="AJ418" s="3"/>
      <c r="AK418" s="3"/>
      <c r="AL418" s="3"/>
      <c r="AM418" s="3"/>
      <c r="AN418" s="3"/>
      <c r="AO418" s="3"/>
      <c r="AP418" s="3"/>
      <c r="AQ418" s="3"/>
      <c r="AR418" s="3"/>
      <c r="AS418" s="3"/>
    </row>
    <row r="419" spans="1:45" x14ac:dyDescent="0.25">
      <c r="A419" s="3"/>
      <c r="B419" s="3"/>
      <c r="C419" s="3"/>
      <c r="D419" s="3"/>
      <c r="E419" s="3"/>
      <c r="F419" s="3"/>
      <c r="G419" s="3"/>
      <c r="H419" s="3"/>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3"/>
      <c r="AH419" s="3"/>
      <c r="AI419" s="3"/>
      <c r="AJ419" s="3"/>
      <c r="AK419" s="3"/>
      <c r="AL419" s="3"/>
      <c r="AM419" s="3"/>
      <c r="AN419" s="3"/>
      <c r="AO419" s="3"/>
      <c r="AP419" s="3"/>
      <c r="AQ419" s="3"/>
      <c r="AR419" s="3"/>
      <c r="AS419" s="3"/>
    </row>
    <row r="420" spans="1:45" x14ac:dyDescent="0.25">
      <c r="A420" s="3"/>
      <c r="B420" s="3"/>
      <c r="C420" s="3"/>
      <c r="D420" s="3"/>
      <c r="E420" s="3"/>
      <c r="F420" s="3"/>
      <c r="G420" s="3"/>
      <c r="H420" s="3"/>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3"/>
      <c r="AH420" s="3"/>
      <c r="AI420" s="3"/>
      <c r="AJ420" s="3"/>
      <c r="AK420" s="3"/>
      <c r="AL420" s="3"/>
      <c r="AM420" s="3"/>
      <c r="AN420" s="3"/>
      <c r="AO420" s="3"/>
      <c r="AP420" s="3"/>
      <c r="AQ420" s="3"/>
      <c r="AR420" s="3"/>
      <c r="AS420" s="3"/>
    </row>
    <row r="421" spans="1:45" x14ac:dyDescent="0.25">
      <c r="A421" s="3"/>
      <c r="B421" s="3"/>
      <c r="C421" s="3"/>
      <c r="D421" s="3"/>
      <c r="E421" s="3"/>
      <c r="F421" s="3"/>
      <c r="G421" s="3"/>
      <c r="H421" s="3"/>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3"/>
      <c r="AH421" s="3"/>
      <c r="AI421" s="3"/>
      <c r="AJ421" s="3"/>
      <c r="AK421" s="3"/>
      <c r="AL421" s="3"/>
      <c r="AM421" s="3"/>
      <c r="AN421" s="3"/>
      <c r="AO421" s="3"/>
      <c r="AP421" s="3"/>
      <c r="AQ421" s="3"/>
      <c r="AR421" s="3"/>
      <c r="AS421" s="3"/>
    </row>
    <row r="422" spans="1:45" x14ac:dyDescent="0.25">
      <c r="A422" s="3"/>
      <c r="B422" s="3"/>
      <c r="C422" s="3"/>
      <c r="D422" s="3"/>
      <c r="E422" s="3"/>
      <c r="F422" s="3"/>
      <c r="G422" s="3"/>
      <c r="H422" s="3"/>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3"/>
      <c r="AH422" s="3"/>
      <c r="AI422" s="3"/>
      <c r="AJ422" s="3"/>
      <c r="AK422" s="3"/>
      <c r="AL422" s="3"/>
      <c r="AM422" s="3"/>
      <c r="AN422" s="3"/>
      <c r="AO422" s="3"/>
      <c r="AP422" s="3"/>
      <c r="AQ422" s="3"/>
      <c r="AR422" s="3"/>
      <c r="AS422" s="3"/>
    </row>
    <row r="423" spans="1:45" x14ac:dyDescent="0.25">
      <c r="A423" s="3"/>
      <c r="B423" s="3"/>
      <c r="C423" s="3"/>
      <c r="D423" s="3"/>
      <c r="E423" s="3"/>
      <c r="F423" s="3"/>
      <c r="G423" s="3"/>
      <c r="H423" s="3"/>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3"/>
      <c r="AH423" s="3"/>
      <c r="AI423" s="3"/>
      <c r="AJ423" s="3"/>
      <c r="AK423" s="3"/>
      <c r="AL423" s="3"/>
      <c r="AM423" s="3"/>
      <c r="AN423" s="3"/>
      <c r="AO423" s="3"/>
      <c r="AP423" s="3"/>
      <c r="AQ423" s="3"/>
      <c r="AR423" s="3"/>
      <c r="AS423" s="3"/>
    </row>
    <row r="424" spans="1:45" x14ac:dyDescent="0.25">
      <c r="A424" s="3"/>
      <c r="B424" s="3"/>
      <c r="C424" s="3"/>
      <c r="D424" s="3"/>
      <c r="E424" s="3"/>
      <c r="F424" s="3"/>
      <c r="G424" s="3"/>
      <c r="H424" s="3"/>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3"/>
      <c r="AH424" s="3"/>
      <c r="AI424" s="3"/>
      <c r="AJ424" s="3"/>
      <c r="AK424" s="3"/>
      <c r="AL424" s="3"/>
      <c r="AM424" s="3"/>
      <c r="AN424" s="3"/>
      <c r="AO424" s="3"/>
      <c r="AP424" s="3"/>
      <c r="AQ424" s="3"/>
      <c r="AR424" s="3"/>
      <c r="AS424" s="3"/>
    </row>
    <row r="425" spans="1:45" x14ac:dyDescent="0.25">
      <c r="A425" s="3"/>
      <c r="B425" s="3"/>
      <c r="C425" s="3"/>
      <c r="D425" s="3"/>
      <c r="E425" s="3"/>
      <c r="F425" s="3"/>
      <c r="G425" s="3"/>
      <c r="H425" s="3"/>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3"/>
      <c r="AH425" s="3"/>
      <c r="AI425" s="3"/>
      <c r="AJ425" s="3"/>
      <c r="AK425" s="3"/>
      <c r="AL425" s="3"/>
      <c r="AM425" s="3"/>
      <c r="AN425" s="3"/>
      <c r="AO425" s="3"/>
      <c r="AP425" s="3"/>
      <c r="AQ425" s="3"/>
      <c r="AR425" s="3"/>
      <c r="AS425" s="3"/>
    </row>
    <row r="426" spans="1:45" x14ac:dyDescent="0.25">
      <c r="A426" s="3"/>
      <c r="B426" s="3"/>
      <c r="C426" s="3"/>
      <c r="D426" s="3"/>
      <c r="E426" s="3"/>
      <c r="F426" s="3"/>
      <c r="G426" s="3"/>
      <c r="H426" s="3"/>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3"/>
      <c r="AH426" s="3"/>
      <c r="AI426" s="3"/>
      <c r="AJ426" s="3"/>
      <c r="AK426" s="3"/>
      <c r="AL426" s="3"/>
      <c r="AM426" s="3"/>
      <c r="AN426" s="3"/>
      <c r="AO426" s="3"/>
      <c r="AP426" s="3"/>
      <c r="AQ426" s="3"/>
      <c r="AR426" s="3"/>
      <c r="AS426" s="3"/>
    </row>
    <row r="427" spans="1:45" x14ac:dyDescent="0.25">
      <c r="A427" s="3"/>
      <c r="B427" s="3"/>
      <c r="C427" s="3"/>
      <c r="D427" s="3"/>
      <c r="E427" s="3"/>
      <c r="F427" s="3"/>
      <c r="G427" s="3"/>
      <c r="H427" s="3"/>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3"/>
      <c r="AH427" s="3"/>
      <c r="AI427" s="3"/>
      <c r="AJ427" s="3"/>
      <c r="AK427" s="3"/>
      <c r="AL427" s="3"/>
      <c r="AM427" s="3"/>
      <c r="AN427" s="3"/>
      <c r="AO427" s="3"/>
      <c r="AP427" s="3"/>
      <c r="AQ427" s="3"/>
      <c r="AR427" s="3"/>
      <c r="AS427" s="3"/>
    </row>
    <row r="428" spans="1:45" x14ac:dyDescent="0.25">
      <c r="A428" s="3"/>
      <c r="B428" s="3"/>
      <c r="C428" s="3"/>
      <c r="D428" s="3"/>
      <c r="E428" s="3"/>
      <c r="F428" s="3"/>
      <c r="G428" s="3"/>
      <c r="H428" s="3"/>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3"/>
      <c r="AH428" s="3"/>
      <c r="AI428" s="3"/>
      <c r="AJ428" s="3"/>
      <c r="AK428" s="3"/>
      <c r="AL428" s="3"/>
      <c r="AM428" s="3"/>
      <c r="AN428" s="3"/>
      <c r="AO428" s="3"/>
      <c r="AP428" s="3"/>
      <c r="AQ428" s="3"/>
      <c r="AR428" s="3"/>
      <c r="AS428" s="3"/>
    </row>
    <row r="429" spans="1:45" x14ac:dyDescent="0.25">
      <c r="A429" s="3"/>
      <c r="B429" s="3"/>
      <c r="C429" s="3"/>
      <c r="D429" s="3"/>
      <c r="E429" s="3"/>
      <c r="F429" s="3"/>
      <c r="G429" s="3"/>
      <c r="H429" s="3"/>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3"/>
      <c r="AH429" s="3"/>
      <c r="AI429" s="3"/>
      <c r="AJ429" s="3"/>
      <c r="AK429" s="3"/>
      <c r="AL429" s="3"/>
      <c r="AM429" s="3"/>
      <c r="AN429" s="3"/>
      <c r="AO429" s="3"/>
      <c r="AP429" s="3"/>
      <c r="AQ429" s="3"/>
      <c r="AR429" s="3"/>
      <c r="AS429" s="3"/>
    </row>
    <row r="430" spans="1:45" x14ac:dyDescent="0.25">
      <c r="A430" s="3"/>
      <c r="B430" s="3"/>
      <c r="C430" s="3"/>
      <c r="D430" s="3"/>
      <c r="E430" s="3"/>
      <c r="F430" s="3"/>
      <c r="G430" s="3"/>
      <c r="H430" s="3"/>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3"/>
      <c r="AH430" s="3"/>
      <c r="AI430" s="3"/>
      <c r="AJ430" s="3"/>
      <c r="AK430" s="3"/>
      <c r="AL430" s="3"/>
      <c r="AM430" s="3"/>
      <c r="AN430" s="3"/>
      <c r="AO430" s="3"/>
      <c r="AP430" s="3"/>
      <c r="AQ430" s="3"/>
      <c r="AR430" s="3"/>
      <c r="AS430" s="3"/>
    </row>
    <row r="431" spans="1:45" x14ac:dyDescent="0.25">
      <c r="A431" s="3"/>
      <c r="B431" s="3"/>
      <c r="C431" s="3"/>
      <c r="D431" s="3"/>
      <c r="E431" s="3"/>
      <c r="F431" s="3"/>
      <c r="G431" s="3"/>
      <c r="H431" s="3"/>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3"/>
      <c r="AH431" s="3"/>
      <c r="AI431" s="3"/>
      <c r="AJ431" s="3"/>
      <c r="AK431" s="3"/>
      <c r="AL431" s="3"/>
      <c r="AM431" s="3"/>
      <c r="AN431" s="3"/>
      <c r="AO431" s="3"/>
      <c r="AP431" s="3"/>
      <c r="AQ431" s="3"/>
      <c r="AR431" s="3"/>
      <c r="AS431" s="3"/>
    </row>
    <row r="432" spans="1:45" x14ac:dyDescent="0.25">
      <c r="A432" s="3"/>
      <c r="B432" s="3"/>
      <c r="C432" s="3"/>
      <c r="D432" s="3"/>
      <c r="E432" s="3"/>
      <c r="F432" s="3"/>
      <c r="G432" s="3"/>
      <c r="H432" s="3"/>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3"/>
      <c r="AH432" s="3"/>
      <c r="AI432" s="3"/>
      <c r="AJ432" s="3"/>
      <c r="AK432" s="3"/>
      <c r="AL432" s="3"/>
      <c r="AM432" s="3"/>
      <c r="AN432" s="3"/>
      <c r="AO432" s="3"/>
      <c r="AP432" s="3"/>
      <c r="AQ432" s="3"/>
      <c r="AR432" s="3"/>
      <c r="AS432" s="3"/>
    </row>
    <row r="433" spans="1:45" x14ac:dyDescent="0.25">
      <c r="A433" s="3"/>
      <c r="B433" s="3"/>
      <c r="C433" s="3"/>
      <c r="D433" s="3"/>
      <c r="E433" s="3"/>
      <c r="F433" s="3"/>
      <c r="G433" s="3"/>
      <c r="H433" s="3"/>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3"/>
      <c r="AH433" s="3"/>
      <c r="AI433" s="3"/>
      <c r="AJ433" s="3"/>
      <c r="AK433" s="3"/>
      <c r="AL433" s="3"/>
      <c r="AM433" s="3"/>
      <c r="AN433" s="3"/>
      <c r="AO433" s="3"/>
      <c r="AP433" s="3"/>
      <c r="AQ433" s="3"/>
      <c r="AR433" s="3"/>
      <c r="AS433" s="3"/>
    </row>
    <row r="434" spans="1:45" x14ac:dyDescent="0.25">
      <c r="A434" s="3"/>
      <c r="B434" s="3"/>
      <c r="C434" s="3"/>
      <c r="D434" s="3"/>
      <c r="E434" s="3"/>
      <c r="F434" s="3"/>
      <c r="G434" s="3"/>
      <c r="H434" s="3"/>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3"/>
      <c r="AH434" s="3"/>
      <c r="AI434" s="3"/>
      <c r="AJ434" s="3"/>
      <c r="AK434" s="3"/>
      <c r="AL434" s="3"/>
      <c r="AM434" s="3"/>
      <c r="AN434" s="3"/>
      <c r="AO434" s="3"/>
      <c r="AP434" s="3"/>
      <c r="AQ434" s="3"/>
      <c r="AR434" s="3"/>
      <c r="AS434" s="3"/>
    </row>
    <row r="435" spans="1:45" x14ac:dyDescent="0.25">
      <c r="A435" s="3"/>
      <c r="B435" s="3"/>
      <c r="C435" s="3"/>
      <c r="D435" s="3"/>
      <c r="E435" s="3"/>
      <c r="F435" s="3"/>
      <c r="G435" s="3"/>
      <c r="H435" s="3"/>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3"/>
      <c r="AH435" s="3"/>
      <c r="AI435" s="3"/>
      <c r="AJ435" s="3"/>
      <c r="AK435" s="3"/>
      <c r="AL435" s="3"/>
      <c r="AM435" s="3"/>
      <c r="AN435" s="3"/>
      <c r="AO435" s="3"/>
      <c r="AP435" s="3"/>
      <c r="AQ435" s="3"/>
      <c r="AR435" s="3"/>
      <c r="AS435" s="3"/>
    </row>
    <row r="436" spans="1:45" x14ac:dyDescent="0.25">
      <c r="A436" s="3"/>
      <c r="B436" s="3"/>
      <c r="C436" s="3"/>
      <c r="D436" s="3"/>
      <c r="E436" s="3"/>
      <c r="F436" s="3"/>
      <c r="G436" s="3"/>
      <c r="H436" s="3"/>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3"/>
      <c r="AH436" s="3"/>
      <c r="AI436" s="3"/>
      <c r="AJ436" s="3"/>
      <c r="AK436" s="3"/>
      <c r="AL436" s="3"/>
      <c r="AM436" s="3"/>
      <c r="AN436" s="3"/>
      <c r="AO436" s="3"/>
      <c r="AP436" s="3"/>
      <c r="AQ436" s="3"/>
      <c r="AR436" s="3"/>
      <c r="AS436" s="3"/>
    </row>
    <row r="437" spans="1:45" x14ac:dyDescent="0.25">
      <c r="A437" s="3"/>
      <c r="B437" s="3"/>
      <c r="C437" s="3"/>
      <c r="D437" s="3"/>
      <c r="E437" s="3"/>
      <c r="F437" s="3"/>
      <c r="G437" s="3"/>
      <c r="H437" s="3"/>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3"/>
      <c r="AH437" s="3"/>
      <c r="AI437" s="3"/>
      <c r="AJ437" s="3"/>
      <c r="AK437" s="3"/>
      <c r="AL437" s="3"/>
      <c r="AM437" s="3"/>
      <c r="AN437" s="3"/>
      <c r="AO437" s="3"/>
      <c r="AP437" s="3"/>
      <c r="AQ437" s="3"/>
      <c r="AR437" s="3"/>
      <c r="AS437" s="3"/>
    </row>
    <row r="438" spans="1:45" x14ac:dyDescent="0.25">
      <c r="A438" s="3"/>
      <c r="B438" s="3"/>
      <c r="C438" s="3"/>
      <c r="D438" s="3"/>
      <c r="E438" s="3"/>
      <c r="F438" s="3"/>
      <c r="G438" s="3"/>
      <c r="H438" s="3"/>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3"/>
      <c r="AH438" s="3"/>
      <c r="AI438" s="3"/>
      <c r="AJ438" s="3"/>
      <c r="AK438" s="3"/>
      <c r="AL438" s="3"/>
      <c r="AM438" s="3"/>
      <c r="AN438" s="3"/>
      <c r="AO438" s="3"/>
      <c r="AP438" s="3"/>
      <c r="AQ438" s="3"/>
      <c r="AR438" s="3"/>
      <c r="AS438" s="3"/>
    </row>
    <row r="439" spans="1:45" x14ac:dyDescent="0.25">
      <c r="A439" s="3"/>
      <c r="B439" s="3"/>
      <c r="C439" s="3"/>
      <c r="D439" s="3"/>
      <c r="E439" s="3"/>
      <c r="F439" s="3"/>
      <c r="G439" s="3"/>
      <c r="H439" s="3"/>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3"/>
      <c r="AH439" s="3"/>
      <c r="AI439" s="3"/>
      <c r="AJ439" s="3"/>
      <c r="AK439" s="3"/>
      <c r="AL439" s="3"/>
      <c r="AM439" s="3"/>
      <c r="AN439" s="3"/>
      <c r="AO439" s="3"/>
      <c r="AP439" s="3"/>
      <c r="AQ439" s="3"/>
      <c r="AR439" s="3"/>
      <c r="AS439" s="3"/>
    </row>
    <row r="440" spans="1:45" x14ac:dyDescent="0.25">
      <c r="A440" s="3"/>
      <c r="B440" s="3"/>
      <c r="C440" s="3"/>
      <c r="D440" s="3"/>
      <c r="E440" s="3"/>
      <c r="F440" s="3"/>
      <c r="G440" s="3"/>
      <c r="H440" s="3"/>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3"/>
      <c r="AH440" s="3"/>
      <c r="AI440" s="3"/>
      <c r="AJ440" s="3"/>
      <c r="AK440" s="3"/>
      <c r="AL440" s="3"/>
      <c r="AM440" s="3"/>
      <c r="AN440" s="3"/>
      <c r="AO440" s="3"/>
      <c r="AP440" s="3"/>
      <c r="AQ440" s="3"/>
      <c r="AR440" s="3"/>
      <c r="AS440" s="3"/>
    </row>
    <row r="441" spans="1:45" x14ac:dyDescent="0.25">
      <c r="A441" s="3"/>
      <c r="B441" s="3"/>
      <c r="C441" s="3"/>
      <c r="D441" s="3"/>
      <c r="E441" s="3"/>
      <c r="F441" s="3"/>
      <c r="G441" s="3"/>
      <c r="H441" s="3"/>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3"/>
      <c r="AH441" s="3"/>
      <c r="AI441" s="3"/>
      <c r="AJ441" s="3"/>
      <c r="AK441" s="3"/>
      <c r="AL441" s="3"/>
      <c r="AM441" s="3"/>
      <c r="AN441" s="3"/>
      <c r="AO441" s="3"/>
      <c r="AP441" s="3"/>
      <c r="AQ441" s="3"/>
      <c r="AR441" s="3"/>
      <c r="AS441" s="3"/>
    </row>
    <row r="442" spans="1:45" x14ac:dyDescent="0.25">
      <c r="A442" s="3"/>
      <c r="B442" s="3"/>
      <c r="C442" s="3"/>
      <c r="D442" s="3"/>
      <c r="E442" s="3"/>
      <c r="F442" s="3"/>
      <c r="G442" s="3"/>
      <c r="H442" s="3"/>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3"/>
      <c r="AH442" s="3"/>
      <c r="AI442" s="3"/>
      <c r="AJ442" s="3"/>
      <c r="AK442" s="3"/>
      <c r="AL442" s="3"/>
      <c r="AM442" s="3"/>
      <c r="AN442" s="3"/>
      <c r="AO442" s="3"/>
      <c r="AP442" s="3"/>
      <c r="AQ442" s="3"/>
      <c r="AR442" s="3"/>
      <c r="AS442" s="3"/>
    </row>
    <row r="443" spans="1:45" x14ac:dyDescent="0.25">
      <c r="A443" s="3"/>
      <c r="B443" s="3"/>
      <c r="C443" s="3"/>
      <c r="D443" s="3"/>
      <c r="E443" s="3"/>
      <c r="F443" s="3"/>
      <c r="G443" s="3"/>
      <c r="H443" s="3"/>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3"/>
      <c r="AH443" s="3"/>
      <c r="AI443" s="3"/>
      <c r="AJ443" s="3"/>
      <c r="AK443" s="3"/>
      <c r="AL443" s="3"/>
      <c r="AM443" s="3"/>
      <c r="AN443" s="3"/>
      <c r="AO443" s="3"/>
      <c r="AP443" s="3"/>
      <c r="AQ443" s="3"/>
      <c r="AR443" s="3"/>
      <c r="AS443" s="3"/>
    </row>
    <row r="444" spans="1:45" x14ac:dyDescent="0.25">
      <c r="A444" s="3"/>
      <c r="B444" s="3"/>
      <c r="C444" s="3"/>
      <c r="D444" s="3"/>
      <c r="E444" s="3"/>
      <c r="F444" s="3"/>
      <c r="G444" s="3"/>
      <c r="H444" s="3"/>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3"/>
      <c r="AH444" s="3"/>
      <c r="AI444" s="3"/>
      <c r="AJ444" s="3"/>
      <c r="AK444" s="3"/>
      <c r="AL444" s="3"/>
      <c r="AM444" s="3"/>
      <c r="AN444" s="3"/>
      <c r="AO444" s="3"/>
      <c r="AP444" s="3"/>
      <c r="AQ444" s="3"/>
      <c r="AR444" s="3"/>
      <c r="AS444" s="3"/>
    </row>
    <row r="445" spans="1:45" x14ac:dyDescent="0.25">
      <c r="A445" s="3"/>
      <c r="B445" s="3"/>
      <c r="C445" s="3"/>
      <c r="D445" s="3"/>
      <c r="E445" s="3"/>
      <c r="F445" s="3"/>
      <c r="G445" s="3"/>
      <c r="H445" s="3"/>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3"/>
      <c r="AH445" s="3"/>
      <c r="AI445" s="3"/>
      <c r="AJ445" s="3"/>
      <c r="AK445" s="3"/>
      <c r="AL445" s="3"/>
      <c r="AM445" s="3"/>
      <c r="AN445" s="3"/>
      <c r="AO445" s="3"/>
      <c r="AP445" s="3"/>
      <c r="AQ445" s="3"/>
      <c r="AR445" s="3"/>
      <c r="AS445" s="3"/>
    </row>
    <row r="446" spans="1:45" x14ac:dyDescent="0.25">
      <c r="A446" s="3"/>
      <c r="B446" s="3"/>
      <c r="C446" s="3"/>
      <c r="D446" s="3"/>
      <c r="E446" s="3"/>
      <c r="F446" s="3"/>
      <c r="G446" s="3"/>
      <c r="H446" s="3"/>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3"/>
      <c r="AH446" s="3"/>
      <c r="AI446" s="3"/>
      <c r="AJ446" s="3"/>
      <c r="AK446" s="3"/>
      <c r="AL446" s="3"/>
      <c r="AM446" s="3"/>
      <c r="AN446" s="3"/>
      <c r="AO446" s="3"/>
      <c r="AP446" s="3"/>
      <c r="AQ446" s="3"/>
      <c r="AR446" s="3"/>
      <c r="AS446" s="3"/>
    </row>
    <row r="447" spans="1:45" x14ac:dyDescent="0.25">
      <c r="A447" s="3"/>
      <c r="B447" s="3"/>
      <c r="C447" s="3"/>
      <c r="D447" s="3"/>
      <c r="E447" s="3"/>
      <c r="F447" s="3"/>
      <c r="G447" s="3"/>
      <c r="H447" s="3"/>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3"/>
      <c r="AH447" s="3"/>
      <c r="AI447" s="3"/>
      <c r="AJ447" s="3"/>
      <c r="AK447" s="3"/>
      <c r="AL447" s="3"/>
      <c r="AM447" s="3"/>
      <c r="AN447" s="3"/>
      <c r="AO447" s="3"/>
      <c r="AP447" s="3"/>
      <c r="AQ447" s="3"/>
      <c r="AR447" s="3"/>
      <c r="AS447" s="3"/>
    </row>
    <row r="448" spans="1:45" x14ac:dyDescent="0.25">
      <c r="A448" s="3"/>
      <c r="B448" s="3"/>
      <c r="C448" s="3"/>
      <c r="D448" s="3"/>
      <c r="E448" s="3"/>
      <c r="F448" s="3"/>
      <c r="G448" s="3"/>
      <c r="H448" s="3"/>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3"/>
      <c r="AH448" s="3"/>
      <c r="AI448" s="3"/>
      <c r="AJ448" s="3"/>
      <c r="AK448" s="3"/>
      <c r="AL448" s="3"/>
      <c r="AM448" s="3"/>
      <c r="AN448" s="3"/>
      <c r="AO448" s="3"/>
      <c r="AP448" s="3"/>
      <c r="AQ448" s="3"/>
      <c r="AR448" s="3"/>
      <c r="AS448" s="3"/>
    </row>
    <row r="449" spans="1:45" x14ac:dyDescent="0.25">
      <c r="A449" s="3"/>
      <c r="B449" s="3"/>
      <c r="C449" s="3"/>
      <c r="D449" s="3"/>
      <c r="E449" s="3"/>
      <c r="F449" s="3"/>
      <c r="G449" s="3"/>
      <c r="H449" s="3"/>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3"/>
      <c r="AH449" s="3"/>
      <c r="AI449" s="3"/>
      <c r="AJ449" s="3"/>
      <c r="AK449" s="3"/>
      <c r="AL449" s="3"/>
      <c r="AM449" s="3"/>
      <c r="AN449" s="3"/>
      <c r="AO449" s="3"/>
      <c r="AP449" s="3"/>
      <c r="AQ449" s="3"/>
      <c r="AR449" s="3"/>
      <c r="AS449" s="3"/>
    </row>
    <row r="450" spans="1:45" x14ac:dyDescent="0.25">
      <c r="A450" s="3"/>
      <c r="B450" s="3"/>
      <c r="C450" s="3"/>
      <c r="D450" s="3"/>
      <c r="E450" s="3"/>
      <c r="F450" s="3"/>
      <c r="G450" s="3"/>
      <c r="H450" s="3"/>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3"/>
      <c r="AH450" s="3"/>
      <c r="AI450" s="3"/>
      <c r="AJ450" s="3"/>
      <c r="AK450" s="3"/>
      <c r="AL450" s="3"/>
      <c r="AM450" s="3"/>
      <c r="AN450" s="3"/>
      <c r="AO450" s="3"/>
      <c r="AP450" s="3"/>
      <c r="AQ450" s="3"/>
      <c r="AR450" s="3"/>
      <c r="AS450" s="3"/>
    </row>
    <row r="451" spans="1:45" x14ac:dyDescent="0.25">
      <c r="A451" s="3"/>
      <c r="B451" s="3"/>
      <c r="C451" s="3"/>
      <c r="D451" s="3"/>
      <c r="E451" s="3"/>
      <c r="F451" s="3"/>
      <c r="G451" s="3"/>
      <c r="H451" s="3"/>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3"/>
      <c r="AH451" s="3"/>
      <c r="AI451" s="3"/>
      <c r="AJ451" s="3"/>
      <c r="AK451" s="3"/>
      <c r="AL451" s="3"/>
      <c r="AM451" s="3"/>
      <c r="AN451" s="3"/>
      <c r="AO451" s="3"/>
      <c r="AP451" s="3"/>
      <c r="AQ451" s="3"/>
      <c r="AR451" s="3"/>
      <c r="AS451" s="3"/>
    </row>
    <row r="452" spans="1:45" x14ac:dyDescent="0.25">
      <c r="A452" s="3"/>
      <c r="B452" s="3"/>
      <c r="C452" s="3"/>
      <c r="D452" s="3"/>
      <c r="E452" s="3"/>
      <c r="F452" s="3"/>
      <c r="G452" s="3"/>
      <c r="H452" s="3"/>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3"/>
      <c r="AH452" s="3"/>
      <c r="AI452" s="3"/>
      <c r="AJ452" s="3"/>
      <c r="AK452" s="3"/>
      <c r="AL452" s="3"/>
      <c r="AM452" s="3"/>
      <c r="AN452" s="3"/>
      <c r="AO452" s="3"/>
      <c r="AP452" s="3"/>
      <c r="AQ452" s="3"/>
      <c r="AR452" s="3"/>
      <c r="AS452" s="3"/>
    </row>
    <row r="453" spans="1:45" x14ac:dyDescent="0.25">
      <c r="A453" s="3"/>
      <c r="B453" s="3"/>
      <c r="C453" s="3"/>
      <c r="D453" s="3"/>
      <c r="E453" s="3"/>
      <c r="F453" s="3"/>
      <c r="G453" s="3"/>
      <c r="H453" s="3"/>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3"/>
      <c r="AH453" s="3"/>
      <c r="AI453" s="3"/>
      <c r="AJ453" s="3"/>
      <c r="AK453" s="3"/>
      <c r="AL453" s="3"/>
      <c r="AM453" s="3"/>
      <c r="AN453" s="3"/>
      <c r="AO453" s="3"/>
      <c r="AP453" s="3"/>
      <c r="AQ453" s="3"/>
      <c r="AR453" s="3"/>
      <c r="AS453" s="3"/>
    </row>
    <row r="454" spans="1:45" x14ac:dyDescent="0.25">
      <c r="A454" s="3"/>
      <c r="B454" s="3"/>
      <c r="C454" s="3"/>
      <c r="D454" s="3"/>
      <c r="E454" s="3"/>
      <c r="F454" s="3"/>
      <c r="G454" s="3"/>
      <c r="H454" s="3"/>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3"/>
      <c r="AH454" s="3"/>
      <c r="AI454" s="3"/>
      <c r="AJ454" s="3"/>
      <c r="AK454" s="3"/>
      <c r="AL454" s="3"/>
      <c r="AM454" s="3"/>
      <c r="AN454" s="3"/>
      <c r="AO454" s="3"/>
      <c r="AP454" s="3"/>
      <c r="AQ454" s="3"/>
      <c r="AR454" s="3"/>
      <c r="AS454" s="3"/>
    </row>
    <row r="455" spans="1:45" x14ac:dyDescent="0.25">
      <c r="A455" s="3"/>
      <c r="B455" s="3"/>
      <c r="C455" s="3"/>
      <c r="D455" s="3"/>
      <c r="E455" s="3"/>
      <c r="F455" s="3"/>
      <c r="G455" s="3"/>
      <c r="H455" s="3"/>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3"/>
      <c r="AH455" s="3"/>
      <c r="AI455" s="3"/>
      <c r="AJ455" s="3"/>
      <c r="AK455" s="3"/>
      <c r="AL455" s="3"/>
      <c r="AM455" s="3"/>
      <c r="AN455" s="3"/>
      <c r="AO455" s="3"/>
      <c r="AP455" s="3"/>
      <c r="AQ455" s="3"/>
      <c r="AR455" s="3"/>
      <c r="AS455" s="3"/>
    </row>
    <row r="456" spans="1:45" x14ac:dyDescent="0.25">
      <c r="A456" s="3"/>
      <c r="B456" s="3"/>
      <c r="C456" s="3"/>
      <c r="D456" s="3"/>
      <c r="E456" s="3"/>
      <c r="F456" s="3"/>
      <c r="G456" s="3"/>
      <c r="H456" s="3"/>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3"/>
      <c r="AH456" s="3"/>
      <c r="AI456" s="3"/>
      <c r="AJ456" s="3"/>
      <c r="AK456" s="3"/>
      <c r="AL456" s="3"/>
      <c r="AM456" s="3"/>
      <c r="AN456" s="3"/>
      <c r="AO456" s="3"/>
      <c r="AP456" s="3"/>
      <c r="AQ456" s="3"/>
      <c r="AR456" s="3"/>
      <c r="AS456" s="3"/>
    </row>
    <row r="457" spans="1:45" x14ac:dyDescent="0.25">
      <c r="A457" s="3"/>
      <c r="B457" s="3"/>
      <c r="C457" s="3"/>
      <c r="D457" s="3"/>
      <c r="E457" s="3"/>
      <c r="F457" s="3"/>
      <c r="G457" s="3"/>
      <c r="H457" s="3"/>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3"/>
      <c r="AH457" s="3"/>
      <c r="AI457" s="3"/>
      <c r="AJ457" s="3"/>
      <c r="AK457" s="3"/>
      <c r="AL457" s="3"/>
      <c r="AM457" s="3"/>
      <c r="AN457" s="3"/>
      <c r="AO457" s="3"/>
      <c r="AP457" s="3"/>
      <c r="AQ457" s="3"/>
      <c r="AR457" s="3"/>
      <c r="AS457" s="3"/>
    </row>
    <row r="458" spans="1:45" x14ac:dyDescent="0.25">
      <c r="A458" s="3"/>
      <c r="B458" s="3"/>
      <c r="C458" s="3"/>
      <c r="D458" s="3"/>
      <c r="E458" s="3"/>
      <c r="F458" s="3"/>
      <c r="G458" s="3"/>
      <c r="H458" s="3"/>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3"/>
      <c r="AH458" s="3"/>
      <c r="AI458" s="3"/>
      <c r="AJ458" s="3"/>
      <c r="AK458" s="3"/>
      <c r="AL458" s="3"/>
      <c r="AM458" s="3"/>
      <c r="AN458" s="3"/>
      <c r="AO458" s="3"/>
      <c r="AP458" s="3"/>
      <c r="AQ458" s="3"/>
      <c r="AR458" s="3"/>
      <c r="AS458" s="3"/>
    </row>
    <row r="459" spans="1:45" x14ac:dyDescent="0.25">
      <c r="A459" s="3"/>
      <c r="B459" s="3"/>
      <c r="C459" s="3"/>
      <c r="D459" s="3"/>
      <c r="E459" s="3"/>
      <c r="F459" s="3"/>
      <c r="G459" s="3"/>
      <c r="H459" s="3"/>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3"/>
      <c r="AH459" s="3"/>
      <c r="AI459" s="3"/>
      <c r="AJ459" s="3"/>
      <c r="AK459" s="3"/>
      <c r="AL459" s="3"/>
      <c r="AM459" s="3"/>
      <c r="AN459" s="3"/>
      <c r="AO459" s="3"/>
      <c r="AP459" s="3"/>
      <c r="AQ459" s="3"/>
      <c r="AR459" s="3"/>
      <c r="AS459" s="3"/>
    </row>
    <row r="460" spans="1:45" x14ac:dyDescent="0.25">
      <c r="A460" s="3"/>
      <c r="B460" s="3"/>
      <c r="C460" s="3"/>
      <c r="D460" s="3"/>
      <c r="E460" s="3"/>
      <c r="F460" s="3"/>
      <c r="G460" s="3"/>
      <c r="H460" s="3"/>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3"/>
      <c r="AH460" s="3"/>
      <c r="AI460" s="3"/>
      <c r="AJ460" s="3"/>
      <c r="AK460" s="3"/>
      <c r="AL460" s="3"/>
      <c r="AM460" s="3"/>
      <c r="AN460" s="3"/>
      <c r="AO460" s="3"/>
      <c r="AP460" s="3"/>
      <c r="AQ460" s="3"/>
      <c r="AR460" s="3"/>
      <c r="AS460" s="3"/>
    </row>
    <row r="461" spans="1:45" x14ac:dyDescent="0.25">
      <c r="A461" s="3"/>
      <c r="B461" s="3"/>
      <c r="C461" s="3"/>
      <c r="D461" s="3"/>
      <c r="E461" s="3"/>
      <c r="F461" s="3"/>
      <c r="G461" s="3"/>
      <c r="H461" s="3"/>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3"/>
      <c r="AH461" s="3"/>
      <c r="AI461" s="3"/>
      <c r="AJ461" s="3"/>
      <c r="AK461" s="3"/>
      <c r="AL461" s="3"/>
      <c r="AM461" s="3"/>
      <c r="AN461" s="3"/>
      <c r="AO461" s="3"/>
      <c r="AP461" s="3"/>
      <c r="AQ461" s="3"/>
      <c r="AR461" s="3"/>
      <c r="AS461" s="3"/>
    </row>
    <row r="462" spans="1:45" x14ac:dyDescent="0.25">
      <c r="A462" s="3"/>
      <c r="B462" s="3"/>
      <c r="C462" s="3"/>
      <c r="D462" s="3"/>
      <c r="E462" s="3"/>
      <c r="F462" s="3"/>
      <c r="G462" s="3"/>
      <c r="H462" s="3"/>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3"/>
      <c r="AH462" s="3"/>
      <c r="AI462" s="3"/>
      <c r="AJ462" s="3"/>
      <c r="AK462" s="3"/>
      <c r="AL462" s="3"/>
      <c r="AM462" s="3"/>
      <c r="AN462" s="3"/>
      <c r="AO462" s="3"/>
      <c r="AP462" s="3"/>
      <c r="AQ462" s="3"/>
      <c r="AR462" s="3"/>
      <c r="AS462" s="3"/>
    </row>
    <row r="463" spans="1:45" x14ac:dyDescent="0.25">
      <c r="A463" s="3"/>
      <c r="B463" s="3"/>
      <c r="C463" s="3"/>
      <c r="D463" s="3"/>
      <c r="E463" s="3"/>
      <c r="F463" s="3"/>
      <c r="G463" s="3"/>
      <c r="H463" s="3"/>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3"/>
      <c r="AH463" s="3"/>
      <c r="AI463" s="3"/>
      <c r="AJ463" s="3"/>
      <c r="AK463" s="3"/>
      <c r="AL463" s="3"/>
      <c r="AM463" s="3"/>
      <c r="AN463" s="3"/>
      <c r="AO463" s="3"/>
      <c r="AP463" s="3"/>
      <c r="AQ463" s="3"/>
      <c r="AR463" s="3"/>
      <c r="AS463" s="3"/>
    </row>
    <row r="464" spans="1:45" x14ac:dyDescent="0.25">
      <c r="A464" s="3"/>
      <c r="B464" s="3"/>
      <c r="C464" s="3"/>
      <c r="D464" s="3"/>
      <c r="E464" s="3"/>
      <c r="F464" s="3"/>
      <c r="G464" s="3"/>
      <c r="H464" s="3"/>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3"/>
      <c r="AH464" s="3"/>
      <c r="AI464" s="3"/>
      <c r="AJ464" s="3"/>
      <c r="AK464" s="3"/>
      <c r="AL464" s="3"/>
      <c r="AM464" s="3"/>
      <c r="AN464" s="3"/>
      <c r="AO464" s="3"/>
      <c r="AP464" s="3"/>
      <c r="AQ464" s="3"/>
      <c r="AR464" s="3"/>
      <c r="AS464" s="3"/>
    </row>
    <row r="465" spans="1:45" x14ac:dyDescent="0.25">
      <c r="A465" s="3"/>
      <c r="B465" s="3"/>
      <c r="C465" s="3"/>
      <c r="D465" s="3"/>
      <c r="E465" s="3"/>
      <c r="F465" s="3"/>
      <c r="G465" s="3"/>
      <c r="H465" s="3"/>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3"/>
      <c r="AH465" s="3"/>
      <c r="AI465" s="3"/>
      <c r="AJ465" s="3"/>
      <c r="AK465" s="3"/>
      <c r="AL465" s="3"/>
      <c r="AM465" s="3"/>
      <c r="AN465" s="3"/>
      <c r="AO465" s="3"/>
      <c r="AP465" s="3"/>
      <c r="AQ465" s="3"/>
      <c r="AR465" s="3"/>
      <c r="AS465" s="3"/>
    </row>
    <row r="466" spans="1:45" x14ac:dyDescent="0.25">
      <c r="A466" s="3"/>
      <c r="B466" s="3"/>
      <c r="C466" s="3"/>
      <c r="D466" s="3"/>
      <c r="E466" s="3"/>
      <c r="F466" s="3"/>
      <c r="G466" s="3"/>
      <c r="H466" s="3"/>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3"/>
      <c r="AH466" s="3"/>
      <c r="AI466" s="3"/>
      <c r="AJ466" s="3"/>
      <c r="AK466" s="3"/>
      <c r="AL466" s="3"/>
      <c r="AM466" s="3"/>
      <c r="AN466" s="3"/>
      <c r="AO466" s="3"/>
      <c r="AP466" s="3"/>
      <c r="AQ466" s="3"/>
      <c r="AR466" s="3"/>
      <c r="AS466" s="3"/>
    </row>
    <row r="467" spans="1:45" x14ac:dyDescent="0.25">
      <c r="A467" s="3"/>
      <c r="B467" s="3"/>
      <c r="C467" s="3"/>
      <c r="D467" s="3"/>
      <c r="E467" s="3"/>
      <c r="F467" s="3"/>
      <c r="G467" s="3"/>
      <c r="H467" s="3"/>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3"/>
      <c r="AH467" s="3"/>
      <c r="AI467" s="3"/>
      <c r="AJ467" s="3"/>
      <c r="AK467" s="3"/>
      <c r="AL467" s="3"/>
      <c r="AM467" s="3"/>
      <c r="AN467" s="3"/>
      <c r="AO467" s="3"/>
      <c r="AP467" s="3"/>
      <c r="AQ467" s="3"/>
      <c r="AR467" s="3"/>
      <c r="AS467" s="3"/>
    </row>
    <row r="468" spans="1:45" x14ac:dyDescent="0.25">
      <c r="A468" s="3"/>
      <c r="B468" s="3"/>
      <c r="C468" s="3"/>
      <c r="D468" s="3"/>
      <c r="E468" s="3"/>
      <c r="F468" s="3"/>
      <c r="G468" s="3"/>
      <c r="H468" s="3"/>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3"/>
      <c r="AH468" s="3"/>
      <c r="AI468" s="3"/>
      <c r="AJ468" s="3"/>
      <c r="AK468" s="3"/>
      <c r="AL468" s="3"/>
      <c r="AM468" s="3"/>
      <c r="AN468" s="3"/>
      <c r="AO468" s="3"/>
      <c r="AP468" s="3"/>
      <c r="AQ468" s="3"/>
      <c r="AR468" s="3"/>
      <c r="AS468" s="3"/>
    </row>
    <row r="469" spans="1:45" x14ac:dyDescent="0.25">
      <c r="A469" s="3"/>
      <c r="B469" s="3"/>
      <c r="C469" s="3"/>
      <c r="D469" s="3"/>
      <c r="E469" s="3"/>
      <c r="F469" s="3"/>
      <c r="G469" s="3"/>
      <c r="H469" s="3"/>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3"/>
      <c r="AH469" s="3"/>
      <c r="AI469" s="3"/>
      <c r="AJ469" s="3"/>
      <c r="AK469" s="3"/>
      <c r="AL469" s="3"/>
      <c r="AM469" s="3"/>
      <c r="AN469" s="3"/>
      <c r="AO469" s="3"/>
      <c r="AP469" s="3"/>
      <c r="AQ469" s="3"/>
      <c r="AR469" s="3"/>
      <c r="AS469" s="3"/>
    </row>
    <row r="470" spans="1:45" x14ac:dyDescent="0.25">
      <c r="A470" s="3"/>
      <c r="B470" s="3"/>
      <c r="C470" s="3"/>
      <c r="D470" s="3"/>
      <c r="E470" s="3"/>
      <c r="F470" s="3"/>
      <c r="G470" s="3"/>
      <c r="H470" s="3"/>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3"/>
      <c r="AH470" s="3"/>
      <c r="AI470" s="3"/>
      <c r="AJ470" s="3"/>
      <c r="AK470" s="3"/>
      <c r="AL470" s="3"/>
      <c r="AM470" s="3"/>
      <c r="AN470" s="3"/>
      <c r="AO470" s="3"/>
      <c r="AP470" s="3"/>
      <c r="AQ470" s="3"/>
      <c r="AR470" s="3"/>
      <c r="AS470" s="3"/>
    </row>
    <row r="471" spans="1:45" x14ac:dyDescent="0.25">
      <c r="A471" s="3"/>
      <c r="B471" s="3"/>
      <c r="C471" s="3"/>
      <c r="D471" s="3"/>
      <c r="E471" s="3"/>
      <c r="F471" s="3"/>
      <c r="G471" s="3"/>
      <c r="H471" s="3"/>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3"/>
      <c r="AH471" s="3"/>
      <c r="AI471" s="3"/>
      <c r="AJ471" s="3"/>
      <c r="AK471" s="3"/>
      <c r="AL471" s="3"/>
      <c r="AM471" s="3"/>
      <c r="AN471" s="3"/>
      <c r="AO471" s="3"/>
      <c r="AP471" s="3"/>
      <c r="AQ471" s="3"/>
      <c r="AR471" s="3"/>
      <c r="AS471" s="3"/>
    </row>
    <row r="472" spans="1:45" x14ac:dyDescent="0.25">
      <c r="A472" s="3"/>
      <c r="B472" s="3"/>
      <c r="C472" s="3"/>
      <c r="D472" s="3"/>
      <c r="E472" s="3"/>
      <c r="F472" s="3"/>
      <c r="G472" s="3"/>
      <c r="H472" s="3"/>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3"/>
      <c r="AH472" s="3"/>
      <c r="AI472" s="3"/>
      <c r="AJ472" s="3"/>
      <c r="AK472" s="3"/>
      <c r="AL472" s="3"/>
      <c r="AM472" s="3"/>
      <c r="AN472" s="3"/>
      <c r="AO472" s="3"/>
      <c r="AP472" s="3"/>
      <c r="AQ472" s="3"/>
      <c r="AR472" s="3"/>
      <c r="AS472" s="3"/>
    </row>
    <row r="473" spans="1:45" x14ac:dyDescent="0.25">
      <c r="A473" s="3"/>
      <c r="B473" s="3"/>
      <c r="C473" s="3"/>
      <c r="D473" s="3"/>
      <c r="E473" s="3"/>
      <c r="F473" s="3"/>
      <c r="G473" s="3"/>
      <c r="H473" s="3"/>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3"/>
      <c r="AH473" s="3"/>
      <c r="AI473" s="3"/>
      <c r="AJ473" s="3"/>
      <c r="AK473" s="3"/>
      <c r="AL473" s="3"/>
      <c r="AM473" s="3"/>
      <c r="AN473" s="3"/>
      <c r="AO473" s="3"/>
      <c r="AP473" s="3"/>
      <c r="AQ473" s="3"/>
      <c r="AR473" s="3"/>
      <c r="AS473" s="3"/>
    </row>
    <row r="474" spans="1:45" x14ac:dyDescent="0.25">
      <c r="A474" s="3"/>
      <c r="B474" s="3"/>
      <c r="C474" s="3"/>
      <c r="D474" s="3"/>
      <c r="E474" s="3"/>
      <c r="F474" s="3"/>
      <c r="G474" s="3"/>
      <c r="H474" s="3"/>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3"/>
      <c r="AH474" s="3"/>
      <c r="AI474" s="3"/>
      <c r="AJ474" s="3"/>
      <c r="AK474" s="3"/>
      <c r="AL474" s="3"/>
      <c r="AM474" s="3"/>
      <c r="AN474" s="3"/>
      <c r="AO474" s="3"/>
      <c r="AP474" s="3"/>
      <c r="AQ474" s="3"/>
      <c r="AR474" s="3"/>
      <c r="AS474" s="3"/>
    </row>
    <row r="475" spans="1:45" x14ac:dyDescent="0.25">
      <c r="A475" s="3"/>
      <c r="B475" s="3"/>
      <c r="C475" s="3"/>
      <c r="D475" s="3"/>
      <c r="E475" s="3"/>
      <c r="F475" s="3"/>
      <c r="G475" s="3"/>
      <c r="H475" s="3"/>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3"/>
      <c r="AH475" s="3"/>
      <c r="AI475" s="3"/>
      <c r="AJ475" s="3"/>
      <c r="AK475" s="3"/>
      <c r="AL475" s="3"/>
      <c r="AM475" s="3"/>
      <c r="AN475" s="3"/>
      <c r="AO475" s="3"/>
      <c r="AP475" s="3"/>
      <c r="AQ475" s="3"/>
      <c r="AR475" s="3"/>
      <c r="AS475" s="3"/>
    </row>
    <row r="476" spans="1:45" x14ac:dyDescent="0.25">
      <c r="A476" s="3"/>
      <c r="B476" s="3"/>
      <c r="C476" s="3"/>
      <c r="D476" s="3"/>
      <c r="E476" s="3"/>
      <c r="F476" s="3"/>
      <c r="G476" s="3"/>
      <c r="H476" s="3"/>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3"/>
      <c r="AH476" s="3"/>
      <c r="AI476" s="3"/>
      <c r="AJ476" s="3"/>
      <c r="AK476" s="3"/>
      <c r="AL476" s="3"/>
      <c r="AM476" s="3"/>
      <c r="AN476" s="3"/>
      <c r="AO476" s="3"/>
      <c r="AP476" s="3"/>
      <c r="AQ476" s="3"/>
      <c r="AR476" s="3"/>
      <c r="AS476" s="3"/>
    </row>
    <row r="477" spans="1:45" x14ac:dyDescent="0.25">
      <c r="A477" s="3"/>
      <c r="B477" s="3"/>
      <c r="C477" s="3"/>
      <c r="D477" s="3"/>
      <c r="E477" s="3"/>
      <c r="F477" s="3"/>
      <c r="G477" s="3"/>
      <c r="H477" s="3"/>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3"/>
      <c r="AH477" s="3"/>
      <c r="AI477" s="3"/>
      <c r="AJ477" s="3"/>
      <c r="AK477" s="3"/>
      <c r="AL477" s="3"/>
      <c r="AM477" s="3"/>
      <c r="AN477" s="3"/>
      <c r="AO477" s="3"/>
      <c r="AP477" s="3"/>
      <c r="AQ477" s="3"/>
      <c r="AR477" s="3"/>
      <c r="AS477" s="3"/>
    </row>
    <row r="478" spans="1:45" x14ac:dyDescent="0.25">
      <c r="A478" s="3"/>
      <c r="B478" s="3"/>
      <c r="C478" s="3"/>
      <c r="D478" s="3"/>
      <c r="E478" s="3"/>
      <c r="F478" s="3"/>
      <c r="G478" s="3"/>
      <c r="H478" s="3"/>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3"/>
      <c r="AH478" s="3"/>
      <c r="AI478" s="3"/>
      <c r="AJ478" s="3"/>
      <c r="AK478" s="3"/>
      <c r="AL478" s="3"/>
      <c r="AM478" s="3"/>
      <c r="AN478" s="3"/>
      <c r="AO478" s="3"/>
      <c r="AP478" s="3"/>
      <c r="AQ478" s="3"/>
      <c r="AR478" s="3"/>
      <c r="AS478" s="3"/>
    </row>
    <row r="479" spans="1:45" x14ac:dyDescent="0.25">
      <c r="A479" s="3"/>
      <c r="B479" s="3"/>
      <c r="C479" s="3"/>
      <c r="D479" s="3"/>
      <c r="E479" s="3"/>
      <c r="F479" s="3"/>
      <c r="G479" s="3"/>
      <c r="H479" s="3"/>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3"/>
      <c r="AH479" s="3"/>
      <c r="AI479" s="3"/>
      <c r="AJ479" s="3"/>
      <c r="AK479" s="3"/>
      <c r="AL479" s="3"/>
      <c r="AM479" s="3"/>
      <c r="AN479" s="3"/>
      <c r="AO479" s="3"/>
      <c r="AP479" s="3"/>
      <c r="AQ479" s="3"/>
      <c r="AR479" s="3"/>
      <c r="AS479" s="3"/>
    </row>
    <row r="480" spans="1:45" x14ac:dyDescent="0.25">
      <c r="A480" s="3"/>
      <c r="B480" s="3"/>
      <c r="C480" s="3"/>
      <c r="D480" s="3"/>
      <c r="E480" s="3"/>
      <c r="F480" s="3"/>
      <c r="G480" s="3"/>
      <c r="H480" s="3"/>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3"/>
      <c r="AH480" s="3"/>
      <c r="AI480" s="3"/>
      <c r="AJ480" s="3"/>
      <c r="AK480" s="3"/>
      <c r="AL480" s="3"/>
      <c r="AM480" s="3"/>
      <c r="AN480" s="3"/>
      <c r="AO480" s="3"/>
      <c r="AP480" s="3"/>
      <c r="AQ480" s="3"/>
      <c r="AR480" s="3"/>
      <c r="AS480" s="3"/>
    </row>
    <row r="481" spans="1:45" x14ac:dyDescent="0.25">
      <c r="A481" s="3"/>
      <c r="B481" s="3"/>
      <c r="C481" s="3"/>
      <c r="D481" s="3"/>
      <c r="E481" s="3"/>
      <c r="F481" s="3"/>
      <c r="G481" s="3"/>
      <c r="H481" s="3"/>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3"/>
      <c r="AH481" s="3"/>
      <c r="AI481" s="3"/>
      <c r="AJ481" s="3"/>
      <c r="AK481" s="3"/>
      <c r="AL481" s="3"/>
      <c r="AM481" s="3"/>
      <c r="AN481" s="3"/>
      <c r="AO481" s="3"/>
      <c r="AP481" s="3"/>
      <c r="AQ481" s="3"/>
      <c r="AR481" s="3"/>
      <c r="AS481" s="3"/>
    </row>
    <row r="482" spans="1:45" x14ac:dyDescent="0.25">
      <c r="A482" s="3"/>
      <c r="B482" s="3"/>
      <c r="C482" s="3"/>
      <c r="D482" s="3"/>
      <c r="E482" s="3"/>
      <c r="F482" s="3"/>
      <c r="G482" s="3"/>
      <c r="H482" s="3"/>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3"/>
      <c r="AH482" s="3"/>
      <c r="AI482" s="3"/>
      <c r="AJ482" s="3"/>
      <c r="AK482" s="3"/>
      <c r="AL482" s="3"/>
      <c r="AM482" s="3"/>
      <c r="AN482" s="3"/>
      <c r="AO482" s="3"/>
      <c r="AP482" s="3"/>
      <c r="AQ482" s="3"/>
      <c r="AR482" s="3"/>
      <c r="AS482" s="3"/>
    </row>
    <row r="483" spans="1:45" x14ac:dyDescent="0.25">
      <c r="A483" s="3"/>
      <c r="B483" s="3"/>
      <c r="C483" s="3"/>
      <c r="D483" s="3"/>
      <c r="E483" s="3"/>
      <c r="F483" s="3"/>
      <c r="G483" s="3"/>
      <c r="H483" s="3"/>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3"/>
      <c r="AH483" s="3"/>
      <c r="AI483" s="3"/>
      <c r="AJ483" s="3"/>
      <c r="AK483" s="3"/>
      <c r="AL483" s="3"/>
      <c r="AM483" s="3"/>
      <c r="AN483" s="3"/>
      <c r="AO483" s="3"/>
      <c r="AP483" s="3"/>
      <c r="AQ483" s="3"/>
      <c r="AR483" s="3"/>
      <c r="AS483" s="3"/>
    </row>
    <row r="484" spans="1:45" x14ac:dyDescent="0.25">
      <c r="A484" s="3"/>
      <c r="B484" s="3"/>
      <c r="C484" s="3"/>
      <c r="D484" s="3"/>
      <c r="E484" s="3"/>
      <c r="F484" s="3"/>
      <c r="G484" s="3"/>
      <c r="H484" s="3"/>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3"/>
      <c r="AH484" s="3"/>
      <c r="AI484" s="3"/>
      <c r="AJ484" s="3"/>
      <c r="AK484" s="3"/>
      <c r="AL484" s="3"/>
      <c r="AM484" s="3"/>
      <c r="AN484" s="3"/>
      <c r="AO484" s="3"/>
      <c r="AP484" s="3"/>
      <c r="AQ484" s="3"/>
      <c r="AR484" s="3"/>
      <c r="AS484" s="3"/>
    </row>
    <row r="485" spans="1:45" x14ac:dyDescent="0.25">
      <c r="A485" s="3"/>
      <c r="B485" s="3"/>
      <c r="C485" s="3"/>
      <c r="D485" s="3"/>
      <c r="E485" s="3"/>
      <c r="F485" s="3"/>
      <c r="G485" s="3"/>
      <c r="H485" s="3"/>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3"/>
      <c r="AH485" s="3"/>
      <c r="AI485" s="3"/>
      <c r="AJ485" s="3"/>
      <c r="AK485" s="3"/>
      <c r="AL485" s="3"/>
      <c r="AM485" s="3"/>
      <c r="AN485" s="3"/>
      <c r="AO485" s="3"/>
      <c r="AP485" s="3"/>
      <c r="AQ485" s="3"/>
      <c r="AR485" s="3"/>
      <c r="AS485" s="3"/>
    </row>
    <row r="486" spans="1:45" x14ac:dyDescent="0.25">
      <c r="A486" s="3"/>
      <c r="B486" s="3"/>
      <c r="C486" s="3"/>
      <c r="D486" s="3"/>
      <c r="E486" s="3"/>
      <c r="F486" s="3"/>
      <c r="G486" s="3"/>
      <c r="H486" s="3"/>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3"/>
      <c r="AH486" s="3"/>
      <c r="AI486" s="3"/>
      <c r="AJ486" s="3"/>
      <c r="AK486" s="3"/>
      <c r="AL486" s="3"/>
      <c r="AM486" s="3"/>
      <c r="AN486" s="3"/>
      <c r="AO486" s="3"/>
      <c r="AP486" s="3"/>
      <c r="AQ486" s="3"/>
      <c r="AR486" s="3"/>
      <c r="AS486" s="3"/>
    </row>
    <row r="487" spans="1:45" x14ac:dyDescent="0.25">
      <c r="A487" s="3"/>
      <c r="B487" s="3"/>
      <c r="C487" s="3"/>
      <c r="D487" s="3"/>
      <c r="E487" s="3"/>
      <c r="F487" s="3"/>
      <c r="G487" s="3"/>
      <c r="H487" s="3"/>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3"/>
      <c r="AH487" s="3"/>
      <c r="AI487" s="3"/>
      <c r="AJ487" s="3"/>
      <c r="AK487" s="3"/>
      <c r="AL487" s="3"/>
      <c r="AM487" s="3"/>
      <c r="AN487" s="3"/>
      <c r="AO487" s="3"/>
      <c r="AP487" s="3"/>
      <c r="AQ487" s="3"/>
      <c r="AR487" s="3"/>
      <c r="AS487" s="3"/>
    </row>
    <row r="488" spans="1:45" x14ac:dyDescent="0.25">
      <c r="A488" s="3"/>
      <c r="B488" s="3"/>
      <c r="C488" s="3"/>
      <c r="D488" s="3"/>
      <c r="E488" s="3"/>
      <c r="F488" s="3"/>
      <c r="G488" s="3"/>
      <c r="H488" s="3"/>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3"/>
      <c r="AH488" s="3"/>
      <c r="AI488" s="3"/>
      <c r="AJ488" s="3"/>
      <c r="AK488" s="3"/>
      <c r="AL488" s="3"/>
      <c r="AM488" s="3"/>
      <c r="AN488" s="3"/>
      <c r="AO488" s="3"/>
      <c r="AP488" s="3"/>
      <c r="AQ488" s="3"/>
      <c r="AR488" s="3"/>
      <c r="AS488" s="3"/>
    </row>
    <row r="489" spans="1:45" x14ac:dyDescent="0.25">
      <c r="A489" s="3"/>
      <c r="B489" s="3"/>
      <c r="C489" s="3"/>
      <c r="D489" s="3"/>
      <c r="E489" s="3"/>
      <c r="F489" s="3"/>
      <c r="G489" s="3"/>
      <c r="H489" s="3"/>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3"/>
      <c r="AH489" s="3"/>
      <c r="AI489" s="3"/>
      <c r="AJ489" s="3"/>
      <c r="AK489" s="3"/>
      <c r="AL489" s="3"/>
      <c r="AM489" s="3"/>
      <c r="AN489" s="3"/>
      <c r="AO489" s="3"/>
      <c r="AP489" s="3"/>
      <c r="AQ489" s="3"/>
      <c r="AR489" s="3"/>
      <c r="AS489" s="3"/>
    </row>
    <row r="490" spans="1:45" x14ac:dyDescent="0.25">
      <c r="A490" s="3"/>
      <c r="B490" s="3"/>
      <c r="C490" s="3"/>
      <c r="D490" s="3"/>
      <c r="E490" s="3"/>
      <c r="F490" s="3"/>
      <c r="G490" s="3"/>
      <c r="H490" s="3"/>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3"/>
      <c r="AH490" s="3"/>
      <c r="AI490" s="3"/>
      <c r="AJ490" s="3"/>
      <c r="AK490" s="3"/>
      <c r="AL490" s="3"/>
      <c r="AM490" s="3"/>
      <c r="AN490" s="3"/>
      <c r="AO490" s="3"/>
      <c r="AP490" s="3"/>
      <c r="AQ490" s="3"/>
      <c r="AR490" s="3"/>
      <c r="AS490" s="3"/>
    </row>
    <row r="491" spans="1:45" x14ac:dyDescent="0.25">
      <c r="A491" s="3"/>
      <c r="B491" s="3"/>
      <c r="C491" s="3"/>
      <c r="D491" s="3"/>
      <c r="E491" s="3"/>
      <c r="F491" s="3"/>
      <c r="G491" s="3"/>
      <c r="H491" s="3"/>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3"/>
      <c r="AH491" s="3"/>
      <c r="AI491" s="3"/>
      <c r="AJ491" s="3"/>
      <c r="AK491" s="3"/>
      <c r="AL491" s="3"/>
      <c r="AM491" s="3"/>
      <c r="AN491" s="3"/>
      <c r="AO491" s="3"/>
      <c r="AP491" s="3"/>
      <c r="AQ491" s="3"/>
      <c r="AR491" s="3"/>
      <c r="AS491" s="3"/>
    </row>
    <row r="492" spans="1:45" x14ac:dyDescent="0.25">
      <c r="A492" s="3"/>
      <c r="B492" s="3"/>
      <c r="C492" s="3"/>
      <c r="D492" s="3"/>
      <c r="E492" s="3"/>
      <c r="F492" s="3"/>
      <c r="G492" s="3"/>
      <c r="H492" s="3"/>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3"/>
      <c r="AH492" s="3"/>
      <c r="AI492" s="3"/>
      <c r="AJ492" s="3"/>
      <c r="AK492" s="3"/>
      <c r="AL492" s="3"/>
      <c r="AM492" s="3"/>
      <c r="AN492" s="3"/>
      <c r="AO492" s="3"/>
      <c r="AP492" s="3"/>
      <c r="AQ492" s="3"/>
      <c r="AR492" s="3"/>
      <c r="AS492" s="3"/>
    </row>
    <row r="493" spans="1:45" x14ac:dyDescent="0.25">
      <c r="A493" s="3"/>
      <c r="B493" s="3"/>
      <c r="C493" s="3"/>
      <c r="D493" s="3"/>
      <c r="E493" s="3"/>
      <c r="F493" s="3"/>
      <c r="G493" s="3"/>
      <c r="H493" s="3"/>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3"/>
      <c r="AH493" s="3"/>
      <c r="AI493" s="3"/>
      <c r="AJ493" s="3"/>
      <c r="AK493" s="3"/>
      <c r="AL493" s="3"/>
      <c r="AM493" s="3"/>
      <c r="AN493" s="3"/>
      <c r="AO493" s="3"/>
      <c r="AP493" s="3"/>
      <c r="AQ493" s="3"/>
      <c r="AR493" s="3"/>
      <c r="AS493" s="3"/>
    </row>
    <row r="494" spans="1:45" x14ac:dyDescent="0.25">
      <c r="A494" s="3"/>
      <c r="B494" s="3"/>
      <c r="C494" s="3"/>
      <c r="D494" s="3"/>
      <c r="E494" s="3"/>
      <c r="F494" s="3"/>
      <c r="G494" s="3"/>
      <c r="H494" s="3"/>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3"/>
      <c r="AH494" s="3"/>
      <c r="AI494" s="3"/>
      <c r="AJ494" s="3"/>
      <c r="AK494" s="3"/>
      <c r="AL494" s="3"/>
      <c r="AM494" s="3"/>
      <c r="AN494" s="3"/>
      <c r="AO494" s="3"/>
      <c r="AP494" s="3"/>
      <c r="AQ494" s="3"/>
      <c r="AR494" s="3"/>
      <c r="AS494" s="3"/>
    </row>
    <row r="495" spans="1:45" x14ac:dyDescent="0.25">
      <c r="A495" s="3"/>
      <c r="B495" s="3"/>
      <c r="C495" s="3"/>
      <c r="D495" s="3"/>
      <c r="E495" s="3"/>
      <c r="F495" s="3"/>
      <c r="G495" s="3"/>
      <c r="H495" s="3"/>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3"/>
      <c r="AH495" s="3"/>
      <c r="AI495" s="3"/>
      <c r="AJ495" s="3"/>
      <c r="AK495" s="3"/>
      <c r="AL495" s="3"/>
      <c r="AM495" s="3"/>
      <c r="AN495" s="3"/>
      <c r="AO495" s="3"/>
      <c r="AP495" s="3"/>
      <c r="AQ495" s="3"/>
      <c r="AR495" s="3"/>
      <c r="AS495" s="3"/>
    </row>
    <row r="496" spans="1:45" x14ac:dyDescent="0.25">
      <c r="A496" s="3"/>
      <c r="B496" s="3"/>
      <c r="C496" s="3"/>
      <c r="D496" s="3"/>
      <c r="E496" s="3"/>
      <c r="F496" s="3"/>
      <c r="G496" s="3"/>
      <c r="H496" s="3"/>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3"/>
      <c r="AH496" s="3"/>
      <c r="AI496" s="3"/>
      <c r="AJ496" s="3"/>
      <c r="AK496" s="3"/>
      <c r="AL496" s="3"/>
      <c r="AM496" s="3"/>
      <c r="AN496" s="3"/>
      <c r="AO496" s="3"/>
      <c r="AP496" s="3"/>
      <c r="AQ496" s="3"/>
      <c r="AR496" s="3"/>
      <c r="AS496" s="3"/>
    </row>
    <row r="497" spans="1:45" x14ac:dyDescent="0.25">
      <c r="A497" s="3"/>
      <c r="B497" s="3"/>
      <c r="C497" s="3"/>
      <c r="D497" s="3"/>
      <c r="E497" s="3"/>
      <c r="F497" s="3"/>
      <c r="G497" s="3"/>
      <c r="H497" s="3"/>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3"/>
      <c r="AH497" s="3"/>
      <c r="AI497" s="3"/>
      <c r="AJ497" s="3"/>
      <c r="AK497" s="3"/>
      <c r="AL497" s="3"/>
      <c r="AM497" s="3"/>
      <c r="AN497" s="3"/>
      <c r="AO497" s="3"/>
      <c r="AP497" s="3"/>
      <c r="AQ497" s="3"/>
      <c r="AR497" s="3"/>
      <c r="AS497" s="3"/>
    </row>
    <row r="498" spans="1:45" x14ac:dyDescent="0.25">
      <c r="A498" s="3"/>
      <c r="B498" s="3"/>
      <c r="C498" s="3"/>
      <c r="D498" s="3"/>
      <c r="E498" s="3"/>
      <c r="F498" s="3"/>
      <c r="G498" s="3"/>
      <c r="H498" s="3"/>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3"/>
      <c r="AH498" s="3"/>
      <c r="AI498" s="3"/>
      <c r="AJ498" s="3"/>
      <c r="AK498" s="3"/>
      <c r="AL498" s="3"/>
      <c r="AM498" s="3"/>
      <c r="AN498" s="3"/>
      <c r="AO498" s="3"/>
      <c r="AP498" s="3"/>
      <c r="AQ498" s="3"/>
      <c r="AR498" s="3"/>
      <c r="AS498" s="3"/>
    </row>
    <row r="499" spans="1:45" x14ac:dyDescent="0.25">
      <c r="A499" s="3"/>
      <c r="B499" s="3"/>
      <c r="C499" s="3"/>
      <c r="D499" s="3"/>
      <c r="E499" s="3"/>
      <c r="F499" s="3"/>
      <c r="G499" s="3"/>
      <c r="H499" s="3"/>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3"/>
      <c r="AH499" s="3"/>
      <c r="AI499" s="3"/>
      <c r="AJ499" s="3"/>
      <c r="AK499" s="3"/>
      <c r="AL499" s="3"/>
      <c r="AM499" s="3"/>
      <c r="AN499" s="3"/>
      <c r="AO499" s="3"/>
      <c r="AP499" s="3"/>
      <c r="AQ499" s="3"/>
      <c r="AR499" s="3"/>
      <c r="AS499" s="3"/>
    </row>
    <row r="500" spans="1:45" x14ac:dyDescent="0.25">
      <c r="A500" s="3"/>
      <c r="B500" s="3"/>
      <c r="C500" s="3"/>
      <c r="D500" s="3"/>
      <c r="E500" s="3"/>
      <c r="F500" s="3"/>
      <c r="G500" s="3"/>
      <c r="H500" s="3"/>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3"/>
      <c r="AH500" s="3"/>
      <c r="AI500" s="3"/>
      <c r="AJ500" s="3"/>
      <c r="AK500" s="3"/>
      <c r="AL500" s="3"/>
      <c r="AM500" s="3"/>
      <c r="AN500" s="3"/>
      <c r="AO500" s="3"/>
      <c r="AP500" s="3"/>
      <c r="AQ500" s="3"/>
      <c r="AR500" s="3"/>
      <c r="AS500" s="3"/>
    </row>
    <row r="501" spans="1:45" x14ac:dyDescent="0.25">
      <c r="A501" s="3"/>
      <c r="B501" s="3"/>
      <c r="C501" s="3"/>
      <c r="D501" s="3"/>
      <c r="E501" s="3"/>
      <c r="F501" s="3"/>
      <c r="G501" s="3"/>
      <c r="H501" s="3"/>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3"/>
      <c r="AH501" s="3"/>
      <c r="AI501" s="3"/>
      <c r="AJ501" s="3"/>
      <c r="AK501" s="3"/>
      <c r="AL501" s="3"/>
      <c r="AM501" s="3"/>
      <c r="AN501" s="3"/>
      <c r="AO501" s="3"/>
      <c r="AP501" s="3"/>
      <c r="AQ501" s="3"/>
      <c r="AR501" s="3"/>
      <c r="AS501" s="3"/>
    </row>
    <row r="502" spans="1:45" x14ac:dyDescent="0.25">
      <c r="A502" s="3"/>
      <c r="B502" s="3"/>
      <c r="C502" s="3"/>
      <c r="D502" s="3"/>
      <c r="E502" s="3"/>
      <c r="F502" s="3"/>
      <c r="G502" s="3"/>
      <c r="H502" s="3"/>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3"/>
      <c r="AH502" s="3"/>
      <c r="AI502" s="3"/>
      <c r="AJ502" s="3"/>
      <c r="AK502" s="3"/>
      <c r="AL502" s="3"/>
      <c r="AM502" s="3"/>
      <c r="AN502" s="3"/>
      <c r="AO502" s="3"/>
      <c r="AP502" s="3"/>
      <c r="AQ502" s="3"/>
      <c r="AR502" s="3"/>
      <c r="AS502" s="3"/>
    </row>
    <row r="503" spans="1:45" x14ac:dyDescent="0.25">
      <c r="A503" s="3"/>
      <c r="B503" s="3"/>
      <c r="C503" s="3"/>
      <c r="D503" s="3"/>
      <c r="E503" s="3"/>
      <c r="F503" s="3"/>
      <c r="G503" s="3"/>
      <c r="H503" s="3"/>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3"/>
      <c r="AH503" s="3"/>
      <c r="AI503" s="3"/>
      <c r="AJ503" s="3"/>
      <c r="AK503" s="3"/>
      <c r="AL503" s="3"/>
      <c r="AM503" s="3"/>
      <c r="AN503" s="3"/>
      <c r="AO503" s="3"/>
      <c r="AP503" s="3"/>
      <c r="AQ503" s="3"/>
      <c r="AR503" s="3"/>
      <c r="AS503" s="3"/>
    </row>
    <row r="504" spans="1:45" x14ac:dyDescent="0.25">
      <c r="A504" s="3"/>
      <c r="B504" s="3"/>
      <c r="C504" s="3"/>
      <c r="D504" s="3"/>
      <c r="E504" s="3"/>
      <c r="F504" s="3"/>
      <c r="G504" s="3"/>
      <c r="H504" s="3"/>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3"/>
      <c r="AH504" s="3"/>
      <c r="AI504" s="3"/>
      <c r="AJ504" s="3"/>
      <c r="AK504" s="3"/>
      <c r="AL504" s="3"/>
      <c r="AM504" s="3"/>
      <c r="AN504" s="3"/>
      <c r="AO504" s="3"/>
      <c r="AP504" s="3"/>
      <c r="AQ504" s="3"/>
      <c r="AR504" s="3"/>
      <c r="AS504" s="3"/>
    </row>
    <row r="505" spans="1:45" x14ac:dyDescent="0.25">
      <c r="A505" s="3"/>
      <c r="B505" s="3"/>
      <c r="C505" s="3"/>
      <c r="D505" s="3"/>
      <c r="E505" s="3"/>
      <c r="F505" s="3"/>
      <c r="G505" s="3"/>
      <c r="H505" s="3"/>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3"/>
      <c r="AH505" s="3"/>
      <c r="AI505" s="3"/>
      <c r="AJ505" s="3"/>
      <c r="AK505" s="3"/>
      <c r="AL505" s="3"/>
      <c r="AM505" s="3"/>
      <c r="AN505" s="3"/>
      <c r="AO505" s="3"/>
      <c r="AP505" s="3"/>
      <c r="AQ505" s="3"/>
      <c r="AR505" s="3"/>
      <c r="AS505" s="3"/>
    </row>
    <row r="506" spans="1:45" x14ac:dyDescent="0.25">
      <c r="A506" s="3"/>
      <c r="B506" s="3"/>
      <c r="C506" s="3"/>
      <c r="D506" s="3"/>
      <c r="E506" s="3"/>
      <c r="F506" s="3"/>
      <c r="G506" s="3"/>
      <c r="H506" s="3"/>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3"/>
      <c r="AH506" s="3"/>
      <c r="AI506" s="3"/>
      <c r="AJ506" s="3"/>
      <c r="AK506" s="3"/>
      <c r="AL506" s="3"/>
      <c r="AM506" s="3"/>
      <c r="AN506" s="3"/>
      <c r="AO506" s="3"/>
      <c r="AP506" s="3"/>
      <c r="AQ506" s="3"/>
      <c r="AR506" s="3"/>
      <c r="AS506" s="3"/>
    </row>
    <row r="507" spans="1:45" x14ac:dyDescent="0.25">
      <c r="A507" s="3"/>
      <c r="B507" s="3"/>
      <c r="C507" s="3"/>
      <c r="D507" s="3"/>
      <c r="E507" s="3"/>
      <c r="F507" s="3"/>
      <c r="G507" s="3"/>
      <c r="H507" s="3"/>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3"/>
      <c r="AH507" s="3"/>
      <c r="AI507" s="3"/>
      <c r="AJ507" s="3"/>
      <c r="AK507" s="3"/>
      <c r="AL507" s="3"/>
      <c r="AM507" s="3"/>
      <c r="AN507" s="3"/>
      <c r="AO507" s="3"/>
      <c r="AP507" s="3"/>
      <c r="AQ507" s="3"/>
      <c r="AR507" s="3"/>
      <c r="AS507" s="3"/>
    </row>
    <row r="508" spans="1:45" x14ac:dyDescent="0.25">
      <c r="A508" s="3"/>
      <c r="B508" s="3"/>
      <c r="C508" s="3"/>
      <c r="D508" s="3"/>
      <c r="E508" s="3"/>
      <c r="F508" s="3"/>
      <c r="G508" s="3"/>
      <c r="H508" s="3"/>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3"/>
      <c r="AH508" s="3"/>
      <c r="AI508" s="3"/>
      <c r="AJ508" s="3"/>
      <c r="AK508" s="3"/>
      <c r="AL508" s="3"/>
      <c r="AM508" s="3"/>
      <c r="AN508" s="3"/>
      <c r="AO508" s="3"/>
      <c r="AP508" s="3"/>
      <c r="AQ508" s="3"/>
      <c r="AR508" s="3"/>
      <c r="AS508" s="3"/>
    </row>
    <row r="509" spans="1:45" x14ac:dyDescent="0.25">
      <c r="A509" s="3"/>
      <c r="B509" s="3"/>
      <c r="C509" s="3"/>
      <c r="D509" s="3"/>
      <c r="E509" s="3"/>
      <c r="F509" s="3"/>
      <c r="G509" s="3"/>
      <c r="H509" s="3"/>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3"/>
      <c r="AH509" s="3"/>
      <c r="AI509" s="3"/>
      <c r="AJ509" s="3"/>
      <c r="AK509" s="3"/>
      <c r="AL509" s="3"/>
      <c r="AM509" s="3"/>
      <c r="AN509" s="3"/>
      <c r="AO509" s="3"/>
      <c r="AP509" s="3"/>
      <c r="AQ509" s="3"/>
      <c r="AR509" s="3"/>
      <c r="AS509" s="3"/>
    </row>
    <row r="510" spans="1:45" x14ac:dyDescent="0.25">
      <c r="A510" s="3"/>
      <c r="B510" s="3"/>
      <c r="C510" s="3"/>
      <c r="D510" s="3"/>
      <c r="E510" s="3"/>
      <c r="F510" s="3"/>
      <c r="G510" s="3"/>
      <c r="H510" s="3"/>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3"/>
      <c r="AH510" s="3"/>
      <c r="AI510" s="3"/>
      <c r="AJ510" s="3"/>
      <c r="AK510" s="3"/>
      <c r="AL510" s="3"/>
      <c r="AM510" s="3"/>
      <c r="AN510" s="3"/>
      <c r="AO510" s="3"/>
      <c r="AP510" s="3"/>
      <c r="AQ510" s="3"/>
      <c r="AR510" s="3"/>
      <c r="AS510" s="3"/>
    </row>
    <row r="511" spans="1:45" x14ac:dyDescent="0.25">
      <c r="A511" s="3"/>
      <c r="B511" s="3"/>
      <c r="C511" s="3"/>
      <c r="D511" s="3"/>
      <c r="E511" s="3"/>
      <c r="F511" s="3"/>
      <c r="G511" s="3"/>
      <c r="H511" s="3"/>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3"/>
      <c r="AH511" s="3"/>
      <c r="AI511" s="3"/>
      <c r="AJ511" s="3"/>
      <c r="AK511" s="3"/>
      <c r="AL511" s="3"/>
      <c r="AM511" s="3"/>
      <c r="AN511" s="3"/>
      <c r="AO511" s="3"/>
      <c r="AP511" s="3"/>
      <c r="AQ511" s="3"/>
      <c r="AR511" s="3"/>
      <c r="AS511" s="3"/>
    </row>
    <row r="512" spans="1:45" x14ac:dyDescent="0.25">
      <c r="A512" s="3"/>
      <c r="B512" s="3"/>
      <c r="C512" s="3"/>
      <c r="D512" s="3"/>
      <c r="E512" s="3"/>
      <c r="F512" s="3"/>
      <c r="G512" s="3"/>
      <c r="H512" s="3"/>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3"/>
      <c r="AH512" s="3"/>
      <c r="AI512" s="3"/>
      <c r="AJ512" s="3"/>
      <c r="AK512" s="3"/>
      <c r="AL512" s="3"/>
      <c r="AM512" s="3"/>
      <c r="AN512" s="3"/>
      <c r="AO512" s="3"/>
      <c r="AP512" s="3"/>
      <c r="AQ512" s="3"/>
      <c r="AR512" s="3"/>
      <c r="AS512" s="3"/>
    </row>
    <row r="513" spans="1:45" x14ac:dyDescent="0.25">
      <c r="A513" s="3"/>
      <c r="B513" s="3"/>
      <c r="C513" s="3"/>
      <c r="D513" s="3"/>
      <c r="E513" s="3"/>
      <c r="F513" s="3"/>
      <c r="G513" s="3"/>
      <c r="H513" s="3"/>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3"/>
      <c r="AH513" s="3"/>
      <c r="AI513" s="3"/>
      <c r="AJ513" s="3"/>
      <c r="AK513" s="3"/>
      <c r="AL513" s="3"/>
      <c r="AM513" s="3"/>
      <c r="AN513" s="3"/>
      <c r="AO513" s="3"/>
      <c r="AP513" s="3"/>
      <c r="AQ513" s="3"/>
      <c r="AR513" s="3"/>
      <c r="AS513" s="3"/>
    </row>
    <row r="514" spans="1:45" x14ac:dyDescent="0.25">
      <c r="A514" s="3"/>
      <c r="B514" s="3"/>
      <c r="C514" s="3"/>
      <c r="D514" s="3"/>
      <c r="E514" s="3"/>
      <c r="F514" s="3"/>
      <c r="G514" s="3"/>
      <c r="H514" s="3"/>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3"/>
      <c r="AH514" s="3"/>
      <c r="AI514" s="3"/>
      <c r="AJ514" s="3"/>
      <c r="AK514" s="3"/>
      <c r="AL514" s="3"/>
      <c r="AM514" s="3"/>
      <c r="AN514" s="3"/>
      <c r="AO514" s="3"/>
      <c r="AP514" s="3"/>
      <c r="AQ514" s="3"/>
      <c r="AR514" s="3"/>
      <c r="AS514" s="3"/>
    </row>
    <row r="515" spans="1:45" x14ac:dyDescent="0.25">
      <c r="A515" s="3"/>
      <c r="B515" s="3"/>
      <c r="C515" s="3"/>
      <c r="D515" s="3"/>
      <c r="E515" s="3"/>
      <c r="F515" s="3"/>
      <c r="G515" s="3"/>
      <c r="H515" s="3"/>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3"/>
      <c r="AH515" s="3"/>
      <c r="AI515" s="3"/>
      <c r="AJ515" s="3"/>
      <c r="AK515" s="3"/>
      <c r="AL515" s="3"/>
      <c r="AM515" s="3"/>
      <c r="AN515" s="3"/>
      <c r="AO515" s="3"/>
      <c r="AP515" s="3"/>
      <c r="AQ515" s="3"/>
      <c r="AR515" s="3"/>
      <c r="AS515" s="3"/>
    </row>
    <row r="516" spans="1:45" x14ac:dyDescent="0.25">
      <c r="A516" s="3"/>
      <c r="B516" s="3"/>
      <c r="C516" s="3"/>
      <c r="D516" s="3"/>
      <c r="E516" s="3"/>
      <c r="F516" s="3"/>
      <c r="G516" s="3"/>
      <c r="H516" s="3"/>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3"/>
      <c r="AH516" s="3"/>
      <c r="AI516" s="3"/>
      <c r="AJ516" s="3"/>
      <c r="AK516" s="3"/>
      <c r="AL516" s="3"/>
      <c r="AM516" s="3"/>
      <c r="AN516" s="3"/>
      <c r="AO516" s="3"/>
      <c r="AP516" s="3"/>
      <c r="AQ516" s="3"/>
      <c r="AR516" s="3"/>
      <c r="AS516" s="3"/>
    </row>
    <row r="517" spans="1:45" x14ac:dyDescent="0.25">
      <c r="A517" s="3"/>
      <c r="B517" s="3"/>
      <c r="C517" s="3"/>
      <c r="D517" s="3"/>
      <c r="E517" s="3"/>
      <c r="F517" s="3"/>
      <c r="G517" s="3"/>
      <c r="H517" s="3"/>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3"/>
      <c r="AH517" s="3"/>
      <c r="AI517" s="3"/>
      <c r="AJ517" s="3"/>
      <c r="AK517" s="3"/>
      <c r="AL517" s="3"/>
      <c r="AM517" s="3"/>
      <c r="AN517" s="3"/>
      <c r="AO517" s="3"/>
      <c r="AP517" s="3"/>
      <c r="AQ517" s="3"/>
      <c r="AR517" s="3"/>
      <c r="AS517" s="3"/>
    </row>
    <row r="518" spans="1:45" x14ac:dyDescent="0.25">
      <c r="A518" s="3"/>
      <c r="B518" s="3"/>
      <c r="C518" s="3"/>
      <c r="D518" s="3"/>
      <c r="E518" s="3"/>
      <c r="F518" s="3"/>
      <c r="G518" s="3"/>
      <c r="H518" s="3"/>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3"/>
      <c r="AH518" s="3"/>
      <c r="AI518" s="3"/>
      <c r="AJ518" s="3"/>
      <c r="AK518" s="3"/>
      <c r="AL518" s="3"/>
      <c r="AM518" s="3"/>
      <c r="AN518" s="3"/>
      <c r="AO518" s="3"/>
      <c r="AP518" s="3"/>
      <c r="AQ518" s="3"/>
      <c r="AR518" s="3"/>
      <c r="AS518" s="3"/>
    </row>
    <row r="519" spans="1:45" x14ac:dyDescent="0.25">
      <c r="A519" s="3"/>
      <c r="B519" s="3"/>
      <c r="C519" s="3"/>
      <c r="D519" s="3"/>
      <c r="E519" s="3"/>
      <c r="F519" s="3"/>
      <c r="G519" s="3"/>
      <c r="H519" s="3"/>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3"/>
      <c r="AH519" s="3"/>
      <c r="AI519" s="3"/>
      <c r="AJ519" s="3"/>
      <c r="AK519" s="3"/>
      <c r="AL519" s="3"/>
      <c r="AM519" s="3"/>
      <c r="AN519" s="3"/>
      <c r="AO519" s="3"/>
      <c r="AP519" s="3"/>
      <c r="AQ519" s="3"/>
      <c r="AR519" s="3"/>
      <c r="AS519" s="3"/>
    </row>
    <row r="520" spans="1:45" x14ac:dyDescent="0.25">
      <c r="A520" s="3"/>
      <c r="B520" s="3"/>
      <c r="C520" s="3"/>
      <c r="D520" s="3"/>
      <c r="E520" s="3"/>
      <c r="F520" s="3"/>
      <c r="G520" s="3"/>
      <c r="H520" s="3"/>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3"/>
      <c r="AH520" s="3"/>
      <c r="AI520" s="3"/>
      <c r="AJ520" s="3"/>
      <c r="AK520" s="3"/>
      <c r="AL520" s="3"/>
      <c r="AM520" s="3"/>
      <c r="AN520" s="3"/>
      <c r="AO520" s="3"/>
      <c r="AP520" s="3"/>
      <c r="AQ520" s="3"/>
      <c r="AR520" s="3"/>
      <c r="AS520" s="3"/>
    </row>
    <row r="521" spans="1:45" x14ac:dyDescent="0.25">
      <c r="A521" s="3"/>
      <c r="B521" s="3"/>
      <c r="C521" s="3"/>
      <c r="D521" s="3"/>
      <c r="E521" s="3"/>
      <c r="F521" s="3"/>
      <c r="G521" s="3"/>
      <c r="H521" s="3"/>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3"/>
      <c r="AH521" s="3"/>
      <c r="AI521" s="3"/>
      <c r="AJ521" s="3"/>
      <c r="AK521" s="3"/>
      <c r="AL521" s="3"/>
      <c r="AM521" s="3"/>
      <c r="AN521" s="3"/>
      <c r="AO521" s="3"/>
      <c r="AP521" s="3"/>
      <c r="AQ521" s="3"/>
      <c r="AR521" s="3"/>
      <c r="AS521" s="3"/>
    </row>
    <row r="522" spans="1:45" x14ac:dyDescent="0.25">
      <c r="A522" s="3"/>
      <c r="B522" s="3"/>
      <c r="C522" s="3"/>
      <c r="D522" s="3"/>
      <c r="E522" s="3"/>
      <c r="F522" s="3"/>
      <c r="G522" s="3"/>
      <c r="H522" s="3"/>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3"/>
      <c r="AH522" s="3"/>
      <c r="AI522" s="3"/>
      <c r="AJ522" s="3"/>
      <c r="AK522" s="3"/>
      <c r="AL522" s="3"/>
      <c r="AM522" s="3"/>
      <c r="AN522" s="3"/>
      <c r="AO522" s="3"/>
      <c r="AP522" s="3"/>
      <c r="AQ522" s="3"/>
      <c r="AR522" s="3"/>
      <c r="AS522" s="3"/>
    </row>
    <row r="523" spans="1:45" x14ac:dyDescent="0.25">
      <c r="A523" s="3"/>
      <c r="B523" s="3"/>
      <c r="C523" s="3"/>
      <c r="D523" s="3"/>
      <c r="E523" s="3"/>
      <c r="F523" s="3"/>
      <c r="G523" s="3"/>
      <c r="H523" s="3"/>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3"/>
      <c r="AH523" s="3"/>
      <c r="AI523" s="3"/>
      <c r="AJ523" s="3"/>
      <c r="AK523" s="3"/>
      <c r="AL523" s="3"/>
      <c r="AM523" s="3"/>
      <c r="AN523" s="3"/>
      <c r="AO523" s="3"/>
      <c r="AP523" s="3"/>
      <c r="AQ523" s="3"/>
      <c r="AR523" s="3"/>
      <c r="AS523" s="3"/>
    </row>
    <row r="524" spans="1:45" x14ac:dyDescent="0.25">
      <c r="A524" s="3"/>
      <c r="B524" s="3"/>
      <c r="C524" s="3"/>
      <c r="D524" s="3"/>
      <c r="E524" s="3"/>
      <c r="F524" s="3"/>
      <c r="G524" s="3"/>
      <c r="H524" s="3"/>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3"/>
      <c r="AH524" s="3"/>
      <c r="AI524" s="3"/>
      <c r="AJ524" s="3"/>
      <c r="AK524" s="3"/>
      <c r="AL524" s="3"/>
      <c r="AM524" s="3"/>
      <c r="AN524" s="3"/>
      <c r="AO524" s="3"/>
      <c r="AP524" s="3"/>
      <c r="AQ524" s="3"/>
      <c r="AR524" s="3"/>
      <c r="AS524" s="3"/>
    </row>
    <row r="525" spans="1:45" x14ac:dyDescent="0.25">
      <c r="A525" s="3"/>
      <c r="B525" s="3"/>
      <c r="C525" s="3"/>
      <c r="D525" s="3"/>
      <c r="E525" s="3"/>
      <c r="F525" s="3"/>
      <c r="G525" s="3"/>
      <c r="H525" s="3"/>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3"/>
      <c r="AH525" s="3"/>
      <c r="AI525" s="3"/>
      <c r="AJ525" s="3"/>
      <c r="AK525" s="3"/>
      <c r="AL525" s="3"/>
      <c r="AM525" s="3"/>
      <c r="AN525" s="3"/>
      <c r="AO525" s="3"/>
      <c r="AP525" s="3"/>
      <c r="AQ525" s="3"/>
      <c r="AR525" s="3"/>
      <c r="AS525" s="3"/>
    </row>
    <row r="526" spans="1:45" x14ac:dyDescent="0.25">
      <c r="A526" s="3"/>
      <c r="B526" s="3"/>
      <c r="C526" s="3"/>
      <c r="D526" s="3"/>
      <c r="E526" s="3"/>
      <c r="F526" s="3"/>
      <c r="G526" s="3"/>
      <c r="H526" s="3"/>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3"/>
      <c r="AH526" s="3"/>
      <c r="AI526" s="3"/>
      <c r="AJ526" s="3"/>
      <c r="AK526" s="3"/>
      <c r="AL526" s="3"/>
      <c r="AM526" s="3"/>
      <c r="AN526" s="3"/>
      <c r="AO526" s="3"/>
      <c r="AP526" s="3"/>
      <c r="AQ526" s="3"/>
      <c r="AR526" s="3"/>
      <c r="AS526" s="3"/>
    </row>
    <row r="527" spans="1:45" x14ac:dyDescent="0.25">
      <c r="A527" s="3"/>
      <c r="B527" s="3"/>
      <c r="C527" s="3"/>
      <c r="D527" s="3"/>
      <c r="E527" s="3"/>
      <c r="F527" s="3"/>
      <c r="G527" s="3"/>
      <c r="H527" s="3"/>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3"/>
      <c r="AH527" s="3"/>
      <c r="AI527" s="3"/>
      <c r="AJ527" s="3"/>
      <c r="AK527" s="3"/>
      <c r="AL527" s="3"/>
      <c r="AM527" s="3"/>
      <c r="AN527" s="3"/>
      <c r="AO527" s="3"/>
      <c r="AP527" s="3"/>
      <c r="AQ527" s="3"/>
      <c r="AR527" s="3"/>
      <c r="AS527" s="3"/>
    </row>
    <row r="528" spans="1:45" x14ac:dyDescent="0.25">
      <c r="A528" s="3"/>
      <c r="B528" s="3"/>
      <c r="C528" s="3"/>
      <c r="D528" s="3"/>
      <c r="E528" s="3"/>
      <c r="F528" s="3"/>
      <c r="G528" s="3"/>
      <c r="H528" s="3"/>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3"/>
      <c r="AH528" s="3"/>
      <c r="AI528" s="3"/>
      <c r="AJ528" s="3"/>
      <c r="AK528" s="3"/>
      <c r="AL528" s="3"/>
      <c r="AM528" s="3"/>
      <c r="AN528" s="3"/>
      <c r="AO528" s="3"/>
      <c r="AP528" s="3"/>
      <c r="AQ528" s="3"/>
      <c r="AR528" s="3"/>
      <c r="AS528" s="3"/>
    </row>
    <row r="529" spans="1:45" x14ac:dyDescent="0.25">
      <c r="A529" s="3"/>
      <c r="B529" s="3"/>
      <c r="C529" s="3"/>
      <c r="D529" s="3"/>
      <c r="E529" s="3"/>
      <c r="F529" s="3"/>
      <c r="G529" s="3"/>
      <c r="H529" s="3"/>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3"/>
      <c r="AH529" s="3"/>
      <c r="AI529" s="3"/>
      <c r="AJ529" s="3"/>
      <c r="AK529" s="3"/>
      <c r="AL529" s="3"/>
      <c r="AM529" s="3"/>
      <c r="AN529" s="3"/>
      <c r="AO529" s="3"/>
      <c r="AP529" s="3"/>
      <c r="AQ529" s="3"/>
      <c r="AR529" s="3"/>
      <c r="AS529" s="3"/>
    </row>
    <row r="530" spans="1:45" x14ac:dyDescent="0.25">
      <c r="A530" s="3"/>
      <c r="B530" s="3"/>
      <c r="C530" s="3"/>
      <c r="D530" s="3"/>
      <c r="E530" s="3"/>
      <c r="F530" s="3"/>
      <c r="G530" s="3"/>
      <c r="H530" s="3"/>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3"/>
      <c r="AH530" s="3"/>
      <c r="AI530" s="3"/>
      <c r="AJ530" s="3"/>
      <c r="AK530" s="3"/>
      <c r="AL530" s="3"/>
      <c r="AM530" s="3"/>
      <c r="AN530" s="3"/>
      <c r="AO530" s="3"/>
      <c r="AP530" s="3"/>
      <c r="AQ530" s="3"/>
      <c r="AR530" s="3"/>
      <c r="AS530" s="3"/>
    </row>
    <row r="531" spans="1:45" x14ac:dyDescent="0.25">
      <c r="A531" s="3"/>
      <c r="B531" s="3"/>
      <c r="C531" s="3"/>
      <c r="D531" s="3"/>
      <c r="E531" s="3"/>
      <c r="F531" s="3"/>
      <c r="G531" s="3"/>
      <c r="H531" s="3"/>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3"/>
      <c r="AH531" s="3"/>
      <c r="AI531" s="3"/>
      <c r="AJ531" s="3"/>
      <c r="AK531" s="3"/>
      <c r="AL531" s="3"/>
      <c r="AM531" s="3"/>
      <c r="AN531" s="3"/>
      <c r="AO531" s="3"/>
      <c r="AP531" s="3"/>
      <c r="AQ531" s="3"/>
      <c r="AR531" s="3"/>
      <c r="AS531" s="3"/>
    </row>
    <row r="532" spans="1:45" x14ac:dyDescent="0.25">
      <c r="A532" s="3"/>
      <c r="B532" s="3"/>
      <c r="C532" s="3"/>
      <c r="D532" s="3"/>
      <c r="E532" s="3"/>
      <c r="F532" s="3"/>
      <c r="G532" s="3"/>
      <c r="H532" s="3"/>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3"/>
      <c r="AH532" s="3"/>
      <c r="AI532" s="3"/>
      <c r="AJ532" s="3"/>
      <c r="AK532" s="3"/>
      <c r="AL532" s="3"/>
      <c r="AM532" s="3"/>
      <c r="AN532" s="3"/>
      <c r="AO532" s="3"/>
      <c r="AP532" s="3"/>
      <c r="AQ532" s="3"/>
      <c r="AR532" s="3"/>
      <c r="AS532" s="3"/>
    </row>
    <row r="533" spans="1:45" x14ac:dyDescent="0.25">
      <c r="A533" s="3"/>
      <c r="B533" s="3"/>
      <c r="C533" s="3"/>
      <c r="D533" s="3"/>
      <c r="E533" s="3"/>
      <c r="F533" s="3"/>
      <c r="G533" s="3"/>
      <c r="H533" s="3"/>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3"/>
      <c r="AH533" s="3"/>
      <c r="AI533" s="3"/>
      <c r="AJ533" s="3"/>
      <c r="AK533" s="3"/>
      <c r="AL533" s="3"/>
      <c r="AM533" s="3"/>
      <c r="AN533" s="3"/>
      <c r="AO533" s="3"/>
      <c r="AP533" s="3"/>
      <c r="AQ533" s="3"/>
      <c r="AR533" s="3"/>
      <c r="AS533" s="3"/>
    </row>
    <row r="534" spans="1:45" x14ac:dyDescent="0.25">
      <c r="A534" s="3"/>
      <c r="B534" s="3"/>
      <c r="C534" s="3"/>
      <c r="D534" s="3"/>
      <c r="E534" s="3"/>
      <c r="F534" s="3"/>
      <c r="G534" s="3"/>
      <c r="H534" s="3"/>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3"/>
      <c r="AH534" s="3"/>
      <c r="AI534" s="3"/>
      <c r="AJ534" s="3"/>
      <c r="AK534" s="3"/>
      <c r="AL534" s="3"/>
      <c r="AM534" s="3"/>
      <c r="AN534" s="3"/>
      <c r="AO534" s="3"/>
      <c r="AP534" s="3"/>
      <c r="AQ534" s="3"/>
      <c r="AR534" s="3"/>
      <c r="AS534" s="3"/>
    </row>
    <row r="535" spans="1:45" x14ac:dyDescent="0.25">
      <c r="A535" s="3"/>
      <c r="B535" s="3"/>
      <c r="C535" s="3"/>
      <c r="D535" s="3"/>
      <c r="E535" s="3"/>
      <c r="F535" s="3"/>
      <c r="G535" s="3"/>
      <c r="H535" s="3"/>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3"/>
      <c r="AH535" s="3"/>
      <c r="AI535" s="3"/>
      <c r="AJ535" s="3"/>
      <c r="AK535" s="3"/>
      <c r="AL535" s="3"/>
      <c r="AM535" s="3"/>
      <c r="AN535" s="3"/>
      <c r="AO535" s="3"/>
      <c r="AP535" s="3"/>
      <c r="AQ535" s="3"/>
      <c r="AR535" s="3"/>
      <c r="AS535" s="3"/>
    </row>
    <row r="536" spans="1:45" x14ac:dyDescent="0.25">
      <c r="A536" s="3"/>
      <c r="B536" s="3"/>
      <c r="C536" s="3"/>
      <c r="D536" s="3"/>
      <c r="E536" s="3"/>
      <c r="F536" s="3"/>
      <c r="G536" s="3"/>
      <c r="H536" s="3"/>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3"/>
      <c r="AH536" s="3"/>
      <c r="AI536" s="3"/>
      <c r="AJ536" s="3"/>
      <c r="AK536" s="3"/>
      <c r="AL536" s="3"/>
      <c r="AM536" s="3"/>
      <c r="AN536" s="3"/>
      <c r="AO536" s="3"/>
      <c r="AP536" s="3"/>
      <c r="AQ536" s="3"/>
      <c r="AR536" s="3"/>
      <c r="AS536" s="3"/>
    </row>
    <row r="537" spans="1:45" x14ac:dyDescent="0.25">
      <c r="A537" s="3"/>
      <c r="B537" s="3"/>
      <c r="C537" s="3"/>
      <c r="D537" s="3"/>
      <c r="E537" s="3"/>
      <c r="F537" s="3"/>
      <c r="G537" s="3"/>
      <c r="H537" s="3"/>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3"/>
      <c r="AH537" s="3"/>
      <c r="AI537" s="3"/>
      <c r="AJ537" s="3"/>
      <c r="AK537" s="3"/>
      <c r="AL537" s="3"/>
      <c r="AM537" s="3"/>
      <c r="AN537" s="3"/>
      <c r="AO537" s="3"/>
      <c r="AP537" s="3"/>
      <c r="AQ537" s="3"/>
      <c r="AR537" s="3"/>
      <c r="AS537" s="3"/>
    </row>
    <row r="538" spans="1:45" x14ac:dyDescent="0.25">
      <c r="A538" s="3"/>
      <c r="B538" s="3"/>
      <c r="C538" s="3"/>
      <c r="D538" s="3"/>
      <c r="E538" s="3"/>
      <c r="F538" s="3"/>
      <c r="G538" s="3"/>
      <c r="H538" s="3"/>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3"/>
      <c r="AH538" s="3"/>
      <c r="AI538" s="3"/>
      <c r="AJ538" s="3"/>
      <c r="AK538" s="3"/>
      <c r="AL538" s="3"/>
      <c r="AM538" s="3"/>
      <c r="AN538" s="3"/>
      <c r="AO538" s="3"/>
      <c r="AP538" s="3"/>
      <c r="AQ538" s="3"/>
      <c r="AR538" s="3"/>
      <c r="AS538" s="3"/>
    </row>
    <row r="539" spans="1:45" x14ac:dyDescent="0.25">
      <c r="A539" s="3"/>
      <c r="B539" s="3"/>
      <c r="C539" s="3"/>
      <c r="D539" s="3"/>
      <c r="E539" s="3"/>
      <c r="F539" s="3"/>
      <c r="G539" s="3"/>
      <c r="H539" s="3"/>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3"/>
      <c r="AH539" s="3"/>
      <c r="AI539" s="3"/>
      <c r="AJ539" s="3"/>
      <c r="AK539" s="3"/>
      <c r="AL539" s="3"/>
      <c r="AM539" s="3"/>
      <c r="AN539" s="3"/>
      <c r="AO539" s="3"/>
      <c r="AP539" s="3"/>
      <c r="AQ539" s="3"/>
      <c r="AR539" s="3"/>
      <c r="AS539" s="3"/>
    </row>
    <row r="540" spans="1:45" x14ac:dyDescent="0.25">
      <c r="A540" s="3"/>
      <c r="B540" s="3"/>
      <c r="C540" s="3"/>
      <c r="D540" s="3"/>
      <c r="E540" s="3"/>
      <c r="F540" s="3"/>
      <c r="G540" s="3"/>
      <c r="H540" s="3"/>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3"/>
      <c r="AH540" s="3"/>
      <c r="AI540" s="3"/>
      <c r="AJ540" s="3"/>
      <c r="AK540" s="3"/>
      <c r="AL540" s="3"/>
      <c r="AM540" s="3"/>
      <c r="AN540" s="3"/>
      <c r="AO540" s="3"/>
      <c r="AP540" s="3"/>
      <c r="AQ540" s="3"/>
      <c r="AR540" s="3"/>
      <c r="AS540" s="3"/>
    </row>
    <row r="541" spans="1:45" x14ac:dyDescent="0.25">
      <c r="A541" s="3"/>
      <c r="B541" s="3"/>
      <c r="C541" s="3"/>
      <c r="D541" s="3"/>
      <c r="E541" s="3"/>
      <c r="F541" s="3"/>
      <c r="G541" s="3"/>
      <c r="H541" s="3"/>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3"/>
      <c r="AH541" s="3"/>
      <c r="AI541" s="3"/>
      <c r="AJ541" s="3"/>
      <c r="AK541" s="3"/>
      <c r="AL541" s="3"/>
      <c r="AM541" s="3"/>
      <c r="AN541" s="3"/>
      <c r="AO541" s="3"/>
      <c r="AP541" s="3"/>
      <c r="AQ541" s="3"/>
      <c r="AR541" s="3"/>
      <c r="AS541" s="3"/>
    </row>
    <row r="542" spans="1:45" x14ac:dyDescent="0.25">
      <c r="A542" s="3"/>
      <c r="B542" s="3"/>
      <c r="C542" s="3"/>
      <c r="D542" s="3"/>
      <c r="E542" s="3"/>
      <c r="F542" s="3"/>
      <c r="G542" s="3"/>
      <c r="H542" s="3"/>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3"/>
      <c r="AH542" s="3"/>
      <c r="AI542" s="3"/>
      <c r="AJ542" s="3"/>
      <c r="AK542" s="3"/>
      <c r="AL542" s="3"/>
      <c r="AM542" s="3"/>
      <c r="AN542" s="3"/>
      <c r="AO542" s="3"/>
      <c r="AP542" s="3"/>
      <c r="AQ542" s="3"/>
      <c r="AR542" s="3"/>
      <c r="AS542" s="3"/>
    </row>
    <row r="543" spans="1:45" x14ac:dyDescent="0.25">
      <c r="A543" s="3"/>
      <c r="B543" s="3"/>
      <c r="C543" s="3"/>
      <c r="D543" s="3"/>
      <c r="E543" s="3"/>
      <c r="F543" s="3"/>
      <c r="G543" s="3"/>
      <c r="H543" s="3"/>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3"/>
      <c r="AH543" s="3"/>
      <c r="AI543" s="3"/>
      <c r="AJ543" s="3"/>
      <c r="AK543" s="3"/>
      <c r="AL543" s="3"/>
      <c r="AM543" s="3"/>
      <c r="AN543" s="3"/>
      <c r="AO543" s="3"/>
      <c r="AP543" s="3"/>
      <c r="AQ543" s="3"/>
      <c r="AR543" s="3"/>
      <c r="AS543" s="3"/>
    </row>
    <row r="544" spans="1:45" x14ac:dyDescent="0.25">
      <c r="A544" s="3"/>
      <c r="B544" s="3"/>
      <c r="C544" s="3"/>
      <c r="D544" s="3"/>
      <c r="E544" s="3"/>
      <c r="F544" s="3"/>
      <c r="G544" s="3"/>
      <c r="H544" s="3"/>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3"/>
      <c r="AH544" s="3"/>
      <c r="AI544" s="3"/>
      <c r="AJ544" s="3"/>
      <c r="AK544" s="3"/>
      <c r="AL544" s="3"/>
      <c r="AM544" s="3"/>
      <c r="AN544" s="3"/>
      <c r="AO544" s="3"/>
      <c r="AP544" s="3"/>
      <c r="AQ544" s="3"/>
      <c r="AR544" s="3"/>
      <c r="AS544" s="3"/>
    </row>
    <row r="545" spans="1:45" x14ac:dyDescent="0.25">
      <c r="A545" s="3"/>
      <c r="B545" s="3"/>
      <c r="C545" s="3"/>
      <c r="D545" s="3"/>
      <c r="E545" s="3"/>
      <c r="F545" s="3"/>
      <c r="G545" s="3"/>
      <c r="H545" s="3"/>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3"/>
      <c r="AH545" s="3"/>
      <c r="AI545" s="3"/>
      <c r="AJ545" s="3"/>
      <c r="AK545" s="3"/>
      <c r="AL545" s="3"/>
      <c r="AM545" s="3"/>
      <c r="AN545" s="3"/>
      <c r="AO545" s="3"/>
      <c r="AP545" s="3"/>
      <c r="AQ545" s="3"/>
      <c r="AR545" s="3"/>
      <c r="AS545" s="3"/>
    </row>
    <row r="546" spans="1:45" x14ac:dyDescent="0.25">
      <c r="A546" s="3"/>
      <c r="B546" s="3"/>
      <c r="C546" s="3"/>
      <c r="D546" s="3"/>
      <c r="E546" s="3"/>
      <c r="F546" s="3"/>
      <c r="G546" s="3"/>
      <c r="H546" s="3"/>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3"/>
      <c r="AH546" s="3"/>
      <c r="AI546" s="3"/>
      <c r="AJ546" s="3"/>
      <c r="AK546" s="3"/>
      <c r="AL546" s="3"/>
      <c r="AM546" s="3"/>
      <c r="AN546" s="3"/>
      <c r="AO546" s="3"/>
      <c r="AP546" s="3"/>
      <c r="AQ546" s="3"/>
      <c r="AR546" s="3"/>
      <c r="AS546" s="3"/>
    </row>
    <row r="547" spans="1:45" x14ac:dyDescent="0.25">
      <c r="A547" s="3"/>
      <c r="B547" s="3"/>
      <c r="C547" s="3"/>
      <c r="D547" s="3"/>
      <c r="E547" s="3"/>
      <c r="F547" s="3"/>
      <c r="G547" s="3"/>
      <c r="H547" s="3"/>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3"/>
      <c r="AH547" s="3"/>
      <c r="AI547" s="3"/>
      <c r="AJ547" s="3"/>
      <c r="AK547" s="3"/>
      <c r="AL547" s="3"/>
      <c r="AM547" s="3"/>
      <c r="AN547" s="3"/>
      <c r="AO547" s="3"/>
      <c r="AP547" s="3"/>
      <c r="AQ547" s="3"/>
      <c r="AR547" s="3"/>
      <c r="AS547" s="3"/>
    </row>
    <row r="548" spans="1:45" x14ac:dyDescent="0.25">
      <c r="A548" s="3"/>
      <c r="B548" s="3"/>
      <c r="C548" s="3"/>
      <c r="D548" s="3"/>
      <c r="E548" s="3"/>
      <c r="F548" s="3"/>
      <c r="G548" s="3"/>
      <c r="H548" s="3"/>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3"/>
      <c r="AH548" s="3"/>
      <c r="AI548" s="3"/>
      <c r="AJ548" s="3"/>
      <c r="AK548" s="3"/>
      <c r="AL548" s="3"/>
      <c r="AM548" s="3"/>
      <c r="AN548" s="3"/>
      <c r="AO548" s="3"/>
      <c r="AP548" s="3"/>
      <c r="AQ548" s="3"/>
      <c r="AR548" s="3"/>
      <c r="AS548" s="3"/>
    </row>
    <row r="549" spans="1:45" x14ac:dyDescent="0.25">
      <c r="A549" s="3"/>
      <c r="B549" s="3"/>
      <c r="C549" s="3"/>
      <c r="D549" s="3"/>
      <c r="E549" s="3"/>
      <c r="F549" s="3"/>
      <c r="G549" s="3"/>
      <c r="H549" s="3"/>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3"/>
      <c r="AH549" s="3"/>
      <c r="AI549" s="3"/>
      <c r="AJ549" s="3"/>
      <c r="AK549" s="3"/>
      <c r="AL549" s="3"/>
      <c r="AM549" s="3"/>
      <c r="AN549" s="3"/>
      <c r="AO549" s="3"/>
      <c r="AP549" s="3"/>
      <c r="AQ549" s="3"/>
      <c r="AR549" s="3"/>
      <c r="AS549" s="3"/>
    </row>
    <row r="550" spans="1:45" x14ac:dyDescent="0.25">
      <c r="A550" s="3"/>
      <c r="B550" s="3"/>
      <c r="C550" s="3"/>
      <c r="D550" s="3"/>
      <c r="E550" s="3"/>
      <c r="F550" s="3"/>
      <c r="G550" s="3"/>
      <c r="H550" s="3"/>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3"/>
      <c r="AH550" s="3"/>
      <c r="AI550" s="3"/>
      <c r="AJ550" s="3"/>
      <c r="AK550" s="3"/>
      <c r="AL550" s="3"/>
      <c r="AM550" s="3"/>
      <c r="AN550" s="3"/>
      <c r="AO550" s="3"/>
      <c r="AP550" s="3"/>
      <c r="AQ550" s="3"/>
      <c r="AR550" s="3"/>
      <c r="AS550" s="3"/>
    </row>
    <row r="551" spans="1:45" x14ac:dyDescent="0.25">
      <c r="A551" s="3"/>
      <c r="B551" s="3"/>
      <c r="C551" s="3"/>
      <c r="D551" s="3"/>
      <c r="E551" s="3"/>
      <c r="F551" s="3"/>
      <c r="G551" s="3"/>
      <c r="H551" s="3"/>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3"/>
      <c r="AH551" s="3"/>
      <c r="AI551" s="3"/>
      <c r="AJ551" s="3"/>
      <c r="AK551" s="3"/>
      <c r="AL551" s="3"/>
      <c r="AM551" s="3"/>
      <c r="AN551" s="3"/>
      <c r="AO551" s="3"/>
      <c r="AP551" s="3"/>
      <c r="AQ551" s="3"/>
      <c r="AR551" s="3"/>
      <c r="AS551" s="3"/>
    </row>
    <row r="552" spans="1:45" x14ac:dyDescent="0.25">
      <c r="A552" s="3"/>
      <c r="B552" s="3"/>
      <c r="C552" s="3"/>
      <c r="D552" s="3"/>
      <c r="E552" s="3"/>
      <c r="F552" s="3"/>
      <c r="G552" s="3"/>
      <c r="H552" s="3"/>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3"/>
      <c r="AH552" s="3"/>
      <c r="AI552" s="3"/>
      <c r="AJ552" s="3"/>
      <c r="AK552" s="3"/>
      <c r="AL552" s="3"/>
      <c r="AM552" s="3"/>
      <c r="AN552" s="3"/>
      <c r="AO552" s="3"/>
      <c r="AP552" s="3"/>
      <c r="AQ552" s="3"/>
      <c r="AR552" s="3"/>
      <c r="AS552" s="3"/>
    </row>
    <row r="553" spans="1:45" x14ac:dyDescent="0.25">
      <c r="A553" s="3"/>
      <c r="B553" s="3"/>
      <c r="C553" s="3"/>
      <c r="D553" s="3"/>
      <c r="E553" s="3"/>
      <c r="F553" s="3"/>
      <c r="G553" s="3"/>
      <c r="H553" s="3"/>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3"/>
      <c r="AH553" s="3"/>
      <c r="AI553" s="3"/>
      <c r="AJ553" s="3"/>
      <c r="AK553" s="3"/>
      <c r="AL553" s="3"/>
      <c r="AM553" s="3"/>
      <c r="AN553" s="3"/>
      <c r="AO553" s="3"/>
      <c r="AP553" s="3"/>
      <c r="AQ553" s="3"/>
      <c r="AR553" s="3"/>
      <c r="AS553" s="3"/>
    </row>
    <row r="554" spans="1:45" x14ac:dyDescent="0.25">
      <c r="A554" s="3"/>
      <c r="B554" s="3"/>
      <c r="C554" s="3"/>
      <c r="D554" s="3"/>
      <c r="E554" s="3"/>
      <c r="F554" s="3"/>
      <c r="G554" s="3"/>
      <c r="H554" s="3"/>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3"/>
      <c r="AH554" s="3"/>
      <c r="AI554" s="3"/>
      <c r="AJ554" s="3"/>
      <c r="AK554" s="3"/>
      <c r="AL554" s="3"/>
      <c r="AM554" s="3"/>
      <c r="AN554" s="3"/>
      <c r="AO554" s="3"/>
      <c r="AP554" s="3"/>
      <c r="AQ554" s="3"/>
      <c r="AR554" s="3"/>
      <c r="AS554" s="3"/>
    </row>
    <row r="555" spans="1:45" x14ac:dyDescent="0.25">
      <c r="A555" s="3"/>
      <c r="B555" s="3"/>
      <c r="C555" s="3"/>
      <c r="D555" s="3"/>
      <c r="E555" s="3"/>
      <c r="F555" s="3"/>
      <c r="G555" s="3"/>
      <c r="H555" s="3"/>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3"/>
      <c r="AH555" s="3"/>
      <c r="AI555" s="3"/>
      <c r="AJ555" s="3"/>
      <c r="AK555" s="3"/>
      <c r="AL555" s="3"/>
      <c r="AM555" s="3"/>
      <c r="AN555" s="3"/>
      <c r="AO555" s="3"/>
      <c r="AP555" s="3"/>
      <c r="AQ555" s="3"/>
      <c r="AR555" s="3"/>
      <c r="AS555" s="3"/>
    </row>
    <row r="556" spans="1:45" x14ac:dyDescent="0.25">
      <c r="A556" s="3"/>
      <c r="B556" s="3"/>
      <c r="C556" s="3"/>
      <c r="D556" s="3"/>
      <c r="E556" s="3"/>
      <c r="F556" s="3"/>
      <c r="G556" s="3"/>
      <c r="H556" s="3"/>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3"/>
      <c r="AH556" s="3"/>
      <c r="AI556" s="3"/>
      <c r="AJ556" s="3"/>
      <c r="AK556" s="3"/>
      <c r="AL556" s="3"/>
      <c r="AM556" s="3"/>
      <c r="AN556" s="3"/>
      <c r="AO556" s="3"/>
      <c r="AP556" s="3"/>
      <c r="AQ556" s="3"/>
      <c r="AR556" s="3"/>
      <c r="AS556" s="3"/>
    </row>
    <row r="557" spans="1:45" x14ac:dyDescent="0.25">
      <c r="A557" s="3"/>
      <c r="B557" s="3"/>
      <c r="C557" s="3"/>
      <c r="D557" s="3"/>
      <c r="E557" s="3"/>
      <c r="F557" s="3"/>
      <c r="G557" s="3"/>
      <c r="H557" s="3"/>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3"/>
      <c r="AH557" s="3"/>
      <c r="AI557" s="3"/>
      <c r="AJ557" s="3"/>
      <c r="AK557" s="3"/>
      <c r="AL557" s="3"/>
      <c r="AM557" s="3"/>
      <c r="AN557" s="3"/>
      <c r="AO557" s="3"/>
      <c r="AP557" s="3"/>
      <c r="AQ557" s="3"/>
      <c r="AR557" s="3"/>
      <c r="AS557" s="3"/>
    </row>
    <row r="558" spans="1:45" x14ac:dyDescent="0.25">
      <c r="A558" s="3"/>
      <c r="B558" s="3"/>
      <c r="C558" s="3"/>
      <c r="D558" s="3"/>
      <c r="E558" s="3"/>
      <c r="F558" s="3"/>
      <c r="G558" s="3"/>
      <c r="H558" s="3"/>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3"/>
      <c r="AH558" s="3"/>
      <c r="AI558" s="3"/>
      <c r="AJ558" s="3"/>
      <c r="AK558" s="3"/>
      <c r="AL558" s="3"/>
      <c r="AM558" s="3"/>
      <c r="AN558" s="3"/>
      <c r="AO558" s="3"/>
      <c r="AP558" s="3"/>
      <c r="AQ558" s="3"/>
      <c r="AR558" s="3"/>
      <c r="AS558" s="3"/>
    </row>
    <row r="559" spans="1:45" x14ac:dyDescent="0.25">
      <c r="A559" s="3"/>
      <c r="B559" s="3"/>
      <c r="C559" s="3"/>
      <c r="D559" s="3"/>
      <c r="E559" s="3"/>
      <c r="F559" s="3"/>
      <c r="G559" s="3"/>
      <c r="H559" s="3"/>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3"/>
      <c r="AH559" s="3"/>
      <c r="AI559" s="3"/>
      <c r="AJ559" s="3"/>
      <c r="AK559" s="3"/>
      <c r="AL559" s="3"/>
      <c r="AM559" s="3"/>
      <c r="AN559" s="3"/>
      <c r="AO559" s="3"/>
      <c r="AP559" s="3"/>
      <c r="AQ559" s="3"/>
      <c r="AR559" s="3"/>
      <c r="AS559" s="3"/>
    </row>
    <row r="560" spans="1:45" x14ac:dyDescent="0.25">
      <c r="A560" s="3"/>
      <c r="B560" s="3"/>
      <c r="C560" s="3"/>
      <c r="D560" s="3"/>
      <c r="E560" s="3"/>
      <c r="F560" s="3"/>
      <c r="G560" s="3"/>
      <c r="H560" s="3"/>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3"/>
      <c r="AH560" s="3"/>
      <c r="AI560" s="3"/>
      <c r="AJ560" s="3"/>
      <c r="AK560" s="3"/>
      <c r="AL560" s="3"/>
      <c r="AM560" s="3"/>
      <c r="AN560" s="3"/>
      <c r="AO560" s="3"/>
      <c r="AP560" s="3"/>
      <c r="AQ560" s="3"/>
      <c r="AR560" s="3"/>
      <c r="AS560" s="3"/>
    </row>
    <row r="561" spans="1:45" x14ac:dyDescent="0.25">
      <c r="A561" s="3"/>
      <c r="B561" s="3"/>
      <c r="C561" s="3"/>
      <c r="D561" s="3"/>
      <c r="E561" s="3"/>
      <c r="F561" s="3"/>
      <c r="G561" s="3"/>
      <c r="H561" s="3"/>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3"/>
      <c r="AH561" s="3"/>
      <c r="AI561" s="3"/>
      <c r="AJ561" s="3"/>
      <c r="AK561" s="3"/>
      <c r="AL561" s="3"/>
      <c r="AM561" s="3"/>
      <c r="AN561" s="3"/>
      <c r="AO561" s="3"/>
      <c r="AP561" s="3"/>
      <c r="AQ561" s="3"/>
      <c r="AR561" s="3"/>
      <c r="AS561" s="3"/>
    </row>
    <row r="562" spans="1:45" x14ac:dyDescent="0.25">
      <c r="A562" s="3"/>
      <c r="B562" s="3"/>
      <c r="C562" s="3"/>
      <c r="D562" s="3"/>
      <c r="E562" s="3"/>
      <c r="F562" s="3"/>
      <c r="G562" s="3"/>
      <c r="H562" s="3"/>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3"/>
      <c r="AH562" s="3"/>
      <c r="AI562" s="3"/>
      <c r="AJ562" s="3"/>
      <c r="AK562" s="3"/>
      <c r="AL562" s="3"/>
      <c r="AM562" s="3"/>
      <c r="AN562" s="3"/>
      <c r="AO562" s="3"/>
      <c r="AP562" s="3"/>
      <c r="AQ562" s="3"/>
      <c r="AR562" s="3"/>
      <c r="AS562" s="3"/>
    </row>
    <row r="563" spans="1:45" x14ac:dyDescent="0.25">
      <c r="A563" s="3"/>
      <c r="B563" s="3"/>
      <c r="C563" s="3"/>
      <c r="D563" s="3"/>
      <c r="E563" s="3"/>
      <c r="F563" s="3"/>
      <c r="G563" s="3"/>
      <c r="H563" s="3"/>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3"/>
      <c r="AH563" s="3"/>
      <c r="AI563" s="3"/>
      <c r="AJ563" s="3"/>
      <c r="AK563" s="3"/>
      <c r="AL563" s="3"/>
      <c r="AM563" s="3"/>
      <c r="AN563" s="3"/>
      <c r="AO563" s="3"/>
      <c r="AP563" s="3"/>
      <c r="AQ563" s="3"/>
      <c r="AR563" s="3"/>
      <c r="AS563" s="3"/>
    </row>
    <row r="564" spans="1:45" x14ac:dyDescent="0.25">
      <c r="A564" s="3"/>
      <c r="B564" s="3"/>
      <c r="C564" s="3"/>
      <c r="D564" s="3"/>
      <c r="E564" s="3"/>
      <c r="F564" s="3"/>
      <c r="G564" s="3"/>
      <c r="H564" s="3"/>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3"/>
      <c r="AH564" s="3"/>
      <c r="AI564" s="3"/>
      <c r="AJ564" s="3"/>
      <c r="AK564" s="3"/>
      <c r="AL564" s="3"/>
      <c r="AM564" s="3"/>
      <c r="AN564" s="3"/>
      <c r="AO564" s="3"/>
      <c r="AP564" s="3"/>
      <c r="AQ564" s="3"/>
      <c r="AR564" s="3"/>
      <c r="AS564" s="3"/>
    </row>
    <row r="565" spans="1:45" x14ac:dyDescent="0.25">
      <c r="A565" s="3"/>
      <c r="B565" s="3"/>
      <c r="C565" s="3"/>
      <c r="D565" s="3"/>
      <c r="E565" s="3"/>
      <c r="F565" s="3"/>
      <c r="G565" s="3"/>
      <c r="H565" s="3"/>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3"/>
      <c r="AH565" s="3"/>
      <c r="AI565" s="3"/>
      <c r="AJ565" s="3"/>
      <c r="AK565" s="3"/>
      <c r="AL565" s="3"/>
      <c r="AM565" s="3"/>
      <c r="AN565" s="3"/>
      <c r="AO565" s="3"/>
      <c r="AP565" s="3"/>
      <c r="AQ565" s="3"/>
      <c r="AR565" s="3"/>
      <c r="AS565" s="3"/>
    </row>
    <row r="566" spans="1:45" x14ac:dyDescent="0.25">
      <c r="A566" s="3"/>
      <c r="B566" s="3"/>
      <c r="C566" s="3"/>
      <c r="D566" s="3"/>
      <c r="E566" s="3"/>
      <c r="F566" s="3"/>
      <c r="G566" s="3"/>
      <c r="H566" s="3"/>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3"/>
      <c r="AH566" s="3"/>
      <c r="AI566" s="3"/>
      <c r="AJ566" s="3"/>
      <c r="AK566" s="3"/>
      <c r="AL566" s="3"/>
      <c r="AM566" s="3"/>
      <c r="AN566" s="3"/>
      <c r="AO566" s="3"/>
      <c r="AP566" s="3"/>
      <c r="AQ566" s="3"/>
      <c r="AR566" s="3"/>
      <c r="AS566" s="3"/>
    </row>
    <row r="567" spans="1:45" x14ac:dyDescent="0.25">
      <c r="A567" s="3"/>
      <c r="B567" s="3"/>
      <c r="C567" s="3"/>
      <c r="D567" s="3"/>
      <c r="E567" s="3"/>
      <c r="F567" s="3"/>
      <c r="G567" s="3"/>
      <c r="H567" s="3"/>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3"/>
      <c r="AH567" s="3"/>
      <c r="AI567" s="3"/>
      <c r="AJ567" s="3"/>
      <c r="AK567" s="3"/>
      <c r="AL567" s="3"/>
      <c r="AM567" s="3"/>
      <c r="AN567" s="3"/>
      <c r="AO567" s="3"/>
      <c r="AP567" s="3"/>
      <c r="AQ567" s="3"/>
      <c r="AR567" s="3"/>
      <c r="AS567" s="3"/>
    </row>
    <row r="568" spans="1:45" x14ac:dyDescent="0.25">
      <c r="A568" s="3"/>
      <c r="B568" s="3"/>
      <c r="C568" s="3"/>
      <c r="D568" s="3"/>
      <c r="E568" s="3"/>
      <c r="F568" s="3"/>
      <c r="G568" s="3"/>
      <c r="H568" s="3"/>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3"/>
      <c r="AH568" s="3"/>
      <c r="AI568" s="3"/>
      <c r="AJ568" s="3"/>
      <c r="AK568" s="3"/>
      <c r="AL568" s="3"/>
      <c r="AM568" s="3"/>
      <c r="AN568" s="3"/>
      <c r="AO568" s="3"/>
      <c r="AP568" s="3"/>
      <c r="AQ568" s="3"/>
      <c r="AR568" s="3"/>
      <c r="AS568" s="3"/>
    </row>
    <row r="569" spans="1:45" x14ac:dyDescent="0.25">
      <c r="A569" s="3"/>
      <c r="B569" s="3"/>
      <c r="C569" s="3"/>
      <c r="D569" s="3"/>
      <c r="E569" s="3"/>
      <c r="F569" s="3"/>
      <c r="G569" s="3"/>
      <c r="H569" s="3"/>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3"/>
      <c r="AH569" s="3"/>
      <c r="AI569" s="3"/>
      <c r="AJ569" s="3"/>
      <c r="AK569" s="3"/>
      <c r="AL569" s="3"/>
      <c r="AM569" s="3"/>
      <c r="AN569" s="3"/>
      <c r="AO569" s="3"/>
      <c r="AP569" s="3"/>
      <c r="AQ569" s="3"/>
      <c r="AR569" s="3"/>
      <c r="AS569" s="3"/>
    </row>
    <row r="570" spans="1:45" x14ac:dyDescent="0.25">
      <c r="A570" s="3"/>
      <c r="B570" s="3"/>
      <c r="C570" s="3"/>
      <c r="D570" s="3"/>
      <c r="E570" s="3"/>
      <c r="F570" s="3"/>
      <c r="G570" s="3"/>
      <c r="H570" s="3"/>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3"/>
      <c r="AH570" s="3"/>
      <c r="AI570" s="3"/>
      <c r="AJ570" s="3"/>
      <c r="AK570" s="3"/>
      <c r="AL570" s="3"/>
      <c r="AM570" s="3"/>
      <c r="AN570" s="3"/>
      <c r="AO570" s="3"/>
      <c r="AP570" s="3"/>
      <c r="AQ570" s="3"/>
      <c r="AR570" s="3"/>
      <c r="AS570" s="3"/>
    </row>
    <row r="571" spans="1:45" x14ac:dyDescent="0.25">
      <c r="A571" s="3"/>
      <c r="B571" s="3"/>
      <c r="C571" s="3"/>
      <c r="D571" s="3"/>
      <c r="E571" s="3"/>
      <c r="F571" s="3"/>
      <c r="G571" s="3"/>
      <c r="H571" s="3"/>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3"/>
      <c r="AH571" s="3"/>
      <c r="AI571" s="3"/>
      <c r="AJ571" s="3"/>
      <c r="AK571" s="3"/>
      <c r="AL571" s="3"/>
      <c r="AM571" s="3"/>
      <c r="AN571" s="3"/>
      <c r="AO571" s="3"/>
      <c r="AP571" s="3"/>
      <c r="AQ571" s="3"/>
      <c r="AR571" s="3"/>
      <c r="AS571" s="3"/>
    </row>
    <row r="572" spans="1:45" x14ac:dyDescent="0.25">
      <c r="A572" s="3"/>
      <c r="B572" s="3"/>
      <c r="C572" s="3"/>
      <c r="D572" s="3"/>
      <c r="E572" s="3"/>
      <c r="F572" s="3"/>
      <c r="G572" s="3"/>
      <c r="H572" s="3"/>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3"/>
      <c r="AH572" s="3"/>
      <c r="AI572" s="3"/>
      <c r="AJ572" s="3"/>
      <c r="AK572" s="3"/>
      <c r="AL572" s="3"/>
      <c r="AM572" s="3"/>
      <c r="AN572" s="3"/>
      <c r="AO572" s="3"/>
      <c r="AP572" s="3"/>
      <c r="AQ572" s="3"/>
      <c r="AR572" s="3"/>
      <c r="AS572" s="3"/>
    </row>
    <row r="573" spans="1:45" x14ac:dyDescent="0.25">
      <c r="A573" s="3"/>
      <c r="B573" s="3"/>
      <c r="C573" s="3"/>
      <c r="D573" s="3"/>
      <c r="E573" s="3"/>
      <c r="F573" s="3"/>
      <c r="G573" s="3"/>
      <c r="H573" s="3"/>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3"/>
      <c r="AH573" s="3"/>
      <c r="AI573" s="3"/>
      <c r="AJ573" s="3"/>
      <c r="AK573" s="3"/>
      <c r="AL573" s="3"/>
      <c r="AM573" s="3"/>
      <c r="AN573" s="3"/>
      <c r="AO573" s="3"/>
      <c r="AP573" s="3"/>
      <c r="AQ573" s="3"/>
      <c r="AR573" s="3"/>
      <c r="AS573" s="3"/>
    </row>
    <row r="574" spans="1:45" x14ac:dyDescent="0.25">
      <c r="A574" s="3"/>
      <c r="B574" s="3"/>
      <c r="C574" s="3"/>
      <c r="D574" s="3"/>
      <c r="E574" s="3"/>
      <c r="F574" s="3"/>
      <c r="G574" s="3"/>
      <c r="H574" s="3"/>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3"/>
      <c r="AH574" s="3"/>
      <c r="AI574" s="3"/>
      <c r="AJ574" s="3"/>
      <c r="AK574" s="3"/>
      <c r="AL574" s="3"/>
      <c r="AM574" s="3"/>
      <c r="AN574" s="3"/>
      <c r="AO574" s="3"/>
      <c r="AP574" s="3"/>
      <c r="AQ574" s="3"/>
      <c r="AR574" s="3"/>
      <c r="AS574" s="3"/>
    </row>
    <row r="575" spans="1:45" x14ac:dyDescent="0.25">
      <c r="A575" s="3"/>
      <c r="B575" s="3"/>
      <c r="C575" s="3"/>
      <c r="D575" s="3"/>
      <c r="E575" s="3"/>
      <c r="F575" s="3"/>
      <c r="G575" s="3"/>
      <c r="H575" s="3"/>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3"/>
      <c r="AH575" s="3"/>
      <c r="AI575" s="3"/>
      <c r="AJ575" s="3"/>
      <c r="AK575" s="3"/>
      <c r="AL575" s="3"/>
      <c r="AM575" s="3"/>
      <c r="AN575" s="3"/>
      <c r="AO575" s="3"/>
      <c r="AP575" s="3"/>
      <c r="AQ575" s="3"/>
      <c r="AR575" s="3"/>
      <c r="AS575" s="3"/>
    </row>
    <row r="576" spans="1:45" x14ac:dyDescent="0.25">
      <c r="A576" s="3"/>
      <c r="B576" s="3"/>
      <c r="C576" s="3"/>
      <c r="D576" s="3"/>
      <c r="E576" s="3"/>
      <c r="F576" s="3"/>
      <c r="G576" s="3"/>
      <c r="H576" s="3"/>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3"/>
      <c r="AH576" s="3"/>
      <c r="AI576" s="3"/>
      <c r="AJ576" s="3"/>
      <c r="AK576" s="3"/>
      <c r="AL576" s="3"/>
      <c r="AM576" s="3"/>
      <c r="AN576" s="3"/>
      <c r="AO576" s="3"/>
      <c r="AP576" s="3"/>
      <c r="AQ576" s="3"/>
      <c r="AR576" s="3"/>
      <c r="AS576" s="3"/>
    </row>
    <row r="577" spans="1:45" x14ac:dyDescent="0.25">
      <c r="A577" s="3"/>
      <c r="B577" s="3"/>
      <c r="C577" s="3"/>
      <c r="D577" s="3"/>
      <c r="E577" s="3"/>
      <c r="F577" s="3"/>
      <c r="G577" s="3"/>
      <c r="H577" s="3"/>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3"/>
      <c r="AH577" s="3"/>
      <c r="AI577" s="3"/>
      <c r="AJ577" s="3"/>
      <c r="AK577" s="3"/>
      <c r="AL577" s="3"/>
      <c r="AM577" s="3"/>
      <c r="AN577" s="3"/>
      <c r="AO577" s="3"/>
      <c r="AP577" s="3"/>
      <c r="AQ577" s="3"/>
      <c r="AR577" s="3"/>
      <c r="AS577" s="3"/>
    </row>
    <row r="578" spans="1:45" x14ac:dyDescent="0.25">
      <c r="A578" s="3"/>
      <c r="B578" s="3"/>
      <c r="C578" s="3"/>
      <c r="D578" s="3"/>
      <c r="E578" s="3"/>
      <c r="F578" s="3"/>
      <c r="G578" s="3"/>
      <c r="H578" s="3"/>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3"/>
      <c r="AH578" s="3"/>
      <c r="AI578" s="3"/>
      <c r="AJ578" s="3"/>
      <c r="AK578" s="3"/>
      <c r="AL578" s="3"/>
      <c r="AM578" s="3"/>
      <c r="AN578" s="3"/>
      <c r="AO578" s="3"/>
      <c r="AP578" s="3"/>
      <c r="AQ578" s="3"/>
      <c r="AR578" s="3"/>
      <c r="AS578" s="3"/>
    </row>
    <row r="579" spans="1:45" x14ac:dyDescent="0.25">
      <c r="A579" s="3"/>
      <c r="B579" s="3"/>
      <c r="C579" s="3"/>
      <c r="D579" s="3"/>
      <c r="E579" s="3"/>
      <c r="F579" s="3"/>
      <c r="G579" s="3"/>
      <c r="H579" s="3"/>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3"/>
      <c r="AH579" s="3"/>
      <c r="AI579" s="3"/>
      <c r="AJ579" s="3"/>
      <c r="AK579" s="3"/>
      <c r="AL579" s="3"/>
      <c r="AM579" s="3"/>
      <c r="AN579" s="3"/>
      <c r="AO579" s="3"/>
      <c r="AP579" s="3"/>
      <c r="AQ579" s="3"/>
      <c r="AR579" s="3"/>
      <c r="AS579" s="3"/>
    </row>
    <row r="580" spans="1:45" x14ac:dyDescent="0.25">
      <c r="A580" s="3"/>
      <c r="B580" s="3"/>
      <c r="C580" s="3"/>
      <c r="D580" s="3"/>
      <c r="E580" s="3"/>
      <c r="F580" s="3"/>
      <c r="G580" s="3"/>
      <c r="H580" s="3"/>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3"/>
      <c r="AH580" s="3"/>
      <c r="AI580" s="3"/>
      <c r="AJ580" s="3"/>
      <c r="AK580" s="3"/>
      <c r="AL580" s="3"/>
      <c r="AM580" s="3"/>
      <c r="AN580" s="3"/>
      <c r="AO580" s="3"/>
      <c r="AP580" s="3"/>
      <c r="AQ580" s="3"/>
      <c r="AR580" s="3"/>
      <c r="AS580" s="3"/>
    </row>
    <row r="581" spans="1:45" x14ac:dyDescent="0.25">
      <c r="A581" s="3"/>
      <c r="B581" s="3"/>
      <c r="C581" s="3"/>
      <c r="D581" s="3"/>
      <c r="E581" s="3"/>
      <c r="F581" s="3"/>
      <c r="G581" s="3"/>
      <c r="H581" s="3"/>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3"/>
      <c r="AH581" s="3"/>
      <c r="AI581" s="3"/>
      <c r="AJ581" s="3"/>
      <c r="AK581" s="3"/>
      <c r="AL581" s="3"/>
      <c r="AM581" s="3"/>
      <c r="AN581" s="3"/>
      <c r="AO581" s="3"/>
      <c r="AP581" s="3"/>
      <c r="AQ581" s="3"/>
      <c r="AR581" s="3"/>
      <c r="AS581" s="3"/>
    </row>
    <row r="582" spans="1:45" x14ac:dyDescent="0.25">
      <c r="A582" s="3"/>
      <c r="B582" s="3"/>
      <c r="C582" s="3"/>
      <c r="D582" s="3"/>
      <c r="E582" s="3"/>
      <c r="F582" s="3"/>
      <c r="G582" s="3"/>
      <c r="H582" s="3"/>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3"/>
      <c r="AH582" s="3"/>
      <c r="AI582" s="3"/>
      <c r="AJ582" s="3"/>
      <c r="AK582" s="3"/>
      <c r="AL582" s="3"/>
      <c r="AM582" s="3"/>
      <c r="AN582" s="3"/>
      <c r="AO582" s="3"/>
      <c r="AP582" s="3"/>
      <c r="AQ582" s="3"/>
      <c r="AR582" s="3"/>
      <c r="AS582" s="3"/>
    </row>
    <row r="583" spans="1:45" x14ac:dyDescent="0.25">
      <c r="A583" s="3"/>
      <c r="B583" s="3"/>
      <c r="C583" s="3"/>
      <c r="D583" s="3"/>
      <c r="E583" s="3"/>
      <c r="F583" s="3"/>
      <c r="G583" s="3"/>
      <c r="H583" s="3"/>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3"/>
      <c r="AH583" s="3"/>
      <c r="AI583" s="3"/>
      <c r="AJ583" s="3"/>
      <c r="AK583" s="3"/>
      <c r="AL583" s="3"/>
      <c r="AM583" s="3"/>
      <c r="AN583" s="3"/>
      <c r="AO583" s="3"/>
      <c r="AP583" s="3"/>
      <c r="AQ583" s="3"/>
      <c r="AR583" s="3"/>
      <c r="AS583" s="3"/>
    </row>
    <row r="584" spans="1:45" x14ac:dyDescent="0.25">
      <c r="A584" s="3"/>
      <c r="B584" s="3"/>
      <c r="C584" s="3"/>
      <c r="D584" s="3"/>
      <c r="E584" s="3"/>
      <c r="F584" s="3"/>
      <c r="G584" s="3"/>
      <c r="H584" s="3"/>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3"/>
      <c r="AH584" s="3"/>
      <c r="AI584" s="3"/>
      <c r="AJ584" s="3"/>
      <c r="AK584" s="3"/>
      <c r="AL584" s="3"/>
      <c r="AM584" s="3"/>
      <c r="AN584" s="3"/>
      <c r="AO584" s="3"/>
      <c r="AP584" s="3"/>
      <c r="AQ584" s="3"/>
      <c r="AR584" s="3"/>
      <c r="AS584" s="3"/>
    </row>
    <row r="585" spans="1:45" x14ac:dyDescent="0.25">
      <c r="A585" s="3"/>
      <c r="B585" s="3"/>
      <c r="C585" s="3"/>
      <c r="D585" s="3"/>
      <c r="E585" s="3"/>
      <c r="F585" s="3"/>
      <c r="G585" s="3"/>
      <c r="H585" s="3"/>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3"/>
      <c r="AH585" s="3"/>
      <c r="AI585" s="3"/>
      <c r="AJ585" s="3"/>
      <c r="AK585" s="3"/>
      <c r="AL585" s="3"/>
      <c r="AM585" s="3"/>
      <c r="AN585" s="3"/>
      <c r="AO585" s="3"/>
      <c r="AP585" s="3"/>
      <c r="AQ585" s="3"/>
      <c r="AR585" s="3"/>
      <c r="AS585" s="3"/>
    </row>
    <row r="586" spans="1:45" x14ac:dyDescent="0.25">
      <c r="A586" s="3"/>
      <c r="B586" s="3"/>
      <c r="C586" s="3"/>
      <c r="D586" s="3"/>
      <c r="E586" s="3"/>
      <c r="F586" s="3"/>
      <c r="G586" s="3"/>
      <c r="H586" s="3"/>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3"/>
      <c r="AH586" s="3"/>
      <c r="AI586" s="3"/>
      <c r="AJ586" s="3"/>
      <c r="AK586" s="3"/>
      <c r="AL586" s="3"/>
      <c r="AM586" s="3"/>
      <c r="AN586" s="3"/>
      <c r="AO586" s="3"/>
      <c r="AP586" s="3"/>
      <c r="AQ586" s="3"/>
      <c r="AR586" s="3"/>
      <c r="AS586" s="3"/>
    </row>
    <row r="587" spans="1:45" x14ac:dyDescent="0.25">
      <c r="A587" s="3"/>
      <c r="B587" s="3"/>
      <c r="C587" s="3"/>
      <c r="D587" s="3"/>
      <c r="E587" s="3"/>
      <c r="F587" s="3"/>
      <c r="G587" s="3"/>
      <c r="H587" s="3"/>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3"/>
      <c r="AH587" s="3"/>
      <c r="AI587" s="3"/>
      <c r="AJ587" s="3"/>
      <c r="AK587" s="3"/>
      <c r="AL587" s="3"/>
      <c r="AM587" s="3"/>
      <c r="AN587" s="3"/>
      <c r="AO587" s="3"/>
      <c r="AP587" s="3"/>
      <c r="AQ587" s="3"/>
      <c r="AR587" s="3"/>
      <c r="AS587" s="3"/>
    </row>
    <row r="588" spans="1:45" x14ac:dyDescent="0.25">
      <c r="A588" s="3"/>
      <c r="B588" s="3"/>
      <c r="C588" s="3"/>
      <c r="D588" s="3"/>
      <c r="E588" s="3"/>
      <c r="F588" s="3"/>
      <c r="G588" s="3"/>
      <c r="H588" s="3"/>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3"/>
      <c r="AH588" s="3"/>
      <c r="AI588" s="3"/>
      <c r="AJ588" s="3"/>
      <c r="AK588" s="3"/>
      <c r="AL588" s="3"/>
      <c r="AM588" s="3"/>
      <c r="AN588" s="3"/>
      <c r="AO588" s="3"/>
      <c r="AP588" s="3"/>
      <c r="AQ588" s="3"/>
      <c r="AR588" s="3"/>
      <c r="AS588" s="3"/>
    </row>
    <row r="589" spans="1:45" x14ac:dyDescent="0.25">
      <c r="A589" s="3"/>
      <c r="B589" s="3"/>
      <c r="C589" s="3"/>
      <c r="D589" s="3"/>
      <c r="E589" s="3"/>
      <c r="F589" s="3"/>
      <c r="G589" s="3"/>
      <c r="H589" s="3"/>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3"/>
      <c r="AH589" s="3"/>
      <c r="AI589" s="3"/>
      <c r="AJ589" s="3"/>
      <c r="AK589" s="3"/>
      <c r="AL589" s="3"/>
      <c r="AM589" s="3"/>
      <c r="AN589" s="3"/>
      <c r="AO589" s="3"/>
      <c r="AP589" s="3"/>
      <c r="AQ589" s="3"/>
      <c r="AR589" s="3"/>
      <c r="AS589" s="3"/>
    </row>
    <row r="590" spans="1:45" x14ac:dyDescent="0.25">
      <c r="A590" s="3"/>
      <c r="B590" s="3"/>
      <c r="C590" s="3"/>
      <c r="D590" s="3"/>
      <c r="E590" s="3"/>
      <c r="F590" s="3"/>
      <c r="G590" s="3"/>
      <c r="H590" s="3"/>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3"/>
      <c r="AH590" s="3"/>
      <c r="AI590" s="3"/>
      <c r="AJ590" s="3"/>
      <c r="AK590" s="3"/>
      <c r="AL590" s="3"/>
      <c r="AM590" s="3"/>
      <c r="AN590" s="3"/>
      <c r="AO590" s="3"/>
      <c r="AP590" s="3"/>
      <c r="AQ590" s="3"/>
      <c r="AR590" s="3"/>
      <c r="AS590" s="3"/>
    </row>
    <row r="591" spans="1:45" x14ac:dyDescent="0.25">
      <c r="A591" s="3"/>
      <c r="B591" s="3"/>
      <c r="C591" s="3"/>
      <c r="D591" s="3"/>
      <c r="E591" s="3"/>
      <c r="F591" s="3"/>
      <c r="G591" s="3"/>
      <c r="H591" s="3"/>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3"/>
      <c r="AH591" s="3"/>
      <c r="AI591" s="3"/>
      <c r="AJ591" s="3"/>
      <c r="AK591" s="3"/>
      <c r="AL591" s="3"/>
      <c r="AM591" s="3"/>
      <c r="AN591" s="3"/>
      <c r="AO591" s="3"/>
      <c r="AP591" s="3"/>
      <c r="AQ591" s="3"/>
      <c r="AR591" s="3"/>
      <c r="AS591" s="3"/>
    </row>
    <row r="592" spans="1:45" x14ac:dyDescent="0.25">
      <c r="A592" s="3"/>
      <c r="B592" s="3"/>
      <c r="C592" s="3"/>
      <c r="D592" s="3"/>
      <c r="E592" s="3"/>
      <c r="F592" s="3"/>
      <c r="G592" s="3"/>
      <c r="H592" s="3"/>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3"/>
      <c r="AH592" s="3"/>
      <c r="AI592" s="3"/>
      <c r="AJ592" s="3"/>
      <c r="AK592" s="3"/>
      <c r="AL592" s="3"/>
      <c r="AM592" s="3"/>
      <c r="AN592" s="3"/>
      <c r="AO592" s="3"/>
      <c r="AP592" s="3"/>
      <c r="AQ592" s="3"/>
      <c r="AR592" s="3"/>
      <c r="AS592" s="3"/>
    </row>
    <row r="593" spans="1:45" x14ac:dyDescent="0.25">
      <c r="A593" s="3"/>
      <c r="B593" s="3"/>
      <c r="C593" s="3"/>
      <c r="D593" s="3"/>
      <c r="E593" s="3"/>
      <c r="F593" s="3"/>
      <c r="G593" s="3"/>
      <c r="H593" s="3"/>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3"/>
      <c r="AH593" s="3"/>
      <c r="AI593" s="3"/>
      <c r="AJ593" s="3"/>
      <c r="AK593" s="3"/>
      <c r="AL593" s="3"/>
      <c r="AM593" s="3"/>
      <c r="AN593" s="3"/>
      <c r="AO593" s="3"/>
      <c r="AP593" s="3"/>
      <c r="AQ593" s="3"/>
      <c r="AR593" s="3"/>
      <c r="AS593" s="3"/>
    </row>
    <row r="594" spans="1:45" x14ac:dyDescent="0.25">
      <c r="A594" s="3"/>
      <c r="B594" s="3"/>
      <c r="C594" s="3"/>
      <c r="D594" s="3"/>
      <c r="E594" s="3"/>
      <c r="F594" s="3"/>
      <c r="G594" s="3"/>
      <c r="H594" s="3"/>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3"/>
      <c r="AH594" s="3"/>
      <c r="AI594" s="3"/>
      <c r="AJ594" s="3"/>
      <c r="AK594" s="3"/>
      <c r="AL594" s="3"/>
      <c r="AM594" s="3"/>
      <c r="AN594" s="3"/>
      <c r="AO594" s="3"/>
      <c r="AP594" s="3"/>
      <c r="AQ594" s="3"/>
      <c r="AR594" s="3"/>
      <c r="AS594" s="3"/>
    </row>
    <row r="595" spans="1:45" x14ac:dyDescent="0.25">
      <c r="A595" s="3"/>
      <c r="B595" s="3"/>
      <c r="C595" s="3"/>
      <c r="D595" s="3"/>
      <c r="E595" s="3"/>
      <c r="F595" s="3"/>
      <c r="G595" s="3"/>
      <c r="H595" s="3"/>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3"/>
      <c r="AH595" s="3"/>
      <c r="AI595" s="3"/>
      <c r="AJ595" s="3"/>
      <c r="AK595" s="3"/>
      <c r="AL595" s="3"/>
      <c r="AM595" s="3"/>
      <c r="AN595" s="3"/>
      <c r="AO595" s="3"/>
      <c r="AP595" s="3"/>
      <c r="AQ595" s="3"/>
      <c r="AR595" s="3"/>
      <c r="AS595" s="3"/>
    </row>
    <row r="596" spans="1:45" x14ac:dyDescent="0.25">
      <c r="A596" s="3"/>
      <c r="B596" s="3"/>
      <c r="C596" s="3"/>
      <c r="D596" s="3"/>
      <c r="E596" s="3"/>
      <c r="F596" s="3"/>
      <c r="G596" s="3"/>
      <c r="H596" s="3"/>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3"/>
      <c r="AH596" s="3"/>
      <c r="AI596" s="3"/>
      <c r="AJ596" s="3"/>
      <c r="AK596" s="3"/>
      <c r="AL596" s="3"/>
      <c r="AM596" s="3"/>
      <c r="AN596" s="3"/>
      <c r="AO596" s="3"/>
      <c r="AP596" s="3"/>
      <c r="AQ596" s="3"/>
      <c r="AR596" s="3"/>
      <c r="AS596" s="3"/>
    </row>
    <row r="597" spans="1:45" x14ac:dyDescent="0.25">
      <c r="A597" s="3"/>
      <c r="B597" s="3"/>
      <c r="C597" s="3"/>
      <c r="D597" s="3"/>
      <c r="E597" s="3"/>
      <c r="F597" s="3"/>
      <c r="G597" s="3"/>
      <c r="H597" s="3"/>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3"/>
      <c r="AH597" s="3"/>
      <c r="AI597" s="3"/>
      <c r="AJ597" s="3"/>
      <c r="AK597" s="3"/>
      <c r="AL597" s="3"/>
      <c r="AM597" s="3"/>
      <c r="AN597" s="3"/>
      <c r="AO597" s="3"/>
      <c r="AP597" s="3"/>
      <c r="AQ597" s="3"/>
      <c r="AR597" s="3"/>
      <c r="AS597" s="3"/>
    </row>
    <row r="598" spans="1:45" x14ac:dyDescent="0.25">
      <c r="A598" s="3"/>
      <c r="B598" s="3"/>
      <c r="C598" s="3"/>
      <c r="D598" s="3"/>
      <c r="E598" s="3"/>
      <c r="F598" s="3"/>
      <c r="G598" s="3"/>
      <c r="H598" s="3"/>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3"/>
      <c r="AH598" s="3"/>
      <c r="AI598" s="3"/>
      <c r="AJ598" s="3"/>
      <c r="AK598" s="3"/>
      <c r="AL598" s="3"/>
      <c r="AM598" s="3"/>
      <c r="AN598" s="3"/>
      <c r="AO598" s="3"/>
      <c r="AP598" s="3"/>
      <c r="AQ598" s="3"/>
      <c r="AR598" s="3"/>
      <c r="AS598" s="3"/>
    </row>
    <row r="599" spans="1:45" x14ac:dyDescent="0.25">
      <c r="A599" s="3"/>
      <c r="B599" s="3"/>
      <c r="C599" s="3"/>
      <c r="D599" s="3"/>
      <c r="E599" s="3"/>
      <c r="F599" s="3"/>
      <c r="G599" s="3"/>
      <c r="H599" s="3"/>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3"/>
      <c r="AH599" s="3"/>
      <c r="AI599" s="3"/>
      <c r="AJ599" s="3"/>
      <c r="AK599" s="3"/>
      <c r="AL599" s="3"/>
      <c r="AM599" s="3"/>
      <c r="AN599" s="3"/>
      <c r="AO599" s="3"/>
      <c r="AP599" s="3"/>
      <c r="AQ599" s="3"/>
      <c r="AR599" s="3"/>
      <c r="AS599" s="3"/>
    </row>
    <row r="600" spans="1:45" x14ac:dyDescent="0.25">
      <c r="A600" s="3"/>
      <c r="B600" s="3"/>
      <c r="C600" s="3"/>
      <c r="D600" s="3"/>
      <c r="E600" s="3"/>
      <c r="F600" s="3"/>
      <c r="G600" s="3"/>
      <c r="H600" s="3"/>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3"/>
      <c r="AH600" s="3"/>
      <c r="AI600" s="3"/>
      <c r="AJ600" s="3"/>
      <c r="AK600" s="3"/>
      <c r="AL600" s="3"/>
      <c r="AM600" s="3"/>
      <c r="AN600" s="3"/>
      <c r="AO600" s="3"/>
      <c r="AP600" s="3"/>
      <c r="AQ600" s="3"/>
      <c r="AR600" s="3"/>
      <c r="AS600" s="3"/>
    </row>
    <row r="601" spans="1:45" x14ac:dyDescent="0.25">
      <c r="A601" s="3"/>
      <c r="B601" s="3"/>
      <c r="C601" s="3"/>
      <c r="D601" s="3"/>
      <c r="E601" s="3"/>
      <c r="F601" s="3"/>
      <c r="G601" s="3"/>
      <c r="H601" s="3"/>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3"/>
      <c r="AH601" s="3"/>
      <c r="AI601" s="3"/>
      <c r="AJ601" s="3"/>
      <c r="AK601" s="3"/>
      <c r="AL601" s="3"/>
      <c r="AM601" s="3"/>
      <c r="AN601" s="3"/>
      <c r="AO601" s="3"/>
      <c r="AP601" s="3"/>
      <c r="AQ601" s="3"/>
      <c r="AR601" s="3"/>
      <c r="AS601" s="3"/>
    </row>
    <row r="602" spans="1:45" x14ac:dyDescent="0.25">
      <c r="A602" s="3"/>
      <c r="B602" s="3"/>
      <c r="C602" s="3"/>
      <c r="D602" s="3"/>
      <c r="E602" s="3"/>
      <c r="F602" s="3"/>
      <c r="G602" s="3"/>
      <c r="H602" s="3"/>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3"/>
      <c r="AH602" s="3"/>
      <c r="AI602" s="3"/>
      <c r="AJ602" s="3"/>
      <c r="AK602" s="3"/>
      <c r="AL602" s="3"/>
      <c r="AM602" s="3"/>
      <c r="AN602" s="3"/>
      <c r="AO602" s="3"/>
      <c r="AP602" s="3"/>
      <c r="AQ602" s="3"/>
      <c r="AR602" s="3"/>
      <c r="AS602" s="3"/>
    </row>
    <row r="603" spans="1:45" x14ac:dyDescent="0.25">
      <c r="A603" s="3"/>
      <c r="B603" s="3"/>
      <c r="C603" s="3"/>
      <c r="D603" s="3"/>
      <c r="E603" s="3"/>
      <c r="F603" s="3"/>
      <c r="G603" s="3"/>
      <c r="H603" s="3"/>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3"/>
      <c r="AH603" s="3"/>
      <c r="AI603" s="3"/>
      <c r="AJ603" s="3"/>
      <c r="AK603" s="3"/>
      <c r="AL603" s="3"/>
      <c r="AM603" s="3"/>
      <c r="AN603" s="3"/>
      <c r="AO603" s="3"/>
      <c r="AP603" s="3"/>
      <c r="AQ603" s="3"/>
      <c r="AR603" s="3"/>
      <c r="AS603" s="3"/>
    </row>
    <row r="604" spans="1:45" x14ac:dyDescent="0.25">
      <c r="A604" s="3"/>
      <c r="B604" s="3"/>
      <c r="C604" s="3"/>
      <c r="D604" s="3"/>
      <c r="E604" s="3"/>
      <c r="F604" s="3"/>
      <c r="G604" s="3"/>
      <c r="H604" s="3"/>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3"/>
      <c r="AH604" s="3"/>
      <c r="AI604" s="3"/>
      <c r="AJ604" s="3"/>
      <c r="AK604" s="3"/>
      <c r="AL604" s="3"/>
      <c r="AM604" s="3"/>
      <c r="AN604" s="3"/>
      <c r="AO604" s="3"/>
      <c r="AP604" s="3"/>
      <c r="AQ604" s="3"/>
      <c r="AR604" s="3"/>
      <c r="AS604" s="3"/>
    </row>
    <row r="605" spans="1:45" x14ac:dyDescent="0.25">
      <c r="A605" s="3"/>
      <c r="B605" s="3"/>
      <c r="C605" s="3"/>
      <c r="D605" s="3"/>
      <c r="E605" s="3"/>
      <c r="F605" s="3"/>
      <c r="G605" s="3"/>
      <c r="H605" s="3"/>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3"/>
      <c r="AH605" s="3"/>
      <c r="AI605" s="3"/>
      <c r="AJ605" s="3"/>
      <c r="AK605" s="3"/>
      <c r="AL605" s="3"/>
      <c r="AM605" s="3"/>
      <c r="AN605" s="3"/>
      <c r="AO605" s="3"/>
      <c r="AP605" s="3"/>
      <c r="AQ605" s="3"/>
      <c r="AR605" s="3"/>
      <c r="AS605" s="3"/>
    </row>
    <row r="606" spans="1:45" x14ac:dyDescent="0.25">
      <c r="A606" s="3"/>
      <c r="B606" s="3"/>
      <c r="C606" s="3"/>
      <c r="D606" s="3"/>
      <c r="E606" s="3"/>
      <c r="F606" s="3"/>
      <c r="G606" s="3"/>
      <c r="H606" s="3"/>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3"/>
      <c r="AH606" s="3"/>
      <c r="AI606" s="3"/>
      <c r="AJ606" s="3"/>
      <c r="AK606" s="3"/>
      <c r="AL606" s="3"/>
      <c r="AM606" s="3"/>
      <c r="AN606" s="3"/>
      <c r="AO606" s="3"/>
      <c r="AP606" s="3"/>
      <c r="AQ606" s="3"/>
      <c r="AR606" s="3"/>
      <c r="AS606" s="3"/>
    </row>
    <row r="607" spans="1:45" x14ac:dyDescent="0.25">
      <c r="A607" s="3"/>
      <c r="B607" s="3"/>
      <c r="C607" s="3"/>
      <c r="D607" s="3"/>
      <c r="E607" s="3"/>
      <c r="F607" s="3"/>
      <c r="G607" s="3"/>
      <c r="H607" s="3"/>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3"/>
      <c r="AH607" s="3"/>
      <c r="AI607" s="3"/>
      <c r="AJ607" s="3"/>
      <c r="AK607" s="3"/>
      <c r="AL607" s="3"/>
      <c r="AM607" s="3"/>
      <c r="AN607" s="3"/>
      <c r="AO607" s="3"/>
      <c r="AP607" s="3"/>
      <c r="AQ607" s="3"/>
      <c r="AR607" s="3"/>
      <c r="AS607" s="3"/>
    </row>
    <row r="608" spans="1:45" x14ac:dyDescent="0.25">
      <c r="A608" s="3"/>
      <c r="B608" s="3"/>
      <c r="C608" s="3"/>
      <c r="D608" s="3"/>
      <c r="E608" s="3"/>
      <c r="F608" s="3"/>
      <c r="G608" s="3"/>
      <c r="H608" s="3"/>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3"/>
      <c r="AH608" s="3"/>
      <c r="AI608" s="3"/>
      <c r="AJ608" s="3"/>
      <c r="AK608" s="3"/>
      <c r="AL608" s="3"/>
      <c r="AM608" s="3"/>
      <c r="AN608" s="3"/>
      <c r="AO608" s="3"/>
      <c r="AP608" s="3"/>
      <c r="AQ608" s="3"/>
      <c r="AR608" s="3"/>
      <c r="AS608" s="3"/>
    </row>
    <row r="609" spans="1:45" x14ac:dyDescent="0.25">
      <c r="A609" s="3"/>
      <c r="B609" s="3"/>
      <c r="C609" s="3"/>
      <c r="D609" s="3"/>
      <c r="E609" s="3"/>
      <c r="F609" s="3"/>
      <c r="G609" s="3"/>
      <c r="H609" s="3"/>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3"/>
      <c r="AH609" s="3"/>
      <c r="AI609" s="3"/>
      <c r="AJ609" s="3"/>
      <c r="AK609" s="3"/>
      <c r="AL609" s="3"/>
      <c r="AM609" s="3"/>
      <c r="AN609" s="3"/>
      <c r="AO609" s="3"/>
      <c r="AP609" s="3"/>
      <c r="AQ609" s="3"/>
      <c r="AR609" s="3"/>
      <c r="AS609" s="3"/>
    </row>
    <row r="610" spans="1:45" x14ac:dyDescent="0.25">
      <c r="A610" s="3"/>
      <c r="B610" s="3"/>
      <c r="C610" s="3"/>
      <c r="D610" s="3"/>
      <c r="E610" s="3"/>
      <c r="F610" s="3"/>
      <c r="G610" s="3"/>
      <c r="H610" s="3"/>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3"/>
      <c r="AH610" s="3"/>
      <c r="AI610" s="3"/>
      <c r="AJ610" s="3"/>
      <c r="AK610" s="3"/>
      <c r="AL610" s="3"/>
      <c r="AM610" s="3"/>
      <c r="AN610" s="3"/>
      <c r="AO610" s="3"/>
      <c r="AP610" s="3"/>
      <c r="AQ610" s="3"/>
      <c r="AR610" s="3"/>
      <c r="AS610" s="3"/>
    </row>
    <row r="611" spans="1:45" x14ac:dyDescent="0.25">
      <c r="A611" s="3"/>
      <c r="B611" s="3"/>
      <c r="C611" s="3"/>
      <c r="D611" s="3"/>
      <c r="E611" s="3"/>
      <c r="F611" s="3"/>
      <c r="G611" s="3"/>
      <c r="H611" s="3"/>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3"/>
      <c r="AH611" s="3"/>
      <c r="AI611" s="3"/>
      <c r="AJ611" s="3"/>
      <c r="AK611" s="3"/>
      <c r="AL611" s="3"/>
      <c r="AM611" s="3"/>
      <c r="AN611" s="3"/>
      <c r="AO611" s="3"/>
      <c r="AP611" s="3"/>
      <c r="AQ611" s="3"/>
      <c r="AR611" s="3"/>
      <c r="AS611" s="3"/>
    </row>
    <row r="612" spans="1:45" x14ac:dyDescent="0.25">
      <c r="A612" s="3"/>
      <c r="B612" s="3"/>
      <c r="C612" s="3"/>
      <c r="D612" s="3"/>
      <c r="E612" s="3"/>
      <c r="F612" s="3"/>
      <c r="G612" s="3"/>
      <c r="H612" s="3"/>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3"/>
      <c r="AH612" s="3"/>
      <c r="AI612" s="3"/>
      <c r="AJ612" s="3"/>
      <c r="AK612" s="3"/>
      <c r="AL612" s="3"/>
      <c r="AM612" s="3"/>
      <c r="AN612" s="3"/>
      <c r="AO612" s="3"/>
      <c r="AP612" s="3"/>
      <c r="AQ612" s="3"/>
      <c r="AR612" s="3"/>
      <c r="AS612" s="3"/>
    </row>
    <row r="613" spans="1:45" x14ac:dyDescent="0.25">
      <c r="A613" s="3"/>
      <c r="B613" s="3"/>
      <c r="C613" s="3"/>
      <c r="D613" s="3"/>
      <c r="E613" s="3"/>
      <c r="F613" s="3"/>
      <c r="G613" s="3"/>
      <c r="H613" s="3"/>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3"/>
      <c r="AH613" s="3"/>
      <c r="AI613" s="3"/>
      <c r="AJ613" s="3"/>
      <c r="AK613" s="3"/>
      <c r="AL613" s="3"/>
      <c r="AM613" s="3"/>
      <c r="AN613" s="3"/>
      <c r="AO613" s="3"/>
      <c r="AP613" s="3"/>
      <c r="AQ613" s="3"/>
      <c r="AR613" s="3"/>
      <c r="AS613" s="3"/>
    </row>
    <row r="614" spans="1:45" x14ac:dyDescent="0.25">
      <c r="A614" s="3"/>
      <c r="B614" s="3"/>
      <c r="C614" s="3"/>
      <c r="D614" s="3"/>
      <c r="E614" s="3"/>
      <c r="F614" s="3"/>
      <c r="G614" s="3"/>
      <c r="H614" s="3"/>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3"/>
      <c r="AH614" s="3"/>
      <c r="AI614" s="3"/>
      <c r="AJ614" s="3"/>
      <c r="AK614" s="3"/>
      <c r="AL614" s="3"/>
      <c r="AM614" s="3"/>
      <c r="AN614" s="3"/>
      <c r="AO614" s="3"/>
      <c r="AP614" s="3"/>
      <c r="AQ614" s="3"/>
      <c r="AR614" s="3"/>
      <c r="AS614" s="3"/>
    </row>
    <row r="615" spans="1:45" x14ac:dyDescent="0.25">
      <c r="A615" s="3"/>
      <c r="B615" s="3"/>
      <c r="C615" s="3"/>
      <c r="D615" s="3"/>
      <c r="E615" s="3"/>
      <c r="F615" s="3"/>
      <c r="G615" s="3"/>
      <c r="H615" s="3"/>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3"/>
      <c r="AH615" s="3"/>
      <c r="AI615" s="3"/>
      <c r="AJ615" s="3"/>
      <c r="AK615" s="3"/>
      <c r="AL615" s="3"/>
      <c r="AM615" s="3"/>
      <c r="AN615" s="3"/>
      <c r="AO615" s="3"/>
      <c r="AP615" s="3"/>
      <c r="AQ615" s="3"/>
      <c r="AR615" s="3"/>
      <c r="AS615" s="3"/>
    </row>
    <row r="616" spans="1:45" x14ac:dyDescent="0.25">
      <c r="A616" s="3"/>
      <c r="B616" s="3"/>
      <c r="C616" s="3"/>
      <c r="D616" s="3"/>
      <c r="E616" s="3"/>
      <c r="F616" s="3"/>
      <c r="G616" s="3"/>
      <c r="H616" s="3"/>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3"/>
      <c r="AH616" s="3"/>
      <c r="AI616" s="3"/>
      <c r="AJ616" s="3"/>
      <c r="AK616" s="3"/>
      <c r="AL616" s="3"/>
      <c r="AM616" s="3"/>
      <c r="AN616" s="3"/>
      <c r="AO616" s="3"/>
      <c r="AP616" s="3"/>
      <c r="AQ616" s="3"/>
      <c r="AR616" s="3"/>
      <c r="AS616" s="3"/>
    </row>
    <row r="617" spans="1:45" x14ac:dyDescent="0.25">
      <c r="A617" s="3"/>
      <c r="B617" s="3"/>
      <c r="C617" s="3"/>
      <c r="D617" s="3"/>
      <c r="E617" s="3"/>
      <c r="F617" s="3"/>
      <c r="G617" s="3"/>
      <c r="H617" s="3"/>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3"/>
      <c r="AH617" s="3"/>
      <c r="AI617" s="3"/>
      <c r="AJ617" s="3"/>
      <c r="AK617" s="3"/>
      <c r="AL617" s="3"/>
      <c r="AM617" s="3"/>
      <c r="AN617" s="3"/>
      <c r="AO617" s="3"/>
      <c r="AP617" s="3"/>
      <c r="AQ617" s="3"/>
      <c r="AR617" s="3"/>
      <c r="AS617" s="3"/>
    </row>
    <row r="618" spans="1:45" x14ac:dyDescent="0.25">
      <c r="A618" s="3"/>
      <c r="B618" s="3"/>
      <c r="C618" s="3"/>
      <c r="D618" s="3"/>
      <c r="E618" s="3"/>
      <c r="F618" s="3"/>
      <c r="G618" s="3"/>
      <c r="H618" s="3"/>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3"/>
      <c r="AH618" s="3"/>
      <c r="AI618" s="3"/>
      <c r="AJ618" s="3"/>
      <c r="AK618" s="3"/>
      <c r="AL618" s="3"/>
      <c r="AM618" s="3"/>
      <c r="AN618" s="3"/>
      <c r="AO618" s="3"/>
      <c r="AP618" s="3"/>
      <c r="AQ618" s="3"/>
      <c r="AR618" s="3"/>
      <c r="AS618" s="3"/>
    </row>
    <row r="619" spans="1:45" x14ac:dyDescent="0.25">
      <c r="A619" s="3"/>
      <c r="B619" s="3"/>
      <c r="C619" s="3"/>
      <c r="D619" s="3"/>
      <c r="E619" s="3"/>
      <c r="F619" s="3"/>
      <c r="G619" s="3"/>
      <c r="H619" s="3"/>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3"/>
      <c r="AH619" s="3"/>
      <c r="AI619" s="3"/>
      <c r="AJ619" s="3"/>
      <c r="AK619" s="3"/>
      <c r="AL619" s="3"/>
      <c r="AM619" s="3"/>
      <c r="AN619" s="3"/>
      <c r="AO619" s="3"/>
      <c r="AP619" s="3"/>
      <c r="AQ619" s="3"/>
      <c r="AR619" s="3"/>
      <c r="AS619" s="3"/>
    </row>
    <row r="620" spans="1:45" x14ac:dyDescent="0.25">
      <c r="A620" s="3"/>
      <c r="B620" s="3"/>
      <c r="C620" s="3"/>
      <c r="D620" s="3"/>
      <c r="E620" s="3"/>
      <c r="F620" s="3"/>
      <c r="G620" s="3"/>
      <c r="H620" s="3"/>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3"/>
      <c r="AH620" s="3"/>
      <c r="AI620" s="3"/>
      <c r="AJ620" s="3"/>
      <c r="AK620" s="3"/>
      <c r="AL620" s="3"/>
      <c r="AM620" s="3"/>
      <c r="AN620" s="3"/>
      <c r="AO620" s="3"/>
      <c r="AP620" s="3"/>
      <c r="AQ620" s="3"/>
      <c r="AR620" s="3"/>
      <c r="AS620" s="3"/>
    </row>
    <row r="621" spans="1:45" x14ac:dyDescent="0.25">
      <c r="A621" s="3"/>
      <c r="B621" s="3"/>
      <c r="C621" s="3"/>
      <c r="D621" s="3"/>
      <c r="E621" s="3"/>
      <c r="F621" s="3"/>
      <c r="G621" s="3"/>
      <c r="H621" s="3"/>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3"/>
      <c r="AH621" s="3"/>
      <c r="AI621" s="3"/>
      <c r="AJ621" s="3"/>
      <c r="AK621" s="3"/>
      <c r="AL621" s="3"/>
      <c r="AM621" s="3"/>
      <c r="AN621" s="3"/>
      <c r="AO621" s="3"/>
      <c r="AP621" s="3"/>
      <c r="AQ621" s="3"/>
      <c r="AR621" s="3"/>
      <c r="AS621" s="3"/>
    </row>
    <row r="622" spans="1:45" x14ac:dyDescent="0.25">
      <c r="A622" s="3"/>
      <c r="B622" s="3"/>
      <c r="C622" s="3"/>
      <c r="D622" s="3"/>
      <c r="E622" s="3"/>
      <c r="F622" s="3"/>
      <c r="G622" s="3"/>
      <c r="H622" s="3"/>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3"/>
      <c r="AH622" s="3"/>
      <c r="AI622" s="3"/>
      <c r="AJ622" s="3"/>
      <c r="AK622" s="3"/>
      <c r="AL622" s="3"/>
      <c r="AM622" s="3"/>
      <c r="AN622" s="3"/>
      <c r="AO622" s="3"/>
      <c r="AP622" s="3"/>
      <c r="AQ622" s="3"/>
      <c r="AR622" s="3"/>
      <c r="AS622" s="3"/>
    </row>
    <row r="623" spans="1:45" x14ac:dyDescent="0.25">
      <c r="A623" s="3"/>
      <c r="B623" s="3"/>
      <c r="C623" s="3"/>
      <c r="D623" s="3"/>
      <c r="E623" s="3"/>
      <c r="F623" s="3"/>
      <c r="G623" s="3"/>
      <c r="H623" s="3"/>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3"/>
      <c r="AH623" s="3"/>
      <c r="AI623" s="3"/>
      <c r="AJ623" s="3"/>
      <c r="AK623" s="3"/>
      <c r="AL623" s="3"/>
      <c r="AM623" s="3"/>
      <c r="AN623" s="3"/>
      <c r="AO623" s="3"/>
      <c r="AP623" s="3"/>
      <c r="AQ623" s="3"/>
      <c r="AR623" s="3"/>
      <c r="AS623" s="3"/>
    </row>
    <row r="624" spans="1:45" x14ac:dyDescent="0.25">
      <c r="A624" s="3"/>
      <c r="B624" s="3"/>
      <c r="C624" s="3"/>
      <c r="D624" s="3"/>
      <c r="E624" s="3"/>
      <c r="F624" s="3"/>
      <c r="G624" s="3"/>
      <c r="H624" s="3"/>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3"/>
      <c r="AH624" s="3"/>
      <c r="AI624" s="3"/>
      <c r="AJ624" s="3"/>
      <c r="AK624" s="3"/>
      <c r="AL624" s="3"/>
      <c r="AM624" s="3"/>
      <c r="AN624" s="3"/>
      <c r="AO624" s="3"/>
      <c r="AP624" s="3"/>
      <c r="AQ624" s="3"/>
      <c r="AR624" s="3"/>
      <c r="AS624" s="3"/>
    </row>
    <row r="625" spans="1:45" x14ac:dyDescent="0.25">
      <c r="A625" s="3"/>
      <c r="B625" s="3"/>
      <c r="C625" s="3"/>
      <c r="D625" s="3"/>
      <c r="E625" s="3"/>
      <c r="F625" s="3"/>
      <c r="G625" s="3"/>
      <c r="H625" s="3"/>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3"/>
      <c r="AH625" s="3"/>
      <c r="AI625" s="3"/>
      <c r="AJ625" s="3"/>
      <c r="AK625" s="3"/>
      <c r="AL625" s="3"/>
      <c r="AM625" s="3"/>
      <c r="AN625" s="3"/>
      <c r="AO625" s="3"/>
      <c r="AP625" s="3"/>
      <c r="AQ625" s="3"/>
      <c r="AR625" s="3"/>
      <c r="AS625" s="3"/>
    </row>
    <row r="626" spans="1:45" x14ac:dyDescent="0.25">
      <c r="A626" s="3"/>
      <c r="B626" s="3"/>
      <c r="C626" s="3"/>
      <c r="D626" s="3"/>
      <c r="E626" s="3"/>
      <c r="F626" s="3"/>
      <c r="G626" s="3"/>
      <c r="H626" s="3"/>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3"/>
      <c r="AH626" s="3"/>
      <c r="AI626" s="3"/>
      <c r="AJ626" s="3"/>
      <c r="AK626" s="3"/>
      <c r="AL626" s="3"/>
      <c r="AM626" s="3"/>
      <c r="AN626" s="3"/>
      <c r="AO626" s="3"/>
      <c r="AP626" s="3"/>
      <c r="AQ626" s="3"/>
      <c r="AR626" s="3"/>
      <c r="AS626" s="3"/>
    </row>
    <row r="627" spans="1:45" x14ac:dyDescent="0.25">
      <c r="A627" s="3"/>
      <c r="B627" s="3"/>
      <c r="C627" s="3"/>
      <c r="D627" s="3"/>
      <c r="E627" s="3"/>
      <c r="F627" s="3"/>
      <c r="G627" s="3"/>
      <c r="H627" s="3"/>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3"/>
      <c r="AH627" s="3"/>
      <c r="AI627" s="3"/>
      <c r="AJ627" s="3"/>
      <c r="AK627" s="3"/>
      <c r="AL627" s="3"/>
      <c r="AM627" s="3"/>
      <c r="AN627" s="3"/>
      <c r="AO627" s="3"/>
      <c r="AP627" s="3"/>
      <c r="AQ627" s="3"/>
      <c r="AR627" s="3"/>
      <c r="AS627" s="3"/>
    </row>
    <row r="628" spans="1:45" x14ac:dyDescent="0.25">
      <c r="A628" s="3"/>
      <c r="B628" s="3"/>
      <c r="C628" s="3"/>
      <c r="D628" s="3"/>
      <c r="E628" s="3"/>
      <c r="F628" s="3"/>
      <c r="G628" s="3"/>
      <c r="H628" s="3"/>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3"/>
      <c r="AH628" s="3"/>
      <c r="AI628" s="3"/>
      <c r="AJ628" s="3"/>
      <c r="AK628" s="3"/>
      <c r="AL628" s="3"/>
      <c r="AM628" s="3"/>
      <c r="AN628" s="3"/>
      <c r="AO628" s="3"/>
      <c r="AP628" s="3"/>
      <c r="AQ628" s="3"/>
      <c r="AR628" s="3"/>
      <c r="AS628" s="3"/>
    </row>
    <row r="629" spans="1:45" x14ac:dyDescent="0.25">
      <c r="A629" s="3"/>
      <c r="B629" s="3"/>
      <c r="C629" s="3"/>
      <c r="D629" s="3"/>
      <c r="E629" s="3"/>
      <c r="F629" s="3"/>
      <c r="G629" s="3"/>
      <c r="H629" s="3"/>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3"/>
      <c r="AH629" s="3"/>
      <c r="AI629" s="3"/>
      <c r="AJ629" s="3"/>
      <c r="AK629" s="3"/>
      <c r="AL629" s="3"/>
      <c r="AM629" s="3"/>
      <c r="AN629" s="3"/>
      <c r="AO629" s="3"/>
      <c r="AP629" s="3"/>
      <c r="AQ629" s="3"/>
      <c r="AR629" s="3"/>
      <c r="AS629" s="3"/>
    </row>
    <row r="630" spans="1:45" x14ac:dyDescent="0.25">
      <c r="A630" s="3"/>
      <c r="B630" s="3"/>
      <c r="C630" s="3"/>
      <c r="D630" s="3"/>
      <c r="E630" s="3"/>
      <c r="F630" s="3"/>
      <c r="G630" s="3"/>
      <c r="H630" s="3"/>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3"/>
      <c r="AH630" s="3"/>
      <c r="AI630" s="3"/>
      <c r="AJ630" s="3"/>
      <c r="AK630" s="3"/>
      <c r="AL630" s="3"/>
      <c r="AM630" s="3"/>
      <c r="AN630" s="3"/>
      <c r="AO630" s="3"/>
      <c r="AP630" s="3"/>
      <c r="AQ630" s="3"/>
      <c r="AR630" s="3"/>
      <c r="AS630" s="3"/>
    </row>
    <row r="631" spans="1:45" x14ac:dyDescent="0.25">
      <c r="A631" s="3"/>
      <c r="B631" s="3"/>
      <c r="C631" s="3"/>
      <c r="D631" s="3"/>
      <c r="E631" s="3"/>
      <c r="F631" s="3"/>
      <c r="G631" s="3"/>
      <c r="H631" s="3"/>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3"/>
      <c r="AH631" s="3"/>
      <c r="AI631" s="3"/>
      <c r="AJ631" s="3"/>
      <c r="AK631" s="3"/>
      <c r="AL631" s="3"/>
      <c r="AM631" s="3"/>
      <c r="AN631" s="3"/>
      <c r="AO631" s="3"/>
      <c r="AP631" s="3"/>
      <c r="AQ631" s="3"/>
      <c r="AR631" s="3"/>
      <c r="AS631" s="3"/>
    </row>
    <row r="632" spans="1:45" x14ac:dyDescent="0.25">
      <c r="A632" s="3"/>
      <c r="B632" s="3"/>
      <c r="C632" s="3"/>
      <c r="D632" s="3"/>
      <c r="E632" s="3"/>
      <c r="F632" s="3"/>
      <c r="G632" s="3"/>
      <c r="H632" s="3"/>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3"/>
      <c r="AH632" s="3"/>
      <c r="AI632" s="3"/>
      <c r="AJ632" s="3"/>
      <c r="AK632" s="3"/>
      <c r="AL632" s="3"/>
      <c r="AM632" s="3"/>
      <c r="AN632" s="3"/>
      <c r="AO632" s="3"/>
      <c r="AP632" s="3"/>
      <c r="AQ632" s="3"/>
      <c r="AR632" s="3"/>
      <c r="AS632" s="3"/>
    </row>
    <row r="633" spans="1:45" x14ac:dyDescent="0.25">
      <c r="A633" s="3"/>
      <c r="B633" s="3"/>
      <c r="C633" s="3"/>
      <c r="D633" s="3"/>
      <c r="E633" s="3"/>
      <c r="F633" s="3"/>
      <c r="G633" s="3"/>
      <c r="H633" s="3"/>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3"/>
      <c r="AH633" s="3"/>
      <c r="AI633" s="3"/>
      <c r="AJ633" s="3"/>
      <c r="AK633" s="3"/>
      <c r="AL633" s="3"/>
      <c r="AM633" s="3"/>
      <c r="AN633" s="3"/>
      <c r="AO633" s="3"/>
      <c r="AP633" s="3"/>
      <c r="AQ633" s="3"/>
      <c r="AR633" s="3"/>
      <c r="AS633" s="3"/>
    </row>
    <row r="634" spans="1:45" x14ac:dyDescent="0.25">
      <c r="A634" s="3"/>
      <c r="B634" s="3"/>
      <c r="C634" s="3"/>
      <c r="D634" s="3"/>
      <c r="E634" s="3"/>
      <c r="F634" s="3"/>
      <c r="G634" s="3"/>
      <c r="H634" s="3"/>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3"/>
      <c r="AH634" s="3"/>
      <c r="AI634" s="3"/>
      <c r="AJ634" s="3"/>
      <c r="AK634" s="3"/>
      <c r="AL634" s="3"/>
      <c r="AM634" s="3"/>
      <c r="AN634" s="3"/>
      <c r="AO634" s="3"/>
      <c r="AP634" s="3"/>
      <c r="AQ634" s="3"/>
      <c r="AR634" s="3"/>
      <c r="AS634" s="3"/>
    </row>
    <row r="635" spans="1:45" x14ac:dyDescent="0.25">
      <c r="A635" s="3"/>
      <c r="B635" s="3"/>
      <c r="C635" s="3"/>
      <c r="D635" s="3"/>
      <c r="E635" s="3"/>
      <c r="F635" s="3"/>
      <c r="G635" s="3"/>
      <c r="H635" s="3"/>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3"/>
      <c r="AH635" s="3"/>
      <c r="AI635" s="3"/>
      <c r="AJ635" s="3"/>
      <c r="AK635" s="3"/>
      <c r="AL635" s="3"/>
      <c r="AM635" s="3"/>
      <c r="AN635" s="3"/>
      <c r="AO635" s="3"/>
      <c r="AP635" s="3"/>
      <c r="AQ635" s="3"/>
      <c r="AR635" s="3"/>
      <c r="AS635" s="3"/>
    </row>
    <row r="636" spans="1:45" x14ac:dyDescent="0.25">
      <c r="A636" s="3"/>
      <c r="B636" s="3"/>
      <c r="C636" s="3"/>
      <c r="D636" s="3"/>
      <c r="E636" s="3"/>
      <c r="F636" s="3"/>
      <c r="G636" s="3"/>
      <c r="H636" s="3"/>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3"/>
      <c r="AH636" s="3"/>
      <c r="AI636" s="3"/>
      <c r="AJ636" s="3"/>
      <c r="AK636" s="3"/>
      <c r="AL636" s="3"/>
      <c r="AM636" s="3"/>
      <c r="AN636" s="3"/>
      <c r="AO636" s="3"/>
      <c r="AP636" s="3"/>
      <c r="AQ636" s="3"/>
      <c r="AR636" s="3"/>
      <c r="AS636" s="3"/>
    </row>
    <row r="637" spans="1:45" x14ac:dyDescent="0.25">
      <c r="A637" s="3"/>
      <c r="B637" s="3"/>
      <c r="C637" s="3"/>
      <c r="D637" s="3"/>
      <c r="E637" s="3"/>
      <c r="F637" s="3"/>
      <c r="G637" s="3"/>
      <c r="H637" s="3"/>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3"/>
      <c r="AH637" s="3"/>
      <c r="AI637" s="3"/>
      <c r="AJ637" s="3"/>
      <c r="AK637" s="3"/>
      <c r="AL637" s="3"/>
      <c r="AM637" s="3"/>
      <c r="AN637" s="3"/>
      <c r="AO637" s="3"/>
      <c r="AP637" s="3"/>
      <c r="AQ637" s="3"/>
      <c r="AR637" s="3"/>
      <c r="AS637" s="3"/>
    </row>
    <row r="638" spans="1:45" x14ac:dyDescent="0.25">
      <c r="A638" s="3"/>
      <c r="B638" s="3"/>
      <c r="C638" s="3"/>
      <c r="D638" s="3"/>
      <c r="E638" s="3"/>
      <c r="F638" s="3"/>
      <c r="G638" s="3"/>
      <c r="H638" s="3"/>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3"/>
      <c r="AH638" s="3"/>
      <c r="AI638" s="3"/>
      <c r="AJ638" s="3"/>
      <c r="AK638" s="3"/>
      <c r="AL638" s="3"/>
      <c r="AM638" s="3"/>
      <c r="AN638" s="3"/>
      <c r="AO638" s="3"/>
      <c r="AP638" s="3"/>
      <c r="AQ638" s="3"/>
      <c r="AR638" s="3"/>
      <c r="AS638" s="3"/>
    </row>
    <row r="639" spans="1:45" x14ac:dyDescent="0.25">
      <c r="A639" s="3"/>
      <c r="B639" s="3"/>
      <c r="C639" s="3"/>
      <c r="D639" s="3"/>
      <c r="E639" s="3"/>
      <c r="F639" s="3"/>
      <c r="G639" s="3"/>
      <c r="H639" s="3"/>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3"/>
      <c r="AH639" s="3"/>
      <c r="AI639" s="3"/>
      <c r="AJ639" s="3"/>
      <c r="AK639" s="3"/>
      <c r="AL639" s="3"/>
      <c r="AM639" s="3"/>
      <c r="AN639" s="3"/>
      <c r="AO639" s="3"/>
      <c r="AP639" s="3"/>
      <c r="AQ639" s="3"/>
      <c r="AR639" s="3"/>
      <c r="AS639" s="3"/>
    </row>
    <row r="640" spans="1:45" x14ac:dyDescent="0.25">
      <c r="A640" s="3"/>
      <c r="B640" s="3"/>
      <c r="C640" s="3"/>
      <c r="D640" s="3"/>
      <c r="E640" s="3"/>
      <c r="F640" s="3"/>
      <c r="G640" s="3"/>
      <c r="H640" s="3"/>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3"/>
      <c r="AH640" s="3"/>
      <c r="AI640" s="3"/>
      <c r="AJ640" s="3"/>
      <c r="AK640" s="3"/>
      <c r="AL640" s="3"/>
      <c r="AM640" s="3"/>
      <c r="AN640" s="3"/>
      <c r="AO640" s="3"/>
      <c r="AP640" s="3"/>
      <c r="AQ640" s="3"/>
      <c r="AR640" s="3"/>
      <c r="AS640" s="3"/>
    </row>
    <row r="641" spans="1:45" x14ac:dyDescent="0.25">
      <c r="A641" s="3"/>
      <c r="B641" s="3"/>
      <c r="C641" s="3"/>
      <c r="D641" s="3"/>
      <c r="E641" s="3"/>
      <c r="F641" s="3"/>
      <c r="G641" s="3"/>
      <c r="H641" s="3"/>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3"/>
      <c r="AH641" s="3"/>
      <c r="AI641" s="3"/>
      <c r="AJ641" s="3"/>
      <c r="AK641" s="3"/>
      <c r="AL641" s="3"/>
      <c r="AM641" s="3"/>
      <c r="AN641" s="3"/>
      <c r="AO641" s="3"/>
      <c r="AP641" s="3"/>
      <c r="AQ641" s="3"/>
      <c r="AR641" s="3"/>
      <c r="AS641" s="3"/>
    </row>
    <row r="642" spans="1:45" x14ac:dyDescent="0.25">
      <c r="A642" s="3"/>
      <c r="B642" s="3"/>
      <c r="C642" s="3"/>
      <c r="D642" s="3"/>
      <c r="E642" s="3"/>
      <c r="F642" s="3"/>
      <c r="G642" s="3"/>
      <c r="H642" s="3"/>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3"/>
      <c r="AH642" s="3"/>
      <c r="AI642" s="3"/>
      <c r="AJ642" s="3"/>
      <c r="AK642" s="3"/>
      <c r="AL642" s="3"/>
      <c r="AM642" s="3"/>
      <c r="AN642" s="3"/>
      <c r="AO642" s="3"/>
      <c r="AP642" s="3"/>
      <c r="AQ642" s="3"/>
      <c r="AR642" s="3"/>
      <c r="AS642" s="3"/>
    </row>
    <row r="643" spans="1:45" x14ac:dyDescent="0.25">
      <c r="A643" s="3"/>
      <c r="B643" s="3"/>
      <c r="C643" s="3"/>
      <c r="D643" s="3"/>
      <c r="E643" s="3"/>
      <c r="F643" s="3"/>
      <c r="G643" s="3"/>
      <c r="H643" s="3"/>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3"/>
      <c r="AH643" s="3"/>
      <c r="AI643" s="3"/>
      <c r="AJ643" s="3"/>
      <c r="AK643" s="3"/>
      <c r="AL643" s="3"/>
      <c r="AM643" s="3"/>
      <c r="AN643" s="3"/>
      <c r="AO643" s="3"/>
      <c r="AP643" s="3"/>
      <c r="AQ643" s="3"/>
      <c r="AR643" s="3"/>
      <c r="AS643" s="3"/>
    </row>
    <row r="644" spans="1:45" x14ac:dyDescent="0.25">
      <c r="A644" s="3"/>
      <c r="B644" s="3"/>
      <c r="C644" s="3"/>
      <c r="D644" s="3"/>
      <c r="E644" s="3"/>
      <c r="F644" s="3"/>
      <c r="G644" s="3"/>
      <c r="H644" s="3"/>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3"/>
      <c r="AH644" s="3"/>
      <c r="AI644" s="3"/>
      <c r="AJ644" s="3"/>
      <c r="AK644" s="3"/>
      <c r="AL644" s="3"/>
      <c r="AM644" s="3"/>
      <c r="AN644" s="3"/>
      <c r="AO644" s="3"/>
      <c r="AP644" s="3"/>
      <c r="AQ644" s="3"/>
      <c r="AR644" s="3"/>
      <c r="AS644" s="3"/>
    </row>
    <row r="645" spans="1:45" x14ac:dyDescent="0.25">
      <c r="A645" s="3"/>
      <c r="B645" s="3"/>
      <c r="C645" s="3"/>
      <c r="D645" s="3"/>
      <c r="E645" s="3"/>
      <c r="F645" s="3"/>
      <c r="G645" s="3"/>
      <c r="H645" s="3"/>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3"/>
      <c r="AH645" s="3"/>
      <c r="AI645" s="3"/>
      <c r="AJ645" s="3"/>
      <c r="AK645" s="3"/>
      <c r="AL645" s="3"/>
      <c r="AM645" s="3"/>
      <c r="AN645" s="3"/>
      <c r="AO645" s="3"/>
      <c r="AP645" s="3"/>
      <c r="AQ645" s="3"/>
      <c r="AR645" s="3"/>
      <c r="AS645" s="3"/>
    </row>
    <row r="646" spans="1:45" x14ac:dyDescent="0.25">
      <c r="A646" s="3"/>
      <c r="B646" s="3"/>
      <c r="C646" s="3"/>
      <c r="D646" s="3"/>
      <c r="E646" s="3"/>
      <c r="F646" s="3"/>
      <c r="G646" s="3"/>
      <c r="H646" s="3"/>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3"/>
      <c r="AH646" s="3"/>
      <c r="AI646" s="3"/>
      <c r="AJ646" s="3"/>
      <c r="AK646" s="3"/>
      <c r="AL646" s="3"/>
      <c r="AM646" s="3"/>
      <c r="AN646" s="3"/>
      <c r="AO646" s="3"/>
      <c r="AP646" s="3"/>
      <c r="AQ646" s="3"/>
      <c r="AR646" s="3"/>
      <c r="AS646" s="3"/>
    </row>
    <row r="647" spans="1:45" x14ac:dyDescent="0.25">
      <c r="A647" s="3"/>
      <c r="B647" s="3"/>
      <c r="C647" s="3"/>
      <c r="D647" s="3"/>
      <c r="E647" s="3"/>
      <c r="F647" s="3"/>
      <c r="G647" s="3"/>
      <c r="H647" s="3"/>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3"/>
      <c r="AH647" s="3"/>
      <c r="AI647" s="3"/>
      <c r="AJ647" s="3"/>
      <c r="AK647" s="3"/>
      <c r="AL647" s="3"/>
      <c r="AM647" s="3"/>
      <c r="AN647" s="3"/>
      <c r="AO647" s="3"/>
      <c r="AP647" s="3"/>
      <c r="AQ647" s="3"/>
      <c r="AR647" s="3"/>
      <c r="AS647" s="3"/>
    </row>
    <row r="648" spans="1:45" x14ac:dyDescent="0.25">
      <c r="A648" s="3"/>
      <c r="B648" s="3"/>
      <c r="C648" s="3"/>
      <c r="D648" s="3"/>
      <c r="E648" s="3"/>
      <c r="F648" s="3"/>
      <c r="G648" s="3"/>
      <c r="H648" s="3"/>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3"/>
      <c r="AH648" s="3"/>
      <c r="AI648" s="3"/>
      <c r="AJ648" s="3"/>
      <c r="AK648" s="3"/>
      <c r="AL648" s="3"/>
      <c r="AM648" s="3"/>
      <c r="AN648" s="3"/>
      <c r="AO648" s="3"/>
      <c r="AP648" s="3"/>
      <c r="AQ648" s="3"/>
      <c r="AR648" s="3"/>
      <c r="AS648" s="3"/>
    </row>
    <row r="649" spans="1:45" x14ac:dyDescent="0.25">
      <c r="A649" s="3"/>
      <c r="B649" s="3"/>
      <c r="C649" s="3"/>
      <c r="D649" s="3"/>
      <c r="E649" s="3"/>
      <c r="F649" s="3"/>
      <c r="G649" s="3"/>
      <c r="H649" s="3"/>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3"/>
      <c r="AH649" s="3"/>
      <c r="AI649" s="3"/>
      <c r="AJ649" s="3"/>
      <c r="AK649" s="3"/>
      <c r="AL649" s="3"/>
      <c r="AM649" s="3"/>
      <c r="AN649" s="3"/>
      <c r="AO649" s="3"/>
      <c r="AP649" s="3"/>
      <c r="AQ649" s="3"/>
      <c r="AR649" s="3"/>
      <c r="AS649" s="3"/>
    </row>
    <row r="650" spans="1:45" x14ac:dyDescent="0.25">
      <c r="A650" s="3"/>
      <c r="B650" s="3"/>
      <c r="C650" s="3"/>
      <c r="D650" s="3"/>
      <c r="E650" s="3"/>
      <c r="F650" s="3"/>
      <c r="G650" s="3"/>
      <c r="H650" s="3"/>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3"/>
      <c r="AH650" s="3"/>
      <c r="AI650" s="3"/>
      <c r="AJ650" s="3"/>
      <c r="AK650" s="3"/>
      <c r="AL650" s="3"/>
      <c r="AM650" s="3"/>
      <c r="AN650" s="3"/>
      <c r="AO650" s="3"/>
      <c r="AP650" s="3"/>
      <c r="AQ650" s="3"/>
      <c r="AR650" s="3"/>
      <c r="AS650" s="3"/>
    </row>
    <row r="651" spans="1:45" x14ac:dyDescent="0.25">
      <c r="A651" s="3"/>
      <c r="B651" s="3"/>
      <c r="C651" s="3"/>
      <c r="D651" s="3"/>
      <c r="E651" s="3"/>
      <c r="F651" s="3"/>
      <c r="G651" s="3"/>
      <c r="H651" s="3"/>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3"/>
      <c r="AH651" s="3"/>
      <c r="AI651" s="3"/>
      <c r="AJ651" s="3"/>
      <c r="AK651" s="3"/>
      <c r="AL651" s="3"/>
      <c r="AM651" s="3"/>
      <c r="AN651" s="3"/>
      <c r="AO651" s="3"/>
      <c r="AP651" s="3"/>
      <c r="AQ651" s="3"/>
      <c r="AR651" s="3"/>
      <c r="AS651" s="3"/>
    </row>
    <row r="652" spans="1:45" x14ac:dyDescent="0.25">
      <c r="A652" s="3"/>
      <c r="B652" s="3"/>
      <c r="C652" s="3"/>
      <c r="D652" s="3"/>
      <c r="E652" s="3"/>
      <c r="F652" s="3"/>
      <c r="G652" s="3"/>
      <c r="H652" s="3"/>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3"/>
      <c r="AH652" s="3"/>
      <c r="AI652" s="3"/>
      <c r="AJ652" s="3"/>
      <c r="AK652" s="3"/>
      <c r="AL652" s="3"/>
      <c r="AM652" s="3"/>
      <c r="AN652" s="3"/>
      <c r="AO652" s="3"/>
      <c r="AP652" s="3"/>
      <c r="AQ652" s="3"/>
      <c r="AR652" s="3"/>
      <c r="AS652" s="3"/>
    </row>
    <row r="653" spans="1:45" x14ac:dyDescent="0.25">
      <c r="A653" s="3"/>
      <c r="B653" s="3"/>
      <c r="C653" s="3"/>
      <c r="D653" s="3"/>
      <c r="E653" s="3"/>
      <c r="F653" s="3"/>
      <c r="G653" s="3"/>
      <c r="H653" s="3"/>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3"/>
      <c r="AH653" s="3"/>
      <c r="AI653" s="3"/>
      <c r="AJ653" s="3"/>
      <c r="AK653" s="3"/>
      <c r="AL653" s="3"/>
      <c r="AM653" s="3"/>
      <c r="AN653" s="3"/>
      <c r="AO653" s="3"/>
      <c r="AP653" s="3"/>
      <c r="AQ653" s="3"/>
      <c r="AR653" s="3"/>
      <c r="AS653" s="3"/>
    </row>
    <row r="654" spans="1:45" x14ac:dyDescent="0.25">
      <c r="A654" s="3"/>
      <c r="B654" s="3"/>
      <c r="C654" s="3"/>
      <c r="D654" s="3"/>
      <c r="E654" s="3"/>
      <c r="F654" s="3"/>
      <c r="G654" s="3"/>
      <c r="H654" s="3"/>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3"/>
      <c r="AH654" s="3"/>
      <c r="AI654" s="3"/>
      <c r="AJ654" s="3"/>
      <c r="AK654" s="3"/>
      <c r="AL654" s="3"/>
      <c r="AM654" s="3"/>
      <c r="AN654" s="3"/>
      <c r="AO654" s="3"/>
      <c r="AP654" s="3"/>
      <c r="AQ654" s="3"/>
      <c r="AR654" s="3"/>
      <c r="AS654" s="3"/>
    </row>
    <row r="655" spans="1:45" x14ac:dyDescent="0.25">
      <c r="A655" s="3"/>
      <c r="B655" s="3"/>
      <c r="C655" s="3"/>
      <c r="D655" s="3"/>
      <c r="E655" s="3"/>
      <c r="F655" s="3"/>
      <c r="G655" s="3"/>
      <c r="H655" s="3"/>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3"/>
      <c r="AH655" s="3"/>
      <c r="AI655" s="3"/>
      <c r="AJ655" s="3"/>
      <c r="AK655" s="3"/>
      <c r="AL655" s="3"/>
      <c r="AM655" s="3"/>
      <c r="AN655" s="3"/>
      <c r="AO655" s="3"/>
      <c r="AP655" s="3"/>
      <c r="AQ655" s="3"/>
      <c r="AR655" s="3"/>
      <c r="AS655" s="3"/>
    </row>
    <row r="656" spans="1:45" x14ac:dyDescent="0.25">
      <c r="A656" s="3"/>
      <c r="B656" s="3"/>
      <c r="C656" s="3"/>
      <c r="D656" s="3"/>
      <c r="E656" s="3"/>
      <c r="F656" s="3"/>
      <c r="G656" s="3"/>
      <c r="H656" s="3"/>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3"/>
      <c r="AH656" s="3"/>
      <c r="AI656" s="3"/>
      <c r="AJ656" s="3"/>
      <c r="AK656" s="3"/>
      <c r="AL656" s="3"/>
      <c r="AM656" s="3"/>
      <c r="AN656" s="3"/>
      <c r="AO656" s="3"/>
      <c r="AP656" s="3"/>
      <c r="AQ656" s="3"/>
      <c r="AR656" s="3"/>
      <c r="AS656" s="3"/>
    </row>
    <row r="657" spans="1:45" x14ac:dyDescent="0.25">
      <c r="A657" s="3"/>
      <c r="B657" s="3"/>
      <c r="C657" s="3"/>
      <c r="D657" s="3"/>
      <c r="E657" s="3"/>
      <c r="F657" s="3"/>
      <c r="G657" s="3"/>
      <c r="H657" s="3"/>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3"/>
      <c r="AH657" s="3"/>
      <c r="AI657" s="3"/>
      <c r="AJ657" s="3"/>
      <c r="AK657" s="3"/>
      <c r="AL657" s="3"/>
      <c r="AM657" s="3"/>
      <c r="AN657" s="3"/>
      <c r="AO657" s="3"/>
      <c r="AP657" s="3"/>
      <c r="AQ657" s="3"/>
      <c r="AR657" s="3"/>
      <c r="AS657" s="3"/>
    </row>
    <row r="658" spans="1:45" x14ac:dyDescent="0.25">
      <c r="A658" s="3"/>
      <c r="B658" s="3"/>
      <c r="C658" s="3"/>
      <c r="D658" s="3"/>
      <c r="E658" s="3"/>
      <c r="F658" s="3"/>
      <c r="G658" s="3"/>
      <c r="H658" s="3"/>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3"/>
      <c r="AH658" s="3"/>
      <c r="AI658" s="3"/>
      <c r="AJ658" s="3"/>
      <c r="AK658" s="3"/>
      <c r="AL658" s="3"/>
      <c r="AM658" s="3"/>
      <c r="AN658" s="3"/>
      <c r="AO658" s="3"/>
      <c r="AP658" s="3"/>
      <c r="AQ658" s="3"/>
      <c r="AR658" s="3"/>
      <c r="AS658" s="3"/>
    </row>
    <row r="659" spans="1:45" x14ac:dyDescent="0.25">
      <c r="A659" s="3"/>
      <c r="B659" s="3"/>
      <c r="C659" s="3"/>
      <c r="D659" s="3"/>
      <c r="E659" s="3"/>
      <c r="F659" s="3"/>
      <c r="G659" s="3"/>
      <c r="H659" s="3"/>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3"/>
      <c r="AH659" s="3"/>
      <c r="AI659" s="3"/>
      <c r="AJ659" s="3"/>
      <c r="AK659" s="3"/>
      <c r="AL659" s="3"/>
      <c r="AM659" s="3"/>
      <c r="AN659" s="3"/>
      <c r="AO659" s="3"/>
      <c r="AP659" s="3"/>
      <c r="AQ659" s="3"/>
      <c r="AR659" s="3"/>
      <c r="AS659" s="3"/>
    </row>
    <row r="660" spans="1:45" x14ac:dyDescent="0.25">
      <c r="A660" s="3"/>
      <c r="B660" s="3"/>
      <c r="C660" s="3"/>
      <c r="D660" s="3"/>
      <c r="E660" s="3"/>
      <c r="F660" s="3"/>
      <c r="G660" s="3"/>
      <c r="H660" s="3"/>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3"/>
      <c r="AH660" s="3"/>
      <c r="AI660" s="3"/>
      <c r="AJ660" s="3"/>
      <c r="AK660" s="3"/>
      <c r="AL660" s="3"/>
      <c r="AM660" s="3"/>
      <c r="AN660" s="3"/>
      <c r="AO660" s="3"/>
      <c r="AP660" s="3"/>
      <c r="AQ660" s="3"/>
      <c r="AR660" s="3"/>
      <c r="AS660" s="3"/>
    </row>
    <row r="661" spans="1:45" x14ac:dyDescent="0.25">
      <c r="A661" s="3"/>
      <c r="B661" s="3"/>
      <c r="C661" s="3"/>
      <c r="D661" s="3"/>
      <c r="E661" s="3"/>
      <c r="F661" s="3"/>
      <c r="G661" s="3"/>
      <c r="H661" s="3"/>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3"/>
      <c r="AH661" s="3"/>
      <c r="AI661" s="3"/>
      <c r="AJ661" s="3"/>
      <c r="AK661" s="3"/>
      <c r="AL661" s="3"/>
      <c r="AM661" s="3"/>
      <c r="AN661" s="3"/>
      <c r="AO661" s="3"/>
      <c r="AP661" s="3"/>
      <c r="AQ661" s="3"/>
      <c r="AR661" s="3"/>
      <c r="AS661" s="3"/>
    </row>
    <row r="662" spans="1:45" x14ac:dyDescent="0.25">
      <c r="A662" s="3"/>
      <c r="B662" s="3"/>
      <c r="C662" s="3"/>
      <c r="D662" s="3"/>
      <c r="E662" s="3"/>
      <c r="F662" s="3"/>
      <c r="G662" s="3"/>
      <c r="H662" s="3"/>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3"/>
      <c r="AH662" s="3"/>
      <c r="AI662" s="3"/>
      <c r="AJ662" s="3"/>
      <c r="AK662" s="3"/>
      <c r="AL662" s="3"/>
      <c r="AM662" s="3"/>
      <c r="AN662" s="3"/>
      <c r="AO662" s="3"/>
      <c r="AP662" s="3"/>
      <c r="AQ662" s="3"/>
      <c r="AR662" s="3"/>
      <c r="AS662" s="3"/>
    </row>
    <row r="663" spans="1:45" x14ac:dyDescent="0.25">
      <c r="A663" s="3"/>
      <c r="B663" s="3"/>
      <c r="C663" s="3"/>
      <c r="D663" s="3"/>
      <c r="E663" s="3"/>
      <c r="F663" s="3"/>
      <c r="G663" s="3"/>
      <c r="H663" s="3"/>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3"/>
      <c r="AH663" s="3"/>
      <c r="AI663" s="3"/>
      <c r="AJ663" s="3"/>
      <c r="AK663" s="3"/>
      <c r="AL663" s="3"/>
      <c r="AM663" s="3"/>
      <c r="AN663" s="3"/>
      <c r="AO663" s="3"/>
      <c r="AP663" s="3"/>
      <c r="AQ663" s="3"/>
      <c r="AR663" s="3"/>
      <c r="AS663" s="3"/>
    </row>
    <row r="664" spans="1:45" x14ac:dyDescent="0.25">
      <c r="A664" s="3"/>
      <c r="B664" s="3"/>
      <c r="C664" s="3"/>
      <c r="D664" s="3"/>
      <c r="E664" s="3"/>
      <c r="F664" s="3"/>
      <c r="G664" s="3"/>
      <c r="H664" s="3"/>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3"/>
      <c r="AH664" s="3"/>
      <c r="AI664" s="3"/>
      <c r="AJ664" s="3"/>
      <c r="AK664" s="3"/>
      <c r="AL664" s="3"/>
      <c r="AM664" s="3"/>
      <c r="AN664" s="3"/>
      <c r="AO664" s="3"/>
      <c r="AP664" s="3"/>
      <c r="AQ664" s="3"/>
      <c r="AR664" s="3"/>
      <c r="AS664" s="3"/>
    </row>
    <row r="665" spans="1:45" x14ac:dyDescent="0.25">
      <c r="A665" s="3"/>
      <c r="B665" s="3"/>
      <c r="C665" s="3"/>
      <c r="D665" s="3"/>
      <c r="E665" s="3"/>
      <c r="F665" s="3"/>
      <c r="G665" s="3"/>
      <c r="H665" s="3"/>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3"/>
      <c r="AH665" s="3"/>
      <c r="AI665" s="3"/>
      <c r="AJ665" s="3"/>
      <c r="AK665" s="3"/>
      <c r="AL665" s="3"/>
      <c r="AM665" s="3"/>
      <c r="AN665" s="3"/>
      <c r="AO665" s="3"/>
      <c r="AP665" s="3"/>
      <c r="AQ665" s="3"/>
      <c r="AR665" s="3"/>
      <c r="AS665" s="3"/>
    </row>
    <row r="666" spans="1:45" x14ac:dyDescent="0.25">
      <c r="A666" s="3"/>
      <c r="B666" s="3"/>
      <c r="C666" s="3"/>
      <c r="D666" s="3"/>
      <c r="E666" s="3"/>
      <c r="F666" s="3"/>
      <c r="G666" s="3"/>
      <c r="H666" s="3"/>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3"/>
      <c r="AH666" s="3"/>
      <c r="AI666" s="3"/>
      <c r="AJ666" s="3"/>
      <c r="AK666" s="3"/>
      <c r="AL666" s="3"/>
      <c r="AM666" s="3"/>
      <c r="AN666" s="3"/>
      <c r="AO666" s="3"/>
      <c r="AP666" s="3"/>
      <c r="AQ666" s="3"/>
      <c r="AR666" s="3"/>
      <c r="AS666" s="3"/>
    </row>
    <row r="667" spans="1:45" x14ac:dyDescent="0.25">
      <c r="A667" s="3"/>
      <c r="B667" s="3"/>
      <c r="C667" s="3"/>
      <c r="D667" s="3"/>
      <c r="E667" s="3"/>
      <c r="F667" s="3"/>
      <c r="G667" s="3"/>
      <c r="H667" s="3"/>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3"/>
      <c r="AH667" s="3"/>
      <c r="AI667" s="3"/>
      <c r="AJ667" s="3"/>
      <c r="AK667" s="3"/>
      <c r="AL667" s="3"/>
      <c r="AM667" s="3"/>
      <c r="AN667" s="3"/>
      <c r="AO667" s="3"/>
      <c r="AP667" s="3"/>
      <c r="AQ667" s="3"/>
      <c r="AR667" s="3"/>
      <c r="AS667" s="3"/>
    </row>
    <row r="668" spans="1:45" x14ac:dyDescent="0.25">
      <c r="A668" s="3"/>
      <c r="B668" s="3"/>
      <c r="C668" s="3"/>
      <c r="D668" s="3"/>
      <c r="E668" s="3"/>
      <c r="F668" s="3"/>
      <c r="G668" s="3"/>
      <c r="H668" s="3"/>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3"/>
      <c r="AH668" s="3"/>
      <c r="AI668" s="3"/>
      <c r="AJ668" s="3"/>
      <c r="AK668" s="3"/>
      <c r="AL668" s="3"/>
      <c r="AM668" s="3"/>
      <c r="AN668" s="3"/>
      <c r="AO668" s="3"/>
      <c r="AP668" s="3"/>
      <c r="AQ668" s="3"/>
      <c r="AR668" s="3"/>
      <c r="AS668" s="3"/>
    </row>
    <row r="669" spans="1:45" x14ac:dyDescent="0.25">
      <c r="A669" s="3"/>
      <c r="B669" s="3"/>
      <c r="C669" s="3"/>
      <c r="D669" s="3"/>
      <c r="E669" s="3"/>
      <c r="F669" s="3"/>
      <c r="G669" s="3"/>
      <c r="H669" s="3"/>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3"/>
      <c r="AH669" s="3"/>
      <c r="AI669" s="3"/>
      <c r="AJ669" s="3"/>
      <c r="AK669" s="3"/>
      <c r="AL669" s="3"/>
      <c r="AM669" s="3"/>
      <c r="AN669" s="3"/>
      <c r="AO669" s="3"/>
      <c r="AP669" s="3"/>
      <c r="AQ669" s="3"/>
      <c r="AR669" s="3"/>
      <c r="AS669" s="3"/>
    </row>
    <row r="670" spans="1:45" x14ac:dyDescent="0.25">
      <c r="A670" s="3"/>
      <c r="B670" s="3"/>
      <c r="C670" s="3"/>
      <c r="D670" s="3"/>
      <c r="E670" s="3"/>
      <c r="F670" s="3"/>
      <c r="G670" s="3"/>
      <c r="H670" s="3"/>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3"/>
      <c r="AH670" s="3"/>
      <c r="AI670" s="3"/>
      <c r="AJ670" s="3"/>
      <c r="AK670" s="3"/>
      <c r="AL670" s="3"/>
      <c r="AM670" s="3"/>
      <c r="AN670" s="3"/>
      <c r="AO670" s="3"/>
      <c r="AP670" s="3"/>
      <c r="AQ670" s="3"/>
      <c r="AR670" s="3"/>
      <c r="AS670" s="3"/>
    </row>
    <row r="671" spans="1:45" x14ac:dyDescent="0.25">
      <c r="A671" s="3"/>
      <c r="B671" s="3"/>
      <c r="C671" s="3"/>
      <c r="D671" s="3"/>
      <c r="E671" s="3"/>
      <c r="F671" s="3"/>
      <c r="G671" s="3"/>
      <c r="H671" s="3"/>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3"/>
      <c r="AH671" s="3"/>
      <c r="AI671" s="3"/>
      <c r="AJ671" s="3"/>
      <c r="AK671" s="3"/>
      <c r="AL671" s="3"/>
      <c r="AM671" s="3"/>
      <c r="AN671" s="3"/>
      <c r="AO671" s="3"/>
      <c r="AP671" s="3"/>
      <c r="AQ671" s="3"/>
      <c r="AR671" s="3"/>
      <c r="AS671" s="3"/>
    </row>
    <row r="672" spans="1:45" x14ac:dyDescent="0.25">
      <c r="A672" s="3"/>
      <c r="B672" s="3"/>
      <c r="C672" s="3"/>
      <c r="D672" s="3"/>
      <c r="E672" s="3"/>
      <c r="F672" s="3"/>
      <c r="G672" s="3"/>
      <c r="H672" s="3"/>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3"/>
      <c r="AH672" s="3"/>
      <c r="AI672" s="3"/>
      <c r="AJ672" s="3"/>
      <c r="AK672" s="3"/>
      <c r="AL672" s="3"/>
      <c r="AM672" s="3"/>
      <c r="AN672" s="3"/>
      <c r="AO672" s="3"/>
      <c r="AP672" s="3"/>
      <c r="AQ672" s="3"/>
      <c r="AR672" s="3"/>
      <c r="AS672" s="3"/>
    </row>
    <row r="673" spans="1:45" x14ac:dyDescent="0.25">
      <c r="A673" s="3"/>
      <c r="B673" s="3"/>
      <c r="C673" s="3"/>
      <c r="D673" s="3"/>
      <c r="E673" s="3"/>
      <c r="F673" s="3"/>
      <c r="G673" s="3"/>
      <c r="H673" s="3"/>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3"/>
      <c r="AH673" s="3"/>
      <c r="AI673" s="3"/>
      <c r="AJ673" s="3"/>
      <c r="AK673" s="3"/>
      <c r="AL673" s="3"/>
      <c r="AM673" s="3"/>
      <c r="AN673" s="3"/>
      <c r="AO673" s="3"/>
      <c r="AP673" s="3"/>
      <c r="AQ673" s="3"/>
      <c r="AR673" s="3"/>
      <c r="AS673" s="3"/>
    </row>
    <row r="674" spans="1:45" x14ac:dyDescent="0.25">
      <c r="A674" s="3"/>
      <c r="B674" s="3"/>
      <c r="C674" s="3"/>
      <c r="D674" s="3"/>
      <c r="E674" s="3"/>
      <c r="F674" s="3"/>
      <c r="G674" s="3"/>
      <c r="H674" s="3"/>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3"/>
      <c r="AH674" s="3"/>
      <c r="AI674" s="3"/>
      <c r="AJ674" s="3"/>
      <c r="AK674" s="3"/>
      <c r="AL674" s="3"/>
      <c r="AM674" s="3"/>
      <c r="AN674" s="3"/>
      <c r="AO674" s="3"/>
      <c r="AP674" s="3"/>
      <c r="AQ674" s="3"/>
      <c r="AR674" s="3"/>
      <c r="AS674" s="3"/>
    </row>
    <row r="675" spans="1:45" x14ac:dyDescent="0.25">
      <c r="A675" s="3"/>
      <c r="B675" s="3"/>
      <c r="C675" s="3"/>
      <c r="D675" s="3"/>
      <c r="E675" s="3"/>
      <c r="F675" s="3"/>
      <c r="G675" s="3"/>
      <c r="H675" s="3"/>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3"/>
      <c r="AH675" s="3"/>
      <c r="AI675" s="3"/>
      <c r="AJ675" s="3"/>
      <c r="AK675" s="3"/>
      <c r="AL675" s="3"/>
      <c r="AM675" s="3"/>
      <c r="AN675" s="3"/>
      <c r="AO675" s="3"/>
      <c r="AP675" s="3"/>
      <c r="AQ675" s="3"/>
      <c r="AR675" s="3"/>
      <c r="AS675" s="3"/>
    </row>
    <row r="676" spans="1:45" x14ac:dyDescent="0.25">
      <c r="A676" s="3"/>
      <c r="B676" s="3"/>
      <c r="C676" s="3"/>
      <c r="D676" s="3"/>
      <c r="E676" s="3"/>
      <c r="F676" s="3"/>
      <c r="G676" s="3"/>
      <c r="H676" s="3"/>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3"/>
      <c r="AH676" s="3"/>
      <c r="AI676" s="3"/>
      <c r="AJ676" s="3"/>
      <c r="AK676" s="3"/>
      <c r="AL676" s="3"/>
      <c r="AM676" s="3"/>
      <c r="AN676" s="3"/>
      <c r="AO676" s="3"/>
      <c r="AP676" s="3"/>
      <c r="AQ676" s="3"/>
      <c r="AR676" s="3"/>
      <c r="AS676" s="3"/>
    </row>
    <row r="677" spans="1:45" x14ac:dyDescent="0.25">
      <c r="A677" s="3"/>
      <c r="B677" s="3"/>
      <c r="C677" s="3"/>
      <c r="D677" s="3"/>
      <c r="E677" s="3"/>
      <c r="F677" s="3"/>
      <c r="G677" s="3"/>
      <c r="H677" s="3"/>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3"/>
      <c r="AH677" s="3"/>
      <c r="AI677" s="3"/>
      <c r="AJ677" s="3"/>
      <c r="AK677" s="3"/>
      <c r="AL677" s="3"/>
      <c r="AM677" s="3"/>
      <c r="AN677" s="3"/>
      <c r="AO677" s="3"/>
      <c r="AP677" s="3"/>
      <c r="AQ677" s="3"/>
      <c r="AR677" s="3"/>
      <c r="AS677" s="3"/>
    </row>
    <row r="678" spans="1:45" x14ac:dyDescent="0.25">
      <c r="A678" s="3"/>
      <c r="B678" s="3"/>
      <c r="C678" s="3"/>
      <c r="D678" s="3"/>
      <c r="E678" s="3"/>
      <c r="F678" s="3"/>
      <c r="G678" s="3"/>
      <c r="H678" s="3"/>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3"/>
      <c r="AH678" s="3"/>
      <c r="AI678" s="3"/>
      <c r="AJ678" s="3"/>
      <c r="AK678" s="3"/>
      <c r="AL678" s="3"/>
      <c r="AM678" s="3"/>
      <c r="AN678" s="3"/>
      <c r="AO678" s="3"/>
      <c r="AP678" s="3"/>
      <c r="AQ678" s="3"/>
      <c r="AR678" s="3"/>
      <c r="AS678" s="3"/>
    </row>
    <row r="679" spans="1:45" x14ac:dyDescent="0.25">
      <c r="A679" s="3"/>
      <c r="B679" s="3"/>
      <c r="C679" s="3"/>
      <c r="D679" s="3"/>
      <c r="E679" s="3"/>
      <c r="F679" s="3"/>
      <c r="G679" s="3"/>
      <c r="H679" s="3"/>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3"/>
      <c r="AH679" s="3"/>
      <c r="AI679" s="3"/>
      <c r="AJ679" s="3"/>
      <c r="AK679" s="3"/>
      <c r="AL679" s="3"/>
      <c r="AM679" s="3"/>
      <c r="AN679" s="3"/>
      <c r="AO679" s="3"/>
      <c r="AP679" s="3"/>
      <c r="AQ679" s="3"/>
      <c r="AR679" s="3"/>
      <c r="AS679" s="3"/>
    </row>
    <row r="680" spans="1:45" x14ac:dyDescent="0.25">
      <c r="A680" s="3"/>
      <c r="B680" s="3"/>
      <c r="C680" s="3"/>
      <c r="D680" s="3"/>
      <c r="E680" s="3"/>
      <c r="F680" s="3"/>
      <c r="G680" s="3"/>
      <c r="H680" s="3"/>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3"/>
      <c r="AH680" s="3"/>
      <c r="AI680" s="3"/>
      <c r="AJ680" s="3"/>
      <c r="AK680" s="3"/>
      <c r="AL680" s="3"/>
      <c r="AM680" s="3"/>
      <c r="AN680" s="3"/>
      <c r="AO680" s="3"/>
      <c r="AP680" s="3"/>
      <c r="AQ680" s="3"/>
      <c r="AR680" s="3"/>
      <c r="AS680" s="3"/>
    </row>
    <row r="681" spans="1:45" x14ac:dyDescent="0.25">
      <c r="A681" s="3"/>
      <c r="B681" s="3"/>
      <c r="C681" s="3"/>
      <c r="D681" s="3"/>
      <c r="E681" s="3"/>
      <c r="F681" s="3"/>
      <c r="G681" s="3"/>
      <c r="H681" s="3"/>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3"/>
      <c r="AH681" s="3"/>
      <c r="AI681" s="3"/>
      <c r="AJ681" s="3"/>
      <c r="AK681" s="3"/>
      <c r="AL681" s="3"/>
      <c r="AM681" s="3"/>
      <c r="AN681" s="3"/>
      <c r="AO681" s="3"/>
      <c r="AP681" s="3"/>
      <c r="AQ681" s="3"/>
      <c r="AR681" s="3"/>
      <c r="AS681" s="3"/>
    </row>
    <row r="682" spans="1:45" x14ac:dyDescent="0.25">
      <c r="A682" s="3"/>
      <c r="B682" s="3"/>
      <c r="C682" s="3"/>
      <c r="D682" s="3"/>
      <c r="E682" s="3"/>
      <c r="F682" s="3"/>
      <c r="G682" s="3"/>
      <c r="H682" s="3"/>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3"/>
      <c r="AH682" s="3"/>
      <c r="AI682" s="3"/>
      <c r="AJ682" s="3"/>
      <c r="AK682" s="3"/>
      <c r="AL682" s="3"/>
      <c r="AM682" s="3"/>
      <c r="AN682" s="3"/>
      <c r="AO682" s="3"/>
      <c r="AP682" s="3"/>
      <c r="AQ682" s="3"/>
      <c r="AR682" s="3"/>
      <c r="AS682" s="3"/>
    </row>
    <row r="683" spans="1:45" x14ac:dyDescent="0.25">
      <c r="A683" s="3"/>
      <c r="B683" s="3"/>
      <c r="C683" s="3"/>
      <c r="D683" s="3"/>
      <c r="E683" s="3"/>
      <c r="F683" s="3"/>
      <c r="G683" s="3"/>
      <c r="H683" s="3"/>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3"/>
      <c r="AH683" s="3"/>
      <c r="AI683" s="3"/>
      <c r="AJ683" s="3"/>
      <c r="AK683" s="3"/>
      <c r="AL683" s="3"/>
      <c r="AM683" s="3"/>
      <c r="AN683" s="3"/>
      <c r="AO683" s="3"/>
      <c r="AP683" s="3"/>
      <c r="AQ683" s="3"/>
      <c r="AR683" s="3"/>
      <c r="AS683" s="3"/>
    </row>
    <row r="684" spans="1:45" x14ac:dyDescent="0.25">
      <c r="A684" s="3"/>
      <c r="B684" s="3"/>
      <c r="C684" s="3"/>
      <c r="D684" s="3"/>
      <c r="E684" s="3"/>
      <c r="F684" s="3"/>
      <c r="G684" s="3"/>
      <c r="H684" s="3"/>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3"/>
      <c r="AH684" s="3"/>
      <c r="AI684" s="3"/>
      <c r="AJ684" s="3"/>
      <c r="AK684" s="3"/>
      <c r="AL684" s="3"/>
      <c r="AM684" s="3"/>
      <c r="AN684" s="3"/>
      <c r="AO684" s="3"/>
      <c r="AP684" s="3"/>
      <c r="AQ684" s="3"/>
      <c r="AR684" s="3"/>
      <c r="AS684" s="3"/>
    </row>
    <row r="685" spans="1:45" x14ac:dyDescent="0.25">
      <c r="A685" s="3"/>
      <c r="B685" s="3"/>
      <c r="C685" s="3"/>
      <c r="D685" s="3"/>
      <c r="E685" s="3"/>
      <c r="F685" s="3"/>
      <c r="G685" s="3"/>
      <c r="H685" s="3"/>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3"/>
      <c r="AH685" s="3"/>
      <c r="AI685" s="3"/>
      <c r="AJ685" s="3"/>
      <c r="AK685" s="3"/>
      <c r="AL685" s="3"/>
      <c r="AM685" s="3"/>
      <c r="AN685" s="3"/>
      <c r="AO685" s="3"/>
      <c r="AP685" s="3"/>
      <c r="AQ685" s="3"/>
      <c r="AR685" s="3"/>
      <c r="AS685" s="3"/>
    </row>
    <row r="686" spans="1:45" x14ac:dyDescent="0.25">
      <c r="A686" s="3"/>
      <c r="B686" s="3"/>
      <c r="C686" s="3"/>
      <c r="D686" s="3"/>
      <c r="E686" s="3"/>
      <c r="F686" s="3"/>
      <c r="G686" s="3"/>
      <c r="H686" s="3"/>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3"/>
      <c r="AH686" s="3"/>
      <c r="AI686" s="3"/>
      <c r="AJ686" s="3"/>
      <c r="AK686" s="3"/>
      <c r="AL686" s="3"/>
      <c r="AM686" s="3"/>
      <c r="AN686" s="3"/>
      <c r="AO686" s="3"/>
      <c r="AP686" s="3"/>
      <c r="AQ686" s="3"/>
      <c r="AR686" s="3"/>
      <c r="AS686" s="3"/>
    </row>
    <row r="687" spans="1:45" x14ac:dyDescent="0.25">
      <c r="A687" s="3"/>
      <c r="B687" s="3"/>
      <c r="C687" s="3"/>
      <c r="D687" s="3"/>
      <c r="E687" s="3"/>
      <c r="F687" s="3"/>
      <c r="G687" s="3"/>
      <c r="H687" s="3"/>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3"/>
      <c r="AH687" s="3"/>
      <c r="AI687" s="3"/>
      <c r="AJ687" s="3"/>
      <c r="AK687" s="3"/>
      <c r="AL687" s="3"/>
      <c r="AM687" s="3"/>
      <c r="AN687" s="3"/>
      <c r="AO687" s="3"/>
      <c r="AP687" s="3"/>
      <c r="AQ687" s="3"/>
      <c r="AR687" s="3"/>
      <c r="AS687" s="3"/>
    </row>
    <row r="688" spans="1:45" x14ac:dyDescent="0.25">
      <c r="A688" s="3"/>
      <c r="B688" s="3"/>
      <c r="C688" s="3"/>
      <c r="D688" s="3"/>
      <c r="E688" s="3"/>
      <c r="F688" s="3"/>
      <c r="G688" s="3"/>
      <c r="H688" s="3"/>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3"/>
      <c r="AH688" s="3"/>
      <c r="AI688" s="3"/>
      <c r="AJ688" s="3"/>
      <c r="AK688" s="3"/>
      <c r="AL688" s="3"/>
      <c r="AM688" s="3"/>
      <c r="AN688" s="3"/>
      <c r="AO688" s="3"/>
      <c r="AP688" s="3"/>
      <c r="AQ688" s="3"/>
      <c r="AR688" s="3"/>
      <c r="AS688" s="3"/>
    </row>
    <row r="689" spans="1:45" x14ac:dyDescent="0.25">
      <c r="A689" s="3"/>
      <c r="B689" s="3"/>
      <c r="C689" s="3"/>
      <c r="D689" s="3"/>
      <c r="E689" s="3"/>
      <c r="F689" s="3"/>
      <c r="G689" s="3"/>
      <c r="H689" s="3"/>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3"/>
      <c r="AH689" s="3"/>
      <c r="AI689" s="3"/>
      <c r="AJ689" s="3"/>
      <c r="AK689" s="3"/>
      <c r="AL689" s="3"/>
      <c r="AM689" s="3"/>
      <c r="AN689" s="3"/>
      <c r="AO689" s="3"/>
      <c r="AP689" s="3"/>
      <c r="AQ689" s="3"/>
      <c r="AR689" s="3"/>
      <c r="AS689" s="3"/>
    </row>
    <row r="690" spans="1:45" x14ac:dyDescent="0.25">
      <c r="A690" s="3"/>
      <c r="B690" s="3"/>
      <c r="C690" s="3"/>
      <c r="D690" s="3"/>
      <c r="E690" s="3"/>
      <c r="F690" s="3"/>
      <c r="G690" s="3"/>
      <c r="H690" s="3"/>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3"/>
      <c r="AH690" s="3"/>
      <c r="AI690" s="3"/>
      <c r="AJ690" s="3"/>
      <c r="AK690" s="3"/>
      <c r="AL690" s="3"/>
      <c r="AM690" s="3"/>
      <c r="AN690" s="3"/>
      <c r="AO690" s="3"/>
      <c r="AP690" s="3"/>
      <c r="AQ690" s="3"/>
      <c r="AR690" s="3"/>
      <c r="AS690" s="3"/>
    </row>
    <row r="691" spans="1:45" x14ac:dyDescent="0.25">
      <c r="A691" s="3"/>
      <c r="B691" s="3"/>
      <c r="C691" s="3"/>
      <c r="D691" s="3"/>
      <c r="E691" s="3"/>
      <c r="F691" s="3"/>
      <c r="G691" s="3"/>
      <c r="H691" s="3"/>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3"/>
      <c r="AH691" s="3"/>
      <c r="AI691" s="3"/>
      <c r="AJ691" s="3"/>
      <c r="AK691" s="3"/>
      <c r="AL691" s="3"/>
      <c r="AM691" s="3"/>
      <c r="AN691" s="3"/>
      <c r="AO691" s="3"/>
      <c r="AP691" s="3"/>
      <c r="AQ691" s="3"/>
      <c r="AR691" s="3"/>
      <c r="AS691" s="3"/>
    </row>
    <row r="692" spans="1:45" x14ac:dyDescent="0.25">
      <c r="A692" s="3"/>
      <c r="B692" s="3"/>
      <c r="C692" s="3"/>
      <c r="D692" s="3"/>
      <c r="E692" s="3"/>
      <c r="F692" s="3"/>
      <c r="G692" s="3"/>
      <c r="H692" s="3"/>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3"/>
      <c r="AH692" s="3"/>
      <c r="AI692" s="3"/>
      <c r="AJ692" s="3"/>
      <c r="AK692" s="3"/>
      <c r="AL692" s="3"/>
      <c r="AM692" s="3"/>
      <c r="AN692" s="3"/>
      <c r="AO692" s="3"/>
      <c r="AP692" s="3"/>
      <c r="AQ692" s="3"/>
      <c r="AR692" s="3"/>
      <c r="AS692" s="3"/>
    </row>
    <row r="693" spans="1:45" x14ac:dyDescent="0.25">
      <c r="A693" s="3"/>
      <c r="B693" s="3"/>
      <c r="C693" s="3"/>
      <c r="D693" s="3"/>
      <c r="E693" s="3"/>
      <c r="F693" s="3"/>
      <c r="G693" s="3"/>
      <c r="H693" s="3"/>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3"/>
      <c r="AH693" s="3"/>
      <c r="AI693" s="3"/>
      <c r="AJ693" s="3"/>
      <c r="AK693" s="3"/>
      <c r="AL693" s="3"/>
      <c r="AM693" s="3"/>
      <c r="AN693" s="3"/>
      <c r="AO693" s="3"/>
      <c r="AP693" s="3"/>
      <c r="AQ693" s="3"/>
      <c r="AR693" s="3"/>
      <c r="AS693" s="3"/>
    </row>
    <row r="694" spans="1:45" x14ac:dyDescent="0.25">
      <c r="A694" s="3"/>
      <c r="B694" s="3"/>
      <c r="C694" s="3"/>
      <c r="D694" s="3"/>
      <c r="E694" s="3"/>
      <c r="F694" s="3"/>
      <c r="G694" s="3"/>
      <c r="H694" s="3"/>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3"/>
      <c r="AH694" s="3"/>
      <c r="AI694" s="3"/>
      <c r="AJ694" s="3"/>
      <c r="AK694" s="3"/>
      <c r="AL694" s="3"/>
      <c r="AM694" s="3"/>
      <c r="AN694" s="3"/>
      <c r="AO694" s="3"/>
      <c r="AP694" s="3"/>
      <c r="AQ694" s="3"/>
      <c r="AR694" s="3"/>
      <c r="AS694" s="3"/>
    </row>
    <row r="695" spans="1:45" x14ac:dyDescent="0.25">
      <c r="A695" s="3"/>
      <c r="B695" s="3"/>
      <c r="C695" s="3"/>
      <c r="D695" s="3"/>
      <c r="E695" s="3"/>
      <c r="F695" s="3"/>
      <c r="G695" s="3"/>
      <c r="H695" s="3"/>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3"/>
      <c r="AH695" s="3"/>
      <c r="AI695" s="3"/>
      <c r="AJ695" s="3"/>
      <c r="AK695" s="3"/>
      <c r="AL695" s="3"/>
      <c r="AM695" s="3"/>
      <c r="AN695" s="3"/>
      <c r="AO695" s="3"/>
      <c r="AP695" s="3"/>
      <c r="AQ695" s="3"/>
      <c r="AR695" s="3"/>
      <c r="AS695" s="3"/>
    </row>
    <row r="696" spans="1:45" x14ac:dyDescent="0.25">
      <c r="A696" s="3"/>
      <c r="B696" s="3"/>
      <c r="C696" s="3"/>
      <c r="D696" s="3"/>
      <c r="E696" s="3"/>
      <c r="F696" s="3"/>
      <c r="G696" s="3"/>
      <c r="H696" s="3"/>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3"/>
      <c r="AH696" s="3"/>
      <c r="AI696" s="3"/>
      <c r="AJ696" s="3"/>
      <c r="AK696" s="3"/>
      <c r="AL696" s="3"/>
      <c r="AM696" s="3"/>
      <c r="AN696" s="3"/>
      <c r="AO696" s="3"/>
      <c r="AP696" s="3"/>
      <c r="AQ696" s="3"/>
      <c r="AR696" s="3"/>
      <c r="AS696" s="3"/>
    </row>
    <row r="697" spans="1:45" x14ac:dyDescent="0.25">
      <c r="A697" s="3"/>
      <c r="B697" s="3"/>
      <c r="C697" s="3"/>
      <c r="D697" s="3"/>
      <c r="E697" s="3"/>
      <c r="F697" s="3"/>
      <c r="G697" s="3"/>
      <c r="H697" s="3"/>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3"/>
      <c r="AH697" s="3"/>
      <c r="AI697" s="3"/>
      <c r="AJ697" s="3"/>
      <c r="AK697" s="3"/>
      <c r="AL697" s="3"/>
      <c r="AM697" s="3"/>
      <c r="AN697" s="3"/>
      <c r="AO697" s="3"/>
      <c r="AP697" s="3"/>
      <c r="AQ697" s="3"/>
      <c r="AR697" s="3"/>
      <c r="AS697" s="3"/>
    </row>
    <row r="698" spans="1:45" x14ac:dyDescent="0.25">
      <c r="A698" s="3"/>
      <c r="B698" s="3"/>
      <c r="C698" s="3"/>
      <c r="D698" s="3"/>
      <c r="E698" s="3"/>
      <c r="F698" s="3"/>
      <c r="G698" s="3"/>
      <c r="H698" s="3"/>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3"/>
      <c r="AH698" s="3"/>
      <c r="AI698" s="3"/>
      <c r="AJ698" s="3"/>
      <c r="AK698" s="3"/>
      <c r="AL698" s="3"/>
      <c r="AM698" s="3"/>
      <c r="AN698" s="3"/>
      <c r="AO698" s="3"/>
      <c r="AP698" s="3"/>
      <c r="AQ698" s="3"/>
      <c r="AR698" s="3"/>
      <c r="AS698" s="3"/>
    </row>
    <row r="699" spans="1:45" x14ac:dyDescent="0.25">
      <c r="A699" s="3"/>
      <c r="B699" s="3"/>
      <c r="C699" s="3"/>
      <c r="D699" s="3"/>
      <c r="E699" s="3"/>
      <c r="F699" s="3"/>
      <c r="G699" s="3"/>
      <c r="H699" s="3"/>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3"/>
      <c r="AH699" s="3"/>
      <c r="AI699" s="3"/>
      <c r="AJ699" s="3"/>
      <c r="AK699" s="3"/>
      <c r="AL699" s="3"/>
      <c r="AM699" s="3"/>
      <c r="AN699" s="3"/>
      <c r="AO699" s="3"/>
      <c r="AP699" s="3"/>
      <c r="AQ699" s="3"/>
      <c r="AR699" s="3"/>
      <c r="AS699" s="3"/>
    </row>
    <row r="700" spans="1:45" x14ac:dyDescent="0.25">
      <c r="A700" s="3"/>
      <c r="B700" s="3"/>
      <c r="C700" s="3"/>
      <c r="D700" s="3"/>
      <c r="E700" s="3"/>
      <c r="F700" s="3"/>
      <c r="G700" s="3"/>
      <c r="H700" s="3"/>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3"/>
      <c r="AH700" s="3"/>
      <c r="AI700" s="3"/>
      <c r="AJ700" s="3"/>
      <c r="AK700" s="3"/>
      <c r="AL700" s="3"/>
      <c r="AM700" s="3"/>
      <c r="AN700" s="3"/>
      <c r="AO700" s="3"/>
      <c r="AP700" s="3"/>
      <c r="AQ700" s="3"/>
      <c r="AR700" s="3"/>
      <c r="AS700" s="3"/>
    </row>
    <row r="701" spans="1:45" x14ac:dyDescent="0.25">
      <c r="A701" s="3"/>
      <c r="B701" s="3"/>
      <c r="C701" s="3"/>
      <c r="D701" s="3"/>
      <c r="E701" s="3"/>
      <c r="F701" s="3"/>
      <c r="G701" s="3"/>
      <c r="H701" s="3"/>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3"/>
      <c r="AH701" s="3"/>
      <c r="AI701" s="3"/>
      <c r="AJ701" s="3"/>
      <c r="AK701" s="3"/>
      <c r="AL701" s="3"/>
      <c r="AM701" s="3"/>
      <c r="AN701" s="3"/>
      <c r="AO701" s="3"/>
      <c r="AP701" s="3"/>
      <c r="AQ701" s="3"/>
      <c r="AR701" s="3"/>
      <c r="AS701" s="3"/>
    </row>
    <row r="702" spans="1:45" x14ac:dyDescent="0.25">
      <c r="A702" s="3"/>
      <c r="B702" s="3"/>
      <c r="C702" s="3"/>
      <c r="D702" s="3"/>
      <c r="E702" s="3"/>
      <c r="F702" s="3"/>
      <c r="G702" s="3"/>
      <c r="H702" s="3"/>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3"/>
      <c r="AH702" s="3"/>
      <c r="AI702" s="3"/>
      <c r="AJ702" s="3"/>
      <c r="AK702" s="3"/>
      <c r="AL702" s="3"/>
      <c r="AM702" s="3"/>
      <c r="AN702" s="3"/>
      <c r="AO702" s="3"/>
      <c r="AP702" s="3"/>
      <c r="AQ702" s="3"/>
      <c r="AR702" s="3"/>
      <c r="AS702" s="3"/>
    </row>
    <row r="703" spans="1:45" x14ac:dyDescent="0.25">
      <c r="A703" s="3"/>
      <c r="B703" s="3"/>
      <c r="C703" s="3"/>
      <c r="D703" s="3"/>
      <c r="E703" s="3"/>
      <c r="F703" s="3"/>
      <c r="G703" s="3"/>
      <c r="H703" s="3"/>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3"/>
      <c r="AH703" s="3"/>
      <c r="AI703" s="3"/>
      <c r="AJ703" s="3"/>
      <c r="AK703" s="3"/>
      <c r="AL703" s="3"/>
      <c r="AM703" s="3"/>
      <c r="AN703" s="3"/>
      <c r="AO703" s="3"/>
      <c r="AP703" s="3"/>
      <c r="AQ703" s="3"/>
      <c r="AR703" s="3"/>
      <c r="AS703" s="3"/>
    </row>
    <row r="704" spans="1:45" x14ac:dyDescent="0.25">
      <c r="A704" s="3"/>
      <c r="B704" s="3"/>
      <c r="C704" s="3"/>
      <c r="D704" s="3"/>
      <c r="E704" s="3"/>
      <c r="F704" s="3"/>
      <c r="G704" s="3"/>
      <c r="H704" s="3"/>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3"/>
      <c r="AH704" s="3"/>
      <c r="AI704" s="3"/>
      <c r="AJ704" s="3"/>
      <c r="AK704" s="3"/>
      <c r="AL704" s="3"/>
      <c r="AM704" s="3"/>
      <c r="AN704" s="3"/>
      <c r="AO704" s="3"/>
      <c r="AP704" s="3"/>
      <c r="AQ704" s="3"/>
      <c r="AR704" s="3"/>
      <c r="AS704" s="3"/>
    </row>
    <row r="705" spans="1:45" x14ac:dyDescent="0.25">
      <c r="A705" s="3"/>
      <c r="B705" s="3"/>
      <c r="C705" s="3"/>
      <c r="D705" s="3"/>
      <c r="E705" s="3"/>
      <c r="F705" s="3"/>
      <c r="G705" s="3"/>
      <c r="H705" s="3"/>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3"/>
      <c r="AH705" s="3"/>
      <c r="AI705" s="3"/>
      <c r="AJ705" s="3"/>
      <c r="AK705" s="3"/>
      <c r="AL705" s="3"/>
      <c r="AM705" s="3"/>
      <c r="AN705" s="3"/>
      <c r="AO705" s="3"/>
      <c r="AP705" s="3"/>
      <c r="AQ705" s="3"/>
      <c r="AR705" s="3"/>
      <c r="AS705" s="3"/>
    </row>
    <row r="706" spans="1:45" x14ac:dyDescent="0.25">
      <c r="A706" s="3"/>
      <c r="B706" s="3"/>
      <c r="C706" s="3"/>
      <c r="D706" s="3"/>
      <c r="E706" s="3"/>
      <c r="F706" s="3"/>
      <c r="G706" s="3"/>
      <c r="H706" s="3"/>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3"/>
      <c r="AH706" s="3"/>
      <c r="AI706" s="3"/>
      <c r="AJ706" s="3"/>
      <c r="AK706" s="3"/>
      <c r="AL706" s="3"/>
      <c r="AM706" s="3"/>
      <c r="AN706" s="3"/>
      <c r="AO706" s="3"/>
      <c r="AP706" s="3"/>
      <c r="AQ706" s="3"/>
      <c r="AR706" s="3"/>
      <c r="AS706" s="3"/>
    </row>
    <row r="707" spans="1:45" x14ac:dyDescent="0.25">
      <c r="A707" s="3"/>
      <c r="B707" s="3"/>
      <c r="C707" s="3"/>
      <c r="D707" s="3"/>
      <c r="E707" s="3"/>
      <c r="F707" s="3"/>
      <c r="G707" s="3"/>
      <c r="H707" s="3"/>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3"/>
      <c r="AH707" s="3"/>
      <c r="AI707" s="3"/>
      <c r="AJ707" s="3"/>
      <c r="AK707" s="3"/>
      <c r="AL707" s="3"/>
      <c r="AM707" s="3"/>
      <c r="AN707" s="3"/>
      <c r="AO707" s="3"/>
      <c r="AP707" s="3"/>
      <c r="AQ707" s="3"/>
      <c r="AR707" s="3"/>
      <c r="AS707" s="3"/>
    </row>
    <row r="708" spans="1:45" x14ac:dyDescent="0.25">
      <c r="A708" s="3"/>
      <c r="B708" s="3"/>
      <c r="C708" s="3"/>
      <c r="D708" s="3"/>
      <c r="E708" s="3"/>
      <c r="F708" s="3"/>
      <c r="G708" s="3"/>
      <c r="H708" s="3"/>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3"/>
      <c r="AH708" s="3"/>
      <c r="AI708" s="3"/>
      <c r="AJ708" s="3"/>
      <c r="AK708" s="3"/>
      <c r="AL708" s="3"/>
      <c r="AM708" s="3"/>
      <c r="AN708" s="3"/>
      <c r="AO708" s="3"/>
      <c r="AP708" s="3"/>
      <c r="AQ708" s="3"/>
      <c r="AR708" s="3"/>
      <c r="AS708" s="3"/>
    </row>
    <row r="709" spans="1:45" x14ac:dyDescent="0.25">
      <c r="A709" s="3"/>
      <c r="B709" s="3"/>
      <c r="C709" s="3"/>
      <c r="D709" s="3"/>
      <c r="E709" s="3"/>
      <c r="F709" s="3"/>
      <c r="G709" s="3"/>
      <c r="H709" s="3"/>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3"/>
      <c r="AH709" s="3"/>
      <c r="AI709" s="3"/>
      <c r="AJ709" s="3"/>
      <c r="AK709" s="3"/>
      <c r="AL709" s="3"/>
      <c r="AM709" s="3"/>
      <c r="AN709" s="3"/>
      <c r="AO709" s="3"/>
      <c r="AP709" s="3"/>
      <c r="AQ709" s="3"/>
      <c r="AR709" s="3"/>
      <c r="AS709" s="3"/>
    </row>
    <row r="710" spans="1:45" x14ac:dyDescent="0.25">
      <c r="A710" s="3"/>
      <c r="B710" s="3"/>
      <c r="C710" s="3"/>
      <c r="D710" s="3"/>
      <c r="E710" s="3"/>
      <c r="F710" s="3"/>
      <c r="G710" s="3"/>
      <c r="H710" s="3"/>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3"/>
      <c r="AH710" s="3"/>
      <c r="AI710" s="3"/>
      <c r="AJ710" s="3"/>
      <c r="AK710" s="3"/>
      <c r="AL710" s="3"/>
      <c r="AM710" s="3"/>
      <c r="AN710" s="3"/>
      <c r="AO710" s="3"/>
      <c r="AP710" s="3"/>
      <c r="AQ710" s="3"/>
      <c r="AR710" s="3"/>
      <c r="AS710" s="3"/>
    </row>
    <row r="711" spans="1:45" x14ac:dyDescent="0.25">
      <c r="A711" s="3"/>
      <c r="B711" s="3"/>
      <c r="C711" s="3"/>
      <c r="D711" s="3"/>
      <c r="E711" s="3"/>
      <c r="F711" s="3"/>
      <c r="G711" s="3"/>
      <c r="H711" s="3"/>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3"/>
      <c r="AH711" s="3"/>
      <c r="AI711" s="3"/>
      <c r="AJ711" s="3"/>
      <c r="AK711" s="3"/>
      <c r="AL711" s="3"/>
      <c r="AM711" s="3"/>
      <c r="AN711" s="3"/>
      <c r="AO711" s="3"/>
      <c r="AP711" s="3"/>
      <c r="AQ711" s="3"/>
      <c r="AR711" s="3"/>
      <c r="AS711" s="3"/>
    </row>
    <row r="712" spans="1:45" x14ac:dyDescent="0.25">
      <c r="A712" s="3"/>
      <c r="B712" s="3"/>
      <c r="C712" s="3"/>
      <c r="D712" s="3"/>
      <c r="E712" s="3"/>
      <c r="F712" s="3"/>
      <c r="G712" s="3"/>
      <c r="H712" s="3"/>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3"/>
      <c r="AH712" s="3"/>
      <c r="AI712" s="3"/>
      <c r="AJ712" s="3"/>
      <c r="AK712" s="3"/>
      <c r="AL712" s="3"/>
      <c r="AM712" s="3"/>
      <c r="AN712" s="3"/>
      <c r="AO712" s="3"/>
      <c r="AP712" s="3"/>
      <c r="AQ712" s="3"/>
      <c r="AR712" s="3"/>
      <c r="AS712" s="3"/>
    </row>
    <row r="713" spans="1:45" x14ac:dyDescent="0.25">
      <c r="A713" s="3"/>
      <c r="B713" s="3"/>
      <c r="C713" s="3"/>
      <c r="D713" s="3"/>
      <c r="E713" s="3"/>
      <c r="F713" s="3"/>
      <c r="G713" s="3"/>
      <c r="H713" s="3"/>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3"/>
      <c r="AH713" s="3"/>
      <c r="AI713" s="3"/>
      <c r="AJ713" s="3"/>
      <c r="AK713" s="3"/>
      <c r="AL713" s="3"/>
      <c r="AM713" s="3"/>
      <c r="AN713" s="3"/>
      <c r="AO713" s="3"/>
      <c r="AP713" s="3"/>
      <c r="AQ713" s="3"/>
      <c r="AR713" s="3"/>
      <c r="AS713" s="3"/>
    </row>
    <row r="714" spans="1:45" x14ac:dyDescent="0.25">
      <c r="A714" s="3"/>
      <c r="B714" s="3"/>
      <c r="C714" s="3"/>
      <c r="D714" s="3"/>
      <c r="E714" s="3"/>
      <c r="F714" s="3"/>
      <c r="G714" s="3"/>
      <c r="H714" s="3"/>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3"/>
      <c r="AH714" s="3"/>
      <c r="AI714" s="3"/>
      <c r="AJ714" s="3"/>
      <c r="AK714" s="3"/>
      <c r="AL714" s="3"/>
      <c r="AM714" s="3"/>
      <c r="AN714" s="3"/>
      <c r="AO714" s="3"/>
      <c r="AP714" s="3"/>
      <c r="AQ714" s="3"/>
      <c r="AR714" s="3"/>
      <c r="AS714" s="3"/>
    </row>
    <row r="715" spans="1:45" x14ac:dyDescent="0.25">
      <c r="A715" s="3"/>
      <c r="B715" s="3"/>
      <c r="C715" s="3"/>
      <c r="D715" s="3"/>
      <c r="E715" s="3"/>
      <c r="F715" s="3"/>
      <c r="G715" s="3"/>
      <c r="H715" s="3"/>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3"/>
      <c r="AH715" s="3"/>
      <c r="AI715" s="3"/>
      <c r="AJ715" s="3"/>
      <c r="AK715" s="3"/>
      <c r="AL715" s="3"/>
      <c r="AM715" s="3"/>
      <c r="AN715" s="3"/>
      <c r="AO715" s="3"/>
      <c r="AP715" s="3"/>
      <c r="AQ715" s="3"/>
      <c r="AR715" s="3"/>
      <c r="AS715" s="3"/>
    </row>
    <row r="716" spans="1:45" x14ac:dyDescent="0.25">
      <c r="A716" s="3"/>
      <c r="B716" s="3"/>
      <c r="C716" s="3"/>
      <c r="D716" s="3"/>
      <c r="E716" s="3"/>
      <c r="F716" s="3"/>
      <c r="G716" s="3"/>
      <c r="H716" s="3"/>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3"/>
      <c r="AH716" s="3"/>
      <c r="AI716" s="3"/>
      <c r="AJ716" s="3"/>
      <c r="AK716" s="3"/>
      <c r="AL716" s="3"/>
      <c r="AM716" s="3"/>
      <c r="AN716" s="3"/>
      <c r="AO716" s="3"/>
      <c r="AP716" s="3"/>
      <c r="AQ716" s="3"/>
      <c r="AR716" s="3"/>
      <c r="AS716" s="3"/>
    </row>
    <row r="717" spans="1:45" x14ac:dyDescent="0.25">
      <c r="A717" s="3"/>
      <c r="B717" s="3"/>
      <c r="C717" s="3"/>
      <c r="D717" s="3"/>
      <c r="E717" s="3"/>
      <c r="F717" s="3"/>
      <c r="G717" s="3"/>
      <c r="H717" s="3"/>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3"/>
      <c r="AH717" s="3"/>
      <c r="AI717" s="3"/>
      <c r="AJ717" s="3"/>
      <c r="AK717" s="3"/>
      <c r="AL717" s="3"/>
      <c r="AM717" s="3"/>
      <c r="AN717" s="3"/>
      <c r="AO717" s="3"/>
      <c r="AP717" s="3"/>
      <c r="AQ717" s="3"/>
      <c r="AR717" s="3"/>
      <c r="AS717" s="3"/>
    </row>
    <row r="718" spans="1:45" x14ac:dyDescent="0.25">
      <c r="A718" s="3"/>
      <c r="B718" s="3"/>
      <c r="C718" s="3"/>
      <c r="D718" s="3"/>
      <c r="E718" s="3"/>
      <c r="F718" s="3"/>
      <c r="G718" s="3"/>
      <c r="H718" s="3"/>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3"/>
      <c r="AH718" s="3"/>
      <c r="AI718" s="3"/>
      <c r="AJ718" s="3"/>
      <c r="AK718" s="3"/>
      <c r="AL718" s="3"/>
      <c r="AM718" s="3"/>
      <c r="AN718" s="3"/>
      <c r="AO718" s="3"/>
      <c r="AP718" s="3"/>
      <c r="AQ718" s="3"/>
      <c r="AR718" s="3"/>
      <c r="AS718" s="3"/>
    </row>
    <row r="719" spans="1:45" x14ac:dyDescent="0.25">
      <c r="A719" s="3"/>
      <c r="B719" s="3"/>
      <c r="C719" s="3"/>
      <c r="D719" s="3"/>
      <c r="E719" s="3"/>
      <c r="F719" s="3"/>
      <c r="G719" s="3"/>
      <c r="H719" s="3"/>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3"/>
      <c r="AH719" s="3"/>
      <c r="AI719" s="3"/>
      <c r="AJ719" s="3"/>
      <c r="AK719" s="3"/>
      <c r="AL719" s="3"/>
      <c r="AM719" s="3"/>
      <c r="AN719" s="3"/>
      <c r="AO719" s="3"/>
      <c r="AP719" s="3"/>
      <c r="AQ719" s="3"/>
      <c r="AR719" s="3"/>
      <c r="AS719" s="3"/>
    </row>
    <row r="720" spans="1:45" x14ac:dyDescent="0.25">
      <c r="A720" s="3"/>
      <c r="B720" s="3"/>
      <c r="C720" s="3"/>
      <c r="D720" s="3"/>
      <c r="E720" s="3"/>
      <c r="F720" s="3"/>
      <c r="G720" s="3"/>
      <c r="H720" s="3"/>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3"/>
      <c r="AH720" s="3"/>
      <c r="AI720" s="3"/>
      <c r="AJ720" s="3"/>
      <c r="AK720" s="3"/>
      <c r="AL720" s="3"/>
      <c r="AM720" s="3"/>
      <c r="AN720" s="3"/>
      <c r="AO720" s="3"/>
      <c r="AP720" s="3"/>
      <c r="AQ720" s="3"/>
      <c r="AR720" s="3"/>
      <c r="AS720" s="3"/>
    </row>
    <row r="721" spans="1:45" x14ac:dyDescent="0.25">
      <c r="A721" s="3"/>
      <c r="B721" s="3"/>
      <c r="C721" s="3"/>
      <c r="D721" s="3"/>
      <c r="E721" s="3"/>
      <c r="F721" s="3"/>
      <c r="G721" s="3"/>
      <c r="H721" s="3"/>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3"/>
      <c r="AH721" s="3"/>
      <c r="AI721" s="3"/>
      <c r="AJ721" s="3"/>
      <c r="AK721" s="3"/>
      <c r="AL721" s="3"/>
      <c r="AM721" s="3"/>
      <c r="AN721" s="3"/>
      <c r="AO721" s="3"/>
      <c r="AP721" s="3"/>
      <c r="AQ721" s="3"/>
      <c r="AR721" s="3"/>
      <c r="AS721" s="3"/>
    </row>
    <row r="722" spans="1:45" x14ac:dyDescent="0.25">
      <c r="A722" s="3"/>
      <c r="B722" s="3"/>
      <c r="C722" s="3"/>
      <c r="D722" s="3"/>
      <c r="E722" s="3"/>
      <c r="F722" s="3"/>
      <c r="G722" s="3"/>
      <c r="H722" s="3"/>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3"/>
      <c r="AH722" s="3"/>
      <c r="AI722" s="3"/>
      <c r="AJ722" s="3"/>
      <c r="AK722" s="3"/>
      <c r="AL722" s="3"/>
      <c r="AM722" s="3"/>
      <c r="AN722" s="3"/>
      <c r="AO722" s="3"/>
      <c r="AP722" s="3"/>
      <c r="AQ722" s="3"/>
      <c r="AR722" s="3"/>
      <c r="AS722" s="3"/>
    </row>
    <row r="723" spans="1:45" x14ac:dyDescent="0.25">
      <c r="A723" s="3"/>
      <c r="B723" s="3"/>
      <c r="C723" s="3"/>
      <c r="D723" s="3"/>
      <c r="E723" s="3"/>
      <c r="F723" s="3"/>
      <c r="G723" s="3"/>
      <c r="H723" s="3"/>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3"/>
      <c r="AH723" s="3"/>
      <c r="AI723" s="3"/>
      <c r="AJ723" s="3"/>
      <c r="AK723" s="3"/>
      <c r="AL723" s="3"/>
      <c r="AM723" s="3"/>
      <c r="AN723" s="3"/>
      <c r="AO723" s="3"/>
      <c r="AP723" s="3"/>
      <c r="AQ723" s="3"/>
      <c r="AR723" s="3"/>
      <c r="AS723" s="3"/>
    </row>
    <row r="724" spans="1:45" x14ac:dyDescent="0.25">
      <c r="A724" s="3"/>
      <c r="B724" s="3"/>
      <c r="C724" s="3"/>
      <c r="D724" s="3"/>
      <c r="E724" s="3"/>
      <c r="F724" s="3"/>
      <c r="G724" s="3"/>
      <c r="H724" s="3"/>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3"/>
      <c r="AH724" s="3"/>
      <c r="AI724" s="3"/>
      <c r="AJ724" s="3"/>
      <c r="AK724" s="3"/>
      <c r="AL724" s="3"/>
      <c r="AM724" s="3"/>
      <c r="AN724" s="3"/>
      <c r="AO724" s="3"/>
      <c r="AP724" s="3"/>
      <c r="AQ724" s="3"/>
      <c r="AR724" s="3"/>
      <c r="AS724" s="3"/>
    </row>
    <row r="725" spans="1:45" x14ac:dyDescent="0.25">
      <c r="A725" s="3"/>
      <c r="B725" s="3"/>
      <c r="C725" s="3"/>
      <c r="D725" s="3"/>
      <c r="E725" s="3"/>
      <c r="F725" s="3"/>
      <c r="G725" s="3"/>
      <c r="H725" s="3"/>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3"/>
      <c r="AH725" s="3"/>
      <c r="AI725" s="3"/>
      <c r="AJ725" s="3"/>
      <c r="AK725" s="3"/>
      <c r="AL725" s="3"/>
      <c r="AM725" s="3"/>
      <c r="AN725" s="3"/>
      <c r="AO725" s="3"/>
      <c r="AP725" s="3"/>
      <c r="AQ725" s="3"/>
      <c r="AR725" s="3"/>
      <c r="AS725" s="3"/>
    </row>
    <row r="726" spans="1:45" x14ac:dyDescent="0.25">
      <c r="A726" s="3"/>
      <c r="B726" s="3"/>
      <c r="C726" s="3"/>
      <c r="D726" s="3"/>
      <c r="E726" s="3"/>
      <c r="F726" s="3"/>
      <c r="G726" s="3"/>
      <c r="H726" s="3"/>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3"/>
      <c r="AH726" s="3"/>
      <c r="AI726" s="3"/>
      <c r="AJ726" s="3"/>
      <c r="AK726" s="3"/>
      <c r="AL726" s="3"/>
      <c r="AM726" s="3"/>
      <c r="AN726" s="3"/>
      <c r="AO726" s="3"/>
      <c r="AP726" s="3"/>
      <c r="AQ726" s="3"/>
      <c r="AR726" s="3"/>
      <c r="AS726" s="3"/>
    </row>
    <row r="727" spans="1:45" x14ac:dyDescent="0.25">
      <c r="A727" s="3"/>
      <c r="B727" s="3"/>
      <c r="C727" s="3"/>
      <c r="D727" s="3"/>
      <c r="E727" s="3"/>
      <c r="F727" s="3"/>
      <c r="G727" s="3"/>
      <c r="H727" s="3"/>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3"/>
      <c r="AH727" s="3"/>
      <c r="AI727" s="3"/>
      <c r="AJ727" s="3"/>
      <c r="AK727" s="3"/>
      <c r="AL727" s="3"/>
      <c r="AM727" s="3"/>
      <c r="AN727" s="3"/>
      <c r="AO727" s="3"/>
      <c r="AP727" s="3"/>
      <c r="AQ727" s="3"/>
      <c r="AR727" s="3"/>
      <c r="AS727" s="3"/>
    </row>
    <row r="728" spans="1:45" x14ac:dyDescent="0.25">
      <c r="A728" s="3"/>
      <c r="B728" s="3"/>
      <c r="C728" s="3"/>
      <c r="D728" s="3"/>
      <c r="E728" s="3"/>
      <c r="F728" s="3"/>
      <c r="G728" s="3"/>
      <c r="H728" s="3"/>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3"/>
      <c r="AH728" s="3"/>
      <c r="AI728" s="3"/>
      <c r="AJ728" s="3"/>
      <c r="AK728" s="3"/>
      <c r="AL728" s="3"/>
      <c r="AM728" s="3"/>
      <c r="AN728" s="3"/>
      <c r="AO728" s="3"/>
      <c r="AP728" s="3"/>
      <c r="AQ728" s="3"/>
      <c r="AR728" s="3"/>
      <c r="AS728" s="3"/>
    </row>
    <row r="729" spans="1:45" x14ac:dyDescent="0.25">
      <c r="A729" s="3"/>
      <c r="B729" s="3"/>
      <c r="C729" s="3"/>
      <c r="D729" s="3"/>
      <c r="E729" s="3"/>
      <c r="F729" s="3"/>
      <c r="G729" s="3"/>
      <c r="H729" s="3"/>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3"/>
      <c r="AH729" s="3"/>
      <c r="AI729" s="3"/>
      <c r="AJ729" s="3"/>
      <c r="AK729" s="3"/>
      <c r="AL729" s="3"/>
      <c r="AM729" s="3"/>
      <c r="AN729" s="3"/>
      <c r="AO729" s="3"/>
      <c r="AP729" s="3"/>
      <c r="AQ729" s="3"/>
      <c r="AR729" s="3"/>
      <c r="AS729" s="3"/>
    </row>
    <row r="730" spans="1:45" x14ac:dyDescent="0.25">
      <c r="A730" s="3"/>
      <c r="B730" s="3"/>
      <c r="C730" s="3"/>
      <c r="D730" s="3"/>
      <c r="E730" s="3"/>
      <c r="F730" s="3"/>
      <c r="G730" s="3"/>
      <c r="H730" s="3"/>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3"/>
      <c r="AH730" s="3"/>
      <c r="AI730" s="3"/>
      <c r="AJ730" s="3"/>
      <c r="AK730" s="3"/>
      <c r="AL730" s="3"/>
      <c r="AM730" s="3"/>
      <c r="AN730" s="3"/>
      <c r="AO730" s="3"/>
      <c r="AP730" s="3"/>
      <c r="AQ730" s="3"/>
      <c r="AR730" s="3"/>
      <c r="AS730" s="3"/>
    </row>
    <row r="731" spans="1:45" x14ac:dyDescent="0.25">
      <c r="A731" s="3"/>
      <c r="B731" s="3"/>
      <c r="C731" s="3"/>
      <c r="D731" s="3"/>
      <c r="E731" s="3"/>
      <c r="F731" s="3"/>
      <c r="G731" s="3"/>
      <c r="H731" s="3"/>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3"/>
      <c r="AH731" s="3"/>
      <c r="AI731" s="3"/>
      <c r="AJ731" s="3"/>
      <c r="AK731" s="3"/>
      <c r="AL731" s="3"/>
      <c r="AM731" s="3"/>
      <c r="AN731" s="3"/>
      <c r="AO731" s="3"/>
      <c r="AP731" s="3"/>
      <c r="AQ731" s="3"/>
      <c r="AR731" s="3"/>
      <c r="AS731" s="3"/>
    </row>
    <row r="732" spans="1:45" x14ac:dyDescent="0.25">
      <c r="A732" s="3"/>
      <c r="B732" s="3"/>
      <c r="C732" s="3"/>
      <c r="D732" s="3"/>
      <c r="E732" s="3"/>
      <c r="F732" s="3"/>
      <c r="G732" s="3"/>
      <c r="H732" s="3"/>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3"/>
      <c r="AH732" s="3"/>
      <c r="AI732" s="3"/>
      <c r="AJ732" s="3"/>
      <c r="AK732" s="3"/>
      <c r="AL732" s="3"/>
      <c r="AM732" s="3"/>
      <c r="AN732" s="3"/>
      <c r="AO732" s="3"/>
      <c r="AP732" s="3"/>
      <c r="AQ732" s="3"/>
      <c r="AR732" s="3"/>
      <c r="AS732" s="3"/>
    </row>
    <row r="733" spans="1:45" x14ac:dyDescent="0.25">
      <c r="A733" s="3"/>
      <c r="B733" s="3"/>
      <c r="C733" s="3"/>
      <c r="D733" s="3"/>
      <c r="E733" s="3"/>
      <c r="F733" s="3"/>
      <c r="G733" s="3"/>
      <c r="H733" s="3"/>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3"/>
      <c r="AH733" s="3"/>
      <c r="AI733" s="3"/>
      <c r="AJ733" s="3"/>
      <c r="AK733" s="3"/>
      <c r="AL733" s="3"/>
      <c r="AM733" s="3"/>
      <c r="AN733" s="3"/>
      <c r="AO733" s="3"/>
      <c r="AP733" s="3"/>
      <c r="AQ733" s="3"/>
      <c r="AR733" s="3"/>
      <c r="AS733" s="3"/>
    </row>
    <row r="734" spans="1:45" x14ac:dyDescent="0.25">
      <c r="A734" s="3"/>
      <c r="B734" s="3"/>
      <c r="C734" s="3"/>
      <c r="D734" s="3"/>
      <c r="E734" s="3"/>
      <c r="F734" s="3"/>
      <c r="G734" s="3"/>
      <c r="H734" s="3"/>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3"/>
      <c r="AH734" s="3"/>
      <c r="AI734" s="3"/>
      <c r="AJ734" s="3"/>
      <c r="AK734" s="3"/>
      <c r="AL734" s="3"/>
      <c r="AM734" s="3"/>
      <c r="AN734" s="3"/>
      <c r="AO734" s="3"/>
      <c r="AP734" s="3"/>
      <c r="AQ734" s="3"/>
      <c r="AR734" s="3"/>
      <c r="AS734" s="3"/>
    </row>
    <row r="735" spans="1:45" x14ac:dyDescent="0.25">
      <c r="A735" s="3"/>
      <c r="B735" s="3"/>
      <c r="C735" s="3"/>
      <c r="D735" s="3"/>
      <c r="E735" s="3"/>
      <c r="F735" s="3"/>
      <c r="G735" s="3"/>
      <c r="H735" s="3"/>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3"/>
      <c r="AH735" s="3"/>
      <c r="AI735" s="3"/>
      <c r="AJ735" s="3"/>
      <c r="AK735" s="3"/>
      <c r="AL735" s="3"/>
      <c r="AM735" s="3"/>
      <c r="AN735" s="3"/>
      <c r="AO735" s="3"/>
      <c r="AP735" s="3"/>
      <c r="AQ735" s="3"/>
      <c r="AR735" s="3"/>
      <c r="AS735" s="3"/>
    </row>
    <row r="736" spans="1:45" x14ac:dyDescent="0.25">
      <c r="A736" s="3"/>
      <c r="B736" s="3"/>
      <c r="C736" s="3"/>
      <c r="D736" s="3"/>
      <c r="E736" s="3"/>
      <c r="F736" s="3"/>
      <c r="G736" s="3"/>
      <c r="H736" s="3"/>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3"/>
      <c r="AH736" s="3"/>
      <c r="AI736" s="3"/>
      <c r="AJ736" s="3"/>
      <c r="AK736" s="3"/>
      <c r="AL736" s="3"/>
      <c r="AM736" s="3"/>
      <c r="AN736" s="3"/>
      <c r="AO736" s="3"/>
      <c r="AP736" s="3"/>
      <c r="AQ736" s="3"/>
      <c r="AR736" s="3"/>
      <c r="AS736" s="3"/>
    </row>
    <row r="737" spans="1:45" x14ac:dyDescent="0.25">
      <c r="A737" s="3"/>
      <c r="B737" s="3"/>
      <c r="C737" s="3"/>
      <c r="D737" s="3"/>
      <c r="E737" s="3"/>
      <c r="F737" s="3"/>
      <c r="G737" s="3"/>
      <c r="H737" s="3"/>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3"/>
      <c r="AH737" s="3"/>
      <c r="AI737" s="3"/>
      <c r="AJ737" s="3"/>
      <c r="AK737" s="3"/>
      <c r="AL737" s="3"/>
      <c r="AM737" s="3"/>
      <c r="AN737" s="3"/>
      <c r="AO737" s="3"/>
      <c r="AP737" s="3"/>
      <c r="AQ737" s="3"/>
      <c r="AR737" s="3"/>
      <c r="AS737" s="3"/>
    </row>
    <row r="738" spans="1:45" x14ac:dyDescent="0.25">
      <c r="A738" s="3"/>
      <c r="B738" s="3"/>
      <c r="C738" s="3"/>
      <c r="D738" s="3"/>
      <c r="E738" s="3"/>
      <c r="F738" s="3"/>
      <c r="G738" s="3"/>
      <c r="H738" s="3"/>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3"/>
      <c r="AH738" s="3"/>
      <c r="AI738" s="3"/>
      <c r="AJ738" s="3"/>
      <c r="AK738" s="3"/>
      <c r="AL738" s="3"/>
      <c r="AM738" s="3"/>
      <c r="AN738" s="3"/>
      <c r="AO738" s="3"/>
      <c r="AP738" s="3"/>
      <c r="AQ738" s="3"/>
      <c r="AR738" s="3"/>
      <c r="AS738" s="3"/>
    </row>
    <row r="739" spans="1:45" x14ac:dyDescent="0.25">
      <c r="A739" s="3"/>
      <c r="B739" s="3"/>
      <c r="C739" s="3"/>
      <c r="D739" s="3"/>
      <c r="E739" s="3"/>
      <c r="F739" s="3"/>
      <c r="G739" s="3"/>
      <c r="H739" s="3"/>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3"/>
      <c r="AH739" s="3"/>
      <c r="AI739" s="3"/>
      <c r="AJ739" s="3"/>
      <c r="AK739" s="3"/>
      <c r="AL739" s="3"/>
      <c r="AM739" s="3"/>
      <c r="AN739" s="3"/>
      <c r="AO739" s="3"/>
      <c r="AP739" s="3"/>
      <c r="AQ739" s="3"/>
      <c r="AR739" s="3"/>
      <c r="AS739" s="3"/>
    </row>
    <row r="740" spans="1:45" x14ac:dyDescent="0.25">
      <c r="A740" s="3"/>
      <c r="B740" s="3"/>
      <c r="C740" s="3"/>
      <c r="D740" s="3"/>
      <c r="E740" s="3"/>
      <c r="F740" s="3"/>
      <c r="G740" s="3"/>
      <c r="H740" s="3"/>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3"/>
      <c r="AH740" s="3"/>
      <c r="AI740" s="3"/>
      <c r="AJ740" s="3"/>
      <c r="AK740" s="3"/>
      <c r="AL740" s="3"/>
      <c r="AM740" s="3"/>
      <c r="AN740" s="3"/>
      <c r="AO740" s="3"/>
      <c r="AP740" s="3"/>
      <c r="AQ740" s="3"/>
      <c r="AR740" s="3"/>
      <c r="AS740" s="3"/>
    </row>
    <row r="741" spans="1:45" x14ac:dyDescent="0.25">
      <c r="A741" s="3"/>
      <c r="B741" s="3"/>
      <c r="C741" s="3"/>
      <c r="D741" s="3"/>
      <c r="E741" s="3"/>
      <c r="F741" s="3"/>
      <c r="G741" s="3"/>
      <c r="H741" s="3"/>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3"/>
      <c r="AH741" s="3"/>
      <c r="AI741" s="3"/>
      <c r="AJ741" s="3"/>
      <c r="AK741" s="3"/>
      <c r="AL741" s="3"/>
      <c r="AM741" s="3"/>
      <c r="AN741" s="3"/>
      <c r="AO741" s="3"/>
      <c r="AP741" s="3"/>
      <c r="AQ741" s="3"/>
      <c r="AR741" s="3"/>
      <c r="AS741" s="3"/>
    </row>
    <row r="742" spans="1:45" x14ac:dyDescent="0.25">
      <c r="A742" s="3"/>
      <c r="B742" s="3"/>
      <c r="C742" s="3"/>
      <c r="D742" s="3"/>
      <c r="E742" s="3"/>
      <c r="F742" s="3"/>
      <c r="G742" s="3"/>
      <c r="H742" s="3"/>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3"/>
      <c r="AH742" s="3"/>
      <c r="AI742" s="3"/>
      <c r="AJ742" s="3"/>
      <c r="AK742" s="3"/>
      <c r="AL742" s="3"/>
      <c r="AM742" s="3"/>
      <c r="AN742" s="3"/>
      <c r="AO742" s="3"/>
      <c r="AP742" s="3"/>
      <c r="AQ742" s="3"/>
      <c r="AR742" s="3"/>
      <c r="AS742" s="3"/>
    </row>
    <row r="743" spans="1:45" x14ac:dyDescent="0.25">
      <c r="A743" s="3"/>
      <c r="B743" s="3"/>
      <c r="C743" s="3"/>
      <c r="D743" s="3"/>
      <c r="E743" s="3"/>
      <c r="F743" s="3"/>
      <c r="G743" s="3"/>
      <c r="H743" s="3"/>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3"/>
      <c r="AH743" s="3"/>
      <c r="AI743" s="3"/>
      <c r="AJ743" s="3"/>
      <c r="AK743" s="3"/>
      <c r="AL743" s="3"/>
      <c r="AM743" s="3"/>
      <c r="AN743" s="3"/>
      <c r="AO743" s="3"/>
      <c r="AP743" s="3"/>
      <c r="AQ743" s="3"/>
      <c r="AR743" s="3"/>
      <c r="AS743" s="3"/>
    </row>
    <row r="744" spans="1:45" x14ac:dyDescent="0.25">
      <c r="A744" s="3"/>
      <c r="B744" s="3"/>
      <c r="C744" s="3"/>
      <c r="D744" s="3"/>
      <c r="E744" s="3"/>
      <c r="F744" s="3"/>
      <c r="G744" s="3"/>
      <c r="H744" s="3"/>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3"/>
      <c r="AH744" s="3"/>
      <c r="AI744" s="3"/>
      <c r="AJ744" s="3"/>
      <c r="AK744" s="3"/>
      <c r="AL744" s="3"/>
      <c r="AM744" s="3"/>
      <c r="AN744" s="3"/>
      <c r="AO744" s="3"/>
      <c r="AP744" s="3"/>
      <c r="AQ744" s="3"/>
      <c r="AR744" s="3"/>
      <c r="AS744" s="3"/>
    </row>
    <row r="745" spans="1:45" x14ac:dyDescent="0.25">
      <c r="A745" s="3"/>
      <c r="B745" s="3"/>
      <c r="C745" s="3"/>
      <c r="D745" s="3"/>
      <c r="E745" s="3"/>
      <c r="F745" s="3"/>
      <c r="G745" s="3"/>
      <c r="H745" s="3"/>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3"/>
      <c r="AH745" s="3"/>
      <c r="AI745" s="3"/>
      <c r="AJ745" s="3"/>
      <c r="AK745" s="3"/>
      <c r="AL745" s="3"/>
      <c r="AM745" s="3"/>
      <c r="AN745" s="3"/>
      <c r="AO745" s="3"/>
      <c r="AP745" s="3"/>
      <c r="AQ745" s="3"/>
      <c r="AR745" s="3"/>
      <c r="AS745" s="3"/>
    </row>
    <row r="746" spans="1:45" x14ac:dyDescent="0.25">
      <c r="A746" s="3"/>
      <c r="B746" s="3"/>
      <c r="C746" s="3"/>
      <c r="D746" s="3"/>
      <c r="E746" s="3"/>
      <c r="F746" s="3"/>
      <c r="G746" s="3"/>
      <c r="H746" s="3"/>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3"/>
      <c r="AH746" s="3"/>
      <c r="AI746" s="3"/>
      <c r="AJ746" s="3"/>
      <c r="AK746" s="3"/>
      <c r="AL746" s="3"/>
      <c r="AM746" s="3"/>
      <c r="AN746" s="3"/>
      <c r="AO746" s="3"/>
      <c r="AP746" s="3"/>
      <c r="AQ746" s="3"/>
      <c r="AR746" s="3"/>
      <c r="AS746" s="3"/>
    </row>
    <row r="747" spans="1:45" x14ac:dyDescent="0.25">
      <c r="A747" s="3"/>
      <c r="B747" s="3"/>
      <c r="C747" s="3"/>
      <c r="D747" s="3"/>
      <c r="E747" s="3"/>
      <c r="F747" s="3"/>
      <c r="G747" s="3"/>
      <c r="H747" s="3"/>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3"/>
      <c r="AH747" s="3"/>
      <c r="AI747" s="3"/>
      <c r="AJ747" s="3"/>
      <c r="AK747" s="3"/>
      <c r="AL747" s="3"/>
      <c r="AM747" s="3"/>
      <c r="AN747" s="3"/>
      <c r="AO747" s="3"/>
      <c r="AP747" s="3"/>
      <c r="AQ747" s="3"/>
      <c r="AR747" s="3"/>
      <c r="AS747" s="3"/>
    </row>
    <row r="748" spans="1:45" x14ac:dyDescent="0.25">
      <c r="A748" s="3"/>
      <c r="B748" s="3"/>
      <c r="C748" s="3"/>
      <c r="D748" s="3"/>
      <c r="E748" s="3"/>
      <c r="F748" s="3"/>
      <c r="G748" s="3"/>
      <c r="H748" s="3"/>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3"/>
      <c r="AH748" s="3"/>
      <c r="AI748" s="3"/>
      <c r="AJ748" s="3"/>
      <c r="AK748" s="3"/>
      <c r="AL748" s="3"/>
      <c r="AM748" s="3"/>
      <c r="AN748" s="3"/>
      <c r="AO748" s="3"/>
      <c r="AP748" s="3"/>
      <c r="AQ748" s="3"/>
      <c r="AR748" s="3"/>
      <c r="AS748" s="3"/>
    </row>
    <row r="749" spans="1:45" x14ac:dyDescent="0.25">
      <c r="A749" s="3"/>
      <c r="B749" s="3"/>
      <c r="C749" s="3"/>
      <c r="D749" s="3"/>
      <c r="E749" s="3"/>
      <c r="F749" s="3"/>
      <c r="G749" s="3"/>
      <c r="H749" s="3"/>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3"/>
      <c r="AH749" s="3"/>
      <c r="AI749" s="3"/>
      <c r="AJ749" s="3"/>
      <c r="AK749" s="3"/>
      <c r="AL749" s="3"/>
      <c r="AM749" s="3"/>
      <c r="AN749" s="3"/>
      <c r="AO749" s="3"/>
      <c r="AP749" s="3"/>
      <c r="AQ749" s="3"/>
      <c r="AR749" s="3"/>
      <c r="AS749" s="3"/>
    </row>
    <row r="750" spans="1:45" x14ac:dyDescent="0.25">
      <c r="A750" s="3"/>
      <c r="B750" s="3"/>
      <c r="C750" s="3"/>
      <c r="D750" s="3"/>
      <c r="E750" s="3"/>
      <c r="F750" s="3"/>
      <c r="G750" s="3"/>
      <c r="H750" s="3"/>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3"/>
      <c r="AH750" s="3"/>
      <c r="AI750" s="3"/>
      <c r="AJ750" s="3"/>
      <c r="AK750" s="3"/>
      <c r="AL750" s="3"/>
      <c r="AM750" s="3"/>
      <c r="AN750" s="3"/>
      <c r="AO750" s="3"/>
      <c r="AP750" s="3"/>
      <c r="AQ750" s="3"/>
      <c r="AR750" s="3"/>
      <c r="AS750" s="3"/>
    </row>
    <row r="751" spans="1:45" x14ac:dyDescent="0.25">
      <c r="A751" s="3"/>
      <c r="B751" s="3"/>
      <c r="C751" s="3"/>
      <c r="D751" s="3"/>
      <c r="E751" s="3"/>
      <c r="F751" s="3"/>
      <c r="G751" s="3"/>
      <c r="H751" s="3"/>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3"/>
      <c r="AH751" s="3"/>
      <c r="AI751" s="3"/>
      <c r="AJ751" s="3"/>
      <c r="AK751" s="3"/>
      <c r="AL751" s="3"/>
      <c r="AM751" s="3"/>
      <c r="AN751" s="3"/>
      <c r="AO751" s="3"/>
      <c r="AP751" s="3"/>
      <c r="AQ751" s="3"/>
      <c r="AR751" s="3"/>
      <c r="AS751" s="3"/>
    </row>
    <row r="752" spans="1:45" x14ac:dyDescent="0.25">
      <c r="A752" s="3"/>
      <c r="B752" s="3"/>
      <c r="C752" s="3"/>
      <c r="D752" s="3"/>
      <c r="E752" s="3"/>
      <c r="F752" s="3"/>
      <c r="G752" s="3"/>
      <c r="H752" s="3"/>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3"/>
      <c r="AH752" s="3"/>
      <c r="AI752" s="3"/>
      <c r="AJ752" s="3"/>
      <c r="AK752" s="3"/>
      <c r="AL752" s="3"/>
      <c r="AM752" s="3"/>
      <c r="AN752" s="3"/>
      <c r="AO752" s="3"/>
      <c r="AP752" s="3"/>
      <c r="AQ752" s="3"/>
      <c r="AR752" s="3"/>
      <c r="AS752" s="3"/>
    </row>
    <row r="753" spans="1:45" x14ac:dyDescent="0.25">
      <c r="A753" s="3"/>
      <c r="B753" s="3"/>
      <c r="C753" s="3"/>
      <c r="D753" s="3"/>
      <c r="E753" s="3"/>
      <c r="F753" s="3"/>
      <c r="G753" s="3"/>
      <c r="H753" s="3"/>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3"/>
      <c r="AH753" s="3"/>
      <c r="AI753" s="3"/>
      <c r="AJ753" s="3"/>
      <c r="AK753" s="3"/>
      <c r="AL753" s="3"/>
      <c r="AM753" s="3"/>
      <c r="AN753" s="3"/>
      <c r="AO753" s="3"/>
      <c r="AP753" s="3"/>
      <c r="AQ753" s="3"/>
      <c r="AR753" s="3"/>
      <c r="AS753" s="3"/>
    </row>
    <row r="754" spans="1:45" x14ac:dyDescent="0.25">
      <c r="A754" s="3"/>
      <c r="B754" s="3"/>
      <c r="C754" s="3"/>
      <c r="D754" s="3"/>
      <c r="E754" s="3"/>
      <c r="F754" s="3"/>
      <c r="G754" s="3"/>
      <c r="H754" s="3"/>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3"/>
      <c r="AH754" s="3"/>
      <c r="AI754" s="3"/>
      <c r="AJ754" s="3"/>
      <c r="AK754" s="3"/>
      <c r="AL754" s="3"/>
      <c r="AM754" s="3"/>
      <c r="AN754" s="3"/>
      <c r="AO754" s="3"/>
      <c r="AP754" s="3"/>
      <c r="AQ754" s="3"/>
      <c r="AR754" s="3"/>
      <c r="AS754" s="3"/>
    </row>
    <row r="755" spans="1:45" x14ac:dyDescent="0.25">
      <c r="A755" s="3"/>
      <c r="B755" s="3"/>
      <c r="C755" s="3"/>
      <c r="D755" s="3"/>
      <c r="E755" s="3"/>
      <c r="F755" s="3"/>
      <c r="G755" s="3"/>
      <c r="H755" s="3"/>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3"/>
      <c r="AH755" s="3"/>
      <c r="AI755" s="3"/>
      <c r="AJ755" s="3"/>
      <c r="AK755" s="3"/>
      <c r="AL755" s="3"/>
      <c r="AM755" s="3"/>
      <c r="AN755" s="3"/>
      <c r="AO755" s="3"/>
      <c r="AP755" s="3"/>
      <c r="AQ755" s="3"/>
      <c r="AR755" s="3"/>
      <c r="AS755" s="3"/>
    </row>
    <row r="756" spans="1:45" x14ac:dyDescent="0.25">
      <c r="A756" s="3"/>
      <c r="B756" s="3"/>
      <c r="C756" s="3"/>
      <c r="D756" s="3"/>
      <c r="E756" s="3"/>
      <c r="F756" s="3"/>
      <c r="G756" s="3"/>
      <c r="H756" s="3"/>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3"/>
      <c r="AH756" s="3"/>
      <c r="AI756" s="3"/>
      <c r="AJ756" s="3"/>
      <c r="AK756" s="3"/>
      <c r="AL756" s="3"/>
      <c r="AM756" s="3"/>
      <c r="AN756" s="3"/>
      <c r="AO756" s="3"/>
      <c r="AP756" s="3"/>
      <c r="AQ756" s="3"/>
      <c r="AR756" s="3"/>
      <c r="AS756" s="3"/>
    </row>
    <row r="757" spans="1:45" x14ac:dyDescent="0.25">
      <c r="A757" s="3"/>
      <c r="B757" s="3"/>
      <c r="C757" s="3"/>
      <c r="D757" s="3"/>
      <c r="E757" s="3"/>
      <c r="F757" s="3"/>
      <c r="G757" s="3"/>
      <c r="H757" s="3"/>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3"/>
      <c r="AH757" s="3"/>
      <c r="AI757" s="3"/>
      <c r="AJ757" s="3"/>
      <c r="AK757" s="3"/>
      <c r="AL757" s="3"/>
      <c r="AM757" s="3"/>
      <c r="AN757" s="3"/>
      <c r="AO757" s="3"/>
      <c r="AP757" s="3"/>
      <c r="AQ757" s="3"/>
      <c r="AR757" s="3"/>
      <c r="AS757" s="3"/>
    </row>
    <row r="758" spans="1:45" x14ac:dyDescent="0.25">
      <c r="A758" s="3"/>
      <c r="B758" s="3"/>
      <c r="C758" s="3"/>
      <c r="D758" s="3"/>
      <c r="E758" s="3"/>
      <c r="F758" s="3"/>
      <c r="G758" s="3"/>
      <c r="H758" s="3"/>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3"/>
      <c r="AH758" s="3"/>
      <c r="AI758" s="3"/>
      <c r="AJ758" s="3"/>
      <c r="AK758" s="3"/>
      <c r="AL758" s="3"/>
      <c r="AM758" s="3"/>
      <c r="AN758" s="3"/>
      <c r="AO758" s="3"/>
      <c r="AP758" s="3"/>
      <c r="AQ758" s="3"/>
      <c r="AR758" s="3"/>
      <c r="AS758" s="3"/>
    </row>
    <row r="759" spans="1:45" x14ac:dyDescent="0.25">
      <c r="A759" s="3"/>
      <c r="B759" s="3"/>
      <c r="C759" s="3"/>
      <c r="D759" s="3"/>
      <c r="E759" s="3"/>
      <c r="F759" s="3"/>
      <c r="G759" s="3"/>
      <c r="H759" s="3"/>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3"/>
      <c r="AH759" s="3"/>
      <c r="AI759" s="3"/>
      <c r="AJ759" s="3"/>
      <c r="AK759" s="3"/>
      <c r="AL759" s="3"/>
      <c r="AM759" s="3"/>
      <c r="AN759" s="3"/>
      <c r="AO759" s="3"/>
      <c r="AP759" s="3"/>
      <c r="AQ759" s="3"/>
      <c r="AR759" s="3"/>
      <c r="AS759" s="3"/>
    </row>
    <row r="760" spans="1:45" x14ac:dyDescent="0.25">
      <c r="A760" s="3"/>
      <c r="B760" s="3"/>
      <c r="C760" s="3"/>
      <c r="D760" s="3"/>
      <c r="E760" s="3"/>
      <c r="F760" s="3"/>
      <c r="G760" s="3"/>
      <c r="H760" s="3"/>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3"/>
      <c r="AH760" s="3"/>
      <c r="AI760" s="3"/>
      <c r="AJ760" s="3"/>
      <c r="AK760" s="3"/>
      <c r="AL760" s="3"/>
      <c r="AM760" s="3"/>
      <c r="AN760" s="3"/>
      <c r="AO760" s="3"/>
      <c r="AP760" s="3"/>
      <c r="AQ760" s="3"/>
      <c r="AR760" s="3"/>
      <c r="AS760" s="3"/>
    </row>
    <row r="761" spans="1:45" x14ac:dyDescent="0.25">
      <c r="A761" s="3"/>
      <c r="B761" s="3"/>
      <c r="C761" s="3"/>
      <c r="D761" s="3"/>
      <c r="E761" s="3"/>
      <c r="F761" s="3"/>
      <c r="G761" s="3"/>
      <c r="H761" s="3"/>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3"/>
      <c r="AH761" s="3"/>
      <c r="AI761" s="3"/>
      <c r="AJ761" s="3"/>
      <c r="AK761" s="3"/>
      <c r="AL761" s="3"/>
      <c r="AM761" s="3"/>
      <c r="AN761" s="3"/>
      <c r="AO761" s="3"/>
      <c r="AP761" s="3"/>
      <c r="AQ761" s="3"/>
      <c r="AR761" s="3"/>
      <c r="AS761" s="3"/>
    </row>
    <row r="762" spans="1:45" x14ac:dyDescent="0.25">
      <c r="A762" s="3"/>
      <c r="B762" s="3"/>
      <c r="C762" s="3"/>
      <c r="D762" s="3"/>
      <c r="E762" s="3"/>
      <c r="F762" s="3"/>
      <c r="G762" s="3"/>
      <c r="H762" s="3"/>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3"/>
      <c r="AH762" s="3"/>
      <c r="AI762" s="3"/>
      <c r="AJ762" s="3"/>
      <c r="AK762" s="3"/>
      <c r="AL762" s="3"/>
      <c r="AM762" s="3"/>
      <c r="AN762" s="3"/>
      <c r="AO762" s="3"/>
      <c r="AP762" s="3"/>
      <c r="AQ762" s="3"/>
      <c r="AR762" s="3"/>
      <c r="AS762" s="3"/>
    </row>
    <row r="763" spans="1:45" x14ac:dyDescent="0.25">
      <c r="A763" s="3"/>
      <c r="B763" s="3"/>
      <c r="C763" s="3"/>
      <c r="D763" s="3"/>
      <c r="E763" s="3"/>
      <c r="F763" s="3"/>
      <c r="G763" s="3"/>
      <c r="H763" s="3"/>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3"/>
      <c r="AH763" s="3"/>
      <c r="AI763" s="3"/>
      <c r="AJ763" s="3"/>
      <c r="AK763" s="3"/>
      <c r="AL763" s="3"/>
      <c r="AM763" s="3"/>
      <c r="AN763" s="3"/>
      <c r="AO763" s="3"/>
      <c r="AP763" s="3"/>
      <c r="AQ763" s="3"/>
      <c r="AR763" s="3"/>
      <c r="AS763" s="3"/>
    </row>
    <row r="764" spans="1:45" x14ac:dyDescent="0.25">
      <c r="A764" s="3"/>
      <c r="B764" s="3"/>
      <c r="C764" s="3"/>
      <c r="D764" s="3"/>
      <c r="E764" s="3"/>
      <c r="F764" s="3"/>
      <c r="G764" s="3"/>
      <c r="H764" s="3"/>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3"/>
      <c r="AH764" s="3"/>
      <c r="AI764" s="3"/>
      <c r="AJ764" s="3"/>
      <c r="AK764" s="3"/>
      <c r="AL764" s="3"/>
      <c r="AM764" s="3"/>
      <c r="AN764" s="3"/>
      <c r="AO764" s="3"/>
      <c r="AP764" s="3"/>
      <c r="AQ764" s="3"/>
      <c r="AR764" s="3"/>
      <c r="AS764" s="3"/>
    </row>
    <row r="765" spans="1:45" x14ac:dyDescent="0.25">
      <c r="A765" s="3"/>
      <c r="B765" s="3"/>
      <c r="C765" s="3"/>
      <c r="D765" s="3"/>
      <c r="E765" s="3"/>
      <c r="F765" s="3"/>
      <c r="G765" s="3"/>
      <c r="H765" s="3"/>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3"/>
      <c r="AH765" s="3"/>
      <c r="AI765" s="3"/>
      <c r="AJ765" s="3"/>
      <c r="AK765" s="3"/>
      <c r="AL765" s="3"/>
      <c r="AM765" s="3"/>
      <c r="AN765" s="3"/>
      <c r="AO765" s="3"/>
      <c r="AP765" s="3"/>
      <c r="AQ765" s="3"/>
      <c r="AR765" s="3"/>
      <c r="AS765" s="3"/>
    </row>
    <row r="766" spans="1:45" x14ac:dyDescent="0.25">
      <c r="A766" s="3"/>
      <c r="B766" s="3"/>
      <c r="C766" s="3"/>
      <c r="D766" s="3"/>
      <c r="E766" s="3"/>
      <c r="F766" s="3"/>
      <c r="G766" s="3"/>
      <c r="H766" s="3"/>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3"/>
      <c r="AH766" s="3"/>
      <c r="AI766" s="3"/>
      <c r="AJ766" s="3"/>
      <c r="AK766" s="3"/>
      <c r="AL766" s="3"/>
      <c r="AM766" s="3"/>
      <c r="AN766" s="3"/>
      <c r="AO766" s="3"/>
      <c r="AP766" s="3"/>
      <c r="AQ766" s="3"/>
      <c r="AR766" s="3"/>
      <c r="AS766" s="3"/>
    </row>
    <row r="767" spans="1:45" x14ac:dyDescent="0.25">
      <c r="A767" s="3"/>
      <c r="B767" s="3"/>
      <c r="C767" s="3"/>
      <c r="D767" s="3"/>
      <c r="E767" s="3"/>
      <c r="F767" s="3"/>
      <c r="G767" s="3"/>
      <c r="H767" s="3"/>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3"/>
      <c r="AH767" s="3"/>
      <c r="AI767" s="3"/>
      <c r="AJ767" s="3"/>
      <c r="AK767" s="3"/>
      <c r="AL767" s="3"/>
      <c r="AM767" s="3"/>
      <c r="AN767" s="3"/>
      <c r="AO767" s="3"/>
      <c r="AP767" s="3"/>
      <c r="AQ767" s="3"/>
      <c r="AR767" s="3"/>
      <c r="AS767" s="3"/>
    </row>
    <row r="768" spans="1:45" x14ac:dyDescent="0.25">
      <c r="A768" s="3"/>
      <c r="B768" s="3"/>
      <c r="C768" s="3"/>
      <c r="D768" s="3"/>
      <c r="E768" s="3"/>
      <c r="F768" s="3"/>
      <c r="G768" s="3"/>
      <c r="H768" s="3"/>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3"/>
      <c r="AH768" s="3"/>
      <c r="AI768" s="3"/>
      <c r="AJ768" s="3"/>
      <c r="AK768" s="3"/>
      <c r="AL768" s="3"/>
      <c r="AM768" s="3"/>
      <c r="AN768" s="3"/>
      <c r="AO768" s="3"/>
      <c r="AP768" s="3"/>
      <c r="AQ768" s="3"/>
      <c r="AR768" s="3"/>
      <c r="AS768" s="3"/>
    </row>
    <row r="769" spans="1:45" x14ac:dyDescent="0.25">
      <c r="A769" s="3"/>
      <c r="B769" s="3"/>
      <c r="C769" s="3"/>
      <c r="D769" s="3"/>
      <c r="E769" s="3"/>
      <c r="F769" s="3"/>
      <c r="G769" s="3"/>
      <c r="H769" s="3"/>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3"/>
      <c r="AH769" s="3"/>
      <c r="AI769" s="3"/>
      <c r="AJ769" s="3"/>
      <c r="AK769" s="3"/>
      <c r="AL769" s="3"/>
      <c r="AM769" s="3"/>
      <c r="AN769" s="3"/>
      <c r="AO769" s="3"/>
      <c r="AP769" s="3"/>
      <c r="AQ769" s="3"/>
      <c r="AR769" s="3"/>
      <c r="AS769" s="3"/>
    </row>
    <row r="770" spans="1:45" x14ac:dyDescent="0.25">
      <c r="A770" s="3"/>
      <c r="B770" s="3"/>
      <c r="C770" s="3"/>
      <c r="D770" s="3"/>
      <c r="E770" s="3"/>
      <c r="F770" s="3"/>
      <c r="G770" s="3"/>
      <c r="H770" s="3"/>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3"/>
      <c r="AH770" s="3"/>
      <c r="AI770" s="3"/>
      <c r="AJ770" s="3"/>
      <c r="AK770" s="3"/>
      <c r="AL770" s="3"/>
      <c r="AM770" s="3"/>
      <c r="AN770" s="3"/>
      <c r="AO770" s="3"/>
      <c r="AP770" s="3"/>
      <c r="AQ770" s="3"/>
      <c r="AR770" s="3"/>
      <c r="AS770" s="3"/>
    </row>
    <row r="771" spans="1:45" x14ac:dyDescent="0.25">
      <c r="A771" s="3"/>
      <c r="B771" s="3"/>
      <c r="C771" s="3"/>
      <c r="D771" s="3"/>
      <c r="E771" s="3"/>
      <c r="F771" s="3"/>
      <c r="G771" s="3"/>
      <c r="H771" s="3"/>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3"/>
      <c r="AH771" s="3"/>
      <c r="AI771" s="3"/>
      <c r="AJ771" s="3"/>
      <c r="AK771" s="3"/>
      <c r="AL771" s="3"/>
      <c r="AM771" s="3"/>
      <c r="AN771" s="3"/>
      <c r="AO771" s="3"/>
      <c r="AP771" s="3"/>
      <c r="AQ771" s="3"/>
      <c r="AR771" s="3"/>
      <c r="AS771" s="3"/>
    </row>
    <row r="772" spans="1:45" x14ac:dyDescent="0.25">
      <c r="A772" s="3"/>
      <c r="B772" s="3"/>
      <c r="C772" s="3"/>
      <c r="D772" s="3"/>
      <c r="E772" s="3"/>
      <c r="F772" s="3"/>
      <c r="G772" s="3"/>
      <c r="H772" s="3"/>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3"/>
      <c r="AH772" s="3"/>
      <c r="AI772" s="3"/>
      <c r="AJ772" s="3"/>
      <c r="AK772" s="3"/>
      <c r="AL772" s="3"/>
      <c r="AM772" s="3"/>
      <c r="AN772" s="3"/>
      <c r="AO772" s="3"/>
      <c r="AP772" s="3"/>
      <c r="AQ772" s="3"/>
      <c r="AR772" s="3"/>
      <c r="AS772" s="3"/>
    </row>
    <row r="773" spans="1:45" x14ac:dyDescent="0.25">
      <c r="A773" s="3"/>
      <c r="B773" s="3"/>
      <c r="C773" s="3"/>
      <c r="D773" s="3"/>
      <c r="E773" s="3"/>
      <c r="F773" s="3"/>
      <c r="G773" s="3"/>
      <c r="H773" s="3"/>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3"/>
      <c r="AH773" s="3"/>
      <c r="AI773" s="3"/>
      <c r="AJ773" s="3"/>
      <c r="AK773" s="3"/>
      <c r="AL773" s="3"/>
      <c r="AM773" s="3"/>
      <c r="AN773" s="3"/>
      <c r="AO773" s="3"/>
      <c r="AP773" s="3"/>
      <c r="AQ773" s="3"/>
      <c r="AR773" s="3"/>
      <c r="AS773" s="3"/>
    </row>
    <row r="774" spans="1:45" x14ac:dyDescent="0.25">
      <c r="A774" s="3"/>
      <c r="B774" s="3"/>
      <c r="C774" s="3"/>
      <c r="D774" s="3"/>
      <c r="E774" s="3"/>
      <c r="F774" s="3"/>
      <c r="G774" s="3"/>
      <c r="H774" s="3"/>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3"/>
      <c r="AH774" s="3"/>
      <c r="AI774" s="3"/>
      <c r="AJ774" s="3"/>
      <c r="AK774" s="3"/>
      <c r="AL774" s="3"/>
      <c r="AM774" s="3"/>
      <c r="AN774" s="3"/>
      <c r="AO774" s="3"/>
      <c r="AP774" s="3"/>
      <c r="AQ774" s="3"/>
      <c r="AR774" s="3"/>
      <c r="AS774" s="3"/>
    </row>
    <row r="775" spans="1:45" x14ac:dyDescent="0.25">
      <c r="A775" s="3"/>
      <c r="B775" s="3"/>
      <c r="C775" s="3"/>
      <c r="D775" s="3"/>
      <c r="E775" s="3"/>
      <c r="F775" s="3"/>
      <c r="G775" s="3"/>
      <c r="H775" s="3"/>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3"/>
      <c r="AH775" s="3"/>
      <c r="AI775" s="3"/>
      <c r="AJ775" s="3"/>
      <c r="AK775" s="3"/>
      <c r="AL775" s="3"/>
      <c r="AM775" s="3"/>
      <c r="AN775" s="3"/>
      <c r="AO775" s="3"/>
      <c r="AP775" s="3"/>
      <c r="AQ775" s="3"/>
      <c r="AR775" s="3"/>
      <c r="AS775" s="3"/>
    </row>
    <row r="776" spans="1:45" x14ac:dyDescent="0.25">
      <c r="A776" s="3"/>
      <c r="B776" s="3"/>
      <c r="C776" s="3"/>
      <c r="D776" s="3"/>
      <c r="E776" s="3"/>
      <c r="F776" s="3"/>
      <c r="G776" s="3"/>
      <c r="H776" s="3"/>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3"/>
      <c r="AH776" s="3"/>
      <c r="AI776" s="3"/>
      <c r="AJ776" s="3"/>
      <c r="AK776" s="3"/>
      <c r="AL776" s="3"/>
      <c r="AM776" s="3"/>
      <c r="AN776" s="3"/>
      <c r="AO776" s="3"/>
      <c r="AP776" s="3"/>
      <c r="AQ776" s="3"/>
      <c r="AR776" s="3"/>
      <c r="AS776" s="3"/>
    </row>
    <row r="777" spans="1:45" x14ac:dyDescent="0.25">
      <c r="A777" s="3"/>
      <c r="B777" s="3"/>
      <c r="C777" s="3"/>
      <c r="D777" s="3"/>
      <c r="E777" s="3"/>
      <c r="F777" s="3"/>
      <c r="G777" s="3"/>
      <c r="H777" s="3"/>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3"/>
      <c r="AH777" s="3"/>
      <c r="AI777" s="3"/>
      <c r="AJ777" s="3"/>
      <c r="AK777" s="3"/>
      <c r="AL777" s="3"/>
      <c r="AM777" s="3"/>
      <c r="AN777" s="3"/>
      <c r="AO777" s="3"/>
      <c r="AP777" s="3"/>
      <c r="AQ777" s="3"/>
      <c r="AR777" s="3"/>
      <c r="AS777" s="3"/>
    </row>
    <row r="778" spans="1:45" x14ac:dyDescent="0.25">
      <c r="A778" s="3"/>
      <c r="B778" s="3"/>
      <c r="C778" s="3"/>
      <c r="D778" s="3"/>
      <c r="E778" s="3"/>
      <c r="F778" s="3"/>
      <c r="G778" s="3"/>
      <c r="H778" s="3"/>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3"/>
      <c r="AH778" s="3"/>
      <c r="AI778" s="3"/>
      <c r="AJ778" s="3"/>
      <c r="AK778" s="3"/>
      <c r="AL778" s="3"/>
      <c r="AM778" s="3"/>
      <c r="AN778" s="3"/>
      <c r="AO778" s="3"/>
      <c r="AP778" s="3"/>
      <c r="AQ778" s="3"/>
      <c r="AR778" s="3"/>
      <c r="AS778" s="3"/>
    </row>
    <row r="779" spans="1:45" x14ac:dyDescent="0.25">
      <c r="A779" s="3"/>
      <c r="B779" s="3"/>
      <c r="C779" s="3"/>
      <c r="D779" s="3"/>
      <c r="E779" s="3"/>
      <c r="F779" s="3"/>
      <c r="G779" s="3"/>
      <c r="H779" s="3"/>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3"/>
      <c r="AH779" s="3"/>
      <c r="AI779" s="3"/>
      <c r="AJ779" s="3"/>
      <c r="AK779" s="3"/>
      <c r="AL779" s="3"/>
      <c r="AM779" s="3"/>
      <c r="AN779" s="3"/>
      <c r="AO779" s="3"/>
      <c r="AP779" s="3"/>
      <c r="AQ779" s="3"/>
      <c r="AR779" s="3"/>
      <c r="AS779" s="3"/>
    </row>
    <row r="780" spans="1:45" x14ac:dyDescent="0.25">
      <c r="A780" s="3"/>
      <c r="B780" s="3"/>
      <c r="C780" s="3"/>
      <c r="D780" s="3"/>
      <c r="E780" s="3"/>
      <c r="F780" s="3"/>
      <c r="G780" s="3"/>
      <c r="H780" s="3"/>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3"/>
      <c r="AH780" s="3"/>
      <c r="AI780" s="3"/>
      <c r="AJ780" s="3"/>
      <c r="AK780" s="3"/>
      <c r="AL780" s="3"/>
      <c r="AM780" s="3"/>
      <c r="AN780" s="3"/>
      <c r="AO780" s="3"/>
      <c r="AP780" s="3"/>
      <c r="AQ780" s="3"/>
      <c r="AR780" s="3"/>
      <c r="AS780" s="3"/>
    </row>
    <row r="781" spans="1:45" x14ac:dyDescent="0.25">
      <c r="A781" s="3"/>
      <c r="B781" s="3"/>
      <c r="C781" s="3"/>
      <c r="D781" s="3"/>
      <c r="E781" s="3"/>
      <c r="F781" s="3"/>
      <c r="G781" s="3"/>
      <c r="H781" s="3"/>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3"/>
      <c r="AH781" s="3"/>
      <c r="AI781" s="3"/>
      <c r="AJ781" s="3"/>
      <c r="AK781" s="3"/>
      <c r="AL781" s="3"/>
      <c r="AM781" s="3"/>
      <c r="AN781" s="3"/>
      <c r="AO781" s="3"/>
      <c r="AP781" s="3"/>
      <c r="AQ781" s="3"/>
      <c r="AR781" s="3"/>
      <c r="AS781" s="3"/>
    </row>
    <row r="782" spans="1:45" x14ac:dyDescent="0.25">
      <c r="A782" s="3"/>
      <c r="B782" s="3"/>
      <c r="C782" s="3"/>
      <c r="D782" s="3"/>
      <c r="E782" s="3"/>
      <c r="F782" s="3"/>
      <c r="G782" s="3"/>
      <c r="H782" s="3"/>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3"/>
      <c r="AH782" s="3"/>
      <c r="AI782" s="3"/>
      <c r="AJ782" s="3"/>
      <c r="AK782" s="3"/>
      <c r="AL782" s="3"/>
      <c r="AM782" s="3"/>
      <c r="AN782" s="3"/>
      <c r="AO782" s="3"/>
      <c r="AP782" s="3"/>
      <c r="AQ782" s="3"/>
      <c r="AR782" s="3"/>
      <c r="AS782" s="3"/>
    </row>
    <row r="783" spans="1:45" x14ac:dyDescent="0.25">
      <c r="A783" s="3"/>
      <c r="B783" s="3"/>
      <c r="C783" s="3"/>
      <c r="D783" s="3"/>
      <c r="E783" s="3"/>
      <c r="F783" s="3"/>
      <c r="G783" s="3"/>
      <c r="H783" s="3"/>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3"/>
      <c r="AH783" s="3"/>
      <c r="AI783" s="3"/>
      <c r="AJ783" s="3"/>
      <c r="AK783" s="3"/>
      <c r="AL783" s="3"/>
      <c r="AM783" s="3"/>
      <c r="AN783" s="3"/>
      <c r="AO783" s="3"/>
      <c r="AP783" s="3"/>
      <c r="AQ783" s="3"/>
      <c r="AR783" s="3"/>
      <c r="AS783" s="3"/>
    </row>
    <row r="784" spans="1:45" x14ac:dyDescent="0.25">
      <c r="A784" s="3"/>
      <c r="B784" s="3"/>
      <c r="C784" s="3"/>
      <c r="D784" s="3"/>
      <c r="E784" s="3"/>
      <c r="F784" s="3"/>
      <c r="G784" s="3"/>
      <c r="H784" s="3"/>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3"/>
      <c r="AH784" s="3"/>
      <c r="AI784" s="3"/>
      <c r="AJ784" s="3"/>
      <c r="AK784" s="3"/>
      <c r="AL784" s="3"/>
      <c r="AM784" s="3"/>
      <c r="AN784" s="3"/>
      <c r="AO784" s="3"/>
      <c r="AP784" s="3"/>
      <c r="AQ784" s="3"/>
      <c r="AR784" s="3"/>
      <c r="AS784" s="3"/>
    </row>
    <row r="785" spans="1:45" x14ac:dyDescent="0.25">
      <c r="A785" s="3"/>
      <c r="B785" s="3"/>
      <c r="C785" s="3"/>
      <c r="D785" s="3"/>
      <c r="E785" s="3"/>
      <c r="F785" s="3"/>
      <c r="G785" s="3"/>
      <c r="H785" s="3"/>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3"/>
      <c r="AH785" s="3"/>
      <c r="AI785" s="3"/>
      <c r="AJ785" s="3"/>
      <c r="AK785" s="3"/>
      <c r="AL785" s="3"/>
      <c r="AM785" s="3"/>
      <c r="AN785" s="3"/>
      <c r="AO785" s="3"/>
      <c r="AP785" s="3"/>
      <c r="AQ785" s="3"/>
      <c r="AR785" s="3"/>
      <c r="AS785" s="3"/>
    </row>
    <row r="786" spans="1:45" x14ac:dyDescent="0.25">
      <c r="A786" s="3"/>
      <c r="B786" s="3"/>
      <c r="C786" s="3"/>
      <c r="D786" s="3"/>
      <c r="E786" s="3"/>
      <c r="F786" s="3"/>
      <c r="G786" s="3"/>
      <c r="H786" s="3"/>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3"/>
      <c r="AH786" s="3"/>
      <c r="AI786" s="3"/>
      <c r="AJ786" s="3"/>
      <c r="AK786" s="3"/>
      <c r="AL786" s="3"/>
      <c r="AM786" s="3"/>
      <c r="AN786" s="3"/>
      <c r="AO786" s="3"/>
      <c r="AP786" s="3"/>
      <c r="AQ786" s="3"/>
      <c r="AR786" s="3"/>
      <c r="AS786" s="3"/>
    </row>
    <row r="787" spans="1:45" x14ac:dyDescent="0.25">
      <c r="A787" s="3"/>
      <c r="B787" s="3"/>
      <c r="C787" s="3"/>
      <c r="D787" s="3"/>
      <c r="E787" s="3"/>
      <c r="F787" s="3"/>
      <c r="G787" s="3"/>
      <c r="H787" s="3"/>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3"/>
      <c r="AH787" s="3"/>
      <c r="AI787" s="3"/>
      <c r="AJ787" s="3"/>
      <c r="AK787" s="3"/>
      <c r="AL787" s="3"/>
      <c r="AM787" s="3"/>
      <c r="AN787" s="3"/>
      <c r="AO787" s="3"/>
      <c r="AP787" s="3"/>
      <c r="AQ787" s="3"/>
      <c r="AR787" s="3"/>
      <c r="AS787" s="3"/>
    </row>
    <row r="788" spans="1:45" x14ac:dyDescent="0.25">
      <c r="A788" s="3"/>
      <c r="B788" s="3"/>
      <c r="C788" s="3"/>
      <c r="D788" s="3"/>
      <c r="E788" s="3"/>
      <c r="F788" s="3"/>
      <c r="G788" s="3"/>
      <c r="H788" s="3"/>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3"/>
      <c r="AH788" s="3"/>
      <c r="AI788" s="3"/>
      <c r="AJ788" s="3"/>
      <c r="AK788" s="3"/>
      <c r="AL788" s="3"/>
      <c r="AM788" s="3"/>
      <c r="AN788" s="3"/>
      <c r="AO788" s="3"/>
      <c r="AP788" s="3"/>
      <c r="AQ788" s="3"/>
      <c r="AR788" s="3"/>
      <c r="AS788" s="3"/>
    </row>
    <row r="789" spans="1:45" x14ac:dyDescent="0.25">
      <c r="A789" s="3"/>
      <c r="B789" s="3"/>
      <c r="C789" s="3"/>
      <c r="D789" s="3"/>
      <c r="E789" s="3"/>
      <c r="F789" s="3"/>
      <c r="G789" s="3"/>
      <c r="H789" s="3"/>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3"/>
      <c r="AH789" s="3"/>
      <c r="AI789" s="3"/>
      <c r="AJ789" s="3"/>
      <c r="AK789" s="3"/>
      <c r="AL789" s="3"/>
      <c r="AM789" s="3"/>
      <c r="AN789" s="3"/>
      <c r="AO789" s="3"/>
      <c r="AP789" s="3"/>
      <c r="AQ789" s="3"/>
      <c r="AR789" s="3"/>
      <c r="AS789" s="3"/>
    </row>
    <row r="790" spans="1:45" x14ac:dyDescent="0.25">
      <c r="A790" s="3"/>
      <c r="B790" s="3"/>
      <c r="C790" s="3"/>
      <c r="D790" s="3"/>
      <c r="E790" s="3"/>
      <c r="F790" s="3"/>
      <c r="G790" s="3"/>
      <c r="H790" s="3"/>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3"/>
      <c r="AH790" s="3"/>
      <c r="AI790" s="3"/>
      <c r="AJ790" s="3"/>
      <c r="AK790" s="3"/>
      <c r="AL790" s="3"/>
      <c r="AM790" s="3"/>
      <c r="AN790" s="3"/>
      <c r="AO790" s="3"/>
      <c r="AP790" s="3"/>
      <c r="AQ790" s="3"/>
      <c r="AR790" s="3"/>
      <c r="AS790" s="3"/>
    </row>
    <row r="791" spans="1:45" x14ac:dyDescent="0.25">
      <c r="A791" s="3"/>
      <c r="B791" s="3"/>
      <c r="C791" s="3"/>
      <c r="D791" s="3"/>
      <c r="E791" s="3"/>
      <c r="F791" s="3"/>
      <c r="G791" s="3"/>
      <c r="H791" s="3"/>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3"/>
      <c r="AH791" s="3"/>
      <c r="AI791" s="3"/>
      <c r="AJ791" s="3"/>
      <c r="AK791" s="3"/>
      <c r="AL791" s="3"/>
      <c r="AM791" s="3"/>
      <c r="AN791" s="3"/>
      <c r="AO791" s="3"/>
      <c r="AP791" s="3"/>
      <c r="AQ791" s="3"/>
      <c r="AR791" s="3"/>
      <c r="AS791" s="3"/>
    </row>
    <row r="792" spans="1:45" x14ac:dyDescent="0.25">
      <c r="A792" s="3"/>
      <c r="B792" s="3"/>
      <c r="C792" s="3"/>
      <c r="D792" s="3"/>
      <c r="E792" s="3"/>
      <c r="F792" s="3"/>
      <c r="G792" s="3"/>
      <c r="H792" s="3"/>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3"/>
      <c r="AH792" s="3"/>
      <c r="AI792" s="3"/>
      <c r="AJ792" s="3"/>
      <c r="AK792" s="3"/>
      <c r="AL792" s="3"/>
      <c r="AM792" s="3"/>
      <c r="AN792" s="3"/>
      <c r="AO792" s="3"/>
      <c r="AP792" s="3"/>
      <c r="AQ792" s="3"/>
      <c r="AR792" s="3"/>
      <c r="AS792" s="3"/>
    </row>
    <row r="793" spans="1:45" x14ac:dyDescent="0.25">
      <c r="A793" s="3"/>
      <c r="B793" s="3"/>
      <c r="C793" s="3"/>
      <c r="D793" s="3"/>
      <c r="E793" s="3"/>
      <c r="F793" s="3"/>
      <c r="G793" s="3"/>
      <c r="H793" s="3"/>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3"/>
      <c r="AH793" s="3"/>
      <c r="AI793" s="3"/>
      <c r="AJ793" s="3"/>
      <c r="AK793" s="3"/>
      <c r="AL793" s="3"/>
      <c r="AM793" s="3"/>
      <c r="AN793" s="3"/>
      <c r="AO793" s="3"/>
      <c r="AP793" s="3"/>
      <c r="AQ793" s="3"/>
      <c r="AR793" s="3"/>
      <c r="AS793" s="3"/>
    </row>
    <row r="794" spans="1:45" x14ac:dyDescent="0.25">
      <c r="A794" s="3"/>
      <c r="B794" s="3"/>
      <c r="C794" s="3"/>
      <c r="D794" s="3"/>
      <c r="E794" s="3"/>
      <c r="F794" s="3"/>
      <c r="G794" s="3"/>
      <c r="H794" s="3"/>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3"/>
      <c r="AH794" s="3"/>
      <c r="AI794" s="3"/>
      <c r="AJ794" s="3"/>
      <c r="AK794" s="3"/>
      <c r="AL794" s="3"/>
      <c r="AM794" s="3"/>
      <c r="AN794" s="3"/>
      <c r="AO794" s="3"/>
      <c r="AP794" s="3"/>
      <c r="AQ794" s="3"/>
      <c r="AR794" s="3"/>
      <c r="AS794" s="3"/>
    </row>
    <row r="795" spans="1:45" x14ac:dyDescent="0.25">
      <c r="A795" s="3"/>
      <c r="B795" s="3"/>
      <c r="C795" s="3"/>
      <c r="D795" s="3"/>
      <c r="E795" s="3"/>
      <c r="F795" s="3"/>
      <c r="G795" s="3"/>
      <c r="H795" s="3"/>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3"/>
      <c r="AH795" s="3"/>
      <c r="AI795" s="3"/>
      <c r="AJ795" s="3"/>
      <c r="AK795" s="3"/>
      <c r="AL795" s="3"/>
      <c r="AM795" s="3"/>
      <c r="AN795" s="3"/>
      <c r="AO795" s="3"/>
      <c r="AP795" s="3"/>
      <c r="AQ795" s="3"/>
      <c r="AR795" s="3"/>
      <c r="AS795" s="3"/>
    </row>
    <row r="796" spans="1:45" x14ac:dyDescent="0.25">
      <c r="A796" s="3"/>
      <c r="B796" s="3"/>
      <c r="C796" s="3"/>
      <c r="D796" s="3"/>
      <c r="E796" s="3"/>
      <c r="F796" s="3"/>
      <c r="G796" s="3"/>
      <c r="H796" s="3"/>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3"/>
      <c r="AH796" s="3"/>
      <c r="AI796" s="3"/>
      <c r="AJ796" s="3"/>
      <c r="AK796" s="3"/>
      <c r="AL796" s="3"/>
      <c r="AM796" s="3"/>
      <c r="AN796" s="3"/>
      <c r="AO796" s="3"/>
      <c r="AP796" s="3"/>
      <c r="AQ796" s="3"/>
      <c r="AR796" s="3"/>
      <c r="AS796" s="3"/>
    </row>
    <row r="797" spans="1:45" x14ac:dyDescent="0.25">
      <c r="A797" s="3"/>
      <c r="B797" s="3"/>
      <c r="C797" s="3"/>
      <c r="D797" s="3"/>
      <c r="E797" s="3"/>
      <c r="F797" s="3"/>
      <c r="G797" s="3"/>
      <c r="H797" s="3"/>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3"/>
      <c r="AH797" s="3"/>
      <c r="AI797" s="3"/>
      <c r="AJ797" s="3"/>
      <c r="AK797" s="3"/>
      <c r="AL797" s="3"/>
      <c r="AM797" s="3"/>
      <c r="AN797" s="3"/>
      <c r="AO797" s="3"/>
      <c r="AP797" s="3"/>
      <c r="AQ797" s="3"/>
      <c r="AR797" s="3"/>
      <c r="AS797" s="3"/>
    </row>
    <row r="798" spans="1:45" x14ac:dyDescent="0.25">
      <c r="A798" s="3"/>
      <c r="B798" s="3"/>
      <c r="C798" s="3"/>
      <c r="D798" s="3"/>
      <c r="E798" s="3"/>
      <c r="F798" s="3"/>
      <c r="G798" s="3"/>
      <c r="H798" s="3"/>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3"/>
      <c r="AH798" s="3"/>
      <c r="AI798" s="3"/>
      <c r="AJ798" s="3"/>
      <c r="AK798" s="3"/>
      <c r="AL798" s="3"/>
      <c r="AM798" s="3"/>
      <c r="AN798" s="3"/>
      <c r="AO798" s="3"/>
      <c r="AP798" s="3"/>
      <c r="AQ798" s="3"/>
      <c r="AR798" s="3"/>
      <c r="AS798" s="3"/>
    </row>
    <row r="799" spans="1:45" x14ac:dyDescent="0.25">
      <c r="A799" s="3"/>
      <c r="B799" s="3"/>
      <c r="C799" s="3"/>
      <c r="D799" s="3"/>
      <c r="E799" s="3"/>
      <c r="F799" s="3"/>
      <c r="G799" s="3"/>
      <c r="H799" s="3"/>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3"/>
      <c r="AH799" s="3"/>
      <c r="AI799" s="3"/>
      <c r="AJ799" s="3"/>
      <c r="AK799" s="3"/>
      <c r="AL799" s="3"/>
      <c r="AM799" s="3"/>
      <c r="AN799" s="3"/>
      <c r="AO799" s="3"/>
      <c r="AP799" s="3"/>
      <c r="AQ799" s="3"/>
      <c r="AR799" s="3"/>
      <c r="AS799" s="3"/>
    </row>
    <row r="800" spans="1:45" x14ac:dyDescent="0.25">
      <c r="A800" s="3"/>
      <c r="B800" s="3"/>
      <c r="C800" s="3"/>
      <c r="D800" s="3"/>
      <c r="E800" s="3"/>
      <c r="F800" s="3"/>
      <c r="G800" s="3"/>
      <c r="H800" s="3"/>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3"/>
      <c r="AH800" s="3"/>
      <c r="AI800" s="3"/>
      <c r="AJ800" s="3"/>
      <c r="AK800" s="3"/>
      <c r="AL800" s="3"/>
      <c r="AM800" s="3"/>
      <c r="AN800" s="3"/>
      <c r="AO800" s="3"/>
      <c r="AP800" s="3"/>
      <c r="AQ800" s="3"/>
      <c r="AR800" s="3"/>
      <c r="AS800" s="3"/>
    </row>
    <row r="801" spans="1:45" x14ac:dyDescent="0.25">
      <c r="A801" s="3"/>
      <c r="B801" s="3"/>
      <c r="C801" s="3"/>
      <c r="D801" s="3"/>
      <c r="E801" s="3"/>
      <c r="F801" s="3"/>
      <c r="G801" s="3"/>
      <c r="H801" s="3"/>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3"/>
      <c r="AH801" s="3"/>
      <c r="AI801" s="3"/>
      <c r="AJ801" s="3"/>
      <c r="AK801" s="3"/>
      <c r="AL801" s="3"/>
      <c r="AM801" s="3"/>
      <c r="AN801" s="3"/>
      <c r="AO801" s="3"/>
      <c r="AP801" s="3"/>
      <c r="AQ801" s="3"/>
      <c r="AR801" s="3"/>
      <c r="AS801" s="3"/>
    </row>
    <row r="802" spans="1:45" x14ac:dyDescent="0.25">
      <c r="A802" s="3"/>
      <c r="B802" s="3"/>
      <c r="C802" s="3"/>
      <c r="D802" s="3"/>
      <c r="E802" s="3"/>
      <c r="F802" s="3"/>
      <c r="G802" s="3"/>
      <c r="H802" s="3"/>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3"/>
      <c r="AH802" s="3"/>
      <c r="AI802" s="3"/>
      <c r="AJ802" s="3"/>
      <c r="AK802" s="3"/>
      <c r="AL802" s="3"/>
      <c r="AM802" s="3"/>
      <c r="AN802" s="3"/>
      <c r="AO802" s="3"/>
      <c r="AP802" s="3"/>
      <c r="AQ802" s="3"/>
      <c r="AR802" s="3"/>
      <c r="AS802" s="3"/>
    </row>
    <row r="803" spans="1:45" x14ac:dyDescent="0.25">
      <c r="A803" s="3"/>
      <c r="B803" s="3"/>
      <c r="C803" s="3"/>
      <c r="D803" s="3"/>
      <c r="E803" s="3"/>
      <c r="F803" s="3"/>
      <c r="G803" s="3"/>
      <c r="H803" s="3"/>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3"/>
      <c r="AH803" s="3"/>
      <c r="AI803" s="3"/>
      <c r="AJ803" s="3"/>
      <c r="AK803" s="3"/>
      <c r="AL803" s="3"/>
      <c r="AM803" s="3"/>
      <c r="AN803" s="3"/>
      <c r="AO803" s="3"/>
      <c r="AP803" s="3"/>
      <c r="AQ803" s="3"/>
      <c r="AR803" s="3"/>
      <c r="AS803" s="3"/>
    </row>
    <row r="804" spans="1:45" x14ac:dyDescent="0.25">
      <c r="A804" s="3"/>
      <c r="B804" s="3"/>
      <c r="C804" s="3"/>
      <c r="D804" s="3"/>
      <c r="E804" s="3"/>
      <c r="F804" s="3"/>
      <c r="G804" s="3"/>
      <c r="H804" s="3"/>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3"/>
      <c r="AH804" s="3"/>
      <c r="AI804" s="3"/>
      <c r="AJ804" s="3"/>
      <c r="AK804" s="3"/>
      <c r="AL804" s="3"/>
      <c r="AM804" s="3"/>
      <c r="AN804" s="3"/>
      <c r="AO804" s="3"/>
      <c r="AP804" s="3"/>
      <c r="AQ804" s="3"/>
      <c r="AR804" s="3"/>
      <c r="AS804" s="3"/>
    </row>
    <row r="805" spans="1:45" x14ac:dyDescent="0.25">
      <c r="A805" s="3"/>
      <c r="B805" s="3"/>
      <c r="C805" s="3"/>
      <c r="D805" s="3"/>
      <c r="E805" s="3"/>
      <c r="F805" s="3"/>
      <c r="G805" s="3"/>
      <c r="H805" s="3"/>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3"/>
      <c r="AH805" s="3"/>
      <c r="AI805" s="3"/>
      <c r="AJ805" s="3"/>
      <c r="AK805" s="3"/>
      <c r="AL805" s="3"/>
      <c r="AM805" s="3"/>
      <c r="AN805" s="3"/>
      <c r="AO805" s="3"/>
      <c r="AP805" s="3"/>
      <c r="AQ805" s="3"/>
      <c r="AR805" s="3"/>
      <c r="AS805" s="3"/>
    </row>
    <row r="806" spans="1:45" x14ac:dyDescent="0.25">
      <c r="A806" s="3"/>
      <c r="B806" s="3"/>
      <c r="C806" s="3"/>
      <c r="D806" s="3"/>
      <c r="E806" s="3"/>
      <c r="F806" s="3"/>
      <c r="G806" s="3"/>
      <c r="H806" s="3"/>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3"/>
      <c r="AH806" s="3"/>
      <c r="AI806" s="3"/>
      <c r="AJ806" s="3"/>
      <c r="AK806" s="3"/>
      <c r="AL806" s="3"/>
      <c r="AM806" s="3"/>
      <c r="AN806" s="3"/>
      <c r="AO806" s="3"/>
      <c r="AP806" s="3"/>
      <c r="AQ806" s="3"/>
      <c r="AR806" s="3"/>
      <c r="AS806" s="3"/>
    </row>
    <row r="807" spans="1:45" x14ac:dyDescent="0.25">
      <c r="A807" s="3"/>
      <c r="B807" s="3"/>
      <c r="C807" s="3"/>
      <c r="D807" s="3"/>
      <c r="E807" s="3"/>
      <c r="F807" s="3"/>
      <c r="G807" s="3"/>
      <c r="H807" s="3"/>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3"/>
      <c r="AH807" s="3"/>
      <c r="AI807" s="3"/>
      <c r="AJ807" s="3"/>
      <c r="AK807" s="3"/>
      <c r="AL807" s="3"/>
      <c r="AM807" s="3"/>
      <c r="AN807" s="3"/>
      <c r="AO807" s="3"/>
      <c r="AP807" s="3"/>
      <c r="AQ807" s="3"/>
      <c r="AR807" s="3"/>
      <c r="AS807" s="3"/>
    </row>
    <row r="808" spans="1:45" x14ac:dyDescent="0.25">
      <c r="A808" s="3"/>
      <c r="B808" s="3"/>
      <c r="C808" s="3"/>
      <c r="D808" s="3"/>
      <c r="E808" s="3"/>
      <c r="F808" s="3"/>
      <c r="G808" s="3"/>
      <c r="H808" s="3"/>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3"/>
      <c r="AH808" s="3"/>
      <c r="AI808" s="3"/>
      <c r="AJ808" s="3"/>
      <c r="AK808" s="3"/>
      <c r="AL808" s="3"/>
      <c r="AM808" s="3"/>
      <c r="AN808" s="3"/>
      <c r="AO808" s="3"/>
      <c r="AP808" s="3"/>
      <c r="AQ808" s="3"/>
      <c r="AR808" s="3"/>
      <c r="AS808" s="3"/>
    </row>
    <row r="809" spans="1:45" x14ac:dyDescent="0.25">
      <c r="A809" s="3"/>
      <c r="B809" s="3"/>
      <c r="C809" s="3"/>
      <c r="D809" s="3"/>
      <c r="E809" s="3"/>
      <c r="F809" s="3"/>
      <c r="G809" s="3"/>
      <c r="H809" s="3"/>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3"/>
      <c r="AH809" s="3"/>
      <c r="AI809" s="3"/>
      <c r="AJ809" s="3"/>
      <c r="AK809" s="3"/>
      <c r="AL809" s="3"/>
      <c r="AM809" s="3"/>
      <c r="AN809" s="3"/>
      <c r="AO809" s="3"/>
      <c r="AP809" s="3"/>
      <c r="AQ809" s="3"/>
      <c r="AR809" s="3"/>
      <c r="AS809" s="3"/>
    </row>
    <row r="810" spans="1:45" x14ac:dyDescent="0.25">
      <c r="A810" s="3"/>
      <c r="B810" s="3"/>
      <c r="C810" s="3"/>
      <c r="D810" s="3"/>
      <c r="E810" s="3"/>
      <c r="F810" s="3"/>
      <c r="G810" s="3"/>
      <c r="H810" s="3"/>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3"/>
      <c r="AH810" s="3"/>
      <c r="AI810" s="3"/>
      <c r="AJ810" s="3"/>
      <c r="AK810" s="3"/>
      <c r="AL810" s="3"/>
      <c r="AM810" s="3"/>
      <c r="AN810" s="3"/>
      <c r="AO810" s="3"/>
      <c r="AP810" s="3"/>
      <c r="AQ810" s="3"/>
      <c r="AR810" s="3"/>
      <c r="AS810" s="3"/>
    </row>
    <row r="811" spans="1:45" x14ac:dyDescent="0.25">
      <c r="A811" s="3"/>
      <c r="B811" s="3"/>
      <c r="C811" s="3"/>
      <c r="D811" s="3"/>
      <c r="E811" s="3"/>
      <c r="F811" s="3"/>
      <c r="G811" s="3"/>
      <c r="H811" s="3"/>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3"/>
      <c r="AH811" s="3"/>
      <c r="AI811" s="3"/>
      <c r="AJ811" s="3"/>
      <c r="AK811" s="3"/>
      <c r="AL811" s="3"/>
      <c r="AM811" s="3"/>
      <c r="AN811" s="3"/>
      <c r="AO811" s="3"/>
      <c r="AP811" s="3"/>
      <c r="AQ811" s="3"/>
      <c r="AR811" s="3"/>
      <c r="AS811" s="3"/>
    </row>
    <row r="812" spans="1:45" x14ac:dyDescent="0.25">
      <c r="A812" s="3"/>
      <c r="B812" s="3"/>
      <c r="C812" s="3"/>
      <c r="D812" s="3"/>
      <c r="E812" s="3"/>
      <c r="F812" s="3"/>
      <c r="G812" s="3"/>
      <c r="H812" s="3"/>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3"/>
      <c r="AH812" s="3"/>
      <c r="AI812" s="3"/>
      <c r="AJ812" s="3"/>
      <c r="AK812" s="3"/>
      <c r="AL812" s="3"/>
      <c r="AM812" s="3"/>
      <c r="AN812" s="3"/>
      <c r="AO812" s="3"/>
      <c r="AP812" s="3"/>
      <c r="AQ812" s="3"/>
      <c r="AR812" s="3"/>
      <c r="AS812" s="3"/>
    </row>
    <row r="813" spans="1:45" x14ac:dyDescent="0.25">
      <c r="A813" s="3"/>
      <c r="B813" s="3"/>
      <c r="C813" s="3"/>
      <c r="D813" s="3"/>
      <c r="E813" s="3"/>
      <c r="F813" s="3"/>
      <c r="G813" s="3"/>
      <c r="H813" s="3"/>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3"/>
      <c r="AH813" s="3"/>
      <c r="AI813" s="3"/>
      <c r="AJ813" s="3"/>
      <c r="AK813" s="3"/>
      <c r="AL813" s="3"/>
      <c r="AM813" s="3"/>
      <c r="AN813" s="3"/>
      <c r="AO813" s="3"/>
      <c r="AP813" s="3"/>
      <c r="AQ813" s="3"/>
      <c r="AR813" s="3"/>
      <c r="AS813" s="3"/>
    </row>
    <row r="814" spans="1:45" x14ac:dyDescent="0.25">
      <c r="A814" s="3"/>
      <c r="B814" s="3"/>
      <c r="C814" s="3"/>
      <c r="D814" s="3"/>
      <c r="E814" s="3"/>
      <c r="F814" s="3"/>
      <c r="G814" s="3"/>
      <c r="H814" s="3"/>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3"/>
      <c r="AH814" s="3"/>
      <c r="AI814" s="3"/>
      <c r="AJ814" s="3"/>
      <c r="AK814" s="3"/>
      <c r="AL814" s="3"/>
      <c r="AM814" s="3"/>
      <c r="AN814" s="3"/>
      <c r="AO814" s="3"/>
      <c r="AP814" s="3"/>
      <c r="AQ814" s="3"/>
      <c r="AR814" s="3"/>
      <c r="AS814" s="3"/>
    </row>
    <row r="815" spans="1:45" x14ac:dyDescent="0.25">
      <c r="A815" s="3"/>
      <c r="B815" s="3"/>
      <c r="C815" s="3"/>
      <c r="D815" s="3"/>
      <c r="E815" s="3"/>
      <c r="F815" s="3"/>
      <c r="G815" s="3"/>
      <c r="H815" s="3"/>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3"/>
      <c r="AH815" s="3"/>
      <c r="AI815" s="3"/>
      <c r="AJ815" s="3"/>
      <c r="AK815" s="3"/>
      <c r="AL815" s="3"/>
      <c r="AM815" s="3"/>
      <c r="AN815" s="3"/>
      <c r="AO815" s="3"/>
      <c r="AP815" s="3"/>
      <c r="AQ815" s="3"/>
      <c r="AR815" s="3"/>
      <c r="AS815" s="3"/>
    </row>
    <row r="816" spans="1:45" x14ac:dyDescent="0.25">
      <c r="A816" s="3"/>
      <c r="B816" s="3"/>
      <c r="C816" s="3"/>
      <c r="D816" s="3"/>
      <c r="E816" s="3"/>
      <c r="F816" s="3"/>
      <c r="G816" s="3"/>
      <c r="H816" s="3"/>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3"/>
      <c r="AH816" s="3"/>
      <c r="AI816" s="3"/>
      <c r="AJ816" s="3"/>
      <c r="AK816" s="3"/>
      <c r="AL816" s="3"/>
      <c r="AM816" s="3"/>
      <c r="AN816" s="3"/>
      <c r="AO816" s="3"/>
      <c r="AP816" s="3"/>
      <c r="AQ816" s="3"/>
      <c r="AR816" s="3"/>
      <c r="AS816" s="3"/>
    </row>
    <row r="817" spans="1:45" x14ac:dyDescent="0.25">
      <c r="A817" s="3"/>
      <c r="B817" s="3"/>
      <c r="C817" s="3"/>
      <c r="D817" s="3"/>
      <c r="E817" s="3"/>
      <c r="F817" s="3"/>
      <c r="G817" s="3"/>
      <c r="H817" s="3"/>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3"/>
      <c r="AH817" s="3"/>
      <c r="AI817" s="3"/>
      <c r="AJ817" s="3"/>
      <c r="AK817" s="3"/>
      <c r="AL817" s="3"/>
      <c r="AM817" s="3"/>
      <c r="AN817" s="3"/>
      <c r="AO817" s="3"/>
      <c r="AP817" s="3"/>
      <c r="AQ817" s="3"/>
      <c r="AR817" s="3"/>
      <c r="AS817" s="3"/>
    </row>
    <row r="818" spans="1:45" x14ac:dyDescent="0.25">
      <c r="A818" s="3"/>
      <c r="B818" s="3"/>
      <c r="C818" s="3"/>
      <c r="D818" s="3"/>
      <c r="E818" s="3"/>
      <c r="F818" s="3"/>
      <c r="G818" s="3"/>
      <c r="H818" s="3"/>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3"/>
      <c r="AH818" s="3"/>
      <c r="AI818" s="3"/>
      <c r="AJ818" s="3"/>
      <c r="AK818" s="3"/>
      <c r="AL818" s="3"/>
      <c r="AM818" s="3"/>
      <c r="AN818" s="3"/>
      <c r="AO818" s="3"/>
      <c r="AP818" s="3"/>
      <c r="AQ818" s="3"/>
      <c r="AR818" s="3"/>
      <c r="AS818" s="3"/>
    </row>
    <row r="819" spans="1:45" x14ac:dyDescent="0.25">
      <c r="A819" s="3"/>
      <c r="B819" s="3"/>
      <c r="C819" s="3"/>
      <c r="D819" s="3"/>
      <c r="E819" s="3"/>
      <c r="F819" s="3"/>
      <c r="G819" s="3"/>
      <c r="H819" s="3"/>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3"/>
      <c r="AH819" s="3"/>
      <c r="AI819" s="3"/>
      <c r="AJ819" s="3"/>
      <c r="AK819" s="3"/>
      <c r="AL819" s="3"/>
      <c r="AM819" s="3"/>
      <c r="AN819" s="3"/>
      <c r="AO819" s="3"/>
      <c r="AP819" s="3"/>
      <c r="AQ819" s="3"/>
      <c r="AR819" s="3"/>
      <c r="AS819" s="3"/>
    </row>
    <row r="820" spans="1:45" x14ac:dyDescent="0.25">
      <c r="A820" s="3"/>
      <c r="B820" s="3"/>
      <c r="C820" s="3"/>
      <c r="D820" s="3"/>
      <c r="E820" s="3"/>
      <c r="F820" s="3"/>
      <c r="G820" s="3"/>
      <c r="H820" s="3"/>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3"/>
      <c r="AH820" s="3"/>
      <c r="AI820" s="3"/>
      <c r="AJ820" s="3"/>
      <c r="AK820" s="3"/>
      <c r="AL820" s="3"/>
      <c r="AM820" s="3"/>
      <c r="AN820" s="3"/>
      <c r="AO820" s="3"/>
      <c r="AP820" s="3"/>
      <c r="AQ820" s="3"/>
      <c r="AR820" s="3"/>
      <c r="AS820" s="3"/>
    </row>
    <row r="821" spans="1:45" x14ac:dyDescent="0.25">
      <c r="A821" s="3"/>
      <c r="B821" s="3"/>
      <c r="C821" s="3"/>
      <c r="D821" s="3"/>
      <c r="E821" s="3"/>
      <c r="F821" s="3"/>
      <c r="G821" s="3"/>
      <c r="H821" s="3"/>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3"/>
      <c r="AH821" s="3"/>
      <c r="AI821" s="3"/>
      <c r="AJ821" s="3"/>
      <c r="AK821" s="3"/>
      <c r="AL821" s="3"/>
      <c r="AM821" s="3"/>
      <c r="AN821" s="3"/>
      <c r="AO821" s="3"/>
      <c r="AP821" s="3"/>
      <c r="AQ821" s="3"/>
      <c r="AR821" s="3"/>
      <c r="AS821" s="3"/>
    </row>
    <row r="822" spans="1:45" x14ac:dyDescent="0.25">
      <c r="A822" s="3"/>
      <c r="B822" s="3"/>
      <c r="C822" s="3"/>
      <c r="D822" s="3"/>
      <c r="E822" s="3"/>
      <c r="F822" s="3"/>
      <c r="G822" s="3"/>
      <c r="H822" s="3"/>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3"/>
      <c r="AH822" s="3"/>
      <c r="AI822" s="3"/>
      <c r="AJ822" s="3"/>
      <c r="AK822" s="3"/>
      <c r="AL822" s="3"/>
      <c r="AM822" s="3"/>
      <c r="AN822" s="3"/>
      <c r="AO822" s="3"/>
      <c r="AP822" s="3"/>
      <c r="AQ822" s="3"/>
      <c r="AR822" s="3"/>
      <c r="AS822" s="3"/>
    </row>
    <row r="823" spans="1:45" x14ac:dyDescent="0.25">
      <c r="A823" s="3"/>
      <c r="B823" s="3"/>
      <c r="C823" s="3"/>
      <c r="D823" s="3"/>
      <c r="E823" s="3"/>
      <c r="F823" s="3"/>
      <c r="G823" s="3"/>
      <c r="H823" s="3"/>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3"/>
      <c r="AH823" s="3"/>
      <c r="AI823" s="3"/>
      <c r="AJ823" s="3"/>
      <c r="AK823" s="3"/>
      <c r="AL823" s="3"/>
      <c r="AM823" s="3"/>
      <c r="AN823" s="3"/>
      <c r="AO823" s="3"/>
      <c r="AP823" s="3"/>
      <c r="AQ823" s="3"/>
      <c r="AR823" s="3"/>
      <c r="AS823" s="3"/>
    </row>
    <row r="824" spans="1:45" x14ac:dyDescent="0.25">
      <c r="A824" s="3"/>
      <c r="B824" s="3"/>
      <c r="C824" s="3"/>
      <c r="D824" s="3"/>
      <c r="E824" s="3"/>
      <c r="F824" s="3"/>
      <c r="G824" s="3"/>
      <c r="H824" s="3"/>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3"/>
      <c r="AH824" s="3"/>
      <c r="AI824" s="3"/>
      <c r="AJ824" s="3"/>
      <c r="AK824" s="3"/>
      <c r="AL824" s="3"/>
      <c r="AM824" s="3"/>
      <c r="AN824" s="3"/>
      <c r="AO824" s="3"/>
      <c r="AP824" s="3"/>
      <c r="AQ824" s="3"/>
      <c r="AR824" s="3"/>
      <c r="AS824" s="3"/>
    </row>
    <row r="825" spans="1:45" x14ac:dyDescent="0.25">
      <c r="A825" s="3"/>
      <c r="B825" s="3"/>
      <c r="C825" s="3"/>
      <c r="D825" s="3"/>
      <c r="E825" s="3"/>
      <c r="F825" s="3"/>
      <c r="G825" s="3"/>
      <c r="H825" s="3"/>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3"/>
      <c r="AH825" s="3"/>
      <c r="AI825" s="3"/>
      <c r="AJ825" s="3"/>
      <c r="AK825" s="3"/>
      <c r="AL825" s="3"/>
      <c r="AM825" s="3"/>
      <c r="AN825" s="3"/>
      <c r="AO825" s="3"/>
      <c r="AP825" s="3"/>
      <c r="AQ825" s="3"/>
      <c r="AR825" s="3"/>
      <c r="AS825" s="3"/>
    </row>
    <row r="826" spans="1:45" x14ac:dyDescent="0.25">
      <c r="A826" s="3"/>
      <c r="B826" s="3"/>
      <c r="C826" s="3"/>
      <c r="D826" s="3"/>
      <c r="E826" s="3"/>
      <c r="F826" s="3"/>
      <c r="G826" s="3"/>
      <c r="H826" s="3"/>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3"/>
      <c r="AH826" s="3"/>
      <c r="AI826" s="3"/>
      <c r="AJ826" s="3"/>
      <c r="AK826" s="3"/>
      <c r="AL826" s="3"/>
      <c r="AM826" s="3"/>
      <c r="AN826" s="3"/>
      <c r="AO826" s="3"/>
      <c r="AP826" s="3"/>
      <c r="AQ826" s="3"/>
      <c r="AR826" s="3"/>
      <c r="AS826" s="3"/>
    </row>
    <row r="827" spans="1:45" x14ac:dyDescent="0.25">
      <c r="A827" s="3"/>
      <c r="B827" s="3"/>
      <c r="C827" s="3"/>
      <c r="D827" s="3"/>
      <c r="E827" s="3"/>
      <c r="F827" s="3"/>
      <c r="G827" s="3"/>
      <c r="H827" s="3"/>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3"/>
      <c r="AH827" s="3"/>
      <c r="AI827" s="3"/>
      <c r="AJ827" s="3"/>
      <c r="AK827" s="3"/>
      <c r="AL827" s="3"/>
      <c r="AM827" s="3"/>
      <c r="AN827" s="3"/>
      <c r="AO827" s="3"/>
      <c r="AP827" s="3"/>
      <c r="AQ827" s="3"/>
      <c r="AR827" s="3"/>
      <c r="AS827" s="3"/>
    </row>
    <row r="828" spans="1:45" x14ac:dyDescent="0.25">
      <c r="A828" s="3"/>
      <c r="B828" s="3"/>
      <c r="C828" s="3"/>
      <c r="D828" s="3"/>
      <c r="E828" s="3"/>
      <c r="F828" s="3"/>
      <c r="G828" s="3"/>
      <c r="H828" s="3"/>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3"/>
      <c r="AH828" s="3"/>
      <c r="AI828" s="3"/>
      <c r="AJ828" s="3"/>
      <c r="AK828" s="3"/>
      <c r="AL828" s="3"/>
      <c r="AM828" s="3"/>
      <c r="AN828" s="3"/>
      <c r="AO828" s="3"/>
      <c r="AP828" s="3"/>
      <c r="AQ828" s="3"/>
      <c r="AR828" s="3"/>
      <c r="AS828" s="3"/>
    </row>
    <row r="829" spans="1:45" x14ac:dyDescent="0.25">
      <c r="A829" s="3"/>
      <c r="B829" s="3"/>
      <c r="C829" s="3"/>
      <c r="D829" s="3"/>
      <c r="E829" s="3"/>
      <c r="F829" s="3"/>
      <c r="G829" s="3"/>
      <c r="H829" s="3"/>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3"/>
      <c r="AH829" s="3"/>
      <c r="AI829" s="3"/>
      <c r="AJ829" s="3"/>
      <c r="AK829" s="3"/>
      <c r="AL829" s="3"/>
      <c r="AM829" s="3"/>
      <c r="AN829" s="3"/>
      <c r="AO829" s="3"/>
      <c r="AP829" s="3"/>
      <c r="AQ829" s="3"/>
      <c r="AR829" s="3"/>
      <c r="AS829" s="3"/>
    </row>
    <row r="830" spans="1:45" x14ac:dyDescent="0.25">
      <c r="A830" s="3"/>
      <c r="B830" s="3"/>
      <c r="C830" s="3"/>
      <c r="D830" s="3"/>
      <c r="E830" s="3"/>
      <c r="F830" s="3"/>
      <c r="G830" s="3"/>
      <c r="H830" s="3"/>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3"/>
      <c r="AH830" s="3"/>
      <c r="AI830" s="3"/>
      <c r="AJ830" s="3"/>
      <c r="AK830" s="3"/>
      <c r="AL830" s="3"/>
      <c r="AM830" s="3"/>
      <c r="AN830" s="3"/>
      <c r="AO830" s="3"/>
      <c r="AP830" s="3"/>
      <c r="AQ830" s="3"/>
      <c r="AR830" s="3"/>
      <c r="AS830" s="3"/>
    </row>
    <row r="831" spans="1:45" x14ac:dyDescent="0.25">
      <c r="A831" s="3"/>
      <c r="B831" s="3"/>
      <c r="C831" s="3"/>
      <c r="D831" s="3"/>
      <c r="E831" s="3"/>
      <c r="F831" s="3"/>
      <c r="G831" s="3"/>
      <c r="H831" s="3"/>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3"/>
      <c r="AH831" s="3"/>
      <c r="AI831" s="3"/>
      <c r="AJ831" s="3"/>
      <c r="AK831" s="3"/>
      <c r="AL831" s="3"/>
      <c r="AM831" s="3"/>
      <c r="AN831" s="3"/>
      <c r="AO831" s="3"/>
      <c r="AP831" s="3"/>
      <c r="AQ831" s="3"/>
      <c r="AR831" s="3"/>
      <c r="AS831" s="3"/>
    </row>
    <row r="832" spans="1:45" x14ac:dyDescent="0.25">
      <c r="A832" s="3"/>
      <c r="B832" s="3"/>
      <c r="C832" s="3"/>
      <c r="D832" s="3"/>
      <c r="E832" s="3"/>
      <c r="F832" s="3"/>
      <c r="G832" s="3"/>
      <c r="H832" s="3"/>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3"/>
      <c r="AH832" s="3"/>
      <c r="AI832" s="3"/>
      <c r="AJ832" s="3"/>
      <c r="AK832" s="3"/>
      <c r="AL832" s="3"/>
      <c r="AM832" s="3"/>
      <c r="AN832" s="3"/>
      <c r="AO832" s="3"/>
      <c r="AP832" s="3"/>
      <c r="AQ832" s="3"/>
      <c r="AR832" s="3"/>
      <c r="AS832" s="3"/>
    </row>
    <row r="833" spans="1:45" x14ac:dyDescent="0.25">
      <c r="A833" s="3"/>
      <c r="B833" s="3"/>
      <c r="C833" s="3"/>
      <c r="D833" s="3"/>
      <c r="E833" s="3"/>
      <c r="F833" s="3"/>
      <c r="G833" s="3"/>
      <c r="H833" s="3"/>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3"/>
      <c r="AH833" s="3"/>
      <c r="AI833" s="3"/>
      <c r="AJ833" s="3"/>
      <c r="AK833" s="3"/>
      <c r="AL833" s="3"/>
      <c r="AM833" s="3"/>
      <c r="AN833" s="3"/>
      <c r="AO833" s="3"/>
      <c r="AP833" s="3"/>
      <c r="AQ833" s="3"/>
      <c r="AR833" s="3"/>
      <c r="AS833" s="3"/>
    </row>
    <row r="834" spans="1:45" x14ac:dyDescent="0.25">
      <c r="A834" s="3"/>
      <c r="B834" s="3"/>
      <c r="C834" s="3"/>
      <c r="D834" s="3"/>
      <c r="E834" s="3"/>
      <c r="F834" s="3"/>
      <c r="G834" s="3"/>
      <c r="H834" s="3"/>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3"/>
      <c r="AH834" s="3"/>
      <c r="AI834" s="3"/>
      <c r="AJ834" s="3"/>
      <c r="AK834" s="3"/>
      <c r="AL834" s="3"/>
      <c r="AM834" s="3"/>
      <c r="AN834" s="3"/>
      <c r="AO834" s="3"/>
      <c r="AP834" s="3"/>
      <c r="AQ834" s="3"/>
      <c r="AR834" s="3"/>
      <c r="AS834" s="3"/>
    </row>
    <row r="835" spans="1:45" x14ac:dyDescent="0.25">
      <c r="A835" s="3"/>
      <c r="B835" s="3"/>
      <c r="C835" s="3"/>
      <c r="D835" s="3"/>
      <c r="E835" s="3"/>
      <c r="F835" s="3"/>
      <c r="G835" s="3"/>
      <c r="H835" s="3"/>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3"/>
      <c r="AH835" s="3"/>
      <c r="AI835" s="3"/>
      <c r="AJ835" s="3"/>
      <c r="AK835" s="3"/>
      <c r="AL835" s="3"/>
      <c r="AM835" s="3"/>
      <c r="AN835" s="3"/>
      <c r="AO835" s="3"/>
      <c r="AP835" s="3"/>
      <c r="AQ835" s="3"/>
      <c r="AR835" s="3"/>
      <c r="AS835" s="3"/>
    </row>
    <row r="836" spans="1:45" x14ac:dyDescent="0.25">
      <c r="A836" s="3"/>
      <c r="B836" s="3"/>
      <c r="C836" s="3"/>
      <c r="D836" s="3"/>
      <c r="E836" s="3"/>
      <c r="F836" s="3"/>
      <c r="G836" s="3"/>
      <c r="H836" s="3"/>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3"/>
      <c r="AH836" s="3"/>
      <c r="AI836" s="3"/>
      <c r="AJ836" s="3"/>
      <c r="AK836" s="3"/>
      <c r="AL836" s="3"/>
      <c r="AM836" s="3"/>
      <c r="AN836" s="3"/>
      <c r="AO836" s="3"/>
      <c r="AP836" s="3"/>
      <c r="AQ836" s="3"/>
      <c r="AR836" s="3"/>
      <c r="AS836" s="3"/>
    </row>
    <row r="837" spans="1:45" x14ac:dyDescent="0.25">
      <c r="A837" s="3"/>
      <c r="B837" s="3"/>
      <c r="C837" s="3"/>
      <c r="D837" s="3"/>
      <c r="E837" s="3"/>
      <c r="F837" s="3"/>
      <c r="G837" s="3"/>
      <c r="H837" s="3"/>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3"/>
      <c r="AH837" s="3"/>
      <c r="AI837" s="3"/>
      <c r="AJ837" s="3"/>
      <c r="AK837" s="3"/>
      <c r="AL837" s="3"/>
      <c r="AM837" s="3"/>
      <c r="AN837" s="3"/>
      <c r="AO837" s="3"/>
      <c r="AP837" s="3"/>
      <c r="AQ837" s="3"/>
      <c r="AR837" s="3"/>
      <c r="AS837" s="3"/>
    </row>
    <row r="838" spans="1:45" x14ac:dyDescent="0.25">
      <c r="A838" s="3"/>
      <c r="B838" s="3"/>
      <c r="C838" s="3"/>
      <c r="D838" s="3"/>
      <c r="E838" s="3"/>
      <c r="F838" s="3"/>
      <c r="G838" s="3"/>
      <c r="H838" s="3"/>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3"/>
      <c r="AH838" s="3"/>
      <c r="AI838" s="3"/>
      <c r="AJ838" s="3"/>
      <c r="AK838" s="3"/>
      <c r="AL838" s="3"/>
      <c r="AM838" s="3"/>
      <c r="AN838" s="3"/>
      <c r="AO838" s="3"/>
      <c r="AP838" s="3"/>
      <c r="AQ838" s="3"/>
      <c r="AR838" s="3"/>
      <c r="AS838" s="3"/>
    </row>
    <row r="839" spans="1:45" x14ac:dyDescent="0.25">
      <c r="A839" s="3"/>
      <c r="B839" s="3"/>
      <c r="C839" s="3"/>
      <c r="D839" s="3"/>
      <c r="E839" s="3"/>
      <c r="F839" s="3"/>
      <c r="G839" s="3"/>
      <c r="H839" s="3"/>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3"/>
      <c r="AH839" s="3"/>
      <c r="AI839" s="3"/>
      <c r="AJ839" s="3"/>
      <c r="AK839" s="3"/>
      <c r="AL839" s="3"/>
      <c r="AM839" s="3"/>
      <c r="AN839" s="3"/>
      <c r="AO839" s="3"/>
      <c r="AP839" s="3"/>
      <c r="AQ839" s="3"/>
      <c r="AR839" s="3"/>
      <c r="AS839" s="3"/>
    </row>
    <row r="840" spans="1:45" x14ac:dyDescent="0.25">
      <c r="A840" s="3"/>
      <c r="B840" s="3"/>
      <c r="C840" s="3"/>
      <c r="D840" s="3"/>
      <c r="E840" s="3"/>
      <c r="F840" s="3"/>
      <c r="G840" s="3"/>
      <c r="H840" s="3"/>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3"/>
      <c r="AH840" s="3"/>
      <c r="AI840" s="3"/>
      <c r="AJ840" s="3"/>
      <c r="AK840" s="3"/>
      <c r="AL840" s="3"/>
      <c r="AM840" s="3"/>
      <c r="AN840" s="3"/>
      <c r="AO840" s="3"/>
      <c r="AP840" s="3"/>
      <c r="AQ840" s="3"/>
      <c r="AR840" s="3"/>
      <c r="AS840" s="3"/>
    </row>
    <row r="841" spans="1:45" x14ac:dyDescent="0.25">
      <c r="A841" s="3"/>
      <c r="B841" s="3"/>
      <c r="C841" s="3"/>
      <c r="D841" s="3"/>
      <c r="E841" s="3"/>
      <c r="F841" s="3"/>
      <c r="G841" s="3"/>
      <c r="H841" s="3"/>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3"/>
      <c r="AH841" s="3"/>
      <c r="AI841" s="3"/>
      <c r="AJ841" s="3"/>
      <c r="AK841" s="3"/>
      <c r="AL841" s="3"/>
      <c r="AM841" s="3"/>
      <c r="AN841" s="3"/>
      <c r="AO841" s="3"/>
      <c r="AP841" s="3"/>
      <c r="AQ841" s="3"/>
      <c r="AR841" s="3"/>
      <c r="AS841" s="3"/>
    </row>
    <row r="842" spans="1:45" x14ac:dyDescent="0.25">
      <c r="A842" s="3"/>
      <c r="B842" s="3"/>
      <c r="C842" s="3"/>
      <c r="D842" s="3"/>
      <c r="E842" s="3"/>
      <c r="F842" s="3"/>
      <c r="G842" s="3"/>
      <c r="H842" s="3"/>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3"/>
      <c r="AH842" s="3"/>
      <c r="AI842" s="3"/>
      <c r="AJ842" s="3"/>
      <c r="AK842" s="3"/>
      <c r="AL842" s="3"/>
      <c r="AM842" s="3"/>
      <c r="AN842" s="3"/>
      <c r="AO842" s="3"/>
      <c r="AP842" s="3"/>
      <c r="AQ842" s="3"/>
      <c r="AR842" s="3"/>
      <c r="AS842" s="3"/>
    </row>
    <row r="843" spans="1:45" x14ac:dyDescent="0.25">
      <c r="A843" s="3"/>
      <c r="B843" s="3"/>
      <c r="C843" s="3"/>
      <c r="D843" s="3"/>
      <c r="E843" s="3"/>
      <c r="F843" s="3"/>
      <c r="G843" s="3"/>
      <c r="H843" s="3"/>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3"/>
      <c r="AH843" s="3"/>
      <c r="AI843" s="3"/>
      <c r="AJ843" s="3"/>
      <c r="AK843" s="3"/>
      <c r="AL843" s="3"/>
      <c r="AM843" s="3"/>
      <c r="AN843" s="3"/>
      <c r="AO843" s="3"/>
      <c r="AP843" s="3"/>
      <c r="AQ843" s="3"/>
      <c r="AR843" s="3"/>
      <c r="AS843" s="3"/>
    </row>
    <row r="844" spans="1:45" x14ac:dyDescent="0.25">
      <c r="A844" s="3"/>
      <c r="B844" s="3"/>
      <c r="C844" s="3"/>
      <c r="D844" s="3"/>
      <c r="E844" s="3"/>
      <c r="F844" s="3"/>
      <c r="G844" s="3"/>
      <c r="H844" s="3"/>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3"/>
      <c r="AH844" s="3"/>
      <c r="AI844" s="3"/>
      <c r="AJ844" s="3"/>
      <c r="AK844" s="3"/>
      <c r="AL844" s="3"/>
      <c r="AM844" s="3"/>
      <c r="AN844" s="3"/>
      <c r="AO844" s="3"/>
      <c r="AP844" s="3"/>
      <c r="AQ844" s="3"/>
      <c r="AR844" s="3"/>
      <c r="AS844" s="3"/>
    </row>
    <row r="845" spans="1:45" x14ac:dyDescent="0.25">
      <c r="A845" s="3"/>
      <c r="B845" s="3"/>
      <c r="C845" s="3"/>
      <c r="D845" s="3"/>
      <c r="E845" s="3"/>
      <c r="F845" s="3"/>
      <c r="G845" s="3"/>
      <c r="H845" s="3"/>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3"/>
      <c r="AH845" s="3"/>
      <c r="AI845" s="3"/>
      <c r="AJ845" s="3"/>
      <c r="AK845" s="3"/>
      <c r="AL845" s="3"/>
      <c r="AM845" s="3"/>
      <c r="AN845" s="3"/>
      <c r="AO845" s="3"/>
      <c r="AP845" s="3"/>
      <c r="AQ845" s="3"/>
      <c r="AR845" s="3"/>
      <c r="AS845" s="3"/>
    </row>
    <row r="846" spans="1:45" x14ac:dyDescent="0.25">
      <c r="A846" s="3"/>
      <c r="B846" s="3"/>
      <c r="C846" s="3"/>
      <c r="D846" s="3"/>
      <c r="E846" s="3"/>
      <c r="F846" s="3"/>
      <c r="G846" s="3"/>
      <c r="H846" s="3"/>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3"/>
      <c r="AH846" s="3"/>
      <c r="AI846" s="3"/>
      <c r="AJ846" s="3"/>
      <c r="AK846" s="3"/>
      <c r="AL846" s="3"/>
      <c r="AM846" s="3"/>
      <c r="AN846" s="3"/>
      <c r="AO846" s="3"/>
      <c r="AP846" s="3"/>
      <c r="AQ846" s="3"/>
      <c r="AR846" s="3"/>
      <c r="AS846" s="3"/>
    </row>
    <row r="847" spans="1:45" x14ac:dyDescent="0.25">
      <c r="A847" s="3"/>
      <c r="B847" s="3"/>
      <c r="C847" s="3"/>
      <c r="D847" s="3"/>
      <c r="E847" s="3"/>
      <c r="F847" s="3"/>
      <c r="G847" s="3"/>
      <c r="H847" s="3"/>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3"/>
      <c r="AH847" s="3"/>
      <c r="AI847" s="3"/>
      <c r="AJ847" s="3"/>
      <c r="AK847" s="3"/>
      <c r="AL847" s="3"/>
      <c r="AM847" s="3"/>
      <c r="AN847" s="3"/>
      <c r="AO847" s="3"/>
      <c r="AP847" s="3"/>
      <c r="AQ847" s="3"/>
      <c r="AR847" s="3"/>
      <c r="AS847" s="3"/>
    </row>
    <row r="848" spans="1:45" x14ac:dyDescent="0.25">
      <c r="A848" s="3"/>
      <c r="B848" s="3"/>
      <c r="C848" s="3"/>
      <c r="D848" s="3"/>
      <c r="E848" s="3"/>
      <c r="F848" s="3"/>
      <c r="G848" s="3"/>
      <c r="H848" s="3"/>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3"/>
      <c r="AH848" s="3"/>
      <c r="AI848" s="3"/>
      <c r="AJ848" s="3"/>
      <c r="AK848" s="3"/>
      <c r="AL848" s="3"/>
      <c r="AM848" s="3"/>
      <c r="AN848" s="3"/>
      <c r="AO848" s="3"/>
      <c r="AP848" s="3"/>
      <c r="AQ848" s="3"/>
      <c r="AR848" s="3"/>
      <c r="AS848" s="3"/>
    </row>
    <row r="849" spans="1:45" x14ac:dyDescent="0.25">
      <c r="A849" s="3"/>
      <c r="B849" s="3"/>
      <c r="C849" s="3"/>
      <c r="D849" s="3"/>
      <c r="E849" s="3"/>
      <c r="F849" s="3"/>
      <c r="G849" s="3"/>
      <c r="H849" s="3"/>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3"/>
      <c r="AH849" s="3"/>
      <c r="AI849" s="3"/>
      <c r="AJ849" s="3"/>
      <c r="AK849" s="3"/>
      <c r="AL849" s="3"/>
      <c r="AM849" s="3"/>
      <c r="AN849" s="3"/>
      <c r="AO849" s="3"/>
      <c r="AP849" s="3"/>
      <c r="AQ849" s="3"/>
      <c r="AR849" s="3"/>
      <c r="AS849" s="3"/>
    </row>
    <row r="850" spans="1:45" x14ac:dyDescent="0.25">
      <c r="A850" s="3"/>
      <c r="B850" s="3"/>
      <c r="C850" s="3"/>
      <c r="D850" s="3"/>
      <c r="E850" s="3"/>
      <c r="F850" s="3"/>
      <c r="G850" s="3"/>
      <c r="H850" s="3"/>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3"/>
      <c r="AH850" s="3"/>
      <c r="AI850" s="3"/>
      <c r="AJ850" s="3"/>
      <c r="AK850" s="3"/>
      <c r="AL850" s="3"/>
      <c r="AM850" s="3"/>
      <c r="AN850" s="3"/>
      <c r="AO850" s="3"/>
      <c r="AP850" s="3"/>
      <c r="AQ850" s="3"/>
      <c r="AR850" s="3"/>
      <c r="AS850" s="3"/>
    </row>
    <row r="851" spans="1:45" x14ac:dyDescent="0.25">
      <c r="A851" s="3"/>
      <c r="B851" s="3"/>
      <c r="C851" s="3"/>
      <c r="D851" s="3"/>
      <c r="E851" s="3"/>
      <c r="F851" s="3"/>
      <c r="G851" s="3"/>
      <c r="H851" s="3"/>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3"/>
      <c r="AH851" s="3"/>
      <c r="AI851" s="3"/>
      <c r="AJ851" s="3"/>
      <c r="AK851" s="3"/>
      <c r="AL851" s="3"/>
      <c r="AM851" s="3"/>
      <c r="AN851" s="3"/>
      <c r="AO851" s="3"/>
      <c r="AP851" s="3"/>
      <c r="AQ851" s="3"/>
      <c r="AR851" s="3"/>
      <c r="AS851" s="3"/>
    </row>
    <row r="852" spans="1:45" x14ac:dyDescent="0.25">
      <c r="A852" s="3"/>
      <c r="B852" s="3"/>
      <c r="C852" s="3"/>
      <c r="D852" s="3"/>
      <c r="E852" s="3"/>
      <c r="F852" s="3"/>
      <c r="G852" s="3"/>
      <c r="H852" s="3"/>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3"/>
      <c r="AH852" s="3"/>
      <c r="AI852" s="3"/>
      <c r="AJ852" s="3"/>
      <c r="AK852" s="3"/>
      <c r="AL852" s="3"/>
      <c r="AM852" s="3"/>
      <c r="AN852" s="3"/>
      <c r="AO852" s="3"/>
      <c r="AP852" s="3"/>
      <c r="AQ852" s="3"/>
      <c r="AR852" s="3"/>
      <c r="AS852" s="3"/>
    </row>
    <row r="853" spans="1:45" x14ac:dyDescent="0.25">
      <c r="A853" s="3"/>
      <c r="B853" s="3"/>
      <c r="C853" s="3"/>
      <c r="D853" s="3"/>
      <c r="E853" s="3"/>
      <c r="F853" s="3"/>
      <c r="G853" s="3"/>
      <c r="H853" s="3"/>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3"/>
      <c r="AH853" s="3"/>
      <c r="AI853" s="3"/>
      <c r="AJ853" s="3"/>
      <c r="AK853" s="3"/>
      <c r="AL853" s="3"/>
      <c r="AM853" s="3"/>
      <c r="AN853" s="3"/>
      <c r="AO853" s="3"/>
      <c r="AP853" s="3"/>
      <c r="AQ853" s="3"/>
      <c r="AR853" s="3"/>
      <c r="AS853" s="3"/>
    </row>
    <row r="854" spans="1:45" x14ac:dyDescent="0.25">
      <c r="A854" s="3"/>
      <c r="B854" s="3"/>
      <c r="C854" s="3"/>
      <c r="D854" s="3"/>
      <c r="E854" s="3"/>
      <c r="F854" s="3"/>
      <c r="G854" s="3"/>
      <c r="H854" s="3"/>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3"/>
      <c r="AH854" s="3"/>
      <c r="AI854" s="3"/>
      <c r="AJ854" s="3"/>
      <c r="AK854" s="3"/>
      <c r="AL854" s="3"/>
      <c r="AM854" s="3"/>
      <c r="AN854" s="3"/>
      <c r="AO854" s="3"/>
      <c r="AP854" s="3"/>
      <c r="AQ854" s="3"/>
      <c r="AR854" s="3"/>
      <c r="AS854" s="3"/>
    </row>
    <row r="855" spans="1:45" x14ac:dyDescent="0.25">
      <c r="A855" s="3"/>
      <c r="B855" s="3"/>
      <c r="C855" s="3"/>
      <c r="D855" s="3"/>
      <c r="E855" s="3"/>
      <c r="F855" s="3"/>
      <c r="G855" s="3"/>
      <c r="H855" s="3"/>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3"/>
      <c r="AH855" s="3"/>
      <c r="AI855" s="3"/>
      <c r="AJ855" s="3"/>
      <c r="AK855" s="3"/>
      <c r="AL855" s="3"/>
      <c r="AM855" s="3"/>
      <c r="AN855" s="3"/>
      <c r="AO855" s="3"/>
      <c r="AP855" s="3"/>
      <c r="AQ855" s="3"/>
      <c r="AR855" s="3"/>
      <c r="AS855" s="3"/>
    </row>
    <row r="856" spans="1:45" x14ac:dyDescent="0.25">
      <c r="A856" s="3"/>
      <c r="B856" s="3"/>
      <c r="C856" s="3"/>
      <c r="D856" s="3"/>
      <c r="E856" s="3"/>
      <c r="F856" s="3"/>
      <c r="G856" s="3"/>
      <c r="H856" s="3"/>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3"/>
      <c r="AH856" s="3"/>
      <c r="AI856" s="3"/>
      <c r="AJ856" s="3"/>
      <c r="AK856" s="3"/>
      <c r="AL856" s="3"/>
      <c r="AM856" s="3"/>
      <c r="AN856" s="3"/>
      <c r="AO856" s="3"/>
      <c r="AP856" s="3"/>
      <c r="AQ856" s="3"/>
      <c r="AR856" s="3"/>
      <c r="AS856" s="3"/>
    </row>
    <row r="857" spans="1:45" x14ac:dyDescent="0.25">
      <c r="A857" s="3"/>
      <c r="B857" s="3"/>
      <c r="C857" s="3"/>
      <c r="D857" s="3"/>
      <c r="E857" s="3"/>
      <c r="F857" s="3"/>
      <c r="G857" s="3"/>
      <c r="H857" s="3"/>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3"/>
      <c r="AH857" s="3"/>
      <c r="AI857" s="3"/>
      <c r="AJ857" s="3"/>
      <c r="AK857" s="3"/>
      <c r="AL857" s="3"/>
      <c r="AM857" s="3"/>
      <c r="AN857" s="3"/>
      <c r="AO857" s="3"/>
      <c r="AP857" s="3"/>
      <c r="AQ857" s="3"/>
      <c r="AR857" s="3"/>
      <c r="AS857" s="3"/>
    </row>
    <row r="858" spans="1:45" x14ac:dyDescent="0.25">
      <c r="A858" s="3"/>
      <c r="B858" s="3"/>
      <c r="C858" s="3"/>
      <c r="D858" s="3"/>
      <c r="E858" s="3"/>
      <c r="F858" s="3"/>
      <c r="G858" s="3"/>
      <c r="H858" s="3"/>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3"/>
      <c r="AH858" s="3"/>
      <c r="AI858" s="3"/>
      <c r="AJ858" s="3"/>
      <c r="AK858" s="3"/>
      <c r="AL858" s="3"/>
      <c r="AM858" s="3"/>
      <c r="AN858" s="3"/>
      <c r="AO858" s="3"/>
      <c r="AP858" s="3"/>
      <c r="AQ858" s="3"/>
      <c r="AR858" s="3"/>
      <c r="AS858" s="3"/>
    </row>
    <row r="859" spans="1:45" x14ac:dyDescent="0.25">
      <c r="A859" s="3"/>
      <c r="B859" s="3"/>
      <c r="C859" s="3"/>
      <c r="D859" s="3"/>
      <c r="E859" s="3"/>
      <c r="F859" s="3"/>
      <c r="G859" s="3"/>
      <c r="H859" s="3"/>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3"/>
      <c r="AH859" s="3"/>
      <c r="AI859" s="3"/>
      <c r="AJ859" s="3"/>
      <c r="AK859" s="3"/>
      <c r="AL859" s="3"/>
      <c r="AM859" s="3"/>
      <c r="AN859" s="3"/>
      <c r="AO859" s="3"/>
      <c r="AP859" s="3"/>
      <c r="AQ859" s="3"/>
      <c r="AR859" s="3"/>
      <c r="AS859" s="3"/>
    </row>
    <row r="860" spans="1:45" x14ac:dyDescent="0.25">
      <c r="A860" s="3"/>
      <c r="B860" s="3"/>
      <c r="C860" s="3"/>
      <c r="D860" s="3"/>
      <c r="E860" s="3"/>
      <c r="F860" s="3"/>
      <c r="G860" s="3"/>
      <c r="H860" s="3"/>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3"/>
      <c r="AH860" s="3"/>
      <c r="AI860" s="3"/>
      <c r="AJ860" s="3"/>
      <c r="AK860" s="3"/>
      <c r="AL860" s="3"/>
      <c r="AM860" s="3"/>
      <c r="AN860" s="3"/>
      <c r="AO860" s="3"/>
      <c r="AP860" s="3"/>
      <c r="AQ860" s="3"/>
      <c r="AR860" s="3"/>
      <c r="AS860" s="3"/>
    </row>
    <row r="861" spans="1:45" x14ac:dyDescent="0.25">
      <c r="A861" s="3"/>
      <c r="B861" s="3"/>
      <c r="C861" s="3"/>
      <c r="D861" s="3"/>
      <c r="E861" s="3"/>
      <c r="F861" s="3"/>
      <c r="G861" s="3"/>
      <c r="H861" s="3"/>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3"/>
      <c r="AH861" s="3"/>
      <c r="AI861" s="3"/>
      <c r="AJ861" s="3"/>
      <c r="AK861" s="3"/>
      <c r="AL861" s="3"/>
      <c r="AM861" s="3"/>
      <c r="AN861" s="3"/>
      <c r="AO861" s="3"/>
      <c r="AP861" s="3"/>
      <c r="AQ861" s="3"/>
      <c r="AR861" s="3"/>
      <c r="AS861" s="3"/>
    </row>
    <row r="862" spans="1:45" x14ac:dyDescent="0.25">
      <c r="A862" s="3"/>
      <c r="B862" s="3"/>
      <c r="C862" s="3"/>
      <c r="D862" s="3"/>
      <c r="E862" s="3"/>
      <c r="F862" s="3"/>
      <c r="G862" s="3"/>
      <c r="H862" s="3"/>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3"/>
      <c r="AH862" s="3"/>
      <c r="AI862" s="3"/>
      <c r="AJ862" s="3"/>
      <c r="AK862" s="3"/>
      <c r="AL862" s="3"/>
      <c r="AM862" s="3"/>
      <c r="AN862" s="3"/>
      <c r="AO862" s="3"/>
      <c r="AP862" s="3"/>
      <c r="AQ862" s="3"/>
      <c r="AR862" s="3"/>
      <c r="AS862" s="3"/>
    </row>
    <row r="863" spans="1:45" x14ac:dyDescent="0.25">
      <c r="A863" s="3"/>
      <c r="B863" s="3"/>
      <c r="C863" s="3"/>
      <c r="D863" s="3"/>
      <c r="E863" s="3"/>
      <c r="F863" s="3"/>
      <c r="G863" s="3"/>
      <c r="H863" s="3"/>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3"/>
      <c r="AH863" s="3"/>
      <c r="AI863" s="3"/>
      <c r="AJ863" s="3"/>
      <c r="AK863" s="3"/>
      <c r="AL863" s="3"/>
      <c r="AM863" s="3"/>
      <c r="AN863" s="3"/>
      <c r="AO863" s="3"/>
      <c r="AP863" s="3"/>
      <c r="AQ863" s="3"/>
      <c r="AR863" s="3"/>
      <c r="AS863" s="3"/>
    </row>
    <row r="864" spans="1:45" x14ac:dyDescent="0.25">
      <c r="A864" s="3"/>
      <c r="B864" s="3"/>
      <c r="C864" s="3"/>
      <c r="D864" s="3"/>
      <c r="E864" s="3"/>
      <c r="F864" s="3"/>
      <c r="G864" s="3"/>
      <c r="H864" s="3"/>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3"/>
      <c r="AH864" s="3"/>
      <c r="AI864" s="3"/>
      <c r="AJ864" s="3"/>
      <c r="AK864" s="3"/>
      <c r="AL864" s="3"/>
      <c r="AM864" s="3"/>
      <c r="AN864" s="3"/>
      <c r="AO864" s="3"/>
      <c r="AP864" s="3"/>
      <c r="AQ864" s="3"/>
      <c r="AR864" s="3"/>
      <c r="AS864" s="3"/>
    </row>
    <row r="865" spans="1:45" x14ac:dyDescent="0.25">
      <c r="A865" s="3"/>
      <c r="B865" s="3"/>
      <c r="C865" s="3"/>
      <c r="D865" s="3"/>
      <c r="E865" s="3"/>
      <c r="F865" s="3"/>
      <c r="G865" s="3"/>
      <c r="H865" s="3"/>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3"/>
      <c r="AH865" s="3"/>
      <c r="AI865" s="3"/>
      <c r="AJ865" s="3"/>
      <c r="AK865" s="3"/>
      <c r="AL865" s="3"/>
      <c r="AM865" s="3"/>
      <c r="AN865" s="3"/>
      <c r="AO865" s="3"/>
      <c r="AP865" s="3"/>
      <c r="AQ865" s="3"/>
      <c r="AR865" s="3"/>
      <c r="AS865" s="3"/>
    </row>
    <row r="866" spans="1:45" x14ac:dyDescent="0.25">
      <c r="A866" s="3"/>
      <c r="B866" s="3"/>
      <c r="C866" s="3"/>
      <c r="D866" s="3"/>
      <c r="E866" s="3"/>
      <c r="F866" s="3"/>
      <c r="G866" s="3"/>
      <c r="H866" s="3"/>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3"/>
      <c r="AH866" s="3"/>
      <c r="AI866" s="3"/>
      <c r="AJ866" s="3"/>
      <c r="AK866" s="3"/>
      <c r="AL866" s="3"/>
      <c r="AM866" s="3"/>
      <c r="AN866" s="3"/>
      <c r="AO866" s="3"/>
      <c r="AP866" s="3"/>
      <c r="AQ866" s="3"/>
      <c r="AR866" s="3"/>
      <c r="AS866" s="3"/>
    </row>
    <row r="867" spans="1:45" x14ac:dyDescent="0.25">
      <c r="A867" s="3"/>
      <c r="B867" s="3"/>
      <c r="C867" s="3"/>
      <c r="D867" s="3"/>
      <c r="E867" s="3"/>
      <c r="F867" s="3"/>
      <c r="G867" s="3"/>
      <c r="H867" s="3"/>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3"/>
      <c r="AH867" s="3"/>
      <c r="AI867" s="3"/>
      <c r="AJ867" s="3"/>
      <c r="AK867" s="3"/>
      <c r="AL867" s="3"/>
      <c r="AM867" s="3"/>
      <c r="AN867" s="3"/>
      <c r="AO867" s="3"/>
      <c r="AP867" s="3"/>
      <c r="AQ867" s="3"/>
      <c r="AR867" s="3"/>
      <c r="AS867" s="3"/>
    </row>
    <row r="868" spans="1:45" x14ac:dyDescent="0.25">
      <c r="A868" s="3"/>
      <c r="B868" s="3"/>
      <c r="C868" s="3"/>
      <c r="D868" s="3"/>
      <c r="E868" s="3"/>
      <c r="F868" s="3"/>
      <c r="G868" s="3"/>
      <c r="H868" s="3"/>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3"/>
      <c r="AH868" s="3"/>
      <c r="AI868" s="3"/>
      <c r="AJ868" s="3"/>
      <c r="AK868" s="3"/>
      <c r="AL868" s="3"/>
      <c r="AM868" s="3"/>
      <c r="AN868" s="3"/>
      <c r="AO868" s="3"/>
      <c r="AP868" s="3"/>
      <c r="AQ868" s="3"/>
      <c r="AR868" s="3"/>
      <c r="AS868" s="3"/>
    </row>
    <row r="869" spans="1:45" x14ac:dyDescent="0.25">
      <c r="A869" s="3"/>
      <c r="B869" s="3"/>
      <c r="C869" s="3"/>
      <c r="D869" s="3"/>
      <c r="E869" s="3"/>
      <c r="F869" s="3"/>
      <c r="G869" s="3"/>
      <c r="H869" s="3"/>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3"/>
      <c r="AH869" s="3"/>
      <c r="AI869" s="3"/>
      <c r="AJ869" s="3"/>
      <c r="AK869" s="3"/>
      <c r="AL869" s="3"/>
      <c r="AM869" s="3"/>
      <c r="AN869" s="3"/>
      <c r="AO869" s="3"/>
      <c r="AP869" s="3"/>
      <c r="AQ869" s="3"/>
      <c r="AR869" s="3"/>
      <c r="AS869" s="3"/>
    </row>
    <row r="870" spans="1:45" x14ac:dyDescent="0.25">
      <c r="A870" s="3"/>
      <c r="B870" s="3"/>
      <c r="C870" s="3"/>
      <c r="D870" s="3"/>
      <c r="E870" s="3"/>
      <c r="F870" s="3"/>
      <c r="G870" s="3"/>
      <c r="H870" s="3"/>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3"/>
      <c r="AH870" s="3"/>
      <c r="AI870" s="3"/>
      <c r="AJ870" s="3"/>
      <c r="AK870" s="3"/>
      <c r="AL870" s="3"/>
      <c r="AM870" s="3"/>
      <c r="AN870" s="3"/>
      <c r="AO870" s="3"/>
      <c r="AP870" s="3"/>
      <c r="AQ870" s="3"/>
      <c r="AR870" s="3"/>
      <c r="AS870" s="3"/>
    </row>
    <row r="871" spans="1:45" x14ac:dyDescent="0.25">
      <c r="A871" s="3"/>
      <c r="B871" s="3"/>
      <c r="C871" s="3"/>
      <c r="D871" s="3"/>
      <c r="E871" s="3"/>
      <c r="F871" s="3"/>
      <c r="G871" s="3"/>
      <c r="H871" s="3"/>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3"/>
      <c r="AH871" s="3"/>
      <c r="AI871" s="3"/>
      <c r="AJ871" s="3"/>
      <c r="AK871" s="3"/>
      <c r="AL871" s="3"/>
      <c r="AM871" s="3"/>
      <c r="AN871" s="3"/>
      <c r="AO871" s="3"/>
      <c r="AP871" s="3"/>
      <c r="AQ871" s="3"/>
      <c r="AR871" s="3"/>
      <c r="AS871" s="3"/>
    </row>
    <row r="872" spans="1:45" x14ac:dyDescent="0.25">
      <c r="A872" s="3"/>
      <c r="B872" s="3"/>
      <c r="C872" s="3"/>
      <c r="D872" s="3"/>
      <c r="E872" s="3"/>
      <c r="F872" s="3"/>
      <c r="G872" s="3"/>
      <c r="H872" s="3"/>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3"/>
      <c r="AH872" s="3"/>
      <c r="AI872" s="3"/>
      <c r="AJ872" s="3"/>
      <c r="AK872" s="3"/>
      <c r="AL872" s="3"/>
      <c r="AM872" s="3"/>
      <c r="AN872" s="3"/>
      <c r="AO872" s="3"/>
      <c r="AP872" s="3"/>
      <c r="AQ872" s="3"/>
      <c r="AR872" s="3"/>
      <c r="AS872" s="3"/>
    </row>
    <row r="873" spans="1:45" x14ac:dyDescent="0.25">
      <c r="A873" s="3"/>
      <c r="B873" s="3"/>
      <c r="C873" s="3"/>
      <c r="D873" s="3"/>
      <c r="E873" s="3"/>
      <c r="F873" s="3"/>
      <c r="G873" s="3"/>
      <c r="H873" s="3"/>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3"/>
      <c r="AH873" s="3"/>
      <c r="AI873" s="3"/>
      <c r="AJ873" s="3"/>
      <c r="AK873" s="3"/>
      <c r="AL873" s="3"/>
      <c r="AM873" s="3"/>
      <c r="AN873" s="3"/>
      <c r="AO873" s="3"/>
      <c r="AP873" s="3"/>
      <c r="AQ873" s="3"/>
      <c r="AR873" s="3"/>
      <c r="AS873" s="3"/>
    </row>
    <row r="874" spans="1:45" x14ac:dyDescent="0.25">
      <c r="A874" s="3"/>
      <c r="B874" s="3"/>
      <c r="C874" s="3"/>
      <c r="D874" s="3"/>
      <c r="E874" s="3"/>
      <c r="F874" s="3"/>
      <c r="G874" s="3"/>
      <c r="H874" s="3"/>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3"/>
      <c r="AH874" s="3"/>
      <c r="AI874" s="3"/>
      <c r="AJ874" s="3"/>
      <c r="AK874" s="3"/>
      <c r="AL874" s="3"/>
      <c r="AM874" s="3"/>
      <c r="AN874" s="3"/>
      <c r="AO874" s="3"/>
      <c r="AP874" s="3"/>
      <c r="AQ874" s="3"/>
      <c r="AR874" s="3"/>
      <c r="AS874" s="3"/>
    </row>
    <row r="875" spans="1:45" x14ac:dyDescent="0.25">
      <c r="A875" s="3"/>
      <c r="B875" s="3"/>
      <c r="C875" s="3"/>
      <c r="D875" s="3"/>
      <c r="E875" s="3"/>
      <c r="F875" s="3"/>
      <c r="G875" s="3"/>
      <c r="H875" s="3"/>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3"/>
      <c r="AH875" s="3"/>
      <c r="AI875" s="3"/>
      <c r="AJ875" s="3"/>
      <c r="AK875" s="3"/>
      <c r="AL875" s="3"/>
      <c r="AM875" s="3"/>
      <c r="AN875" s="3"/>
      <c r="AO875" s="3"/>
      <c r="AP875" s="3"/>
      <c r="AQ875" s="3"/>
      <c r="AR875" s="3"/>
      <c r="AS875" s="3"/>
    </row>
    <row r="876" spans="1:45" x14ac:dyDescent="0.25">
      <c r="A876" s="3"/>
      <c r="B876" s="3"/>
      <c r="C876" s="3"/>
      <c r="D876" s="3"/>
      <c r="E876" s="3"/>
      <c r="F876" s="3"/>
      <c r="G876" s="3"/>
      <c r="H876" s="3"/>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3"/>
      <c r="AH876" s="3"/>
      <c r="AI876" s="3"/>
      <c r="AJ876" s="3"/>
      <c r="AK876" s="3"/>
      <c r="AL876" s="3"/>
      <c r="AM876" s="3"/>
      <c r="AN876" s="3"/>
      <c r="AO876" s="3"/>
      <c r="AP876" s="3"/>
      <c r="AQ876" s="3"/>
      <c r="AR876" s="3"/>
      <c r="AS876" s="3"/>
    </row>
    <row r="877" spans="1:45" x14ac:dyDescent="0.25">
      <c r="A877" s="3"/>
      <c r="B877" s="3"/>
      <c r="C877" s="3"/>
      <c r="D877" s="3"/>
      <c r="E877" s="3"/>
      <c r="F877" s="3"/>
      <c r="G877" s="3"/>
      <c r="H877" s="3"/>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3"/>
      <c r="AH877" s="3"/>
      <c r="AI877" s="3"/>
      <c r="AJ877" s="3"/>
      <c r="AK877" s="3"/>
      <c r="AL877" s="3"/>
      <c r="AM877" s="3"/>
      <c r="AN877" s="3"/>
      <c r="AO877" s="3"/>
      <c r="AP877" s="3"/>
      <c r="AQ877" s="3"/>
      <c r="AR877" s="3"/>
      <c r="AS877" s="3"/>
    </row>
    <row r="878" spans="1:45" x14ac:dyDescent="0.25">
      <c r="A878" s="3"/>
      <c r="B878" s="3"/>
      <c r="C878" s="3"/>
      <c r="D878" s="3"/>
      <c r="E878" s="3"/>
      <c r="F878" s="3"/>
      <c r="G878" s="3"/>
      <c r="H878" s="3"/>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3"/>
      <c r="AH878" s="3"/>
      <c r="AI878" s="3"/>
      <c r="AJ878" s="3"/>
      <c r="AK878" s="3"/>
      <c r="AL878" s="3"/>
      <c r="AM878" s="3"/>
      <c r="AN878" s="3"/>
      <c r="AO878" s="3"/>
      <c r="AP878" s="3"/>
      <c r="AQ878" s="3"/>
      <c r="AR878" s="3"/>
      <c r="AS878" s="3"/>
    </row>
    <row r="879" spans="1:45" x14ac:dyDescent="0.25">
      <c r="A879" s="3"/>
      <c r="B879" s="3"/>
      <c r="C879" s="3"/>
      <c r="D879" s="3"/>
      <c r="E879" s="3"/>
      <c r="F879" s="3"/>
      <c r="G879" s="3"/>
      <c r="H879" s="3"/>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3"/>
      <c r="AH879" s="3"/>
      <c r="AI879" s="3"/>
      <c r="AJ879" s="3"/>
      <c r="AK879" s="3"/>
      <c r="AL879" s="3"/>
      <c r="AM879" s="3"/>
      <c r="AN879" s="3"/>
      <c r="AO879" s="3"/>
      <c r="AP879" s="3"/>
      <c r="AQ879" s="3"/>
      <c r="AR879" s="3"/>
      <c r="AS879" s="3"/>
    </row>
    <row r="880" spans="1:45" x14ac:dyDescent="0.25">
      <c r="A880" s="3"/>
      <c r="B880" s="3"/>
      <c r="C880" s="3"/>
      <c r="D880" s="3"/>
      <c r="E880" s="3"/>
      <c r="F880" s="3"/>
      <c r="G880" s="3"/>
      <c r="H880" s="3"/>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3"/>
      <c r="AH880" s="3"/>
      <c r="AI880" s="3"/>
      <c r="AJ880" s="3"/>
      <c r="AK880" s="3"/>
      <c r="AL880" s="3"/>
      <c r="AM880" s="3"/>
      <c r="AN880" s="3"/>
      <c r="AO880" s="3"/>
      <c r="AP880" s="3"/>
      <c r="AQ880" s="3"/>
      <c r="AR880" s="3"/>
      <c r="AS880" s="3"/>
    </row>
    <row r="881" spans="1:45" x14ac:dyDescent="0.25">
      <c r="A881" s="3"/>
      <c r="B881" s="3"/>
      <c r="C881" s="3"/>
      <c r="D881" s="3"/>
      <c r="E881" s="3"/>
      <c r="F881" s="3"/>
      <c r="G881" s="3"/>
      <c r="H881" s="3"/>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3"/>
      <c r="AH881" s="3"/>
      <c r="AI881" s="3"/>
      <c r="AJ881" s="3"/>
      <c r="AK881" s="3"/>
      <c r="AL881" s="3"/>
      <c r="AM881" s="3"/>
      <c r="AN881" s="3"/>
      <c r="AO881" s="3"/>
      <c r="AP881" s="3"/>
      <c r="AQ881" s="3"/>
      <c r="AR881" s="3"/>
      <c r="AS881" s="3"/>
    </row>
    <row r="882" spans="1:45" x14ac:dyDescent="0.25">
      <c r="A882" s="3"/>
      <c r="B882" s="3"/>
      <c r="C882" s="3"/>
      <c r="D882" s="3"/>
      <c r="E882" s="3"/>
      <c r="F882" s="3"/>
      <c r="G882" s="3"/>
      <c r="H882" s="3"/>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3"/>
      <c r="AH882" s="3"/>
      <c r="AI882" s="3"/>
      <c r="AJ882" s="3"/>
      <c r="AK882" s="3"/>
      <c r="AL882" s="3"/>
      <c r="AM882" s="3"/>
      <c r="AN882" s="3"/>
      <c r="AO882" s="3"/>
      <c r="AP882" s="3"/>
      <c r="AQ882" s="3"/>
      <c r="AR882" s="3"/>
      <c r="AS882" s="3"/>
    </row>
    <row r="883" spans="1:45" x14ac:dyDescent="0.25">
      <c r="A883" s="3"/>
      <c r="B883" s="3"/>
      <c r="C883" s="3"/>
      <c r="D883" s="3"/>
      <c r="E883" s="3"/>
      <c r="F883" s="3"/>
      <c r="G883" s="3"/>
      <c r="H883" s="3"/>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3"/>
      <c r="AH883" s="3"/>
      <c r="AI883" s="3"/>
      <c r="AJ883" s="3"/>
      <c r="AK883" s="3"/>
      <c r="AL883" s="3"/>
      <c r="AM883" s="3"/>
      <c r="AN883" s="3"/>
      <c r="AO883" s="3"/>
      <c r="AP883" s="3"/>
      <c r="AQ883" s="3"/>
      <c r="AR883" s="3"/>
      <c r="AS883" s="3"/>
    </row>
    <row r="884" spans="1:45" x14ac:dyDescent="0.25">
      <c r="A884" s="3"/>
      <c r="B884" s="3"/>
      <c r="C884" s="3"/>
      <c r="D884" s="3"/>
      <c r="E884" s="3"/>
      <c r="F884" s="3"/>
      <c r="G884" s="3"/>
      <c r="H884" s="3"/>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3"/>
      <c r="AH884" s="3"/>
      <c r="AI884" s="3"/>
      <c r="AJ884" s="3"/>
      <c r="AK884" s="3"/>
      <c r="AL884" s="3"/>
      <c r="AM884" s="3"/>
      <c r="AN884" s="3"/>
      <c r="AO884" s="3"/>
      <c r="AP884" s="3"/>
      <c r="AQ884" s="3"/>
      <c r="AR884" s="3"/>
      <c r="AS884" s="3"/>
    </row>
    <row r="885" spans="1:45" x14ac:dyDescent="0.25">
      <c r="A885" s="3"/>
      <c r="B885" s="3"/>
      <c r="C885" s="3"/>
      <c r="D885" s="3"/>
      <c r="E885" s="3"/>
      <c r="F885" s="3"/>
      <c r="G885" s="3"/>
      <c r="H885" s="3"/>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3"/>
      <c r="AH885" s="3"/>
      <c r="AI885" s="3"/>
      <c r="AJ885" s="3"/>
      <c r="AK885" s="3"/>
      <c r="AL885" s="3"/>
      <c r="AM885" s="3"/>
      <c r="AN885" s="3"/>
      <c r="AO885" s="3"/>
      <c r="AP885" s="3"/>
      <c r="AQ885" s="3"/>
      <c r="AR885" s="3"/>
      <c r="AS885" s="3"/>
    </row>
    <row r="886" spans="1:45" x14ac:dyDescent="0.25">
      <c r="A886" s="3"/>
      <c r="B886" s="3"/>
      <c r="C886" s="3"/>
      <c r="D886" s="3"/>
      <c r="E886" s="3"/>
      <c r="F886" s="3"/>
      <c r="G886" s="3"/>
      <c r="H886" s="3"/>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3"/>
      <c r="AH886" s="3"/>
      <c r="AI886" s="3"/>
      <c r="AJ886" s="3"/>
      <c r="AK886" s="3"/>
      <c r="AL886" s="3"/>
      <c r="AM886" s="3"/>
      <c r="AN886" s="3"/>
      <c r="AO886" s="3"/>
      <c r="AP886" s="3"/>
      <c r="AQ886" s="3"/>
      <c r="AR886" s="3"/>
      <c r="AS886" s="3"/>
    </row>
    <row r="887" spans="1:45" x14ac:dyDescent="0.25">
      <c r="A887" s="3"/>
      <c r="B887" s="3"/>
      <c r="C887" s="3"/>
      <c r="D887" s="3"/>
      <c r="E887" s="3"/>
      <c r="F887" s="3"/>
      <c r="G887" s="3"/>
      <c r="H887" s="3"/>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3"/>
      <c r="AH887" s="3"/>
      <c r="AI887" s="3"/>
      <c r="AJ887" s="3"/>
      <c r="AK887" s="3"/>
      <c r="AL887" s="3"/>
      <c r="AM887" s="3"/>
      <c r="AN887" s="3"/>
      <c r="AO887" s="3"/>
      <c r="AP887" s="3"/>
      <c r="AQ887" s="3"/>
      <c r="AR887" s="3"/>
      <c r="AS887" s="3"/>
    </row>
    <row r="888" spans="1:45" x14ac:dyDescent="0.25">
      <c r="A888" s="3"/>
      <c r="B888" s="3"/>
      <c r="C888" s="3"/>
      <c r="D888" s="3"/>
      <c r="E888" s="3"/>
      <c r="F888" s="3"/>
      <c r="G888" s="3"/>
      <c r="H888" s="3"/>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3"/>
      <c r="AH888" s="3"/>
      <c r="AI888" s="3"/>
      <c r="AJ888" s="3"/>
      <c r="AK888" s="3"/>
      <c r="AL888" s="3"/>
      <c r="AM888" s="3"/>
      <c r="AN888" s="3"/>
      <c r="AO888" s="3"/>
      <c r="AP888" s="3"/>
      <c r="AQ888" s="3"/>
      <c r="AR888" s="3"/>
      <c r="AS888" s="3"/>
    </row>
    <row r="889" spans="1:45" x14ac:dyDescent="0.25">
      <c r="A889" s="3"/>
      <c r="B889" s="3"/>
      <c r="C889" s="3"/>
      <c r="D889" s="3"/>
      <c r="E889" s="3"/>
      <c r="F889" s="3"/>
      <c r="G889" s="3"/>
      <c r="H889" s="3"/>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3"/>
      <c r="AH889" s="3"/>
      <c r="AI889" s="3"/>
      <c r="AJ889" s="3"/>
      <c r="AK889" s="3"/>
      <c r="AL889" s="3"/>
      <c r="AM889" s="3"/>
      <c r="AN889" s="3"/>
      <c r="AO889" s="3"/>
      <c r="AP889" s="3"/>
      <c r="AQ889" s="3"/>
      <c r="AR889" s="3"/>
      <c r="AS889" s="3"/>
    </row>
    <row r="890" spans="1:45" x14ac:dyDescent="0.25">
      <c r="A890" s="3"/>
      <c r="B890" s="3"/>
      <c r="C890" s="3"/>
      <c r="D890" s="3"/>
      <c r="E890" s="3"/>
      <c r="F890" s="3"/>
      <c r="G890" s="3"/>
      <c r="H890" s="3"/>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3"/>
      <c r="AH890" s="3"/>
      <c r="AI890" s="3"/>
      <c r="AJ890" s="3"/>
      <c r="AK890" s="3"/>
      <c r="AL890" s="3"/>
      <c r="AM890" s="3"/>
      <c r="AN890" s="3"/>
      <c r="AO890" s="3"/>
      <c r="AP890" s="3"/>
      <c r="AQ890" s="3"/>
      <c r="AR890" s="3"/>
      <c r="AS890" s="3"/>
    </row>
    <row r="891" spans="1:45" x14ac:dyDescent="0.25">
      <c r="A891" s="3"/>
      <c r="B891" s="3"/>
      <c r="C891" s="3"/>
      <c r="D891" s="3"/>
      <c r="E891" s="3"/>
      <c r="F891" s="3"/>
      <c r="G891" s="3"/>
      <c r="H891" s="3"/>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3"/>
      <c r="AH891" s="3"/>
      <c r="AI891" s="3"/>
      <c r="AJ891" s="3"/>
      <c r="AK891" s="3"/>
      <c r="AL891" s="3"/>
      <c r="AM891" s="3"/>
      <c r="AN891" s="3"/>
      <c r="AO891" s="3"/>
      <c r="AP891" s="3"/>
      <c r="AQ891" s="3"/>
      <c r="AR891" s="3"/>
      <c r="AS891" s="3"/>
    </row>
    <row r="892" spans="1:45" x14ac:dyDescent="0.25">
      <c r="A892" s="3"/>
      <c r="B892" s="3"/>
      <c r="C892" s="3"/>
      <c r="D892" s="3"/>
      <c r="E892" s="3"/>
      <c r="F892" s="3"/>
      <c r="G892" s="3"/>
      <c r="H892" s="3"/>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3"/>
      <c r="AH892" s="3"/>
      <c r="AI892" s="3"/>
      <c r="AJ892" s="3"/>
      <c r="AK892" s="3"/>
      <c r="AL892" s="3"/>
      <c r="AM892" s="3"/>
      <c r="AN892" s="3"/>
      <c r="AO892" s="3"/>
      <c r="AP892" s="3"/>
      <c r="AQ892" s="3"/>
      <c r="AR892" s="3"/>
      <c r="AS892" s="3"/>
    </row>
    <row r="893" spans="1:45" x14ac:dyDescent="0.25">
      <c r="A893" s="3"/>
      <c r="B893" s="3"/>
      <c r="C893" s="3"/>
      <c r="D893" s="3"/>
      <c r="E893" s="3"/>
      <c r="F893" s="3"/>
      <c r="G893" s="3"/>
      <c r="H893" s="3"/>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3"/>
      <c r="AH893" s="3"/>
      <c r="AI893" s="3"/>
      <c r="AJ893" s="3"/>
      <c r="AK893" s="3"/>
      <c r="AL893" s="3"/>
      <c r="AM893" s="3"/>
      <c r="AN893" s="3"/>
      <c r="AO893" s="3"/>
      <c r="AP893" s="3"/>
      <c r="AQ893" s="3"/>
      <c r="AR893" s="3"/>
      <c r="AS893" s="3"/>
    </row>
    <row r="894" spans="1:45" x14ac:dyDescent="0.25">
      <c r="A894" s="3"/>
      <c r="B894" s="3"/>
      <c r="C894" s="3"/>
      <c r="D894" s="3"/>
      <c r="E894" s="3"/>
      <c r="F894" s="3"/>
      <c r="G894" s="3"/>
      <c r="H894" s="3"/>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3"/>
      <c r="AH894" s="3"/>
      <c r="AI894" s="3"/>
      <c r="AJ894" s="3"/>
      <c r="AK894" s="3"/>
      <c r="AL894" s="3"/>
      <c r="AM894" s="3"/>
      <c r="AN894" s="3"/>
      <c r="AO894" s="3"/>
      <c r="AP894" s="3"/>
      <c r="AQ894" s="3"/>
      <c r="AR894" s="3"/>
      <c r="AS894" s="3"/>
    </row>
    <row r="895" spans="1:45" x14ac:dyDescent="0.25">
      <c r="A895" s="3"/>
      <c r="B895" s="3"/>
      <c r="C895" s="3"/>
      <c r="D895" s="3"/>
      <c r="E895" s="3"/>
      <c r="F895" s="3"/>
      <c r="G895" s="3"/>
      <c r="H895" s="3"/>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3"/>
      <c r="AH895" s="3"/>
      <c r="AI895" s="3"/>
      <c r="AJ895" s="3"/>
      <c r="AK895" s="3"/>
      <c r="AL895" s="3"/>
      <c r="AM895" s="3"/>
      <c r="AN895" s="3"/>
      <c r="AO895" s="3"/>
      <c r="AP895" s="3"/>
      <c r="AQ895" s="3"/>
      <c r="AR895" s="3"/>
      <c r="AS895" s="3"/>
    </row>
    <row r="896" spans="1:45" x14ac:dyDescent="0.25">
      <c r="A896" s="3"/>
      <c r="B896" s="3"/>
      <c r="C896" s="3"/>
      <c r="D896" s="3"/>
      <c r="E896" s="3"/>
      <c r="F896" s="3"/>
      <c r="G896" s="3"/>
      <c r="H896" s="3"/>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3"/>
      <c r="AH896" s="3"/>
      <c r="AI896" s="3"/>
      <c r="AJ896" s="3"/>
      <c r="AK896" s="3"/>
      <c r="AL896" s="3"/>
      <c r="AM896" s="3"/>
      <c r="AN896" s="3"/>
      <c r="AO896" s="3"/>
      <c r="AP896" s="3"/>
      <c r="AQ896" s="3"/>
      <c r="AR896" s="3"/>
      <c r="AS896" s="3"/>
    </row>
    <row r="897" spans="1:45" x14ac:dyDescent="0.25">
      <c r="A897" s="3"/>
      <c r="B897" s="3"/>
      <c r="C897" s="3"/>
      <c r="D897" s="3"/>
      <c r="E897" s="3"/>
      <c r="F897" s="3"/>
      <c r="G897" s="3"/>
      <c r="H897" s="3"/>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3"/>
      <c r="AH897" s="3"/>
      <c r="AI897" s="3"/>
      <c r="AJ897" s="3"/>
      <c r="AK897" s="3"/>
      <c r="AL897" s="3"/>
      <c r="AM897" s="3"/>
      <c r="AN897" s="3"/>
      <c r="AO897" s="3"/>
      <c r="AP897" s="3"/>
      <c r="AQ897" s="3"/>
      <c r="AR897" s="3"/>
      <c r="AS897" s="3"/>
    </row>
    <row r="898" spans="1:45" x14ac:dyDescent="0.25">
      <c r="A898" s="3"/>
      <c r="B898" s="3"/>
      <c r="C898" s="3"/>
      <c r="D898" s="3"/>
      <c r="E898" s="3"/>
      <c r="F898" s="3"/>
      <c r="G898" s="3"/>
      <c r="H898" s="3"/>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3"/>
      <c r="AH898" s="3"/>
      <c r="AI898" s="3"/>
      <c r="AJ898" s="3"/>
      <c r="AK898" s="3"/>
      <c r="AL898" s="3"/>
      <c r="AM898" s="3"/>
      <c r="AN898" s="3"/>
      <c r="AO898" s="3"/>
      <c r="AP898" s="3"/>
      <c r="AQ898" s="3"/>
      <c r="AR898" s="3"/>
      <c r="AS898" s="3"/>
    </row>
    <row r="899" spans="1:45" x14ac:dyDescent="0.25">
      <c r="A899" s="3"/>
      <c r="B899" s="3"/>
      <c r="C899" s="3"/>
      <c r="D899" s="3"/>
      <c r="E899" s="3"/>
      <c r="F899" s="3"/>
      <c r="G899" s="3"/>
      <c r="H899" s="3"/>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3"/>
      <c r="AH899" s="3"/>
      <c r="AI899" s="3"/>
      <c r="AJ899" s="3"/>
      <c r="AK899" s="3"/>
      <c r="AL899" s="3"/>
      <c r="AM899" s="3"/>
      <c r="AN899" s="3"/>
      <c r="AO899" s="3"/>
      <c r="AP899" s="3"/>
      <c r="AQ899" s="3"/>
      <c r="AR899" s="3"/>
      <c r="AS899" s="3"/>
    </row>
    <row r="900" spans="1:45" x14ac:dyDescent="0.25">
      <c r="A900" s="3"/>
      <c r="B900" s="3"/>
      <c r="C900" s="3"/>
      <c r="D900" s="3"/>
      <c r="E900" s="3"/>
      <c r="F900" s="3"/>
      <c r="G900" s="3"/>
      <c r="H900" s="3"/>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3"/>
      <c r="AH900" s="3"/>
      <c r="AI900" s="3"/>
      <c r="AJ900" s="3"/>
      <c r="AK900" s="3"/>
      <c r="AL900" s="3"/>
      <c r="AM900" s="3"/>
      <c r="AN900" s="3"/>
      <c r="AO900" s="3"/>
      <c r="AP900" s="3"/>
      <c r="AQ900" s="3"/>
      <c r="AR900" s="3"/>
      <c r="AS900" s="3"/>
    </row>
    <row r="901" spans="1:45" x14ac:dyDescent="0.25">
      <c r="A901" s="3"/>
      <c r="B901" s="3"/>
      <c r="C901" s="3"/>
      <c r="D901" s="3"/>
      <c r="E901" s="3"/>
      <c r="F901" s="3"/>
      <c r="G901" s="3"/>
      <c r="H901" s="3"/>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3"/>
      <c r="AH901" s="3"/>
      <c r="AI901" s="3"/>
      <c r="AJ901" s="3"/>
      <c r="AK901" s="3"/>
      <c r="AL901" s="3"/>
      <c r="AM901" s="3"/>
      <c r="AN901" s="3"/>
      <c r="AO901" s="3"/>
      <c r="AP901" s="3"/>
      <c r="AQ901" s="3"/>
      <c r="AR901" s="3"/>
      <c r="AS901" s="3"/>
    </row>
    <row r="902" spans="1:45" x14ac:dyDescent="0.25">
      <c r="A902" s="3"/>
      <c r="B902" s="3"/>
      <c r="C902" s="3"/>
      <c r="D902" s="3"/>
      <c r="E902" s="3"/>
      <c r="F902" s="3"/>
      <c r="G902" s="3"/>
      <c r="H902" s="3"/>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3"/>
      <c r="AH902" s="3"/>
      <c r="AI902" s="3"/>
      <c r="AJ902" s="3"/>
      <c r="AK902" s="3"/>
      <c r="AL902" s="3"/>
      <c r="AM902" s="3"/>
      <c r="AN902" s="3"/>
      <c r="AO902" s="3"/>
      <c r="AP902" s="3"/>
      <c r="AQ902" s="3"/>
      <c r="AR902" s="3"/>
      <c r="AS902" s="3"/>
    </row>
    <row r="903" spans="1:45" x14ac:dyDescent="0.25">
      <c r="A903" s="3"/>
      <c r="B903" s="3"/>
      <c r="C903" s="3"/>
      <c r="D903" s="3"/>
      <c r="E903" s="3"/>
      <c r="F903" s="3"/>
      <c r="G903" s="3"/>
      <c r="H903" s="3"/>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3"/>
      <c r="AH903" s="3"/>
      <c r="AI903" s="3"/>
      <c r="AJ903" s="3"/>
      <c r="AK903" s="3"/>
      <c r="AL903" s="3"/>
      <c r="AM903" s="3"/>
      <c r="AN903" s="3"/>
      <c r="AO903" s="3"/>
      <c r="AP903" s="3"/>
      <c r="AQ903" s="3"/>
      <c r="AR903" s="3"/>
      <c r="AS903" s="3"/>
    </row>
    <row r="904" spans="1:45" x14ac:dyDescent="0.25">
      <c r="A904" s="3"/>
      <c r="B904" s="3"/>
      <c r="C904" s="3"/>
      <c r="D904" s="3"/>
      <c r="E904" s="3"/>
      <c r="F904" s="3"/>
      <c r="G904" s="3"/>
      <c r="H904" s="3"/>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3"/>
      <c r="AH904" s="3"/>
      <c r="AI904" s="3"/>
      <c r="AJ904" s="3"/>
      <c r="AK904" s="3"/>
      <c r="AL904" s="3"/>
      <c r="AM904" s="3"/>
      <c r="AN904" s="3"/>
      <c r="AO904" s="3"/>
      <c r="AP904" s="3"/>
      <c r="AQ904" s="3"/>
      <c r="AR904" s="3"/>
      <c r="AS904" s="3"/>
    </row>
    <row r="905" spans="1:45" x14ac:dyDescent="0.25">
      <c r="A905" s="3"/>
      <c r="B905" s="3"/>
      <c r="C905" s="3"/>
      <c r="D905" s="3"/>
      <c r="E905" s="3"/>
      <c r="F905" s="3"/>
      <c r="G905" s="3"/>
      <c r="H905" s="3"/>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3"/>
      <c r="AH905" s="3"/>
      <c r="AI905" s="3"/>
      <c r="AJ905" s="3"/>
      <c r="AK905" s="3"/>
      <c r="AL905" s="3"/>
      <c r="AM905" s="3"/>
      <c r="AN905" s="3"/>
      <c r="AO905" s="3"/>
      <c r="AP905" s="3"/>
      <c r="AQ905" s="3"/>
      <c r="AR905" s="3"/>
      <c r="AS905" s="3"/>
    </row>
    <row r="906" spans="1:45" x14ac:dyDescent="0.25">
      <c r="A906" s="3"/>
      <c r="B906" s="3"/>
      <c r="C906" s="3"/>
      <c r="D906" s="3"/>
      <c r="E906" s="3"/>
      <c r="F906" s="3"/>
      <c r="G906" s="3"/>
      <c r="H906" s="3"/>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3"/>
      <c r="AH906" s="3"/>
      <c r="AI906" s="3"/>
      <c r="AJ906" s="3"/>
      <c r="AK906" s="3"/>
      <c r="AL906" s="3"/>
      <c r="AM906" s="3"/>
      <c r="AN906" s="3"/>
      <c r="AO906" s="3"/>
      <c r="AP906" s="3"/>
      <c r="AQ906" s="3"/>
      <c r="AR906" s="3"/>
      <c r="AS906" s="3"/>
    </row>
    <row r="907" spans="1:45" x14ac:dyDescent="0.25">
      <c r="A907" s="3"/>
      <c r="B907" s="3"/>
      <c r="C907" s="3"/>
      <c r="D907" s="3"/>
      <c r="E907" s="3"/>
      <c r="F907" s="3"/>
      <c r="G907" s="3"/>
      <c r="H907" s="3"/>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3"/>
      <c r="AH907" s="3"/>
      <c r="AI907" s="3"/>
      <c r="AJ907" s="3"/>
      <c r="AK907" s="3"/>
      <c r="AL907" s="3"/>
      <c r="AM907" s="3"/>
      <c r="AN907" s="3"/>
      <c r="AO907" s="3"/>
      <c r="AP907" s="3"/>
      <c r="AQ907" s="3"/>
      <c r="AR907" s="3"/>
      <c r="AS907" s="3"/>
    </row>
    <row r="908" spans="1:45" x14ac:dyDescent="0.25">
      <c r="A908" s="3"/>
      <c r="B908" s="3"/>
      <c r="C908" s="3"/>
      <c r="D908" s="3"/>
      <c r="E908" s="3"/>
      <c r="F908" s="3"/>
      <c r="G908" s="3"/>
      <c r="H908" s="3"/>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3"/>
      <c r="AH908" s="3"/>
      <c r="AI908" s="3"/>
      <c r="AJ908" s="3"/>
      <c r="AK908" s="3"/>
      <c r="AL908" s="3"/>
      <c r="AM908" s="3"/>
      <c r="AN908" s="3"/>
      <c r="AO908" s="3"/>
      <c r="AP908" s="3"/>
      <c r="AQ908" s="3"/>
      <c r="AR908" s="3"/>
      <c r="AS908" s="3"/>
    </row>
    <row r="909" spans="1:45" x14ac:dyDescent="0.25">
      <c r="A909" s="3"/>
      <c r="B909" s="3"/>
      <c r="C909" s="3"/>
      <c r="D909" s="3"/>
      <c r="E909" s="3"/>
      <c r="F909" s="3"/>
      <c r="G909" s="3"/>
      <c r="H909" s="3"/>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3"/>
      <c r="AH909" s="3"/>
      <c r="AI909" s="3"/>
      <c r="AJ909" s="3"/>
      <c r="AK909" s="3"/>
      <c r="AL909" s="3"/>
      <c r="AM909" s="3"/>
      <c r="AN909" s="3"/>
      <c r="AO909" s="3"/>
      <c r="AP909" s="3"/>
      <c r="AQ909" s="3"/>
      <c r="AR909" s="3"/>
      <c r="AS909" s="3"/>
    </row>
    <row r="910" spans="1:45" x14ac:dyDescent="0.25">
      <c r="A910" s="3"/>
      <c r="B910" s="3"/>
      <c r="C910" s="3"/>
      <c r="D910" s="3"/>
      <c r="E910" s="3"/>
      <c r="F910" s="3"/>
      <c r="G910" s="3"/>
      <c r="H910" s="3"/>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3"/>
      <c r="AH910" s="3"/>
      <c r="AI910" s="3"/>
      <c r="AJ910" s="3"/>
      <c r="AK910" s="3"/>
      <c r="AL910" s="3"/>
      <c r="AM910" s="3"/>
      <c r="AN910" s="3"/>
      <c r="AO910" s="3"/>
      <c r="AP910" s="3"/>
      <c r="AQ910" s="3"/>
      <c r="AR910" s="3"/>
      <c r="AS910" s="3"/>
    </row>
    <row r="911" spans="1:45" x14ac:dyDescent="0.25">
      <c r="A911" s="3"/>
      <c r="B911" s="3"/>
      <c r="C911" s="3"/>
      <c r="D911" s="3"/>
      <c r="E911" s="3"/>
      <c r="F911" s="3"/>
      <c r="G911" s="3"/>
      <c r="H911" s="3"/>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3"/>
      <c r="AH911" s="3"/>
      <c r="AI911" s="3"/>
      <c r="AJ911" s="3"/>
      <c r="AK911" s="3"/>
      <c r="AL911" s="3"/>
      <c r="AM911" s="3"/>
      <c r="AN911" s="3"/>
      <c r="AO911" s="3"/>
      <c r="AP911" s="3"/>
      <c r="AQ911" s="3"/>
      <c r="AR911" s="3"/>
      <c r="AS911" s="3"/>
    </row>
    <row r="912" spans="1:45" x14ac:dyDescent="0.25">
      <c r="A912" s="3"/>
      <c r="B912" s="3"/>
      <c r="C912" s="3"/>
      <c r="D912" s="3"/>
      <c r="E912" s="3"/>
      <c r="F912" s="3"/>
      <c r="G912" s="3"/>
      <c r="H912" s="3"/>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3"/>
      <c r="AH912" s="3"/>
      <c r="AI912" s="3"/>
      <c r="AJ912" s="3"/>
      <c r="AK912" s="3"/>
      <c r="AL912" s="3"/>
      <c r="AM912" s="3"/>
      <c r="AN912" s="3"/>
      <c r="AO912" s="3"/>
      <c r="AP912" s="3"/>
      <c r="AQ912" s="3"/>
      <c r="AR912" s="3"/>
      <c r="AS912" s="3"/>
    </row>
    <row r="913" spans="1:45" x14ac:dyDescent="0.25">
      <c r="A913" s="3"/>
      <c r="B913" s="3"/>
      <c r="C913" s="3"/>
      <c r="D913" s="3"/>
      <c r="E913" s="3"/>
      <c r="F913" s="3"/>
      <c r="G913" s="3"/>
      <c r="H913" s="3"/>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3"/>
      <c r="AH913" s="3"/>
      <c r="AI913" s="3"/>
      <c r="AJ913" s="3"/>
      <c r="AK913" s="3"/>
      <c r="AL913" s="3"/>
      <c r="AM913" s="3"/>
      <c r="AN913" s="3"/>
      <c r="AO913" s="3"/>
      <c r="AP913" s="3"/>
      <c r="AQ913" s="3"/>
      <c r="AR913" s="3"/>
      <c r="AS913" s="3"/>
    </row>
    <row r="914" spans="1:45" x14ac:dyDescent="0.25">
      <c r="A914" s="3"/>
      <c r="B914" s="3"/>
      <c r="C914" s="3"/>
      <c r="D914" s="3"/>
      <c r="E914" s="3"/>
      <c r="F914" s="3"/>
      <c r="G914" s="3"/>
      <c r="H914" s="3"/>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3"/>
      <c r="AH914" s="3"/>
      <c r="AI914" s="3"/>
      <c r="AJ914" s="3"/>
      <c r="AK914" s="3"/>
      <c r="AL914" s="3"/>
      <c r="AM914" s="3"/>
      <c r="AN914" s="3"/>
      <c r="AO914" s="3"/>
      <c r="AP914" s="3"/>
      <c r="AQ914" s="3"/>
      <c r="AR914" s="3"/>
      <c r="AS914" s="3"/>
    </row>
    <row r="915" spans="1:45" x14ac:dyDescent="0.25">
      <c r="A915" s="3"/>
      <c r="B915" s="3"/>
      <c r="C915" s="3"/>
      <c r="D915" s="3"/>
      <c r="E915" s="3"/>
      <c r="F915" s="3"/>
      <c r="G915" s="3"/>
      <c r="H915" s="3"/>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3"/>
      <c r="AH915" s="3"/>
      <c r="AI915" s="3"/>
      <c r="AJ915" s="3"/>
      <c r="AK915" s="3"/>
      <c r="AL915" s="3"/>
      <c r="AM915" s="3"/>
      <c r="AN915" s="3"/>
      <c r="AO915" s="3"/>
      <c r="AP915" s="3"/>
      <c r="AQ915" s="3"/>
      <c r="AR915" s="3"/>
      <c r="AS915" s="3"/>
    </row>
    <row r="916" spans="1:45" x14ac:dyDescent="0.25">
      <c r="A916" s="3"/>
      <c r="B916" s="3"/>
      <c r="C916" s="3"/>
      <c r="D916" s="3"/>
      <c r="E916" s="3"/>
      <c r="F916" s="3"/>
      <c r="G916" s="3"/>
      <c r="H916" s="3"/>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3"/>
      <c r="AH916" s="3"/>
      <c r="AI916" s="3"/>
      <c r="AJ916" s="3"/>
      <c r="AK916" s="3"/>
      <c r="AL916" s="3"/>
      <c r="AM916" s="3"/>
      <c r="AN916" s="3"/>
      <c r="AO916" s="3"/>
      <c r="AP916" s="3"/>
      <c r="AQ916" s="3"/>
      <c r="AR916" s="3"/>
      <c r="AS916" s="3"/>
    </row>
    <row r="917" spans="1:45" x14ac:dyDescent="0.25">
      <c r="A917" s="3"/>
      <c r="B917" s="3"/>
      <c r="C917" s="3"/>
      <c r="D917" s="3"/>
      <c r="E917" s="3"/>
      <c r="F917" s="3"/>
      <c r="G917" s="3"/>
      <c r="H917" s="3"/>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3"/>
      <c r="AH917" s="3"/>
      <c r="AI917" s="3"/>
      <c r="AJ917" s="3"/>
      <c r="AK917" s="3"/>
      <c r="AL917" s="3"/>
      <c r="AM917" s="3"/>
      <c r="AN917" s="3"/>
      <c r="AO917" s="3"/>
      <c r="AP917" s="3"/>
      <c r="AQ917" s="3"/>
      <c r="AR917" s="3"/>
      <c r="AS917" s="3"/>
    </row>
    <row r="918" spans="1:45" x14ac:dyDescent="0.25">
      <c r="A918" s="3"/>
      <c r="B918" s="3"/>
      <c r="C918" s="3"/>
      <c r="D918" s="3"/>
      <c r="E918" s="3"/>
      <c r="F918" s="3"/>
      <c r="G918" s="3"/>
      <c r="H918" s="3"/>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3"/>
      <c r="AH918" s="3"/>
      <c r="AI918" s="3"/>
      <c r="AJ918" s="3"/>
      <c r="AK918" s="3"/>
      <c r="AL918" s="3"/>
      <c r="AM918" s="3"/>
      <c r="AN918" s="3"/>
      <c r="AO918" s="3"/>
      <c r="AP918" s="3"/>
      <c r="AQ918" s="3"/>
      <c r="AR918" s="3"/>
      <c r="AS918" s="3"/>
    </row>
    <row r="919" spans="1:45" x14ac:dyDescent="0.25">
      <c r="A919" s="3"/>
      <c r="B919" s="3"/>
      <c r="C919" s="3"/>
      <c r="D919" s="3"/>
      <c r="E919" s="3"/>
      <c r="F919" s="3"/>
      <c r="G919" s="3"/>
      <c r="H919" s="3"/>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3"/>
      <c r="AH919" s="3"/>
      <c r="AI919" s="3"/>
      <c r="AJ919" s="3"/>
      <c r="AK919" s="3"/>
      <c r="AL919" s="3"/>
      <c r="AM919" s="3"/>
      <c r="AN919" s="3"/>
      <c r="AO919" s="3"/>
      <c r="AP919" s="3"/>
      <c r="AQ919" s="3"/>
      <c r="AR919" s="3"/>
      <c r="AS919" s="3"/>
    </row>
    <row r="920" spans="1:45" x14ac:dyDescent="0.25">
      <c r="A920" s="3"/>
      <c r="B920" s="3"/>
      <c r="C920" s="3"/>
      <c r="D920" s="3"/>
      <c r="E920" s="3"/>
      <c r="F920" s="3"/>
      <c r="G920" s="3"/>
      <c r="H920" s="3"/>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3"/>
      <c r="AH920" s="3"/>
      <c r="AI920" s="3"/>
      <c r="AJ920" s="3"/>
      <c r="AK920" s="3"/>
      <c r="AL920" s="3"/>
      <c r="AM920" s="3"/>
      <c r="AN920" s="3"/>
      <c r="AO920" s="3"/>
      <c r="AP920" s="3"/>
      <c r="AQ920" s="3"/>
      <c r="AR920" s="3"/>
      <c r="AS920" s="3"/>
    </row>
    <row r="921" spans="1:45" x14ac:dyDescent="0.25">
      <c r="A921" s="3"/>
      <c r="B921" s="3"/>
      <c r="C921" s="3"/>
      <c r="D921" s="3"/>
      <c r="E921" s="3"/>
      <c r="F921" s="3"/>
      <c r="G921" s="3"/>
      <c r="H921" s="3"/>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3"/>
      <c r="AH921" s="3"/>
      <c r="AI921" s="3"/>
      <c r="AJ921" s="3"/>
      <c r="AK921" s="3"/>
      <c r="AL921" s="3"/>
      <c r="AM921" s="3"/>
      <c r="AN921" s="3"/>
      <c r="AO921" s="3"/>
      <c r="AP921" s="3"/>
      <c r="AQ921" s="3"/>
      <c r="AR921" s="3"/>
      <c r="AS921" s="3"/>
    </row>
    <row r="922" spans="1:45" x14ac:dyDescent="0.25">
      <c r="A922" s="3"/>
      <c r="B922" s="3"/>
      <c r="C922" s="3"/>
      <c r="D922" s="3"/>
      <c r="E922" s="3"/>
      <c r="F922" s="3"/>
      <c r="G922" s="3"/>
      <c r="H922" s="3"/>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3"/>
      <c r="AH922" s="3"/>
      <c r="AI922" s="3"/>
      <c r="AJ922" s="3"/>
      <c r="AK922" s="3"/>
      <c r="AL922" s="3"/>
      <c r="AM922" s="3"/>
      <c r="AN922" s="3"/>
      <c r="AO922" s="3"/>
      <c r="AP922" s="3"/>
      <c r="AQ922" s="3"/>
      <c r="AR922" s="3"/>
      <c r="AS922" s="3"/>
    </row>
    <row r="923" spans="1:45" x14ac:dyDescent="0.25">
      <c r="A923" s="3"/>
      <c r="B923" s="3"/>
      <c r="C923" s="3"/>
      <c r="D923" s="3"/>
      <c r="E923" s="3"/>
      <c r="F923" s="3"/>
      <c r="G923" s="3"/>
      <c r="H923" s="3"/>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3"/>
      <c r="AH923" s="3"/>
      <c r="AI923" s="3"/>
      <c r="AJ923" s="3"/>
      <c r="AK923" s="3"/>
      <c r="AL923" s="3"/>
      <c r="AM923" s="3"/>
      <c r="AN923" s="3"/>
      <c r="AO923" s="3"/>
      <c r="AP923" s="3"/>
      <c r="AQ923" s="3"/>
      <c r="AR923" s="3"/>
      <c r="AS923" s="3"/>
    </row>
    <row r="924" spans="1:45" x14ac:dyDescent="0.25">
      <c r="A924" s="3"/>
      <c r="B924" s="3"/>
      <c r="C924" s="3"/>
      <c r="D924" s="3"/>
      <c r="E924" s="3"/>
      <c r="F924" s="3"/>
      <c r="G924" s="3"/>
      <c r="H924" s="3"/>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3"/>
      <c r="AH924" s="3"/>
      <c r="AI924" s="3"/>
      <c r="AJ924" s="3"/>
      <c r="AK924" s="3"/>
      <c r="AL924" s="3"/>
      <c r="AM924" s="3"/>
      <c r="AN924" s="3"/>
      <c r="AO924" s="3"/>
      <c r="AP924" s="3"/>
      <c r="AQ924" s="3"/>
      <c r="AR924" s="3"/>
      <c r="AS924" s="3"/>
    </row>
    <row r="925" spans="1:45" x14ac:dyDescent="0.25">
      <c r="A925" s="3"/>
      <c r="B925" s="3"/>
      <c r="C925" s="3"/>
      <c r="D925" s="3"/>
      <c r="E925" s="3"/>
      <c r="F925" s="3"/>
      <c r="G925" s="3"/>
      <c r="H925" s="3"/>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3"/>
      <c r="AH925" s="3"/>
      <c r="AI925" s="3"/>
      <c r="AJ925" s="3"/>
      <c r="AK925" s="3"/>
      <c r="AL925" s="3"/>
      <c r="AM925" s="3"/>
      <c r="AN925" s="3"/>
      <c r="AO925" s="3"/>
      <c r="AP925" s="3"/>
      <c r="AQ925" s="3"/>
      <c r="AR925" s="3"/>
      <c r="AS925" s="3"/>
    </row>
    <row r="926" spans="1:45" x14ac:dyDescent="0.25">
      <c r="A926" s="3"/>
      <c r="B926" s="3"/>
      <c r="C926" s="3"/>
      <c r="D926" s="3"/>
      <c r="E926" s="3"/>
      <c r="F926" s="3"/>
      <c r="G926" s="3"/>
      <c r="H926" s="3"/>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3"/>
      <c r="AH926" s="3"/>
      <c r="AI926" s="3"/>
      <c r="AJ926" s="3"/>
      <c r="AK926" s="3"/>
      <c r="AL926" s="3"/>
      <c r="AM926" s="3"/>
      <c r="AN926" s="3"/>
      <c r="AO926" s="3"/>
      <c r="AP926" s="3"/>
      <c r="AQ926" s="3"/>
      <c r="AR926" s="3"/>
      <c r="AS926" s="3"/>
    </row>
    <row r="927" spans="1:45" x14ac:dyDescent="0.25">
      <c r="A927" s="3"/>
      <c r="B927" s="3"/>
      <c r="C927" s="3"/>
      <c r="D927" s="3"/>
      <c r="E927" s="3"/>
      <c r="F927" s="3"/>
      <c r="G927" s="3"/>
      <c r="H927" s="3"/>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3"/>
      <c r="AH927" s="3"/>
      <c r="AI927" s="3"/>
      <c r="AJ927" s="3"/>
      <c r="AK927" s="3"/>
      <c r="AL927" s="3"/>
      <c r="AM927" s="3"/>
      <c r="AN927" s="3"/>
      <c r="AO927" s="3"/>
      <c r="AP927" s="3"/>
      <c r="AQ927" s="3"/>
      <c r="AR927" s="3"/>
      <c r="AS927" s="3"/>
    </row>
    <row r="928" spans="1:45" x14ac:dyDescent="0.25">
      <c r="A928" s="3"/>
      <c r="B928" s="3"/>
      <c r="C928" s="3"/>
      <c r="D928" s="3"/>
      <c r="E928" s="3"/>
      <c r="F928" s="3"/>
      <c r="G928" s="3"/>
      <c r="H928" s="3"/>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3"/>
      <c r="AH928" s="3"/>
      <c r="AI928" s="3"/>
      <c r="AJ928" s="3"/>
      <c r="AK928" s="3"/>
      <c r="AL928" s="3"/>
      <c r="AM928" s="3"/>
      <c r="AN928" s="3"/>
      <c r="AO928" s="3"/>
      <c r="AP928" s="3"/>
      <c r="AQ928" s="3"/>
      <c r="AR928" s="3"/>
      <c r="AS928" s="3"/>
    </row>
    <row r="929" spans="1:45" x14ac:dyDescent="0.25">
      <c r="A929" s="3"/>
      <c r="B929" s="3"/>
      <c r="C929" s="3"/>
      <c r="D929" s="3"/>
      <c r="E929" s="3"/>
      <c r="F929" s="3"/>
      <c r="G929" s="3"/>
      <c r="H929" s="3"/>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3"/>
      <c r="AH929" s="3"/>
      <c r="AI929" s="3"/>
      <c r="AJ929" s="3"/>
      <c r="AK929" s="3"/>
      <c r="AL929" s="3"/>
      <c r="AM929" s="3"/>
      <c r="AN929" s="3"/>
      <c r="AO929" s="3"/>
      <c r="AP929" s="3"/>
      <c r="AQ929" s="3"/>
      <c r="AR929" s="3"/>
      <c r="AS929" s="3"/>
    </row>
    <row r="930" spans="1:45" x14ac:dyDescent="0.25">
      <c r="A930" s="3"/>
      <c r="B930" s="3"/>
      <c r="C930" s="3"/>
      <c r="D930" s="3"/>
      <c r="E930" s="3"/>
      <c r="F930" s="3"/>
      <c r="G930" s="3"/>
      <c r="H930" s="3"/>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3"/>
      <c r="AH930" s="3"/>
      <c r="AI930" s="3"/>
      <c r="AJ930" s="3"/>
      <c r="AK930" s="3"/>
      <c r="AL930" s="3"/>
      <c r="AM930" s="3"/>
      <c r="AN930" s="3"/>
      <c r="AO930" s="3"/>
      <c r="AP930" s="3"/>
      <c r="AQ930" s="3"/>
      <c r="AR930" s="3"/>
      <c r="AS930" s="3"/>
    </row>
    <row r="931" spans="1:45" x14ac:dyDescent="0.25">
      <c r="A931" s="3"/>
      <c r="B931" s="3"/>
      <c r="C931" s="3"/>
      <c r="D931" s="3"/>
      <c r="E931" s="3"/>
      <c r="F931" s="3"/>
      <c r="G931" s="3"/>
      <c r="H931" s="3"/>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3"/>
      <c r="AH931" s="3"/>
      <c r="AI931" s="3"/>
      <c r="AJ931" s="3"/>
      <c r="AK931" s="3"/>
      <c r="AL931" s="3"/>
      <c r="AM931" s="3"/>
      <c r="AN931" s="3"/>
      <c r="AO931" s="3"/>
      <c r="AP931" s="3"/>
      <c r="AQ931" s="3"/>
      <c r="AR931" s="3"/>
      <c r="AS931" s="3"/>
    </row>
    <row r="932" spans="1:45" x14ac:dyDescent="0.25">
      <c r="A932" s="3"/>
      <c r="B932" s="3"/>
      <c r="C932" s="3"/>
      <c r="D932" s="3"/>
      <c r="E932" s="3"/>
      <c r="F932" s="3"/>
      <c r="G932" s="3"/>
      <c r="H932" s="3"/>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3"/>
      <c r="AH932" s="3"/>
      <c r="AI932" s="3"/>
      <c r="AJ932" s="3"/>
      <c r="AK932" s="3"/>
      <c r="AL932" s="3"/>
      <c r="AM932" s="3"/>
      <c r="AN932" s="3"/>
      <c r="AO932" s="3"/>
      <c r="AP932" s="3"/>
      <c r="AQ932" s="3"/>
      <c r="AR932" s="3"/>
      <c r="AS932" s="3"/>
    </row>
    <row r="933" spans="1:45" x14ac:dyDescent="0.25">
      <c r="A933" s="3"/>
      <c r="B933" s="3"/>
      <c r="C933" s="3"/>
      <c r="D933" s="3"/>
      <c r="E933" s="3"/>
      <c r="F933" s="3"/>
      <c r="G933" s="3"/>
      <c r="H933" s="3"/>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3"/>
      <c r="AH933" s="3"/>
      <c r="AI933" s="3"/>
      <c r="AJ933" s="3"/>
      <c r="AK933" s="3"/>
      <c r="AL933" s="3"/>
      <c r="AM933" s="3"/>
      <c r="AN933" s="3"/>
      <c r="AO933" s="3"/>
      <c r="AP933" s="3"/>
      <c r="AQ933" s="3"/>
      <c r="AR933" s="3"/>
      <c r="AS933" s="3"/>
    </row>
    <row r="934" spans="1:45" x14ac:dyDescent="0.25">
      <c r="A934" s="3"/>
      <c r="B934" s="3"/>
      <c r="C934" s="3"/>
      <c r="D934" s="3"/>
      <c r="E934" s="3"/>
      <c r="F934" s="3"/>
      <c r="G934" s="3"/>
      <c r="H934" s="3"/>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3"/>
      <c r="AH934" s="3"/>
      <c r="AI934" s="3"/>
      <c r="AJ934" s="3"/>
      <c r="AK934" s="3"/>
      <c r="AL934" s="3"/>
      <c r="AM934" s="3"/>
      <c r="AN934" s="3"/>
      <c r="AO934" s="3"/>
      <c r="AP934" s="3"/>
      <c r="AQ934" s="3"/>
      <c r="AR934" s="3"/>
      <c r="AS934" s="3"/>
    </row>
    <row r="935" spans="1:45" x14ac:dyDescent="0.25">
      <c r="A935" s="3"/>
      <c r="B935" s="3"/>
      <c r="C935" s="3"/>
      <c r="D935" s="3"/>
      <c r="E935" s="3"/>
      <c r="F935" s="3"/>
      <c r="G935" s="3"/>
      <c r="H935" s="3"/>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3"/>
      <c r="AH935" s="3"/>
      <c r="AI935" s="3"/>
      <c r="AJ935" s="3"/>
      <c r="AK935" s="3"/>
      <c r="AL935" s="3"/>
      <c r="AM935" s="3"/>
      <c r="AN935" s="3"/>
      <c r="AO935" s="3"/>
      <c r="AP935" s="3"/>
      <c r="AQ935" s="3"/>
      <c r="AR935" s="3"/>
      <c r="AS935" s="3"/>
    </row>
    <row r="936" spans="1:45" x14ac:dyDescent="0.25">
      <c r="A936" s="3"/>
      <c r="B936" s="3"/>
      <c r="C936" s="3"/>
      <c r="D936" s="3"/>
      <c r="E936" s="3"/>
      <c r="F936" s="3"/>
      <c r="G936" s="3"/>
      <c r="H936" s="3"/>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3"/>
      <c r="AH936" s="3"/>
      <c r="AI936" s="3"/>
      <c r="AJ936" s="3"/>
      <c r="AK936" s="3"/>
      <c r="AL936" s="3"/>
      <c r="AM936" s="3"/>
      <c r="AN936" s="3"/>
      <c r="AO936" s="3"/>
      <c r="AP936" s="3"/>
      <c r="AQ936" s="3"/>
      <c r="AR936" s="3"/>
      <c r="AS936" s="3"/>
    </row>
    <row r="937" spans="1:45" x14ac:dyDescent="0.25">
      <c r="A937" s="3"/>
      <c r="B937" s="3"/>
      <c r="C937" s="3"/>
      <c r="D937" s="3"/>
      <c r="E937" s="3"/>
      <c r="F937" s="3"/>
      <c r="G937" s="3"/>
      <c r="H937" s="3"/>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3"/>
      <c r="AH937" s="3"/>
      <c r="AI937" s="3"/>
      <c r="AJ937" s="3"/>
      <c r="AK937" s="3"/>
      <c r="AL937" s="3"/>
      <c r="AM937" s="3"/>
      <c r="AN937" s="3"/>
      <c r="AO937" s="3"/>
      <c r="AP937" s="3"/>
      <c r="AQ937" s="3"/>
      <c r="AR937" s="3"/>
      <c r="AS937" s="3"/>
    </row>
    <row r="938" spans="1:45" x14ac:dyDescent="0.25">
      <c r="A938" s="3"/>
      <c r="B938" s="3"/>
      <c r="C938" s="3"/>
      <c r="D938" s="3"/>
      <c r="E938" s="3"/>
      <c r="F938" s="3"/>
      <c r="G938" s="3"/>
      <c r="H938" s="3"/>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3"/>
      <c r="AH938" s="3"/>
      <c r="AI938" s="3"/>
      <c r="AJ938" s="3"/>
      <c r="AK938" s="3"/>
      <c r="AL938" s="3"/>
      <c r="AM938" s="3"/>
      <c r="AN938" s="3"/>
      <c r="AO938" s="3"/>
      <c r="AP938" s="3"/>
      <c r="AQ938" s="3"/>
      <c r="AR938" s="3"/>
      <c r="AS938" s="3"/>
    </row>
    <row r="939" spans="1:45" x14ac:dyDescent="0.25">
      <c r="A939" s="3"/>
      <c r="B939" s="3"/>
      <c r="C939" s="3"/>
      <c r="D939" s="3"/>
      <c r="E939" s="3"/>
      <c r="F939" s="3"/>
      <c r="G939" s="3"/>
      <c r="H939" s="3"/>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3"/>
      <c r="AH939" s="3"/>
      <c r="AI939" s="3"/>
      <c r="AJ939" s="3"/>
      <c r="AK939" s="3"/>
      <c r="AL939" s="3"/>
      <c r="AM939" s="3"/>
      <c r="AN939" s="3"/>
      <c r="AO939" s="3"/>
      <c r="AP939" s="3"/>
      <c r="AQ939" s="3"/>
      <c r="AR939" s="3"/>
      <c r="AS939" s="3"/>
    </row>
    <row r="940" spans="1:45" x14ac:dyDescent="0.25">
      <c r="A940" s="3"/>
      <c r="B940" s="3"/>
      <c r="C940" s="3"/>
      <c r="D940" s="3"/>
      <c r="E940" s="3"/>
      <c r="F940" s="3"/>
      <c r="G940" s="3"/>
      <c r="H940" s="3"/>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3"/>
      <c r="AH940" s="3"/>
      <c r="AI940" s="3"/>
      <c r="AJ940" s="3"/>
      <c r="AK940" s="3"/>
      <c r="AL940" s="3"/>
      <c r="AM940" s="3"/>
      <c r="AN940" s="3"/>
      <c r="AO940" s="3"/>
      <c r="AP940" s="3"/>
      <c r="AQ940" s="3"/>
      <c r="AR940" s="3"/>
      <c r="AS940" s="3"/>
    </row>
    <row r="941" spans="1:45" x14ac:dyDescent="0.25">
      <c r="A941" s="3"/>
      <c r="B941" s="3"/>
      <c r="C941" s="3"/>
      <c r="D941" s="3"/>
      <c r="E941" s="3"/>
      <c r="F941" s="3"/>
      <c r="G941" s="3"/>
      <c r="H941" s="3"/>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3"/>
      <c r="AH941" s="3"/>
      <c r="AI941" s="3"/>
      <c r="AJ941" s="3"/>
      <c r="AK941" s="3"/>
      <c r="AL941" s="3"/>
      <c r="AM941" s="3"/>
      <c r="AN941" s="3"/>
      <c r="AO941" s="3"/>
      <c r="AP941" s="3"/>
      <c r="AQ941" s="3"/>
      <c r="AR941" s="3"/>
      <c r="AS941" s="3"/>
    </row>
    <row r="942" spans="1:45" x14ac:dyDescent="0.25">
      <c r="A942" s="3"/>
      <c r="B942" s="3"/>
      <c r="C942" s="3"/>
      <c r="D942" s="3"/>
      <c r="E942" s="3"/>
      <c r="F942" s="3"/>
      <c r="G942" s="3"/>
      <c r="H942" s="3"/>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3"/>
      <c r="AH942" s="3"/>
      <c r="AI942" s="3"/>
      <c r="AJ942" s="3"/>
      <c r="AK942" s="3"/>
      <c r="AL942" s="3"/>
      <c r="AM942" s="3"/>
      <c r="AN942" s="3"/>
      <c r="AO942" s="3"/>
      <c r="AP942" s="3"/>
      <c r="AQ942" s="3"/>
      <c r="AR942" s="3"/>
      <c r="AS942" s="3"/>
    </row>
    <row r="943" spans="1:45" x14ac:dyDescent="0.25">
      <c r="A943" s="3"/>
      <c r="B943" s="3"/>
      <c r="C943" s="3"/>
      <c r="D943" s="3"/>
      <c r="E943" s="3"/>
      <c r="F943" s="3"/>
      <c r="G943" s="3"/>
      <c r="H943" s="3"/>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3"/>
      <c r="AH943" s="3"/>
      <c r="AI943" s="3"/>
      <c r="AJ943" s="3"/>
      <c r="AK943" s="3"/>
      <c r="AL943" s="3"/>
      <c r="AM943" s="3"/>
      <c r="AN943" s="3"/>
      <c r="AO943" s="3"/>
      <c r="AP943" s="3"/>
      <c r="AQ943" s="3"/>
      <c r="AR943" s="3"/>
      <c r="AS943" s="3"/>
    </row>
    <row r="944" spans="1:45" x14ac:dyDescent="0.25">
      <c r="A944" s="3"/>
      <c r="B944" s="3"/>
      <c r="C944" s="3"/>
      <c r="D944" s="3"/>
      <c r="E944" s="3"/>
      <c r="F944" s="3"/>
      <c r="G944" s="3"/>
      <c r="H944" s="3"/>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3"/>
      <c r="AH944" s="3"/>
      <c r="AI944" s="3"/>
      <c r="AJ944" s="3"/>
      <c r="AK944" s="3"/>
      <c r="AL944" s="3"/>
      <c r="AM944" s="3"/>
      <c r="AN944" s="3"/>
      <c r="AO944" s="3"/>
      <c r="AP944" s="3"/>
      <c r="AQ944" s="3"/>
      <c r="AR944" s="3"/>
      <c r="AS944" s="3"/>
    </row>
    <row r="945" spans="1:45" x14ac:dyDescent="0.25">
      <c r="A945" s="3"/>
      <c r="B945" s="3"/>
      <c r="C945" s="3"/>
      <c r="D945" s="3"/>
      <c r="E945" s="3"/>
      <c r="F945" s="3"/>
      <c r="G945" s="3"/>
      <c r="H945" s="3"/>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3"/>
      <c r="AH945" s="3"/>
      <c r="AI945" s="3"/>
      <c r="AJ945" s="3"/>
      <c r="AK945" s="3"/>
      <c r="AL945" s="3"/>
      <c r="AM945" s="3"/>
      <c r="AN945" s="3"/>
      <c r="AO945" s="3"/>
      <c r="AP945" s="3"/>
      <c r="AQ945" s="3"/>
      <c r="AR945" s="3"/>
      <c r="AS945" s="3"/>
    </row>
    <row r="946" spans="1:45" x14ac:dyDescent="0.25">
      <c r="A946" s="3"/>
      <c r="B946" s="3"/>
      <c r="C946" s="3"/>
      <c r="D946" s="3"/>
      <c r="E946" s="3"/>
      <c r="F946" s="3"/>
      <c r="G946" s="3"/>
      <c r="H946" s="3"/>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3"/>
      <c r="AH946" s="3"/>
      <c r="AI946" s="3"/>
      <c r="AJ946" s="3"/>
      <c r="AK946" s="3"/>
      <c r="AL946" s="3"/>
      <c r="AM946" s="3"/>
      <c r="AN946" s="3"/>
      <c r="AO946" s="3"/>
      <c r="AP946" s="3"/>
      <c r="AQ946" s="3"/>
      <c r="AR946" s="3"/>
      <c r="AS946" s="3"/>
    </row>
    <row r="947" spans="1:45" x14ac:dyDescent="0.25">
      <c r="A947" s="3"/>
      <c r="B947" s="3"/>
      <c r="C947" s="3"/>
      <c r="D947" s="3"/>
      <c r="E947" s="3"/>
      <c r="F947" s="3"/>
      <c r="G947" s="3"/>
      <c r="H947" s="3"/>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3"/>
      <c r="AH947" s="3"/>
      <c r="AI947" s="3"/>
      <c r="AJ947" s="3"/>
      <c r="AK947" s="3"/>
      <c r="AL947" s="3"/>
      <c r="AM947" s="3"/>
      <c r="AN947" s="3"/>
      <c r="AO947" s="3"/>
      <c r="AP947" s="3"/>
      <c r="AQ947" s="3"/>
      <c r="AR947" s="3"/>
      <c r="AS947" s="3"/>
    </row>
    <row r="948" spans="1:45" x14ac:dyDescent="0.25">
      <c r="A948" s="3"/>
      <c r="B948" s="3"/>
      <c r="C948" s="3"/>
      <c r="D948" s="3"/>
      <c r="E948" s="3"/>
      <c r="F948" s="3"/>
      <c r="G948" s="3"/>
      <c r="H948" s="3"/>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3"/>
      <c r="AH948" s="3"/>
      <c r="AI948" s="3"/>
      <c r="AJ948" s="3"/>
      <c r="AK948" s="3"/>
      <c r="AL948" s="3"/>
      <c r="AM948" s="3"/>
      <c r="AN948" s="3"/>
      <c r="AO948" s="3"/>
      <c r="AP948" s="3"/>
      <c r="AQ948" s="3"/>
      <c r="AR948" s="3"/>
      <c r="AS948" s="3"/>
    </row>
    <row r="949" spans="1:45" x14ac:dyDescent="0.25">
      <c r="A949" s="3"/>
      <c r="B949" s="3"/>
      <c r="C949" s="3"/>
      <c r="D949" s="3"/>
      <c r="E949" s="3"/>
      <c r="F949" s="3"/>
      <c r="G949" s="3"/>
      <c r="H949" s="3"/>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3"/>
      <c r="AH949" s="3"/>
      <c r="AI949" s="3"/>
      <c r="AJ949" s="3"/>
      <c r="AK949" s="3"/>
      <c r="AL949" s="3"/>
      <c r="AM949" s="3"/>
      <c r="AN949" s="3"/>
      <c r="AO949" s="3"/>
      <c r="AP949" s="3"/>
      <c r="AQ949" s="3"/>
      <c r="AR949" s="3"/>
      <c r="AS949" s="3"/>
    </row>
    <row r="950" spans="1:45" x14ac:dyDescent="0.25">
      <c r="A950" s="3"/>
      <c r="B950" s="3"/>
      <c r="C950" s="3"/>
      <c r="D950" s="3"/>
      <c r="E950" s="3"/>
      <c r="F950" s="3"/>
      <c r="G950" s="3"/>
      <c r="H950" s="3"/>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3"/>
      <c r="AH950" s="3"/>
      <c r="AI950" s="3"/>
      <c r="AJ950" s="3"/>
      <c r="AK950" s="3"/>
      <c r="AL950" s="3"/>
      <c r="AM950" s="3"/>
      <c r="AN950" s="3"/>
      <c r="AO950" s="3"/>
      <c r="AP950" s="3"/>
      <c r="AQ950" s="3"/>
      <c r="AR950" s="3"/>
      <c r="AS950" s="3"/>
    </row>
    <row r="951" spans="1:45" x14ac:dyDescent="0.25">
      <c r="A951" s="3"/>
      <c r="B951" s="3"/>
      <c r="C951" s="3"/>
      <c r="D951" s="3"/>
      <c r="E951" s="3"/>
      <c r="F951" s="3"/>
      <c r="G951" s="3"/>
      <c r="H951" s="3"/>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3"/>
      <c r="AH951" s="3"/>
      <c r="AI951" s="3"/>
      <c r="AJ951" s="3"/>
      <c r="AK951" s="3"/>
      <c r="AL951" s="3"/>
      <c r="AM951" s="3"/>
      <c r="AN951" s="3"/>
      <c r="AO951" s="3"/>
      <c r="AP951" s="3"/>
      <c r="AQ951" s="3"/>
      <c r="AR951" s="3"/>
      <c r="AS951" s="3"/>
    </row>
    <row r="952" spans="1:45" x14ac:dyDescent="0.25">
      <c r="A952" s="3"/>
      <c r="B952" s="3"/>
      <c r="C952" s="3"/>
      <c r="D952" s="3"/>
      <c r="E952" s="3"/>
      <c r="F952" s="3"/>
      <c r="G952" s="3"/>
      <c r="H952" s="3"/>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3"/>
      <c r="AH952" s="3"/>
      <c r="AI952" s="3"/>
      <c r="AJ952" s="3"/>
      <c r="AK952" s="3"/>
      <c r="AL952" s="3"/>
      <c r="AM952" s="3"/>
      <c r="AN952" s="3"/>
      <c r="AO952" s="3"/>
      <c r="AP952" s="3"/>
      <c r="AQ952" s="3"/>
      <c r="AR952" s="3"/>
      <c r="AS952" s="3"/>
    </row>
    <row r="953" spans="1:45" x14ac:dyDescent="0.25">
      <c r="A953" s="3"/>
      <c r="B953" s="3"/>
      <c r="C953" s="3"/>
      <c r="D953" s="3"/>
      <c r="E953" s="3"/>
      <c r="F953" s="3"/>
      <c r="G953" s="3"/>
      <c r="H953" s="3"/>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3"/>
      <c r="AH953" s="3"/>
      <c r="AI953" s="3"/>
      <c r="AJ953" s="3"/>
      <c r="AK953" s="3"/>
      <c r="AL953" s="3"/>
      <c r="AM953" s="3"/>
      <c r="AN953" s="3"/>
      <c r="AO953" s="3"/>
      <c r="AP953" s="3"/>
      <c r="AQ953" s="3"/>
      <c r="AR953" s="3"/>
      <c r="AS953" s="3"/>
    </row>
    <row r="954" spans="1:45" x14ac:dyDescent="0.25">
      <c r="A954" s="3"/>
      <c r="B954" s="3"/>
      <c r="C954" s="3"/>
      <c r="D954" s="3"/>
      <c r="E954" s="3"/>
      <c r="F954" s="3"/>
      <c r="G954" s="3"/>
      <c r="H954" s="3"/>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3"/>
      <c r="AH954" s="3"/>
      <c r="AI954" s="3"/>
      <c r="AJ954" s="3"/>
      <c r="AK954" s="3"/>
      <c r="AL954" s="3"/>
      <c r="AM954" s="3"/>
      <c r="AN954" s="3"/>
      <c r="AO954" s="3"/>
      <c r="AP954" s="3"/>
      <c r="AQ954" s="3"/>
      <c r="AR954" s="3"/>
      <c r="AS954" s="3"/>
    </row>
    <row r="955" spans="1:45" x14ac:dyDescent="0.25">
      <c r="A955" s="3"/>
      <c r="B955" s="3"/>
      <c r="C955" s="3"/>
      <c r="D955" s="3"/>
      <c r="E955" s="3"/>
      <c r="F955" s="3"/>
      <c r="G955" s="3"/>
      <c r="H955" s="3"/>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3"/>
      <c r="AH955" s="3"/>
      <c r="AI955" s="3"/>
      <c r="AJ955" s="3"/>
      <c r="AK955" s="3"/>
      <c r="AL955" s="3"/>
      <c r="AM955" s="3"/>
      <c r="AN955" s="3"/>
      <c r="AO955" s="3"/>
      <c r="AP955" s="3"/>
      <c r="AQ955" s="3"/>
      <c r="AR955" s="3"/>
      <c r="AS955" s="3"/>
    </row>
    <row r="956" spans="1:45" x14ac:dyDescent="0.25">
      <c r="A956" s="3"/>
      <c r="B956" s="3"/>
      <c r="C956" s="3"/>
      <c r="D956" s="3"/>
      <c r="E956" s="3"/>
      <c r="F956" s="3"/>
      <c r="G956" s="3"/>
      <c r="H956" s="3"/>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3"/>
      <c r="AH956" s="3"/>
      <c r="AI956" s="3"/>
      <c r="AJ956" s="3"/>
      <c r="AK956" s="3"/>
      <c r="AL956" s="3"/>
      <c r="AM956" s="3"/>
      <c r="AN956" s="3"/>
      <c r="AO956" s="3"/>
      <c r="AP956" s="3"/>
      <c r="AQ956" s="3"/>
      <c r="AR956" s="3"/>
      <c r="AS956" s="3"/>
    </row>
    <row r="957" spans="1:45" x14ac:dyDescent="0.25">
      <c r="A957" s="3"/>
      <c r="B957" s="3"/>
      <c r="C957" s="3"/>
      <c r="D957" s="3"/>
      <c r="E957" s="3"/>
      <c r="F957" s="3"/>
      <c r="G957" s="3"/>
      <c r="H957" s="3"/>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3"/>
      <c r="AH957" s="3"/>
      <c r="AI957" s="3"/>
      <c r="AJ957" s="3"/>
      <c r="AK957" s="3"/>
      <c r="AL957" s="3"/>
      <c r="AM957" s="3"/>
      <c r="AN957" s="3"/>
      <c r="AO957" s="3"/>
      <c r="AP957" s="3"/>
      <c r="AQ957" s="3"/>
      <c r="AR957" s="3"/>
      <c r="AS957" s="3"/>
    </row>
    <row r="958" spans="1:45" x14ac:dyDescent="0.25">
      <c r="A958" s="3"/>
      <c r="B958" s="3"/>
      <c r="C958" s="3"/>
      <c r="D958" s="3"/>
      <c r="E958" s="3"/>
      <c r="F958" s="3"/>
      <c r="G958" s="3"/>
      <c r="H958" s="3"/>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3"/>
      <c r="AH958" s="3"/>
      <c r="AI958" s="3"/>
      <c r="AJ958" s="3"/>
      <c r="AK958" s="3"/>
      <c r="AL958" s="3"/>
      <c r="AM958" s="3"/>
      <c r="AN958" s="3"/>
      <c r="AO958" s="3"/>
      <c r="AP958" s="3"/>
      <c r="AQ958" s="3"/>
      <c r="AR958" s="3"/>
      <c r="AS958" s="3"/>
    </row>
    <row r="959" spans="1:45" x14ac:dyDescent="0.25">
      <c r="A959" s="3"/>
      <c r="B959" s="3"/>
      <c r="C959" s="3"/>
      <c r="D959" s="3"/>
      <c r="E959" s="3"/>
      <c r="F959" s="3"/>
      <c r="G959" s="3"/>
      <c r="H959" s="3"/>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3"/>
      <c r="AH959" s="3"/>
      <c r="AI959" s="3"/>
      <c r="AJ959" s="3"/>
      <c r="AK959" s="3"/>
      <c r="AL959" s="3"/>
      <c r="AM959" s="3"/>
      <c r="AN959" s="3"/>
      <c r="AO959" s="3"/>
      <c r="AP959" s="3"/>
      <c r="AQ959" s="3"/>
      <c r="AR959" s="3"/>
      <c r="AS959" s="3"/>
    </row>
    <row r="960" spans="1:45" x14ac:dyDescent="0.25">
      <c r="A960" s="3"/>
      <c r="B960" s="3"/>
      <c r="C960" s="3"/>
      <c r="D960" s="3"/>
      <c r="E960" s="3"/>
      <c r="F960" s="3"/>
      <c r="G960" s="3"/>
      <c r="H960" s="3"/>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3"/>
      <c r="AH960" s="3"/>
      <c r="AI960" s="3"/>
      <c r="AJ960" s="3"/>
      <c r="AK960" s="3"/>
      <c r="AL960" s="3"/>
      <c r="AM960" s="3"/>
      <c r="AN960" s="3"/>
      <c r="AO960" s="3"/>
      <c r="AP960" s="3"/>
      <c r="AQ960" s="3"/>
      <c r="AR960" s="3"/>
      <c r="AS960" s="3"/>
    </row>
    <row r="961" spans="1:45" x14ac:dyDescent="0.25">
      <c r="A961" s="3"/>
      <c r="B961" s="3"/>
      <c r="C961" s="3"/>
      <c r="D961" s="3"/>
      <c r="E961" s="3"/>
      <c r="F961" s="3"/>
      <c r="G961" s="3"/>
      <c r="H961" s="3"/>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3"/>
      <c r="AH961" s="3"/>
      <c r="AI961" s="3"/>
      <c r="AJ961" s="3"/>
      <c r="AK961" s="3"/>
      <c r="AL961" s="3"/>
      <c r="AM961" s="3"/>
      <c r="AN961" s="3"/>
      <c r="AO961" s="3"/>
      <c r="AP961" s="3"/>
      <c r="AQ961" s="3"/>
      <c r="AR961" s="3"/>
      <c r="AS961" s="3"/>
    </row>
    <row r="962" spans="1:45" x14ac:dyDescent="0.25">
      <c r="A962" s="3"/>
      <c r="B962" s="3"/>
      <c r="C962" s="3"/>
      <c r="D962" s="3"/>
      <c r="E962" s="3"/>
      <c r="F962" s="3"/>
      <c r="G962" s="3"/>
      <c r="H962" s="3"/>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3"/>
      <c r="AH962" s="3"/>
      <c r="AI962" s="3"/>
      <c r="AJ962" s="3"/>
      <c r="AK962" s="3"/>
      <c r="AL962" s="3"/>
      <c r="AM962" s="3"/>
      <c r="AN962" s="3"/>
      <c r="AO962" s="3"/>
      <c r="AP962" s="3"/>
      <c r="AQ962" s="3"/>
      <c r="AR962" s="3"/>
      <c r="AS962" s="3"/>
    </row>
    <row r="963" spans="1:45" x14ac:dyDescent="0.25">
      <c r="A963" s="3"/>
      <c r="B963" s="3"/>
      <c r="C963" s="3"/>
      <c r="D963" s="3"/>
      <c r="E963" s="3"/>
      <c r="F963" s="3"/>
      <c r="G963" s="3"/>
      <c r="H963" s="3"/>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3"/>
      <c r="AH963" s="3"/>
      <c r="AI963" s="3"/>
      <c r="AJ963" s="3"/>
      <c r="AK963" s="3"/>
      <c r="AL963" s="3"/>
      <c r="AM963" s="3"/>
      <c r="AN963" s="3"/>
      <c r="AO963" s="3"/>
      <c r="AP963" s="3"/>
      <c r="AQ963" s="3"/>
      <c r="AR963" s="3"/>
      <c r="AS963" s="3"/>
    </row>
    <row r="964" spans="1:45" x14ac:dyDescent="0.25">
      <c r="A964" s="3"/>
      <c r="B964" s="3"/>
      <c r="C964" s="3"/>
      <c r="D964" s="3"/>
      <c r="E964" s="3"/>
      <c r="F964" s="3"/>
      <c r="G964" s="3"/>
      <c r="H964" s="3"/>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3"/>
      <c r="AH964" s="3"/>
      <c r="AI964" s="3"/>
      <c r="AJ964" s="3"/>
      <c r="AK964" s="3"/>
      <c r="AL964" s="3"/>
      <c r="AM964" s="3"/>
      <c r="AN964" s="3"/>
      <c r="AO964" s="3"/>
      <c r="AP964" s="3"/>
      <c r="AQ964" s="3"/>
      <c r="AR964" s="3"/>
      <c r="AS964" s="3"/>
    </row>
    <row r="965" spans="1:45" x14ac:dyDescent="0.25">
      <c r="A965" s="3"/>
      <c r="B965" s="3"/>
      <c r="C965" s="3"/>
      <c r="D965" s="3"/>
      <c r="E965" s="3"/>
      <c r="F965" s="3"/>
      <c r="G965" s="3"/>
      <c r="H965" s="3"/>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3"/>
      <c r="AH965" s="3"/>
      <c r="AI965" s="3"/>
      <c r="AJ965" s="3"/>
      <c r="AK965" s="3"/>
      <c r="AL965" s="3"/>
      <c r="AM965" s="3"/>
      <c r="AN965" s="3"/>
      <c r="AO965" s="3"/>
      <c r="AP965" s="3"/>
      <c r="AQ965" s="3"/>
      <c r="AR965" s="3"/>
      <c r="AS965" s="3"/>
    </row>
    <row r="966" spans="1:45" x14ac:dyDescent="0.25">
      <c r="A966" s="3"/>
      <c r="B966" s="3"/>
      <c r="C966" s="3"/>
      <c r="D966" s="3"/>
      <c r="E966" s="3"/>
      <c r="F966" s="3"/>
      <c r="G966" s="3"/>
      <c r="H966" s="3"/>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3"/>
      <c r="AH966" s="3"/>
      <c r="AI966" s="3"/>
      <c r="AJ966" s="3"/>
      <c r="AK966" s="3"/>
      <c r="AL966" s="3"/>
      <c r="AM966" s="3"/>
      <c r="AN966" s="3"/>
      <c r="AO966" s="3"/>
      <c r="AP966" s="3"/>
      <c r="AQ966" s="3"/>
      <c r="AR966" s="3"/>
      <c r="AS966" s="3"/>
    </row>
    <row r="967" spans="1:45" x14ac:dyDescent="0.25">
      <c r="A967" s="3"/>
      <c r="B967" s="3"/>
      <c r="C967" s="3"/>
      <c r="D967" s="3"/>
      <c r="E967" s="3"/>
      <c r="F967" s="3"/>
      <c r="G967" s="3"/>
      <c r="H967" s="3"/>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3"/>
      <c r="AH967" s="3"/>
      <c r="AI967" s="3"/>
      <c r="AJ967" s="3"/>
      <c r="AK967" s="3"/>
      <c r="AL967" s="3"/>
      <c r="AM967" s="3"/>
      <c r="AN967" s="3"/>
      <c r="AO967" s="3"/>
      <c r="AP967" s="3"/>
      <c r="AQ967" s="3"/>
      <c r="AR967" s="3"/>
      <c r="AS967" s="3"/>
    </row>
    <row r="968" spans="1:45" x14ac:dyDescent="0.25">
      <c r="A968" s="3"/>
      <c r="B968" s="3"/>
      <c r="C968" s="3"/>
      <c r="D968" s="3"/>
      <c r="E968" s="3"/>
      <c r="F968" s="3"/>
      <c r="G968" s="3"/>
      <c r="H968" s="3"/>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3"/>
      <c r="AH968" s="3"/>
      <c r="AI968" s="3"/>
      <c r="AJ968" s="3"/>
      <c r="AK968" s="3"/>
      <c r="AL968" s="3"/>
      <c r="AM968" s="3"/>
      <c r="AN968" s="3"/>
      <c r="AO968" s="3"/>
      <c r="AP968" s="3"/>
      <c r="AQ968" s="3"/>
      <c r="AR968" s="3"/>
      <c r="AS968" s="3"/>
    </row>
    <row r="969" spans="1:45" x14ac:dyDescent="0.25">
      <c r="A969" s="3"/>
      <c r="B969" s="3"/>
      <c r="C969" s="3"/>
      <c r="D969" s="3"/>
      <c r="E969" s="3"/>
      <c r="F969" s="3"/>
      <c r="G969" s="3"/>
      <c r="H969" s="3"/>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3"/>
      <c r="AH969" s="3"/>
      <c r="AI969" s="3"/>
      <c r="AJ969" s="3"/>
      <c r="AK969" s="3"/>
      <c r="AL969" s="3"/>
      <c r="AM969" s="3"/>
      <c r="AN969" s="3"/>
      <c r="AO969" s="3"/>
      <c r="AP969" s="3"/>
      <c r="AQ969" s="3"/>
      <c r="AR969" s="3"/>
      <c r="AS969" s="3"/>
    </row>
    <row r="970" spans="1:45" x14ac:dyDescent="0.25">
      <c r="A970" s="3"/>
      <c r="B970" s="3"/>
      <c r="C970" s="3"/>
      <c r="D970" s="3"/>
      <c r="E970" s="3"/>
      <c r="F970" s="3"/>
      <c r="G970" s="3"/>
      <c r="H970" s="3"/>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3"/>
      <c r="AH970" s="3"/>
      <c r="AI970" s="3"/>
      <c r="AJ970" s="3"/>
      <c r="AK970" s="3"/>
      <c r="AL970" s="3"/>
      <c r="AM970" s="3"/>
      <c r="AN970" s="3"/>
      <c r="AO970" s="3"/>
      <c r="AP970" s="3"/>
      <c r="AQ970" s="3"/>
      <c r="AR970" s="3"/>
      <c r="AS970" s="3"/>
    </row>
    <row r="971" spans="1:45" x14ac:dyDescent="0.25">
      <c r="A971" s="3"/>
      <c r="B971" s="3"/>
      <c r="C971" s="3"/>
      <c r="D971" s="3"/>
      <c r="E971" s="3"/>
      <c r="F971" s="3"/>
      <c r="G971" s="3"/>
      <c r="H971" s="3"/>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3"/>
      <c r="AH971" s="3"/>
      <c r="AI971" s="3"/>
      <c r="AJ971" s="3"/>
      <c r="AK971" s="3"/>
      <c r="AL971" s="3"/>
      <c r="AM971" s="3"/>
      <c r="AN971" s="3"/>
      <c r="AO971" s="3"/>
      <c r="AP971" s="3"/>
      <c r="AQ971" s="3"/>
      <c r="AR971" s="3"/>
      <c r="AS971" s="3"/>
    </row>
    <row r="972" spans="1:45" x14ac:dyDescent="0.25">
      <c r="A972" s="3"/>
      <c r="B972" s="3"/>
      <c r="C972" s="3"/>
      <c r="D972" s="3"/>
      <c r="E972" s="3"/>
      <c r="F972" s="3"/>
      <c r="G972" s="3"/>
      <c r="H972" s="3"/>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3"/>
      <c r="AH972" s="3"/>
      <c r="AI972" s="3"/>
      <c r="AJ972" s="3"/>
      <c r="AK972" s="3"/>
      <c r="AL972" s="3"/>
      <c r="AM972" s="3"/>
      <c r="AN972" s="3"/>
      <c r="AO972" s="3"/>
      <c r="AP972" s="3"/>
      <c r="AQ972" s="3"/>
      <c r="AR972" s="3"/>
      <c r="AS972" s="3"/>
    </row>
    <row r="973" spans="1:45" x14ac:dyDescent="0.25">
      <c r="A973" s="3"/>
      <c r="B973" s="3"/>
      <c r="C973" s="3"/>
      <c r="D973" s="3"/>
      <c r="E973" s="3"/>
      <c r="F973" s="3"/>
      <c r="G973" s="3"/>
      <c r="H973" s="3"/>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3"/>
      <c r="AH973" s="3"/>
      <c r="AI973" s="3"/>
      <c r="AJ973" s="3"/>
      <c r="AK973" s="3"/>
      <c r="AL973" s="3"/>
      <c r="AM973" s="3"/>
      <c r="AN973" s="3"/>
      <c r="AO973" s="3"/>
      <c r="AP973" s="3"/>
      <c r="AQ973" s="3"/>
      <c r="AR973" s="3"/>
      <c r="AS973" s="3"/>
    </row>
    <row r="974" spans="1:45" x14ac:dyDescent="0.25">
      <c r="A974" s="3"/>
      <c r="B974" s="3"/>
      <c r="C974" s="3"/>
      <c r="D974" s="3"/>
      <c r="E974" s="3"/>
      <c r="F974" s="3"/>
      <c r="G974" s="3"/>
      <c r="H974" s="3"/>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3"/>
      <c r="AH974" s="3"/>
      <c r="AI974" s="3"/>
      <c r="AJ974" s="3"/>
      <c r="AK974" s="3"/>
      <c r="AL974" s="3"/>
      <c r="AM974" s="3"/>
      <c r="AN974" s="3"/>
      <c r="AO974" s="3"/>
      <c r="AP974" s="3"/>
      <c r="AQ974" s="3"/>
      <c r="AR974" s="3"/>
      <c r="AS974" s="3"/>
    </row>
    <row r="975" spans="1:45" x14ac:dyDescent="0.25">
      <c r="A975" s="3"/>
      <c r="B975" s="3"/>
      <c r="C975" s="3"/>
      <c r="D975" s="3"/>
      <c r="E975" s="3"/>
      <c r="F975" s="3"/>
      <c r="G975" s="3"/>
      <c r="H975" s="3"/>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3"/>
      <c r="AH975" s="3"/>
      <c r="AI975" s="3"/>
      <c r="AJ975" s="3"/>
      <c r="AK975" s="3"/>
      <c r="AL975" s="3"/>
      <c r="AM975" s="3"/>
      <c r="AN975" s="3"/>
      <c r="AO975" s="3"/>
      <c r="AP975" s="3"/>
      <c r="AQ975" s="3"/>
      <c r="AR975" s="3"/>
      <c r="AS975" s="3"/>
    </row>
    <row r="976" spans="1:45" x14ac:dyDescent="0.25">
      <c r="A976" s="3"/>
      <c r="B976" s="3"/>
      <c r="C976" s="3"/>
      <c r="D976" s="3"/>
      <c r="E976" s="3"/>
      <c r="F976" s="3"/>
      <c r="G976" s="3"/>
      <c r="H976" s="3"/>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3"/>
      <c r="AH976" s="3"/>
      <c r="AI976" s="3"/>
      <c r="AJ976" s="3"/>
      <c r="AK976" s="3"/>
      <c r="AL976" s="3"/>
      <c r="AM976" s="3"/>
      <c r="AN976" s="3"/>
      <c r="AO976" s="3"/>
      <c r="AP976" s="3"/>
      <c r="AQ976" s="3"/>
      <c r="AR976" s="3"/>
      <c r="AS976" s="3"/>
    </row>
    <row r="977" spans="1:45" x14ac:dyDescent="0.25">
      <c r="A977" s="3"/>
      <c r="B977" s="3"/>
      <c r="C977" s="3"/>
      <c r="D977" s="3"/>
      <c r="E977" s="3"/>
      <c r="F977" s="3"/>
      <c r="G977" s="3"/>
      <c r="H977" s="3"/>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3"/>
      <c r="AH977" s="3"/>
      <c r="AI977" s="3"/>
      <c r="AJ977" s="3"/>
      <c r="AK977" s="3"/>
      <c r="AL977" s="3"/>
      <c r="AM977" s="3"/>
      <c r="AN977" s="3"/>
      <c r="AO977" s="3"/>
      <c r="AP977" s="3"/>
      <c r="AQ977" s="3"/>
      <c r="AR977" s="3"/>
      <c r="AS977" s="3"/>
    </row>
    <row r="978" spans="1:45" x14ac:dyDescent="0.25">
      <c r="A978" s="3"/>
      <c r="B978" s="3"/>
      <c r="C978" s="3"/>
      <c r="D978" s="3"/>
      <c r="E978" s="3"/>
      <c r="F978" s="3"/>
      <c r="G978" s="3"/>
      <c r="H978" s="3"/>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3"/>
      <c r="AH978" s="3"/>
      <c r="AI978" s="3"/>
      <c r="AJ978" s="3"/>
      <c r="AK978" s="3"/>
      <c r="AL978" s="3"/>
      <c r="AM978" s="3"/>
      <c r="AN978" s="3"/>
      <c r="AO978" s="3"/>
      <c r="AP978" s="3"/>
      <c r="AQ978" s="3"/>
      <c r="AR978" s="3"/>
      <c r="AS978" s="3"/>
    </row>
    <row r="979" spans="1:45" x14ac:dyDescent="0.25">
      <c r="A979" s="3"/>
      <c r="B979" s="3"/>
      <c r="C979" s="3"/>
      <c r="D979" s="3"/>
      <c r="E979" s="3"/>
      <c r="F979" s="3"/>
      <c r="G979" s="3"/>
      <c r="H979" s="3"/>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3"/>
      <c r="AH979" s="3"/>
      <c r="AI979" s="3"/>
      <c r="AJ979" s="3"/>
      <c r="AK979" s="3"/>
      <c r="AL979" s="3"/>
      <c r="AM979" s="3"/>
      <c r="AN979" s="3"/>
      <c r="AO979" s="3"/>
      <c r="AP979" s="3"/>
      <c r="AQ979" s="3"/>
      <c r="AR979" s="3"/>
      <c r="AS979" s="3"/>
    </row>
    <row r="980" spans="1:45" x14ac:dyDescent="0.25">
      <c r="A980" s="3"/>
      <c r="B980" s="3"/>
      <c r="C980" s="3"/>
      <c r="D980" s="3"/>
      <c r="E980" s="3"/>
      <c r="F980" s="3"/>
      <c r="G980" s="3"/>
      <c r="H980" s="3"/>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3"/>
      <c r="AH980" s="3"/>
      <c r="AI980" s="3"/>
      <c r="AJ980" s="3"/>
      <c r="AK980" s="3"/>
      <c r="AL980" s="3"/>
      <c r="AM980" s="3"/>
      <c r="AN980" s="3"/>
      <c r="AO980" s="3"/>
      <c r="AP980" s="3"/>
      <c r="AQ980" s="3"/>
      <c r="AR980" s="3"/>
      <c r="AS980" s="3"/>
    </row>
    <row r="981" spans="1:45" x14ac:dyDescent="0.25">
      <c r="A981" s="3"/>
      <c r="B981" s="3"/>
      <c r="C981" s="3"/>
      <c r="D981" s="3"/>
      <c r="E981" s="3"/>
      <c r="F981" s="3"/>
      <c r="G981" s="3"/>
      <c r="H981" s="3"/>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3"/>
      <c r="AH981" s="3"/>
      <c r="AI981" s="3"/>
      <c r="AJ981" s="3"/>
      <c r="AK981" s="3"/>
      <c r="AL981" s="3"/>
      <c r="AM981" s="3"/>
      <c r="AN981" s="3"/>
      <c r="AO981" s="3"/>
      <c r="AP981" s="3"/>
      <c r="AQ981" s="3"/>
      <c r="AR981" s="3"/>
      <c r="AS981" s="3"/>
    </row>
    <row r="982" spans="1:45" x14ac:dyDescent="0.25">
      <c r="A982" s="3"/>
      <c r="B982" s="3"/>
      <c r="C982" s="3"/>
      <c r="D982" s="3"/>
      <c r="E982" s="3"/>
      <c r="F982" s="3"/>
      <c r="G982" s="3"/>
      <c r="H982" s="3"/>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3"/>
      <c r="AH982" s="3"/>
      <c r="AI982" s="3"/>
      <c r="AJ982" s="3"/>
      <c r="AK982" s="3"/>
      <c r="AL982" s="3"/>
      <c r="AM982" s="3"/>
      <c r="AN982" s="3"/>
      <c r="AO982" s="3"/>
      <c r="AP982" s="3"/>
      <c r="AQ982" s="3"/>
      <c r="AR982" s="3"/>
      <c r="AS982" s="3"/>
    </row>
    <row r="983" spans="1:45" x14ac:dyDescent="0.25">
      <c r="A983" s="3"/>
      <c r="B983" s="3"/>
      <c r="C983" s="3"/>
      <c r="D983" s="3"/>
      <c r="E983" s="3"/>
      <c r="F983" s="3"/>
      <c r="G983" s="3"/>
      <c r="H983" s="3"/>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3"/>
      <c r="AH983" s="3"/>
      <c r="AI983" s="3"/>
      <c r="AJ983" s="3"/>
      <c r="AK983" s="3"/>
      <c r="AL983" s="3"/>
      <c r="AM983" s="3"/>
      <c r="AN983" s="3"/>
      <c r="AO983" s="3"/>
      <c r="AP983" s="3"/>
      <c r="AQ983" s="3"/>
      <c r="AR983" s="3"/>
      <c r="AS983" s="3"/>
    </row>
    <row r="984" spans="1:45" x14ac:dyDescent="0.25">
      <c r="A984" s="3"/>
      <c r="B984" s="3"/>
      <c r="C984" s="3"/>
      <c r="D984" s="3"/>
      <c r="E984" s="3"/>
      <c r="F984" s="3"/>
      <c r="G984" s="3"/>
      <c r="H984" s="3"/>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3"/>
      <c r="AH984" s="3"/>
      <c r="AI984" s="3"/>
      <c r="AJ984" s="3"/>
      <c r="AK984" s="3"/>
      <c r="AL984" s="3"/>
      <c r="AM984" s="3"/>
      <c r="AN984" s="3"/>
      <c r="AO984" s="3"/>
      <c r="AP984" s="3"/>
      <c r="AQ984" s="3"/>
      <c r="AR984" s="3"/>
      <c r="AS984" s="3"/>
    </row>
    <row r="985" spans="1:45" x14ac:dyDescent="0.25">
      <c r="A985" s="3"/>
      <c r="B985" s="3"/>
      <c r="C985" s="3"/>
      <c r="D985" s="3"/>
      <c r="E985" s="3"/>
      <c r="F985" s="3"/>
      <c r="G985" s="3"/>
      <c r="H985" s="3"/>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3"/>
      <c r="AH985" s="3"/>
      <c r="AI985" s="3"/>
      <c r="AJ985" s="3"/>
      <c r="AK985" s="3"/>
      <c r="AL985" s="3"/>
      <c r="AM985" s="3"/>
      <c r="AN985" s="3"/>
      <c r="AO985" s="3"/>
      <c r="AP985" s="3"/>
      <c r="AQ985" s="3"/>
      <c r="AR985" s="3"/>
      <c r="AS985" s="3"/>
    </row>
    <row r="986" spans="1:45" x14ac:dyDescent="0.25">
      <c r="A986" s="3"/>
      <c r="B986" s="3"/>
      <c r="C986" s="3"/>
      <c r="D986" s="3"/>
      <c r="E986" s="3"/>
      <c r="F986" s="3"/>
      <c r="G986" s="3"/>
      <c r="H986" s="3"/>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3"/>
      <c r="AH986" s="3"/>
      <c r="AI986" s="3"/>
      <c r="AJ986" s="3"/>
      <c r="AK986" s="3"/>
      <c r="AL986" s="3"/>
      <c r="AM986" s="3"/>
      <c r="AN986" s="3"/>
      <c r="AO986" s="3"/>
      <c r="AP986" s="3"/>
      <c r="AQ986" s="3"/>
      <c r="AR986" s="3"/>
      <c r="AS986" s="3"/>
    </row>
    <row r="987" spans="1:45" x14ac:dyDescent="0.25">
      <c r="A987" s="3"/>
      <c r="B987" s="3"/>
      <c r="C987" s="3"/>
      <c r="D987" s="3"/>
      <c r="E987" s="3"/>
      <c r="F987" s="3"/>
      <c r="G987" s="3"/>
      <c r="H987" s="3"/>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3"/>
      <c r="AH987" s="3"/>
      <c r="AI987" s="3"/>
      <c r="AJ987" s="3"/>
      <c r="AK987" s="3"/>
      <c r="AL987" s="3"/>
      <c r="AM987" s="3"/>
      <c r="AN987" s="3"/>
      <c r="AO987" s="3"/>
      <c r="AP987" s="3"/>
      <c r="AQ987" s="3"/>
      <c r="AR987" s="3"/>
      <c r="AS987" s="3"/>
    </row>
    <row r="988" spans="1:45" x14ac:dyDescent="0.25">
      <c r="A988" s="3"/>
      <c r="B988" s="3"/>
      <c r="C988" s="3"/>
      <c r="D988" s="3"/>
      <c r="E988" s="3"/>
      <c r="F988" s="3"/>
      <c r="G988" s="3"/>
      <c r="H988" s="3"/>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3"/>
      <c r="AH988" s="3"/>
      <c r="AI988" s="3"/>
      <c r="AJ988" s="3"/>
      <c r="AK988" s="3"/>
      <c r="AL988" s="3"/>
      <c r="AM988" s="3"/>
      <c r="AN988" s="3"/>
      <c r="AO988" s="3"/>
      <c r="AP988" s="3"/>
      <c r="AQ988" s="3"/>
      <c r="AR988" s="3"/>
      <c r="AS988" s="3"/>
    </row>
    <row r="989" spans="1:45" x14ac:dyDescent="0.25">
      <c r="A989" s="3"/>
      <c r="B989" s="3"/>
      <c r="C989" s="3"/>
      <c r="D989" s="3"/>
      <c r="E989" s="3"/>
      <c r="F989" s="3"/>
      <c r="G989" s="3"/>
      <c r="H989" s="3"/>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3"/>
      <c r="AH989" s="3"/>
      <c r="AI989" s="3"/>
      <c r="AJ989" s="3"/>
      <c r="AK989" s="3"/>
      <c r="AL989" s="3"/>
      <c r="AM989" s="3"/>
      <c r="AN989" s="3"/>
      <c r="AO989" s="3"/>
      <c r="AP989" s="3"/>
      <c r="AQ989" s="3"/>
      <c r="AR989" s="3"/>
      <c r="AS989" s="3"/>
    </row>
    <row r="990" spans="1:45" x14ac:dyDescent="0.25">
      <c r="A990" s="3"/>
      <c r="B990" s="3"/>
      <c r="C990" s="3"/>
      <c r="D990" s="3"/>
      <c r="E990" s="3"/>
      <c r="F990" s="3"/>
      <c r="G990" s="3"/>
      <c r="H990" s="3"/>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3"/>
      <c r="AH990" s="3"/>
      <c r="AI990" s="3"/>
      <c r="AJ990" s="3"/>
      <c r="AK990" s="3"/>
      <c r="AL990" s="3"/>
      <c r="AM990" s="3"/>
      <c r="AN990" s="3"/>
      <c r="AO990" s="3"/>
      <c r="AP990" s="3"/>
      <c r="AQ990" s="3"/>
      <c r="AR990" s="3"/>
      <c r="AS990" s="3"/>
    </row>
    <row r="991" spans="1:45" x14ac:dyDescent="0.25">
      <c r="A991" s="3"/>
      <c r="B991" s="3"/>
      <c r="C991" s="3"/>
      <c r="D991" s="3"/>
      <c r="E991" s="3"/>
      <c r="F991" s="3"/>
      <c r="G991" s="3"/>
      <c r="H991" s="3"/>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3"/>
      <c r="AH991" s="3"/>
      <c r="AI991" s="3"/>
      <c r="AJ991" s="3"/>
      <c r="AK991" s="3"/>
      <c r="AL991" s="3"/>
      <c r="AM991" s="3"/>
      <c r="AN991" s="3"/>
      <c r="AO991" s="3"/>
      <c r="AP991" s="3"/>
      <c r="AQ991" s="3"/>
      <c r="AR991" s="3"/>
      <c r="AS991" s="3"/>
    </row>
    <row r="992" spans="1:45" x14ac:dyDescent="0.25">
      <c r="A992" s="3"/>
      <c r="B992" s="3"/>
      <c r="C992" s="3"/>
      <c r="D992" s="3"/>
      <c r="E992" s="3"/>
      <c r="F992" s="3"/>
      <c r="G992" s="3"/>
      <c r="H992" s="3"/>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3"/>
      <c r="AH992" s="3"/>
      <c r="AI992" s="3"/>
      <c r="AJ992" s="3"/>
      <c r="AK992" s="3"/>
      <c r="AL992" s="3"/>
      <c r="AM992" s="3"/>
      <c r="AN992" s="3"/>
      <c r="AO992" s="3"/>
      <c r="AP992" s="3"/>
      <c r="AQ992" s="3"/>
      <c r="AR992" s="3"/>
      <c r="AS992" s="3"/>
    </row>
    <row r="993" spans="1:45" x14ac:dyDescent="0.25">
      <c r="A993" s="3"/>
      <c r="B993" s="3"/>
      <c r="C993" s="3"/>
      <c r="D993" s="3"/>
      <c r="E993" s="3"/>
      <c r="F993" s="3"/>
      <c r="G993" s="3"/>
      <c r="H993" s="3"/>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3"/>
      <c r="AH993" s="3"/>
      <c r="AI993" s="3"/>
      <c r="AJ993" s="3"/>
      <c r="AK993" s="3"/>
      <c r="AL993" s="3"/>
      <c r="AM993" s="3"/>
      <c r="AN993" s="3"/>
      <c r="AO993" s="3"/>
      <c r="AP993" s="3"/>
      <c r="AQ993" s="3"/>
      <c r="AR993" s="3"/>
      <c r="AS993" s="3"/>
    </row>
    <row r="994" spans="1:45" x14ac:dyDescent="0.25">
      <c r="A994" s="3"/>
      <c r="B994" s="3"/>
      <c r="C994" s="3"/>
      <c r="D994" s="3"/>
      <c r="E994" s="3"/>
      <c r="F994" s="3"/>
      <c r="G994" s="3"/>
      <c r="H994" s="3"/>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3"/>
      <c r="AH994" s="3"/>
      <c r="AI994" s="3"/>
      <c r="AJ994" s="3"/>
      <c r="AK994" s="3"/>
      <c r="AL994" s="3"/>
      <c r="AM994" s="3"/>
      <c r="AN994" s="3"/>
      <c r="AO994" s="3"/>
      <c r="AP994" s="3"/>
      <c r="AQ994" s="3"/>
      <c r="AR994" s="3"/>
      <c r="AS994" s="3"/>
    </row>
    <row r="995" spans="1:45" x14ac:dyDescent="0.25">
      <c r="A995" s="3"/>
      <c r="B995" s="3"/>
      <c r="C995" s="3"/>
      <c r="D995" s="3"/>
      <c r="E995" s="3"/>
      <c r="F995" s="3"/>
      <c r="G995" s="3"/>
      <c r="H995" s="3"/>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3"/>
      <c r="AH995" s="3"/>
      <c r="AI995" s="3"/>
      <c r="AJ995" s="3"/>
      <c r="AK995" s="3"/>
      <c r="AL995" s="3"/>
      <c r="AM995" s="3"/>
      <c r="AN995" s="3"/>
      <c r="AO995" s="3"/>
      <c r="AP995" s="3"/>
      <c r="AQ995" s="3"/>
      <c r="AR995" s="3"/>
      <c r="AS995" s="3"/>
    </row>
    <row r="996" spans="1:45" x14ac:dyDescent="0.25">
      <c r="A996" s="3"/>
      <c r="B996" s="3"/>
      <c r="C996" s="3"/>
      <c r="D996" s="3"/>
      <c r="E996" s="3"/>
      <c r="F996" s="3"/>
      <c r="G996" s="3"/>
      <c r="H996" s="3"/>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3"/>
      <c r="AH996" s="3"/>
      <c r="AI996" s="3"/>
      <c r="AJ996" s="3"/>
      <c r="AK996" s="3"/>
      <c r="AL996" s="3"/>
      <c r="AM996" s="3"/>
      <c r="AN996" s="3"/>
      <c r="AO996" s="3"/>
      <c r="AP996" s="3"/>
      <c r="AQ996" s="3"/>
      <c r="AR996" s="3"/>
      <c r="AS996" s="3"/>
    </row>
    <row r="997" spans="1:45" x14ac:dyDescent="0.25">
      <c r="A997" s="3"/>
      <c r="B997" s="3"/>
      <c r="C997" s="3"/>
      <c r="D997" s="3"/>
      <c r="E997" s="3"/>
      <c r="F997" s="3"/>
      <c r="G997" s="3"/>
      <c r="H997" s="3"/>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3"/>
      <c r="AH997" s="3"/>
      <c r="AI997" s="3"/>
      <c r="AJ997" s="3"/>
      <c r="AK997" s="3"/>
      <c r="AL997" s="3"/>
      <c r="AM997" s="3"/>
      <c r="AN997" s="3"/>
      <c r="AO997" s="3"/>
      <c r="AP997" s="3"/>
      <c r="AQ997" s="3"/>
      <c r="AR997" s="3"/>
      <c r="AS997" s="3"/>
    </row>
    <row r="998" spans="1:45" x14ac:dyDescent="0.25">
      <c r="A998" s="3"/>
      <c r="B998" s="3"/>
      <c r="C998" s="3"/>
      <c r="D998" s="3"/>
      <c r="E998" s="3"/>
      <c r="F998" s="3"/>
      <c r="G998" s="3"/>
      <c r="H998" s="3"/>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3"/>
      <c r="AH998" s="3"/>
      <c r="AI998" s="3"/>
      <c r="AJ998" s="3"/>
      <c r="AK998" s="3"/>
      <c r="AL998" s="3"/>
      <c r="AM998" s="3"/>
      <c r="AN998" s="3"/>
      <c r="AO998" s="3"/>
      <c r="AP998" s="3"/>
      <c r="AQ998" s="3"/>
      <c r="AR998" s="3"/>
      <c r="AS998" s="3"/>
    </row>
    <row r="999" spans="1:45" x14ac:dyDescent="0.25">
      <c r="A999" s="3"/>
      <c r="B999" s="3"/>
      <c r="C999" s="3"/>
      <c r="D999" s="3"/>
      <c r="E999" s="3"/>
      <c r="F999" s="3"/>
      <c r="G999" s="3"/>
      <c r="H999" s="3"/>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3"/>
      <c r="AH999" s="3"/>
      <c r="AI999" s="3"/>
      <c r="AJ999" s="3"/>
      <c r="AK999" s="3"/>
      <c r="AL999" s="3"/>
      <c r="AM999" s="3"/>
      <c r="AN999" s="3"/>
      <c r="AO999" s="3"/>
      <c r="AP999" s="3"/>
      <c r="AQ999" s="3"/>
      <c r="AR999" s="3"/>
      <c r="AS999" s="3"/>
    </row>
    <row r="1000" spans="1:45" x14ac:dyDescent="0.25">
      <c r="A1000" s="3"/>
      <c r="B1000" s="3"/>
      <c r="C1000" s="3"/>
      <c r="D1000" s="3"/>
      <c r="E1000" s="3"/>
      <c r="F1000" s="3"/>
      <c r="G1000" s="3"/>
      <c r="H1000" s="3"/>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3"/>
      <c r="AH1000" s="3"/>
      <c r="AI1000" s="3"/>
      <c r="AJ1000" s="3"/>
      <c r="AK1000" s="3"/>
      <c r="AL1000" s="3"/>
      <c r="AM1000" s="3"/>
      <c r="AN1000" s="3"/>
      <c r="AO1000" s="3"/>
      <c r="AP1000" s="3"/>
      <c r="AQ1000" s="3"/>
      <c r="AR1000" s="3"/>
      <c r="AS1000" s="3"/>
    </row>
    <row r="1001" spans="1:45" x14ac:dyDescent="0.25">
      <c r="A1001" s="3"/>
      <c r="B1001" s="3"/>
      <c r="C1001" s="3"/>
      <c r="D1001" s="3"/>
      <c r="E1001" s="3"/>
      <c r="F1001" s="3"/>
      <c r="G1001" s="3"/>
      <c r="H1001" s="3"/>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3"/>
      <c r="AH1001" s="3"/>
      <c r="AI1001" s="3"/>
      <c r="AJ1001" s="3"/>
      <c r="AK1001" s="3"/>
      <c r="AL1001" s="3"/>
      <c r="AM1001" s="3"/>
      <c r="AN1001" s="3"/>
      <c r="AO1001" s="3"/>
      <c r="AP1001" s="3"/>
      <c r="AQ1001" s="3"/>
      <c r="AR1001" s="3"/>
      <c r="AS1001" s="3"/>
    </row>
  </sheetData>
  <mergeCells count="44">
    <mergeCell ref="A14:A31"/>
    <mergeCell ref="A32:AQ32"/>
    <mergeCell ref="AO10:AO13"/>
    <mergeCell ref="E10:AJ10"/>
    <mergeCell ref="AL10:AL13"/>
    <mergeCell ref="AM10:AM13"/>
    <mergeCell ref="AN10:AN13"/>
    <mergeCell ref="AK10:AK13"/>
    <mergeCell ref="J11:AF11"/>
    <mergeCell ref="I11:I13"/>
    <mergeCell ref="W12:AA12"/>
    <mergeCell ref="R12:V12"/>
    <mergeCell ref="B14:B31"/>
    <mergeCell ref="A10:B10"/>
    <mergeCell ref="C10:D10"/>
    <mergeCell ref="H11:H13"/>
    <mergeCell ref="G11:G13"/>
    <mergeCell ref="AQ10:AQ13"/>
    <mergeCell ref="A7:O7"/>
    <mergeCell ref="P7:AQ7"/>
    <mergeCell ref="P8:AQ8"/>
    <mergeCell ref="A8:O8"/>
    <mergeCell ref="AB12:AF12"/>
    <mergeCell ref="AG11:AJ11"/>
    <mergeCell ref="AI12:AI13"/>
    <mergeCell ref="AJ12:AJ13"/>
    <mergeCell ref="AG12:AG13"/>
    <mergeCell ref="AH12:AH13"/>
    <mergeCell ref="M12:Q12"/>
    <mergeCell ref="AP10:AP13"/>
    <mergeCell ref="J12:L12"/>
    <mergeCell ref="G5:O5"/>
    <mergeCell ref="G2:AQ2"/>
    <mergeCell ref="G3:AQ3"/>
    <mergeCell ref="P4:AQ4"/>
    <mergeCell ref="P5:AQ5"/>
    <mergeCell ref="G4:O4"/>
    <mergeCell ref="A2:F5"/>
    <mergeCell ref="D11:D13"/>
    <mergeCell ref="C11:C13"/>
    <mergeCell ref="A11:A13"/>
    <mergeCell ref="B11:B13"/>
    <mergeCell ref="E11:E13"/>
    <mergeCell ref="F11:F13"/>
  </mergeCells>
  <pageMargins left="0.7" right="0.7" top="0.75" bottom="0.75" header="0.3" footer="0.3"/>
  <pageSetup scale="18" orientation="portrait" r:id="rId1"/>
  <colBreaks count="1" manualBreakCount="1">
    <brk id="43" max="3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32"/>
  <sheetViews>
    <sheetView view="pageBreakPreview" zoomScale="60" zoomScaleNormal="80" workbookViewId="0">
      <selection activeCell="H21" sqref="H21"/>
    </sheetView>
  </sheetViews>
  <sheetFormatPr baseColWidth="10" defaultColWidth="15.140625" defaultRowHeight="15" customHeight="1" x14ac:dyDescent="0.25"/>
  <cols>
    <col min="1" max="1" width="11.28515625" customWidth="1"/>
    <col min="2" max="2" width="10.85546875" customWidth="1"/>
    <col min="3" max="3" width="22" customWidth="1"/>
    <col min="4" max="4" width="15.5703125" customWidth="1"/>
    <col min="5" max="5" width="14.140625" customWidth="1"/>
    <col min="6" max="6" width="12.42578125" customWidth="1"/>
    <col min="7" max="7" width="18.5703125" customWidth="1"/>
    <col min="8" max="8" width="22.7109375" bestFit="1" customWidth="1"/>
    <col min="9" max="10" width="21.5703125" bestFit="1" customWidth="1"/>
    <col min="11" max="11" width="20.5703125" bestFit="1" customWidth="1"/>
    <col min="12" max="12" width="23.28515625" bestFit="1" customWidth="1"/>
    <col min="13" max="13" width="24" customWidth="1"/>
    <col min="14" max="14" width="15.42578125" customWidth="1"/>
    <col min="15" max="15" width="14.85546875" customWidth="1"/>
    <col min="16" max="16" width="17.42578125" customWidth="1"/>
    <col min="17" max="17" width="25.42578125" bestFit="1" customWidth="1"/>
    <col min="18" max="18" width="15.7109375" customWidth="1"/>
    <col min="19" max="19" width="18" customWidth="1"/>
    <col min="20" max="20" width="17" customWidth="1"/>
    <col min="21" max="21" width="14.42578125" customWidth="1"/>
    <col min="22" max="22" width="22.7109375" bestFit="1" customWidth="1"/>
    <col min="23" max="23" width="20.42578125" customWidth="1"/>
    <col min="24" max="24" width="19.28515625" customWidth="1"/>
    <col min="25" max="25" width="16.7109375" customWidth="1"/>
    <col min="26" max="26" width="17.140625" customWidth="1"/>
    <col min="27" max="27" width="22.7109375" bestFit="1" customWidth="1"/>
    <col min="28" max="30" width="14.28515625" customWidth="1"/>
    <col min="31" max="31" width="15.85546875" customWidth="1"/>
    <col min="32" max="33" width="20.140625" bestFit="1" customWidth="1"/>
    <col min="34" max="34" width="23" customWidth="1"/>
    <col min="35" max="35" width="19.140625" customWidth="1"/>
    <col min="36" max="36" width="13.28515625" customWidth="1"/>
    <col min="37" max="37" width="11.140625" customWidth="1"/>
    <col min="38" max="38" width="90.7109375" customWidth="1"/>
    <col min="39" max="39" width="16.5703125" customWidth="1"/>
    <col min="40" max="40" width="28.7109375" customWidth="1"/>
    <col min="41" max="41" width="54.7109375" customWidth="1"/>
    <col min="42" max="42" width="19.7109375" customWidth="1"/>
    <col min="43" max="43" width="18.140625" customWidth="1"/>
    <col min="44" max="44" width="18.42578125" customWidth="1"/>
    <col min="45" max="46" width="18.85546875" customWidth="1"/>
  </cols>
  <sheetData>
    <row r="1" spans="1:46" ht="25.5" customHeight="1" x14ac:dyDescent="0.25">
      <c r="A1" s="854"/>
      <c r="B1" s="776"/>
      <c r="C1" s="776"/>
      <c r="D1" s="776"/>
      <c r="E1" s="777"/>
      <c r="F1" s="788" t="s">
        <v>0</v>
      </c>
      <c r="G1" s="789"/>
      <c r="H1" s="789"/>
      <c r="I1" s="789"/>
      <c r="J1" s="789"/>
      <c r="K1" s="789"/>
      <c r="L1" s="789"/>
      <c r="M1" s="789"/>
      <c r="N1" s="789"/>
      <c r="O1" s="789"/>
      <c r="P1" s="789"/>
      <c r="Q1" s="789"/>
      <c r="R1" s="789"/>
      <c r="S1" s="789"/>
      <c r="T1" s="789"/>
      <c r="U1" s="789"/>
      <c r="V1" s="789"/>
      <c r="W1" s="789"/>
      <c r="X1" s="789"/>
      <c r="Y1" s="789"/>
      <c r="Z1" s="789"/>
      <c r="AA1" s="789"/>
      <c r="AB1" s="789"/>
      <c r="AC1" s="789"/>
      <c r="AD1" s="789"/>
      <c r="AE1" s="789"/>
      <c r="AF1" s="789"/>
      <c r="AG1" s="789"/>
      <c r="AH1" s="789"/>
      <c r="AI1" s="789"/>
      <c r="AJ1" s="789"/>
      <c r="AK1" s="789"/>
      <c r="AL1" s="789"/>
      <c r="AM1" s="789"/>
      <c r="AN1" s="789"/>
      <c r="AO1" s="789"/>
      <c r="AP1" s="790"/>
      <c r="AQ1" s="3"/>
      <c r="AR1" s="3"/>
      <c r="AS1" s="3"/>
      <c r="AT1" s="3"/>
    </row>
    <row r="2" spans="1:46" ht="25.5" customHeight="1" x14ac:dyDescent="0.25">
      <c r="A2" s="778"/>
      <c r="B2" s="779"/>
      <c r="C2" s="779"/>
      <c r="D2" s="779"/>
      <c r="E2" s="780"/>
      <c r="F2" s="785" t="s">
        <v>2</v>
      </c>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86"/>
      <c r="AG2" s="786"/>
      <c r="AH2" s="786"/>
      <c r="AI2" s="786"/>
      <c r="AJ2" s="786"/>
      <c r="AK2" s="786"/>
      <c r="AL2" s="786"/>
      <c r="AM2" s="786"/>
      <c r="AN2" s="786"/>
      <c r="AO2" s="786"/>
      <c r="AP2" s="791"/>
      <c r="AQ2" s="3"/>
      <c r="AR2" s="3"/>
      <c r="AS2" s="3"/>
      <c r="AT2" s="3"/>
    </row>
    <row r="3" spans="1:46" ht="25.5" customHeight="1" x14ac:dyDescent="0.25">
      <c r="A3" s="778"/>
      <c r="B3" s="779"/>
      <c r="C3" s="779"/>
      <c r="D3" s="779"/>
      <c r="E3" s="780"/>
      <c r="F3" s="785" t="s">
        <v>4</v>
      </c>
      <c r="G3" s="786"/>
      <c r="H3" s="786"/>
      <c r="I3" s="786"/>
      <c r="J3" s="786"/>
      <c r="K3" s="786"/>
      <c r="L3" s="786"/>
      <c r="M3" s="786"/>
      <c r="N3" s="787"/>
      <c r="O3" s="785" t="s">
        <v>5</v>
      </c>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791"/>
      <c r="AQ3" s="3"/>
      <c r="AR3" s="3"/>
      <c r="AS3" s="3"/>
      <c r="AT3" s="3"/>
    </row>
    <row r="4" spans="1:46" ht="25.5" customHeight="1" thickBot="1" x14ac:dyDescent="0.3">
      <c r="A4" s="855"/>
      <c r="B4" s="856"/>
      <c r="C4" s="856"/>
      <c r="D4" s="856"/>
      <c r="E4" s="857"/>
      <c r="F4" s="853" t="s">
        <v>8</v>
      </c>
      <c r="G4" s="797"/>
      <c r="H4" s="797"/>
      <c r="I4" s="797"/>
      <c r="J4" s="797"/>
      <c r="K4" s="797"/>
      <c r="L4" s="797"/>
      <c r="M4" s="797"/>
      <c r="N4" s="800"/>
      <c r="O4" s="785" t="s">
        <v>9</v>
      </c>
      <c r="P4" s="786"/>
      <c r="Q4" s="786"/>
      <c r="R4" s="786"/>
      <c r="S4" s="786"/>
      <c r="T4" s="786"/>
      <c r="U4" s="786"/>
      <c r="V4" s="786"/>
      <c r="W4" s="786"/>
      <c r="X4" s="786"/>
      <c r="Y4" s="786"/>
      <c r="Z4" s="786"/>
      <c r="AA4" s="786"/>
      <c r="AB4" s="786"/>
      <c r="AC4" s="786"/>
      <c r="AD4" s="786"/>
      <c r="AE4" s="786"/>
      <c r="AF4" s="786"/>
      <c r="AG4" s="786"/>
      <c r="AH4" s="786"/>
      <c r="AI4" s="786"/>
      <c r="AJ4" s="786"/>
      <c r="AK4" s="786"/>
      <c r="AL4" s="786"/>
      <c r="AM4" s="786"/>
      <c r="AN4" s="786"/>
      <c r="AO4" s="786"/>
      <c r="AP4" s="791"/>
      <c r="AQ4" s="3"/>
      <c r="AR4" s="3"/>
      <c r="AS4" s="3"/>
      <c r="AT4" s="3"/>
    </row>
    <row r="5" spans="1:46" ht="25.5" customHeight="1" thickBot="1" x14ac:dyDescent="0.3">
      <c r="A5" s="3"/>
      <c r="B5" s="3"/>
      <c r="C5" s="3"/>
      <c r="D5" s="8"/>
      <c r="E5" s="8"/>
      <c r="F5" s="8"/>
      <c r="G5" s="9"/>
      <c r="H5" s="10"/>
      <c r="I5" s="10"/>
      <c r="J5" s="10"/>
      <c r="K5" s="10"/>
      <c r="L5" s="10"/>
      <c r="M5" s="10"/>
      <c r="N5" s="10"/>
      <c r="O5" s="10"/>
      <c r="P5" s="11"/>
      <c r="Q5" s="10"/>
      <c r="R5" s="10"/>
      <c r="S5" s="10"/>
      <c r="T5" s="10"/>
      <c r="U5" s="10"/>
      <c r="V5" s="10"/>
      <c r="W5" s="10"/>
      <c r="X5" s="10"/>
      <c r="Y5" s="10"/>
      <c r="Z5" s="10"/>
      <c r="AA5" s="10"/>
      <c r="AB5" s="10"/>
      <c r="AC5" s="10"/>
      <c r="AD5" s="10"/>
      <c r="AE5" s="10"/>
      <c r="AF5" s="3"/>
      <c r="AG5" s="3"/>
      <c r="AH5" s="15"/>
      <c r="AI5" s="16"/>
      <c r="AJ5" s="3"/>
      <c r="AK5" s="3"/>
      <c r="AL5" s="3"/>
      <c r="AM5" s="3"/>
      <c r="AN5" s="3"/>
      <c r="AO5" s="3"/>
      <c r="AP5" s="3"/>
      <c r="AQ5" s="3"/>
      <c r="AR5" s="3"/>
      <c r="AS5" s="3"/>
      <c r="AT5" s="3"/>
    </row>
    <row r="6" spans="1:46" ht="25.5" customHeight="1" x14ac:dyDescent="0.25">
      <c r="A6" s="17" t="s">
        <v>12</v>
      </c>
      <c r="B6" s="859" t="s">
        <v>20</v>
      </c>
      <c r="C6" s="776"/>
      <c r="D6" s="777"/>
      <c r="E6" s="19" t="s">
        <v>23</v>
      </c>
      <c r="F6" s="19" t="s">
        <v>31</v>
      </c>
      <c r="G6" s="19" t="s">
        <v>32</v>
      </c>
      <c r="H6" s="19" t="s">
        <v>33</v>
      </c>
      <c r="I6" s="858" t="s">
        <v>34</v>
      </c>
      <c r="J6" s="789"/>
      <c r="K6" s="789"/>
      <c r="L6" s="789"/>
      <c r="M6" s="789"/>
      <c r="N6" s="789"/>
      <c r="O6" s="789"/>
      <c r="P6" s="789"/>
      <c r="Q6" s="789"/>
      <c r="R6" s="789"/>
      <c r="S6" s="789"/>
      <c r="T6" s="789"/>
      <c r="U6" s="789"/>
      <c r="V6" s="789"/>
      <c r="W6" s="789"/>
      <c r="X6" s="789"/>
      <c r="Y6" s="789"/>
      <c r="Z6" s="789"/>
      <c r="AA6" s="789"/>
      <c r="AB6" s="789"/>
      <c r="AC6" s="789"/>
      <c r="AD6" s="789"/>
      <c r="AE6" s="810"/>
      <c r="AF6" s="809" t="s">
        <v>36</v>
      </c>
      <c r="AG6" s="789"/>
      <c r="AH6" s="789"/>
      <c r="AI6" s="810"/>
      <c r="AJ6" s="19" t="s">
        <v>40</v>
      </c>
      <c r="AK6" s="19" t="s">
        <v>41</v>
      </c>
      <c r="AL6" s="19" t="s">
        <v>42</v>
      </c>
      <c r="AM6" s="19" t="s">
        <v>43</v>
      </c>
      <c r="AN6" s="19" t="s">
        <v>44</v>
      </c>
      <c r="AO6" s="19" t="s">
        <v>46</v>
      </c>
      <c r="AP6" s="20" t="s">
        <v>47</v>
      </c>
      <c r="AQ6" s="21"/>
      <c r="AR6" s="21"/>
      <c r="AS6" s="21"/>
      <c r="AT6" s="21"/>
    </row>
    <row r="7" spans="1:46" ht="25.5" customHeight="1" x14ac:dyDescent="0.25">
      <c r="A7" s="22"/>
      <c r="B7" s="860"/>
      <c r="C7" s="861"/>
      <c r="D7" s="862"/>
      <c r="E7" s="24"/>
      <c r="F7" s="24"/>
      <c r="G7" s="24"/>
      <c r="H7" s="24"/>
      <c r="I7" s="801">
        <v>2016</v>
      </c>
      <c r="J7" s="786"/>
      <c r="K7" s="787"/>
      <c r="L7" s="801">
        <v>2017</v>
      </c>
      <c r="M7" s="786"/>
      <c r="N7" s="786"/>
      <c r="O7" s="786"/>
      <c r="P7" s="787"/>
      <c r="Q7" s="801">
        <v>2018</v>
      </c>
      <c r="R7" s="786"/>
      <c r="S7" s="786"/>
      <c r="T7" s="786"/>
      <c r="U7" s="787"/>
      <c r="V7" s="801">
        <v>2019</v>
      </c>
      <c r="W7" s="786"/>
      <c r="X7" s="786"/>
      <c r="Y7" s="786"/>
      <c r="Z7" s="787"/>
      <c r="AA7" s="801">
        <v>2020</v>
      </c>
      <c r="AB7" s="786"/>
      <c r="AC7" s="786"/>
      <c r="AD7" s="786"/>
      <c r="AE7" s="787"/>
      <c r="AF7" s="801" t="s">
        <v>75</v>
      </c>
      <c r="AG7" s="786"/>
      <c r="AH7" s="786"/>
      <c r="AI7" s="787"/>
      <c r="AJ7" s="24"/>
      <c r="AK7" s="24"/>
      <c r="AL7" s="24"/>
      <c r="AM7" s="24"/>
      <c r="AN7" s="24"/>
      <c r="AO7" s="24"/>
      <c r="AP7" s="25"/>
      <c r="AQ7" s="21"/>
      <c r="AR7" s="21"/>
      <c r="AS7" s="21"/>
      <c r="AT7" s="21"/>
    </row>
    <row r="8" spans="1:46" ht="25.5" customHeight="1" thickBot="1" x14ac:dyDescent="0.3">
      <c r="A8" s="254"/>
      <c r="B8" s="253" t="s">
        <v>37</v>
      </c>
      <c r="C8" s="253" t="s">
        <v>80</v>
      </c>
      <c r="D8" s="253" t="s">
        <v>81</v>
      </c>
      <c r="E8" s="253"/>
      <c r="F8" s="253"/>
      <c r="G8" s="27"/>
      <c r="H8" s="28"/>
      <c r="I8" s="27" t="s">
        <v>68</v>
      </c>
      <c r="J8" s="27" t="s">
        <v>73</v>
      </c>
      <c r="K8" s="27" t="s">
        <v>78</v>
      </c>
      <c r="L8" s="27" t="s">
        <v>57</v>
      </c>
      <c r="M8" s="27" t="s">
        <v>58</v>
      </c>
      <c r="N8" s="27" t="s">
        <v>68</v>
      </c>
      <c r="O8" s="29" t="s">
        <v>73</v>
      </c>
      <c r="P8" s="24" t="s">
        <v>78</v>
      </c>
      <c r="Q8" s="30" t="s">
        <v>57</v>
      </c>
      <c r="R8" s="27" t="s">
        <v>58</v>
      </c>
      <c r="S8" s="27" t="s">
        <v>68</v>
      </c>
      <c r="T8" s="27" t="s">
        <v>73</v>
      </c>
      <c r="U8" s="27" t="s">
        <v>78</v>
      </c>
      <c r="V8" s="27" t="s">
        <v>57</v>
      </c>
      <c r="W8" s="27" t="s">
        <v>58</v>
      </c>
      <c r="X8" s="27" t="s">
        <v>68</v>
      </c>
      <c r="Y8" s="27" t="s">
        <v>73</v>
      </c>
      <c r="Z8" s="27" t="s">
        <v>78</v>
      </c>
      <c r="AA8" s="27" t="s">
        <v>57</v>
      </c>
      <c r="AB8" s="27" t="s">
        <v>58</v>
      </c>
      <c r="AC8" s="27" t="s">
        <v>68</v>
      </c>
      <c r="AD8" s="27" t="s">
        <v>73</v>
      </c>
      <c r="AE8" s="27" t="s">
        <v>78</v>
      </c>
      <c r="AF8" s="27" t="s">
        <v>57</v>
      </c>
      <c r="AG8" s="27" t="s">
        <v>58</v>
      </c>
      <c r="AH8" s="27" t="s">
        <v>68</v>
      </c>
      <c r="AI8" s="27" t="s">
        <v>73</v>
      </c>
      <c r="AJ8" s="27"/>
      <c r="AK8" s="27"/>
      <c r="AL8" s="253"/>
      <c r="AM8" s="253"/>
      <c r="AN8" s="253"/>
      <c r="AO8" s="253"/>
      <c r="AP8" s="653"/>
      <c r="AQ8" s="21"/>
      <c r="AR8" s="21"/>
      <c r="AS8" s="21"/>
      <c r="AT8" s="21"/>
    </row>
    <row r="9" spans="1:46" s="79" customFormat="1" ht="35.1" customHeight="1" thickBot="1" x14ac:dyDescent="0.3">
      <c r="A9" s="819" t="s">
        <v>76</v>
      </c>
      <c r="B9" s="821">
        <v>1</v>
      </c>
      <c r="C9" s="826" t="s">
        <v>93</v>
      </c>
      <c r="D9" s="819" t="s">
        <v>86</v>
      </c>
      <c r="E9" s="821">
        <v>522</v>
      </c>
      <c r="F9" s="819">
        <v>181</v>
      </c>
      <c r="G9" s="629" t="s">
        <v>116</v>
      </c>
      <c r="H9" s="271">
        <f>+K9+L9+Q9+V9+AA9</f>
        <v>800</v>
      </c>
      <c r="I9" s="271">
        <v>100</v>
      </c>
      <c r="J9" s="271">
        <v>100</v>
      </c>
      <c r="K9" s="271">
        <v>100</v>
      </c>
      <c r="L9" s="271">
        <v>200</v>
      </c>
      <c r="M9" s="272">
        <v>200</v>
      </c>
      <c r="N9" s="271"/>
      <c r="O9" s="273"/>
      <c r="P9" s="274"/>
      <c r="Q9" s="271">
        <v>200</v>
      </c>
      <c r="R9" s="271"/>
      <c r="S9" s="271"/>
      <c r="T9" s="271"/>
      <c r="U9" s="272"/>
      <c r="V9" s="271">
        <v>200</v>
      </c>
      <c r="W9" s="271"/>
      <c r="X9" s="271"/>
      <c r="Y9" s="271"/>
      <c r="Z9" s="272"/>
      <c r="AA9" s="271">
        <v>100</v>
      </c>
      <c r="AB9" s="275"/>
      <c r="AC9" s="275"/>
      <c r="AD9" s="275"/>
      <c r="AE9" s="276"/>
      <c r="AF9" s="277">
        <v>63</v>
      </c>
      <c r="AG9" s="276">
        <v>113</v>
      </c>
      <c r="AH9" s="278"/>
      <c r="AI9" s="279"/>
      <c r="AJ9" s="280">
        <f>AG9/M9</f>
        <v>0.56499999999999995</v>
      </c>
      <c r="AK9" s="642">
        <f>(AF9+K9)/H9</f>
        <v>0.20374999999999999</v>
      </c>
      <c r="AL9" s="828" t="s">
        <v>249</v>
      </c>
      <c r="AM9" s="820" t="s">
        <v>224</v>
      </c>
      <c r="AN9" s="820" t="s">
        <v>88</v>
      </c>
      <c r="AO9" s="828" t="s">
        <v>250</v>
      </c>
      <c r="AP9" s="828" t="s">
        <v>94</v>
      </c>
    </row>
    <row r="10" spans="1:46" s="79" customFormat="1" ht="35.1" customHeight="1" x14ac:dyDescent="0.25">
      <c r="A10" s="819"/>
      <c r="B10" s="821"/>
      <c r="C10" s="826"/>
      <c r="D10" s="819"/>
      <c r="E10" s="821"/>
      <c r="F10" s="819"/>
      <c r="G10" s="630" t="s">
        <v>129</v>
      </c>
      <c r="H10" s="281">
        <f>K10+L10+Q10+V10+AA10</f>
        <v>5280490240</v>
      </c>
      <c r="I10" s="281">
        <v>403878140</v>
      </c>
      <c r="J10" s="281">
        <f>+I10</f>
        <v>403878140</v>
      </c>
      <c r="K10" s="281">
        <v>307442240</v>
      </c>
      <c r="L10" s="281">
        <v>750048000</v>
      </c>
      <c r="M10" s="281">
        <v>750048000</v>
      </c>
      <c r="N10" s="282"/>
      <c r="O10" s="282"/>
      <c r="P10" s="282"/>
      <c r="Q10" s="281">
        <v>1263000000</v>
      </c>
      <c r="R10" s="282"/>
      <c r="S10" s="282"/>
      <c r="T10" s="282"/>
      <c r="U10" s="282"/>
      <c r="V10" s="281">
        <v>1995000000</v>
      </c>
      <c r="W10" s="282"/>
      <c r="X10" s="282"/>
      <c r="Y10" s="282"/>
      <c r="Z10" s="282"/>
      <c r="AA10" s="281">
        <v>965000000</v>
      </c>
      <c r="AB10" s="283"/>
      <c r="AC10" s="283"/>
      <c r="AD10" s="283"/>
      <c r="AE10" s="85"/>
      <c r="AF10" s="284">
        <v>213403500</v>
      </c>
      <c r="AG10" s="284">
        <v>429352500</v>
      </c>
      <c r="AH10" s="283"/>
      <c r="AI10" s="283"/>
      <c r="AJ10" s="280">
        <f>AG10/M10</f>
        <v>0.57243336426468705</v>
      </c>
      <c r="AK10" s="642">
        <f>(AF10+K10)/H10</f>
        <v>9.8635868324225898E-2</v>
      </c>
      <c r="AL10" s="823"/>
      <c r="AM10" s="823"/>
      <c r="AN10" s="823"/>
      <c r="AO10" s="823"/>
      <c r="AP10" s="823"/>
      <c r="AQ10" s="82"/>
      <c r="AR10" s="82"/>
      <c r="AS10" s="82"/>
      <c r="AT10" s="82"/>
    </row>
    <row r="11" spans="1:46" s="79" customFormat="1" ht="35.1" customHeight="1" x14ac:dyDescent="0.25">
      <c r="A11" s="819"/>
      <c r="B11" s="821"/>
      <c r="C11" s="826"/>
      <c r="D11" s="819"/>
      <c r="E11" s="821"/>
      <c r="F11" s="819"/>
      <c r="G11" s="630" t="s">
        <v>136</v>
      </c>
      <c r="H11" s="285"/>
      <c r="I11" s="285"/>
      <c r="J11" s="85"/>
      <c r="K11" s="285"/>
      <c r="L11" s="283"/>
      <c r="M11" s="283"/>
      <c r="N11" s="283"/>
      <c r="O11" s="283"/>
      <c r="P11" s="283"/>
      <c r="Q11" s="283"/>
      <c r="R11" s="283"/>
      <c r="S11" s="283"/>
      <c r="T11" s="283"/>
      <c r="U11" s="283"/>
      <c r="V11" s="283"/>
      <c r="W11" s="283"/>
      <c r="X11" s="283"/>
      <c r="Y11" s="283"/>
      <c r="Z11" s="283"/>
      <c r="AA11" s="283"/>
      <c r="AB11" s="285"/>
      <c r="AC11" s="285"/>
      <c r="AD11" s="285"/>
      <c r="AE11" s="85"/>
      <c r="AF11" s="286"/>
      <c r="AG11" s="85"/>
      <c r="AH11" s="287"/>
      <c r="AI11" s="288"/>
      <c r="AJ11" s="85"/>
      <c r="AK11" s="643"/>
      <c r="AL11" s="823"/>
      <c r="AM11" s="823"/>
      <c r="AN11" s="823"/>
      <c r="AO11" s="823"/>
      <c r="AP11" s="823"/>
    </row>
    <row r="12" spans="1:46" s="79" customFormat="1" ht="35.1" customHeight="1" thickBot="1" x14ac:dyDescent="0.3">
      <c r="A12" s="819"/>
      <c r="B12" s="821"/>
      <c r="C12" s="826"/>
      <c r="D12" s="819"/>
      <c r="E12" s="821"/>
      <c r="F12" s="819"/>
      <c r="G12" s="630" t="s">
        <v>141</v>
      </c>
      <c r="H12" s="285"/>
      <c r="I12" s="289"/>
      <c r="J12" s="85"/>
      <c r="K12" s="285"/>
      <c r="L12" s="283">
        <v>182178948</v>
      </c>
      <c r="M12" s="283">
        <v>182178948</v>
      </c>
      <c r="N12" s="283"/>
      <c r="O12" s="283"/>
      <c r="P12" s="283"/>
      <c r="Q12" s="283"/>
      <c r="R12" s="283"/>
      <c r="S12" s="283"/>
      <c r="T12" s="283"/>
      <c r="U12" s="283"/>
      <c r="V12" s="283"/>
      <c r="W12" s="283"/>
      <c r="X12" s="283"/>
      <c r="Y12" s="283"/>
      <c r="Z12" s="283"/>
      <c r="AA12" s="283"/>
      <c r="AB12" s="285"/>
      <c r="AC12" s="285"/>
      <c r="AD12" s="285"/>
      <c r="AE12" s="85"/>
      <c r="AF12" s="284">
        <v>66552148</v>
      </c>
      <c r="AG12" s="284">
        <v>89742794</v>
      </c>
      <c r="AH12" s="287"/>
      <c r="AI12" s="85"/>
      <c r="AJ12" s="290"/>
      <c r="AK12" s="643"/>
      <c r="AL12" s="823"/>
      <c r="AM12" s="823"/>
      <c r="AN12" s="823"/>
      <c r="AO12" s="823"/>
      <c r="AP12" s="823"/>
      <c r="AQ12" s="83"/>
      <c r="AR12" s="83"/>
      <c r="AS12" s="83"/>
      <c r="AT12" s="83"/>
    </row>
    <row r="13" spans="1:46" s="79" customFormat="1" ht="35.1" customHeight="1" x14ac:dyDescent="0.25">
      <c r="A13" s="819"/>
      <c r="B13" s="821"/>
      <c r="C13" s="826"/>
      <c r="D13" s="819"/>
      <c r="E13" s="821"/>
      <c r="F13" s="819"/>
      <c r="G13" s="631" t="s">
        <v>143</v>
      </c>
      <c r="H13" s="291">
        <v>800</v>
      </c>
      <c r="I13" s="291">
        <v>100</v>
      </c>
      <c r="J13" s="291">
        <v>100</v>
      </c>
      <c r="K13" s="291">
        <v>100</v>
      </c>
      <c r="L13" s="275">
        <v>200</v>
      </c>
      <c r="M13" s="292">
        <v>200</v>
      </c>
      <c r="N13" s="275"/>
      <c r="O13" s="293"/>
      <c r="P13" s="276"/>
      <c r="Q13" s="275">
        <v>200</v>
      </c>
      <c r="R13" s="275"/>
      <c r="S13" s="275"/>
      <c r="T13" s="275"/>
      <c r="U13" s="292"/>
      <c r="V13" s="275">
        <v>200</v>
      </c>
      <c r="W13" s="275"/>
      <c r="X13" s="275"/>
      <c r="Y13" s="275"/>
      <c r="Z13" s="292"/>
      <c r="AA13" s="294">
        <v>100</v>
      </c>
      <c r="AB13" s="295"/>
      <c r="AC13" s="295"/>
      <c r="AD13" s="295"/>
      <c r="AE13" s="296"/>
      <c r="AF13" s="297">
        <v>63</v>
      </c>
      <c r="AG13" s="297">
        <v>113</v>
      </c>
      <c r="AH13" s="298"/>
      <c r="AI13" s="299"/>
      <c r="AJ13" s="300"/>
      <c r="AK13" s="644"/>
      <c r="AL13" s="823"/>
      <c r="AM13" s="823"/>
      <c r="AN13" s="823"/>
      <c r="AO13" s="823"/>
      <c r="AP13" s="823"/>
    </row>
    <row r="14" spans="1:46" s="79" customFormat="1" ht="35.1" customHeight="1" thickBot="1" x14ac:dyDescent="0.3">
      <c r="A14" s="819"/>
      <c r="B14" s="821"/>
      <c r="C14" s="826"/>
      <c r="D14" s="819"/>
      <c r="E14" s="821"/>
      <c r="F14" s="819"/>
      <c r="G14" s="632" t="s">
        <v>149</v>
      </c>
      <c r="H14" s="301">
        <f>+H10</f>
        <v>5280490240</v>
      </c>
      <c r="I14" s="301">
        <f>+I10</f>
        <v>403878140</v>
      </c>
      <c r="J14" s="301">
        <f>+J10</f>
        <v>403878140</v>
      </c>
      <c r="K14" s="301">
        <v>307442240</v>
      </c>
      <c r="L14" s="301">
        <v>932226948</v>
      </c>
      <c r="M14" s="301">
        <v>932226948</v>
      </c>
      <c r="N14" s="301"/>
      <c r="O14" s="301"/>
      <c r="P14" s="301"/>
      <c r="Q14" s="301">
        <v>1213000000</v>
      </c>
      <c r="R14" s="301"/>
      <c r="S14" s="301"/>
      <c r="T14" s="301"/>
      <c r="U14" s="301"/>
      <c r="V14" s="301">
        <v>1945000000</v>
      </c>
      <c r="W14" s="301"/>
      <c r="X14" s="301"/>
      <c r="Y14" s="301"/>
      <c r="Z14" s="301"/>
      <c r="AA14" s="301">
        <v>915000000</v>
      </c>
      <c r="AB14" s="301"/>
      <c r="AC14" s="301"/>
      <c r="AD14" s="301"/>
      <c r="AE14" s="302"/>
      <c r="AF14" s="301">
        <v>279955648</v>
      </c>
      <c r="AG14" s="301">
        <v>429352500</v>
      </c>
      <c r="AH14" s="303"/>
      <c r="AI14" s="304"/>
      <c r="AJ14" s="305"/>
      <c r="AK14" s="645"/>
      <c r="AL14" s="823"/>
      <c r="AM14" s="823"/>
      <c r="AN14" s="823"/>
      <c r="AO14" s="823"/>
      <c r="AP14" s="823"/>
    </row>
    <row r="15" spans="1:46" s="43" customFormat="1" ht="35.1" customHeight="1" x14ac:dyDescent="0.25">
      <c r="A15" s="819"/>
      <c r="B15" s="821">
        <v>2</v>
      </c>
      <c r="C15" s="821" t="s">
        <v>99</v>
      </c>
      <c r="D15" s="819" t="s">
        <v>98</v>
      </c>
      <c r="E15" s="821">
        <v>523</v>
      </c>
      <c r="F15" s="819"/>
      <c r="G15" s="633" t="s">
        <v>116</v>
      </c>
      <c r="H15" s="306">
        <v>1</v>
      </c>
      <c r="I15" s="306">
        <v>0</v>
      </c>
      <c r="J15" s="306">
        <v>0</v>
      </c>
      <c r="K15" s="306">
        <v>0</v>
      </c>
      <c r="L15" s="307">
        <v>0.2</v>
      </c>
      <c r="M15" s="308">
        <v>0.2</v>
      </c>
      <c r="N15" s="308"/>
      <c r="O15" s="309"/>
      <c r="P15" s="152"/>
      <c r="Q15" s="310">
        <v>0.6</v>
      </c>
      <c r="R15" s="307"/>
      <c r="S15" s="307"/>
      <c r="T15" s="307"/>
      <c r="U15" s="311"/>
      <c r="V15" s="307">
        <v>0.9</v>
      </c>
      <c r="W15" s="307"/>
      <c r="X15" s="307"/>
      <c r="Y15" s="307"/>
      <c r="Z15" s="311"/>
      <c r="AA15" s="312">
        <v>1</v>
      </c>
      <c r="AB15" s="313"/>
      <c r="AC15" s="306"/>
      <c r="AD15" s="306"/>
      <c r="AE15" s="314"/>
      <c r="AF15" s="47">
        <v>0</v>
      </c>
      <c r="AG15" s="47">
        <v>0</v>
      </c>
      <c r="AH15" s="315"/>
      <c r="AI15" s="316"/>
      <c r="AJ15" s="317">
        <f>AG15/M15</f>
        <v>0</v>
      </c>
      <c r="AK15" s="482">
        <f>AH15/H15</f>
        <v>0</v>
      </c>
      <c r="AL15" s="820" t="s">
        <v>252</v>
      </c>
      <c r="AM15" s="820" t="s">
        <v>224</v>
      </c>
      <c r="AN15" s="820" t="s">
        <v>88</v>
      </c>
      <c r="AO15" s="820" t="s">
        <v>279</v>
      </c>
      <c r="AP15" s="820" t="s">
        <v>104</v>
      </c>
      <c r="AQ15" s="78"/>
      <c r="AR15" s="78"/>
      <c r="AS15" s="78"/>
      <c r="AT15" s="78"/>
    </row>
    <row r="16" spans="1:46" s="43" customFormat="1" ht="35.1" customHeight="1" x14ac:dyDescent="0.25">
      <c r="A16" s="819"/>
      <c r="B16" s="821"/>
      <c r="C16" s="821"/>
      <c r="D16" s="819"/>
      <c r="E16" s="821"/>
      <c r="F16" s="819"/>
      <c r="G16" s="634" t="s">
        <v>129</v>
      </c>
      <c r="H16" s="319">
        <f>K16+L16+Q16+V16+AA16</f>
        <v>2000000000</v>
      </c>
      <c r="I16" s="319">
        <v>0</v>
      </c>
      <c r="J16" s="319">
        <v>0</v>
      </c>
      <c r="K16" s="319">
        <v>0</v>
      </c>
      <c r="L16" s="320">
        <v>1000000000</v>
      </c>
      <c r="M16" s="320">
        <v>1000000000</v>
      </c>
      <c r="N16" s="320"/>
      <c r="O16" s="321"/>
      <c r="P16" s="121"/>
      <c r="Q16" s="320">
        <v>1000000000</v>
      </c>
      <c r="R16" s="320"/>
      <c r="S16" s="320"/>
      <c r="T16" s="320"/>
      <c r="U16" s="320"/>
      <c r="V16" s="320">
        <v>0</v>
      </c>
      <c r="W16" s="320"/>
      <c r="X16" s="320"/>
      <c r="Y16" s="320"/>
      <c r="Z16" s="320"/>
      <c r="AA16" s="322">
        <v>0</v>
      </c>
      <c r="AB16" s="323"/>
      <c r="AC16" s="319"/>
      <c r="AD16" s="319"/>
      <c r="AE16" s="64"/>
      <c r="AF16" s="324">
        <v>0</v>
      </c>
      <c r="AG16" s="324">
        <v>0</v>
      </c>
      <c r="AH16" s="325"/>
      <c r="AI16" s="218"/>
      <c r="AJ16" s="326">
        <f>AG16/M16</f>
        <v>0</v>
      </c>
      <c r="AK16" s="468">
        <v>0</v>
      </c>
      <c r="AL16" s="823"/>
      <c r="AM16" s="823"/>
      <c r="AN16" s="823"/>
      <c r="AO16" s="823"/>
      <c r="AP16" s="823"/>
      <c r="AQ16" s="78"/>
      <c r="AR16" s="78"/>
      <c r="AS16" s="78"/>
      <c r="AT16" s="78"/>
    </row>
    <row r="17" spans="1:46" s="43" customFormat="1" ht="35.1" customHeight="1" x14ac:dyDescent="0.25">
      <c r="A17" s="819"/>
      <c r="B17" s="821"/>
      <c r="C17" s="821"/>
      <c r="D17" s="819"/>
      <c r="E17" s="821"/>
      <c r="F17" s="819"/>
      <c r="G17" s="634" t="s">
        <v>136</v>
      </c>
      <c r="H17" s="327"/>
      <c r="I17" s="327"/>
      <c r="J17" s="327"/>
      <c r="K17" s="327"/>
      <c r="L17" s="327"/>
      <c r="M17" s="327"/>
      <c r="N17" s="327"/>
      <c r="O17" s="328"/>
      <c r="P17" s="327"/>
      <c r="Q17" s="329"/>
      <c r="R17" s="327"/>
      <c r="S17" s="327"/>
      <c r="T17" s="327"/>
      <c r="U17" s="53"/>
      <c r="V17" s="327"/>
      <c r="W17" s="327"/>
      <c r="X17" s="327"/>
      <c r="Y17" s="327"/>
      <c r="Z17" s="330"/>
      <c r="AA17" s="331"/>
      <c r="AB17" s="329"/>
      <c r="AC17" s="327"/>
      <c r="AD17" s="327"/>
      <c r="AE17" s="64"/>
      <c r="AF17" s="53"/>
      <c r="AG17" s="53"/>
      <c r="AH17" s="332"/>
      <c r="AI17" s="197"/>
      <c r="AJ17" s="333"/>
      <c r="AK17" s="468"/>
      <c r="AL17" s="823"/>
      <c r="AM17" s="823"/>
      <c r="AN17" s="823"/>
      <c r="AO17" s="823"/>
      <c r="AP17" s="823"/>
      <c r="AQ17" s="78"/>
      <c r="AR17" s="78"/>
      <c r="AS17" s="78"/>
      <c r="AT17" s="78"/>
    </row>
    <row r="18" spans="1:46" s="43" customFormat="1" ht="35.1" customHeight="1" x14ac:dyDescent="0.25">
      <c r="A18" s="819"/>
      <c r="B18" s="821"/>
      <c r="C18" s="821"/>
      <c r="D18" s="819"/>
      <c r="E18" s="821"/>
      <c r="F18" s="819"/>
      <c r="G18" s="634" t="s">
        <v>141</v>
      </c>
      <c r="H18" s="334"/>
      <c r="I18" s="334"/>
      <c r="J18" s="334"/>
      <c r="K18" s="334"/>
      <c r="L18" s="334"/>
      <c r="M18" s="334"/>
      <c r="N18" s="334"/>
      <c r="O18" s="335"/>
      <c r="P18" s="334"/>
      <c r="Q18" s="336"/>
      <c r="R18" s="334"/>
      <c r="S18" s="334"/>
      <c r="T18" s="334"/>
      <c r="U18" s="53"/>
      <c r="V18" s="334"/>
      <c r="W18" s="334"/>
      <c r="X18" s="334"/>
      <c r="Y18" s="334"/>
      <c r="Z18" s="330"/>
      <c r="AA18" s="337"/>
      <c r="AB18" s="336"/>
      <c r="AC18" s="334"/>
      <c r="AD18" s="334"/>
      <c r="AE18" s="64"/>
      <c r="AF18" s="324"/>
      <c r="AG18" s="324"/>
      <c r="AH18" s="338"/>
      <c r="AI18" s="339"/>
      <c r="AJ18" s="333"/>
      <c r="AK18" s="468"/>
      <c r="AL18" s="823"/>
      <c r="AM18" s="823"/>
      <c r="AN18" s="823"/>
      <c r="AO18" s="823"/>
      <c r="AP18" s="823"/>
      <c r="AQ18" s="78"/>
      <c r="AR18" s="78"/>
      <c r="AS18" s="78"/>
      <c r="AT18" s="78"/>
    </row>
    <row r="19" spans="1:46" s="43" customFormat="1" ht="35.1" customHeight="1" x14ac:dyDescent="0.25">
      <c r="A19" s="819"/>
      <c r="B19" s="821"/>
      <c r="C19" s="821"/>
      <c r="D19" s="819"/>
      <c r="E19" s="821"/>
      <c r="F19" s="819"/>
      <c r="G19" s="634" t="s">
        <v>143</v>
      </c>
      <c r="H19" s="340">
        <v>1</v>
      </c>
      <c r="I19" s="340">
        <v>0</v>
      </c>
      <c r="J19" s="340">
        <v>0</v>
      </c>
      <c r="K19" s="340">
        <v>0</v>
      </c>
      <c r="L19" s="341">
        <v>0.2</v>
      </c>
      <c r="M19" s="340">
        <v>0.2</v>
      </c>
      <c r="N19" s="340"/>
      <c r="O19" s="342"/>
      <c r="P19" s="53"/>
      <c r="Q19" s="343">
        <v>0.6</v>
      </c>
      <c r="R19" s="341"/>
      <c r="S19" s="341"/>
      <c r="T19" s="341"/>
      <c r="U19" s="53"/>
      <c r="V19" s="341">
        <v>0.9</v>
      </c>
      <c r="W19" s="341"/>
      <c r="X19" s="341"/>
      <c r="Y19" s="341"/>
      <c r="Z19" s="330"/>
      <c r="AA19" s="344">
        <v>1</v>
      </c>
      <c r="AB19" s="345"/>
      <c r="AC19" s="340"/>
      <c r="AD19" s="340"/>
      <c r="AE19" s="64"/>
      <c r="AF19" s="53">
        <v>0</v>
      </c>
      <c r="AG19" s="53">
        <v>0</v>
      </c>
      <c r="AH19" s="325"/>
      <c r="AI19" s="346"/>
      <c r="AJ19" s="326"/>
      <c r="AK19" s="468"/>
      <c r="AL19" s="823"/>
      <c r="AM19" s="823"/>
      <c r="AN19" s="823"/>
      <c r="AO19" s="823"/>
      <c r="AP19" s="823"/>
      <c r="AQ19" s="78"/>
      <c r="AR19" s="78"/>
      <c r="AS19" s="78"/>
      <c r="AT19" s="78"/>
    </row>
    <row r="20" spans="1:46" s="43" customFormat="1" ht="35.1" customHeight="1" thickBot="1" x14ac:dyDescent="0.3">
      <c r="A20" s="819"/>
      <c r="B20" s="821"/>
      <c r="C20" s="821"/>
      <c r="D20" s="819"/>
      <c r="E20" s="821"/>
      <c r="F20" s="819"/>
      <c r="G20" s="635" t="s">
        <v>149</v>
      </c>
      <c r="H20" s="347">
        <f>+J20+L20+Q20+V20+AA20</f>
        <v>2000000000</v>
      </c>
      <c r="I20" s="347">
        <v>0</v>
      </c>
      <c r="J20" s="347">
        <v>0</v>
      </c>
      <c r="K20" s="347">
        <v>0</v>
      </c>
      <c r="L20" s="348">
        <v>1000000000</v>
      </c>
      <c r="M20" s="348">
        <v>1000000000</v>
      </c>
      <c r="N20" s="348"/>
      <c r="O20" s="348"/>
      <c r="P20" s="348"/>
      <c r="Q20" s="348">
        <f t="shared" ref="Q20:AA20" si="0">+Q16</f>
        <v>1000000000</v>
      </c>
      <c r="R20" s="348"/>
      <c r="S20" s="348"/>
      <c r="T20" s="348"/>
      <c r="U20" s="348"/>
      <c r="V20" s="348">
        <f t="shared" si="0"/>
        <v>0</v>
      </c>
      <c r="W20" s="348"/>
      <c r="X20" s="348"/>
      <c r="Y20" s="348"/>
      <c r="Z20" s="348"/>
      <c r="AA20" s="347">
        <f t="shared" si="0"/>
        <v>0</v>
      </c>
      <c r="AB20" s="349"/>
      <c r="AC20" s="347"/>
      <c r="AD20" s="347"/>
      <c r="AE20" s="314"/>
      <c r="AF20" s="347">
        <v>0</v>
      </c>
      <c r="AG20" s="347">
        <v>0</v>
      </c>
      <c r="AH20" s="350"/>
      <c r="AI20" s="350"/>
      <c r="AJ20" s="76"/>
      <c r="AK20" s="646"/>
      <c r="AL20" s="823"/>
      <c r="AM20" s="823"/>
      <c r="AN20" s="823"/>
      <c r="AO20" s="823"/>
      <c r="AP20" s="823"/>
      <c r="AQ20" s="78"/>
      <c r="AR20" s="78"/>
      <c r="AS20" s="78"/>
      <c r="AT20" s="78"/>
    </row>
    <row r="21" spans="1:46" s="43" customFormat="1" ht="35.1" customHeight="1" x14ac:dyDescent="0.25">
      <c r="A21" s="819"/>
      <c r="B21" s="825">
        <v>3</v>
      </c>
      <c r="C21" s="821" t="s">
        <v>101</v>
      </c>
      <c r="D21" s="819" t="s">
        <v>86</v>
      </c>
      <c r="E21" s="821">
        <v>477</v>
      </c>
      <c r="F21" s="819"/>
      <c r="G21" s="636" t="s">
        <v>116</v>
      </c>
      <c r="H21" s="351">
        <v>20000</v>
      </c>
      <c r="I21" s="352">
        <v>2500</v>
      </c>
      <c r="J21" s="353">
        <v>2591</v>
      </c>
      <c r="K21" s="353">
        <v>2591</v>
      </c>
      <c r="L21" s="353">
        <v>5000</v>
      </c>
      <c r="M21" s="353">
        <v>5000</v>
      </c>
      <c r="N21" s="353"/>
      <c r="O21" s="353"/>
      <c r="P21" s="353"/>
      <c r="Q21" s="353">
        <f>5000-91</f>
        <v>4909</v>
      </c>
      <c r="R21" s="353"/>
      <c r="S21" s="353"/>
      <c r="T21" s="353"/>
      <c r="U21" s="353"/>
      <c r="V21" s="353">
        <v>5000</v>
      </c>
      <c r="W21" s="353"/>
      <c r="X21" s="353"/>
      <c r="Y21" s="353"/>
      <c r="Z21" s="272"/>
      <c r="AA21" s="353">
        <v>2500</v>
      </c>
      <c r="AB21" s="351"/>
      <c r="AC21" s="351"/>
      <c r="AD21" s="351"/>
      <c r="AE21" s="292"/>
      <c r="AF21" s="99">
        <v>1279</v>
      </c>
      <c r="AG21" s="99">
        <v>2745</v>
      </c>
      <c r="AH21" s="101"/>
      <c r="AI21" s="130"/>
      <c r="AJ21" s="354">
        <f>AG21/M21</f>
        <v>0.54900000000000004</v>
      </c>
      <c r="AK21" s="563">
        <f>(AF21+K21)/H21</f>
        <v>0.19350000000000001</v>
      </c>
      <c r="AL21" s="816" t="s">
        <v>253</v>
      </c>
      <c r="AM21" s="820" t="s">
        <v>224</v>
      </c>
      <c r="AN21" s="820" t="s">
        <v>88</v>
      </c>
      <c r="AO21" s="820" t="s">
        <v>280</v>
      </c>
      <c r="AP21" s="820" t="s">
        <v>115</v>
      </c>
      <c r="AQ21" s="78"/>
      <c r="AR21" s="78"/>
      <c r="AS21" s="78"/>
      <c r="AT21" s="78"/>
    </row>
    <row r="22" spans="1:46" s="43" customFormat="1" ht="35.1" customHeight="1" x14ac:dyDescent="0.25">
      <c r="A22" s="819"/>
      <c r="B22" s="825"/>
      <c r="C22" s="821"/>
      <c r="D22" s="819"/>
      <c r="E22" s="821"/>
      <c r="F22" s="819"/>
      <c r="G22" s="634" t="s">
        <v>129</v>
      </c>
      <c r="H22" s="319">
        <f>K22+L22+Q22+V22+AA22</f>
        <v>1011596278</v>
      </c>
      <c r="I22" s="319">
        <v>98907915</v>
      </c>
      <c r="J22" s="320">
        <v>98907913</v>
      </c>
      <c r="K22" s="320">
        <v>80827278</v>
      </c>
      <c r="L22" s="320">
        <v>207769000</v>
      </c>
      <c r="M22" s="320">
        <v>207769000</v>
      </c>
      <c r="N22" s="320"/>
      <c r="O22" s="320"/>
      <c r="P22" s="320"/>
      <c r="Q22" s="320">
        <v>280000000</v>
      </c>
      <c r="R22" s="320"/>
      <c r="S22" s="320"/>
      <c r="T22" s="320"/>
      <c r="U22" s="311"/>
      <c r="V22" s="320">
        <v>284000000</v>
      </c>
      <c r="W22" s="320"/>
      <c r="X22" s="320"/>
      <c r="Y22" s="320"/>
      <c r="Z22" s="311"/>
      <c r="AA22" s="320">
        <v>159000000</v>
      </c>
      <c r="AB22" s="319"/>
      <c r="AC22" s="319"/>
      <c r="AD22" s="319"/>
      <c r="AE22" s="296"/>
      <c r="AF22" s="324">
        <v>43220000</v>
      </c>
      <c r="AG22" s="324">
        <v>61710000</v>
      </c>
      <c r="AH22" s="325"/>
      <c r="AI22" s="355"/>
      <c r="AJ22" s="326">
        <f>AG22/M22</f>
        <v>0.29701254758890883</v>
      </c>
      <c r="AK22" s="468">
        <f>(AF22+K22)/H22</f>
        <v>0.12262528114995694</v>
      </c>
      <c r="AL22" s="817"/>
      <c r="AM22" s="823"/>
      <c r="AN22" s="823"/>
      <c r="AO22" s="823"/>
      <c r="AP22" s="823"/>
      <c r="AQ22" s="78"/>
      <c r="AR22" s="78"/>
      <c r="AS22" s="78"/>
      <c r="AT22" s="78"/>
    </row>
    <row r="23" spans="1:46" s="43" customFormat="1" ht="35.1" customHeight="1" x14ac:dyDescent="0.25">
      <c r="A23" s="819"/>
      <c r="B23" s="825"/>
      <c r="C23" s="821"/>
      <c r="D23" s="819"/>
      <c r="E23" s="821"/>
      <c r="F23" s="819"/>
      <c r="G23" s="634" t="s">
        <v>136</v>
      </c>
      <c r="H23" s="327"/>
      <c r="I23" s="356"/>
      <c r="J23" s="357"/>
      <c r="K23" s="357"/>
      <c r="L23" s="356"/>
      <c r="M23" s="327"/>
      <c r="N23" s="327"/>
      <c r="O23" s="328"/>
      <c r="P23" s="64"/>
      <c r="Q23" s="329"/>
      <c r="R23" s="327"/>
      <c r="S23" s="327"/>
      <c r="T23" s="327"/>
      <c r="U23" s="296"/>
      <c r="V23" s="327"/>
      <c r="W23" s="327"/>
      <c r="X23" s="327"/>
      <c r="Y23" s="327"/>
      <c r="Z23" s="296"/>
      <c r="AA23" s="327"/>
      <c r="AB23" s="327"/>
      <c r="AC23" s="327"/>
      <c r="AD23" s="327"/>
      <c r="AE23" s="296"/>
      <c r="AF23" s="324"/>
      <c r="AG23" s="53"/>
      <c r="AH23" s="358"/>
      <c r="AI23" s="53"/>
      <c r="AJ23" s="326"/>
      <c r="AK23" s="468"/>
      <c r="AL23" s="817"/>
      <c r="AM23" s="823"/>
      <c r="AN23" s="823"/>
      <c r="AO23" s="823"/>
      <c r="AP23" s="823"/>
      <c r="AQ23" s="78"/>
      <c r="AR23" s="78"/>
      <c r="AS23" s="78"/>
      <c r="AT23" s="78"/>
    </row>
    <row r="24" spans="1:46" s="43" customFormat="1" ht="35.1" customHeight="1" x14ac:dyDescent="0.25">
      <c r="A24" s="819"/>
      <c r="B24" s="825"/>
      <c r="C24" s="821"/>
      <c r="D24" s="819"/>
      <c r="E24" s="821"/>
      <c r="F24" s="819"/>
      <c r="G24" s="634" t="s">
        <v>141</v>
      </c>
      <c r="H24" s="327"/>
      <c r="I24" s="356"/>
      <c r="J24" s="359"/>
      <c r="K24" s="360"/>
      <c r="L24" s="327">
        <v>57533097</v>
      </c>
      <c r="M24" s="327">
        <v>57533097</v>
      </c>
      <c r="N24" s="327"/>
      <c r="O24" s="328"/>
      <c r="P24" s="64"/>
      <c r="Q24" s="329"/>
      <c r="R24" s="327"/>
      <c r="S24" s="327"/>
      <c r="T24" s="327"/>
      <c r="U24" s="296"/>
      <c r="V24" s="327"/>
      <c r="W24" s="327"/>
      <c r="X24" s="327"/>
      <c r="Y24" s="327"/>
      <c r="Z24" s="296"/>
      <c r="AA24" s="327"/>
      <c r="AB24" s="327"/>
      <c r="AC24" s="327"/>
      <c r="AD24" s="327"/>
      <c r="AE24" s="296"/>
      <c r="AF24" s="324">
        <v>17533097</v>
      </c>
      <c r="AG24" s="338">
        <v>47533097</v>
      </c>
      <c r="AH24" s="361"/>
      <c r="AI24" s="110"/>
      <c r="AJ24" s="326"/>
      <c r="AK24" s="468"/>
      <c r="AL24" s="817"/>
      <c r="AM24" s="823"/>
      <c r="AN24" s="823"/>
      <c r="AO24" s="823"/>
      <c r="AP24" s="823"/>
      <c r="AQ24" s="78"/>
      <c r="AR24" s="78"/>
      <c r="AS24" s="78"/>
      <c r="AT24" s="78"/>
    </row>
    <row r="25" spans="1:46" s="43" customFormat="1" ht="35.1" customHeight="1" x14ac:dyDescent="0.25">
      <c r="A25" s="819"/>
      <c r="B25" s="825"/>
      <c r="C25" s="821"/>
      <c r="D25" s="819"/>
      <c r="E25" s="821"/>
      <c r="F25" s="819"/>
      <c r="G25" s="634" t="s">
        <v>143</v>
      </c>
      <c r="H25" s="340">
        <f>+H21</f>
        <v>20000</v>
      </c>
      <c r="I25" s="362">
        <v>2500</v>
      </c>
      <c r="J25" s="362">
        <f>+J21</f>
        <v>2591</v>
      </c>
      <c r="K25" s="362">
        <v>2591</v>
      </c>
      <c r="L25" s="362">
        <v>5000</v>
      </c>
      <c r="M25" s="362">
        <v>5000</v>
      </c>
      <c r="N25" s="362"/>
      <c r="O25" s="362"/>
      <c r="P25" s="362"/>
      <c r="Q25" s="362">
        <f t="shared" ref="Q25:AA25" si="1">+Q21</f>
        <v>4909</v>
      </c>
      <c r="R25" s="362"/>
      <c r="S25" s="362"/>
      <c r="T25" s="362"/>
      <c r="U25" s="362"/>
      <c r="V25" s="362">
        <f t="shared" si="1"/>
        <v>5000</v>
      </c>
      <c r="W25" s="362"/>
      <c r="X25" s="362"/>
      <c r="Y25" s="362"/>
      <c r="Z25" s="362"/>
      <c r="AA25" s="362">
        <f t="shared" si="1"/>
        <v>2500</v>
      </c>
      <c r="AB25" s="340"/>
      <c r="AC25" s="340"/>
      <c r="AD25" s="340"/>
      <c r="AE25" s="296"/>
      <c r="AF25" s="53">
        <v>1279</v>
      </c>
      <c r="AG25" s="53">
        <v>2745</v>
      </c>
      <c r="AH25" s="50"/>
      <c r="AI25" s="53"/>
      <c r="AJ25" s="326"/>
      <c r="AK25" s="468"/>
      <c r="AL25" s="817"/>
      <c r="AM25" s="823"/>
      <c r="AN25" s="823"/>
      <c r="AO25" s="823"/>
      <c r="AP25" s="823"/>
      <c r="AQ25" s="78"/>
      <c r="AR25" s="78"/>
      <c r="AS25" s="78"/>
      <c r="AT25" s="78"/>
    </row>
    <row r="26" spans="1:46" s="43" customFormat="1" ht="35.1" customHeight="1" thickBot="1" x14ac:dyDescent="0.3">
      <c r="A26" s="819"/>
      <c r="B26" s="825"/>
      <c r="C26" s="821"/>
      <c r="D26" s="819"/>
      <c r="E26" s="821"/>
      <c r="F26" s="819"/>
      <c r="G26" s="637" t="s">
        <v>149</v>
      </c>
      <c r="H26" s="363">
        <f>+H22</f>
        <v>1011596278</v>
      </c>
      <c r="I26" s="363">
        <f>+I22</f>
        <v>98907915</v>
      </c>
      <c r="J26" s="363">
        <f t="shared" ref="J26:AA26" si="2">+J22</f>
        <v>98907913</v>
      </c>
      <c r="K26" s="363">
        <v>80827278</v>
      </c>
      <c r="L26" s="363">
        <v>265302097</v>
      </c>
      <c r="M26" s="363">
        <v>265302097</v>
      </c>
      <c r="N26" s="363"/>
      <c r="O26" s="363"/>
      <c r="P26" s="363"/>
      <c r="Q26" s="363">
        <f t="shared" si="2"/>
        <v>280000000</v>
      </c>
      <c r="R26" s="363"/>
      <c r="S26" s="363"/>
      <c r="T26" s="363"/>
      <c r="U26" s="363"/>
      <c r="V26" s="363">
        <f t="shared" si="2"/>
        <v>284000000</v>
      </c>
      <c r="W26" s="363"/>
      <c r="X26" s="363"/>
      <c r="Y26" s="363"/>
      <c r="Z26" s="363"/>
      <c r="AA26" s="363">
        <f t="shared" si="2"/>
        <v>159000000</v>
      </c>
      <c r="AB26" s="363"/>
      <c r="AC26" s="363"/>
      <c r="AD26" s="363"/>
      <c r="AE26" s="302"/>
      <c r="AF26" s="363">
        <v>60753097</v>
      </c>
      <c r="AG26" s="363">
        <v>109243097</v>
      </c>
      <c r="AH26" s="364"/>
      <c r="AI26" s="365"/>
      <c r="AJ26" s="366"/>
      <c r="AK26" s="473"/>
      <c r="AL26" s="817"/>
      <c r="AM26" s="823"/>
      <c r="AN26" s="823"/>
      <c r="AO26" s="823"/>
      <c r="AP26" s="823"/>
      <c r="AQ26" s="78"/>
      <c r="AR26" s="78"/>
      <c r="AS26" s="78"/>
      <c r="AT26" s="78"/>
    </row>
    <row r="27" spans="1:46" s="79" customFormat="1" ht="35.1" customHeight="1" x14ac:dyDescent="0.25">
      <c r="A27" s="819" t="s">
        <v>188</v>
      </c>
      <c r="B27" s="825">
        <v>4</v>
      </c>
      <c r="C27" s="821" t="s">
        <v>189</v>
      </c>
      <c r="D27" s="819" t="s">
        <v>86</v>
      </c>
      <c r="E27" s="821">
        <v>478</v>
      </c>
      <c r="F27" s="819"/>
      <c r="G27" s="631" t="s">
        <v>116</v>
      </c>
      <c r="H27" s="367">
        <f>+J27+L27+Q27+V27+AA27</f>
        <v>500</v>
      </c>
      <c r="I27" s="368">
        <v>60</v>
      </c>
      <c r="J27" s="369">
        <v>60</v>
      </c>
      <c r="K27" s="369">
        <v>13</v>
      </c>
      <c r="L27" s="369">
        <v>120</v>
      </c>
      <c r="M27" s="369">
        <v>120</v>
      </c>
      <c r="N27" s="369"/>
      <c r="O27" s="370"/>
      <c r="P27" s="162"/>
      <c r="Q27" s="371">
        <v>130</v>
      </c>
      <c r="R27" s="369"/>
      <c r="S27" s="369"/>
      <c r="T27" s="369"/>
      <c r="U27" s="372"/>
      <c r="V27" s="369">
        <v>130</v>
      </c>
      <c r="W27" s="369"/>
      <c r="X27" s="369"/>
      <c r="Y27" s="369"/>
      <c r="Z27" s="372"/>
      <c r="AA27" s="369">
        <v>60</v>
      </c>
      <c r="AB27" s="373"/>
      <c r="AC27" s="373"/>
      <c r="AD27" s="373"/>
      <c r="AE27" s="314"/>
      <c r="AF27" s="374">
        <v>0</v>
      </c>
      <c r="AG27" s="375">
        <v>0</v>
      </c>
      <c r="AH27" s="376"/>
      <c r="AI27" s="377"/>
      <c r="AJ27" s="318">
        <f>AG27/M27</f>
        <v>0</v>
      </c>
      <c r="AK27" s="482">
        <f>(AF27+K27)/H27</f>
        <v>2.5999999999999999E-2</v>
      </c>
      <c r="AL27" s="835" t="s">
        <v>254</v>
      </c>
      <c r="AM27" s="816" t="s">
        <v>224</v>
      </c>
      <c r="AN27" s="816" t="s">
        <v>88</v>
      </c>
      <c r="AO27" s="828" t="s">
        <v>120</v>
      </c>
      <c r="AP27" s="828" t="s">
        <v>104</v>
      </c>
    </row>
    <row r="28" spans="1:46" s="79" customFormat="1" ht="35.1" customHeight="1" x14ac:dyDescent="0.25">
      <c r="A28" s="819"/>
      <c r="B28" s="825"/>
      <c r="C28" s="821"/>
      <c r="D28" s="819"/>
      <c r="E28" s="821"/>
      <c r="F28" s="819"/>
      <c r="G28" s="630" t="s">
        <v>129</v>
      </c>
      <c r="H28" s="283">
        <f>K28+L28+Q28+V28+AA28</f>
        <v>9092703085</v>
      </c>
      <c r="I28" s="378">
        <v>628505447</v>
      </c>
      <c r="J28" s="379">
        <v>628505447</v>
      </c>
      <c r="K28" s="379">
        <v>545279085</v>
      </c>
      <c r="L28" s="379">
        <v>1159424000</v>
      </c>
      <c r="M28" s="379">
        <v>1159424000</v>
      </c>
      <c r="N28" s="379"/>
      <c r="O28" s="380"/>
      <c r="P28" s="144"/>
      <c r="Q28" s="381">
        <v>2694000000</v>
      </c>
      <c r="R28" s="379"/>
      <c r="S28" s="379"/>
      <c r="T28" s="379"/>
      <c r="U28" s="372"/>
      <c r="V28" s="379">
        <v>2694000000</v>
      </c>
      <c r="W28" s="379"/>
      <c r="X28" s="379"/>
      <c r="Y28" s="379"/>
      <c r="Z28" s="372"/>
      <c r="AA28" s="281">
        <v>2000000000</v>
      </c>
      <c r="AB28" s="374"/>
      <c r="AC28" s="374"/>
      <c r="AD28" s="374"/>
      <c r="AE28" s="314"/>
      <c r="AF28" s="283">
        <v>263232000</v>
      </c>
      <c r="AG28" s="283">
        <v>698210500</v>
      </c>
      <c r="AH28" s="382"/>
      <c r="AI28" s="383"/>
      <c r="AJ28" s="326">
        <f>AG28/M28</f>
        <v>0.60220462919518658</v>
      </c>
      <c r="AK28" s="468">
        <f>(AF28+K28)/H28</f>
        <v>8.8918672197025775E-2</v>
      </c>
      <c r="AL28" s="835"/>
      <c r="AM28" s="816"/>
      <c r="AN28" s="816"/>
      <c r="AO28" s="823"/>
      <c r="AP28" s="823"/>
    </row>
    <row r="29" spans="1:46" s="79" customFormat="1" ht="35.1" customHeight="1" x14ac:dyDescent="0.25">
      <c r="A29" s="819"/>
      <c r="B29" s="825"/>
      <c r="C29" s="821"/>
      <c r="D29" s="819"/>
      <c r="E29" s="821"/>
      <c r="F29" s="819"/>
      <c r="G29" s="630" t="s">
        <v>136</v>
      </c>
      <c r="H29" s="85"/>
      <c r="I29" s="384"/>
      <c r="J29" s="384"/>
      <c r="K29" s="384"/>
      <c r="L29" s="378">
        <v>47</v>
      </c>
      <c r="M29" s="385">
        <v>47</v>
      </c>
      <c r="N29" s="378"/>
      <c r="O29" s="386"/>
      <c r="P29" s="92"/>
      <c r="Q29" s="387"/>
      <c r="R29" s="378"/>
      <c r="S29" s="378"/>
      <c r="T29" s="378"/>
      <c r="U29" s="314"/>
      <c r="V29" s="378"/>
      <c r="W29" s="378"/>
      <c r="X29" s="378"/>
      <c r="Y29" s="378"/>
      <c r="Z29" s="314"/>
      <c r="AA29" s="378"/>
      <c r="AB29" s="374"/>
      <c r="AC29" s="374"/>
      <c r="AD29" s="374"/>
      <c r="AE29" s="314"/>
      <c r="AF29" s="283"/>
      <c r="AG29" s="283"/>
      <c r="AH29" s="382"/>
      <c r="AI29" s="388"/>
      <c r="AJ29" s="389"/>
      <c r="AK29" s="647"/>
      <c r="AL29" s="835"/>
      <c r="AM29" s="816"/>
      <c r="AN29" s="816"/>
      <c r="AO29" s="823"/>
      <c r="AP29" s="823"/>
    </row>
    <row r="30" spans="1:46" s="79" customFormat="1" ht="35.1" customHeight="1" x14ac:dyDescent="0.25">
      <c r="A30" s="819"/>
      <c r="B30" s="825"/>
      <c r="C30" s="821"/>
      <c r="D30" s="819"/>
      <c r="E30" s="821"/>
      <c r="F30" s="819"/>
      <c r="G30" s="630" t="s">
        <v>141</v>
      </c>
      <c r="H30" s="284"/>
      <c r="I30" s="283"/>
      <c r="J30" s="283"/>
      <c r="K30" s="283"/>
      <c r="L30" s="283">
        <v>263795085</v>
      </c>
      <c r="M30" s="283">
        <v>263795085</v>
      </c>
      <c r="N30" s="283"/>
      <c r="O30" s="283"/>
      <c r="P30" s="85"/>
      <c r="Q30" s="283"/>
      <c r="R30" s="283"/>
      <c r="S30" s="283"/>
      <c r="T30" s="283"/>
      <c r="U30" s="85"/>
      <c r="V30" s="283"/>
      <c r="W30" s="283"/>
      <c r="X30" s="283"/>
      <c r="Y30" s="283"/>
      <c r="Z30" s="85"/>
      <c r="AA30" s="283"/>
      <c r="AB30" s="374"/>
      <c r="AC30" s="374"/>
      <c r="AD30" s="374"/>
      <c r="AE30" s="314"/>
      <c r="AF30" s="283">
        <v>257556993</v>
      </c>
      <c r="AG30" s="283">
        <v>263795085</v>
      </c>
      <c r="AH30" s="382"/>
      <c r="AI30" s="388"/>
      <c r="AJ30" s="389"/>
      <c r="AK30" s="647"/>
      <c r="AL30" s="835"/>
      <c r="AM30" s="816"/>
      <c r="AN30" s="816"/>
      <c r="AO30" s="823"/>
      <c r="AP30" s="823"/>
    </row>
    <row r="31" spans="1:46" s="79" customFormat="1" ht="35.1" customHeight="1" x14ac:dyDescent="0.25">
      <c r="A31" s="819"/>
      <c r="B31" s="825"/>
      <c r="C31" s="821"/>
      <c r="D31" s="819"/>
      <c r="E31" s="821"/>
      <c r="F31" s="819"/>
      <c r="G31" s="630" t="s">
        <v>143</v>
      </c>
      <c r="H31" s="390">
        <v>500</v>
      </c>
      <c r="I31" s="368">
        <f>+I27</f>
        <v>60</v>
      </c>
      <c r="J31" s="368">
        <f>+J27</f>
        <v>60</v>
      </c>
      <c r="K31" s="368">
        <v>13</v>
      </c>
      <c r="L31" s="368">
        <v>167</v>
      </c>
      <c r="M31" s="368">
        <v>167</v>
      </c>
      <c r="N31" s="368"/>
      <c r="O31" s="368"/>
      <c r="P31" s="368"/>
      <c r="Q31" s="368">
        <f t="shared" ref="Q31:AA31" si="3">+Q27</f>
        <v>130</v>
      </c>
      <c r="R31" s="368"/>
      <c r="S31" s="368"/>
      <c r="T31" s="368"/>
      <c r="U31" s="368"/>
      <c r="V31" s="368">
        <f t="shared" si="3"/>
        <v>130</v>
      </c>
      <c r="W31" s="368"/>
      <c r="X31" s="368"/>
      <c r="Y31" s="368"/>
      <c r="Z31" s="368"/>
      <c r="AA31" s="368">
        <f t="shared" si="3"/>
        <v>60</v>
      </c>
      <c r="AB31" s="373"/>
      <c r="AC31" s="373"/>
      <c r="AD31" s="373"/>
      <c r="AE31" s="314"/>
      <c r="AF31" s="283">
        <v>0</v>
      </c>
      <c r="AG31" s="283">
        <v>0</v>
      </c>
      <c r="AH31" s="382"/>
      <c r="AI31" s="388"/>
      <c r="AJ31" s="389"/>
      <c r="AK31" s="647"/>
      <c r="AL31" s="835"/>
      <c r="AM31" s="816"/>
      <c r="AN31" s="816"/>
      <c r="AO31" s="823"/>
      <c r="AP31" s="823"/>
    </row>
    <row r="32" spans="1:46" s="79" customFormat="1" ht="35.1" customHeight="1" thickBot="1" x14ac:dyDescent="0.3">
      <c r="A32" s="819"/>
      <c r="B32" s="825"/>
      <c r="C32" s="821"/>
      <c r="D32" s="819"/>
      <c r="E32" s="821"/>
      <c r="F32" s="819"/>
      <c r="G32" s="638" t="s">
        <v>149</v>
      </c>
      <c r="H32" s="378">
        <f>+H28</f>
        <v>9092703085</v>
      </c>
      <c r="I32" s="378">
        <f>+I28</f>
        <v>628505447</v>
      </c>
      <c r="J32" s="378">
        <f t="shared" ref="J32:AA32" si="4">+J28</f>
        <v>628505447</v>
      </c>
      <c r="K32" s="378">
        <v>545279085</v>
      </c>
      <c r="L32" s="378">
        <v>1423219085</v>
      </c>
      <c r="M32" s="378">
        <v>1423219085</v>
      </c>
      <c r="N32" s="378"/>
      <c r="O32" s="378"/>
      <c r="P32" s="378"/>
      <c r="Q32" s="378">
        <f t="shared" si="4"/>
        <v>2694000000</v>
      </c>
      <c r="R32" s="378"/>
      <c r="S32" s="378"/>
      <c r="T32" s="378"/>
      <c r="U32" s="378"/>
      <c r="V32" s="378">
        <f t="shared" si="4"/>
        <v>2694000000</v>
      </c>
      <c r="W32" s="378"/>
      <c r="X32" s="378"/>
      <c r="Y32" s="378"/>
      <c r="Z32" s="378"/>
      <c r="AA32" s="378">
        <f t="shared" si="4"/>
        <v>2000000000</v>
      </c>
      <c r="AB32" s="374"/>
      <c r="AC32" s="374"/>
      <c r="AD32" s="374"/>
      <c r="AE32" s="314"/>
      <c r="AF32" s="374">
        <v>520788993</v>
      </c>
      <c r="AG32" s="378">
        <v>962005585</v>
      </c>
      <c r="AH32" s="391"/>
      <c r="AI32" s="392"/>
      <c r="AJ32" s="393"/>
      <c r="AK32" s="648"/>
      <c r="AL32" s="835"/>
      <c r="AM32" s="816"/>
      <c r="AN32" s="816"/>
      <c r="AO32" s="823"/>
      <c r="AP32" s="823"/>
    </row>
    <row r="33" spans="1:46" s="79" customFormat="1" ht="35.1" customHeight="1" x14ac:dyDescent="0.25">
      <c r="A33" s="819"/>
      <c r="B33" s="825">
        <v>5</v>
      </c>
      <c r="C33" s="826" t="s">
        <v>195</v>
      </c>
      <c r="D33" s="819" t="s">
        <v>196</v>
      </c>
      <c r="E33" s="821">
        <v>478</v>
      </c>
      <c r="F33" s="819"/>
      <c r="G33" s="629" t="s">
        <v>116</v>
      </c>
      <c r="H33" s="394">
        <v>100</v>
      </c>
      <c r="I33" s="395">
        <v>10</v>
      </c>
      <c r="J33" s="396">
        <v>10</v>
      </c>
      <c r="K33" s="396">
        <v>10</v>
      </c>
      <c r="L33" s="396">
        <v>30</v>
      </c>
      <c r="M33" s="396">
        <v>30</v>
      </c>
      <c r="N33" s="396"/>
      <c r="O33" s="396"/>
      <c r="P33" s="396"/>
      <c r="Q33" s="396">
        <v>60</v>
      </c>
      <c r="R33" s="396"/>
      <c r="S33" s="396"/>
      <c r="T33" s="396"/>
      <c r="U33" s="396"/>
      <c r="V33" s="396">
        <v>90</v>
      </c>
      <c r="W33" s="396"/>
      <c r="X33" s="396"/>
      <c r="Y33" s="396"/>
      <c r="Z33" s="396"/>
      <c r="AA33" s="396">
        <v>100</v>
      </c>
      <c r="AB33" s="394"/>
      <c r="AC33" s="394"/>
      <c r="AD33" s="394"/>
      <c r="AE33" s="292"/>
      <c r="AF33" s="397">
        <v>3</v>
      </c>
      <c r="AG33" s="398">
        <v>16</v>
      </c>
      <c r="AH33" s="399"/>
      <c r="AI33" s="400"/>
      <c r="AJ33" s="401">
        <f>AG33/M33</f>
        <v>0.53333333333333333</v>
      </c>
      <c r="AK33" s="649">
        <f>AF33/H33</f>
        <v>0.03</v>
      </c>
      <c r="AL33" s="829" t="s">
        <v>281</v>
      </c>
      <c r="AM33" s="820" t="s">
        <v>224</v>
      </c>
      <c r="AN33" s="820" t="s">
        <v>88</v>
      </c>
      <c r="AO33" s="828" t="s">
        <v>206</v>
      </c>
      <c r="AP33" s="828" t="s">
        <v>104</v>
      </c>
    </row>
    <row r="34" spans="1:46" s="79" customFormat="1" ht="35.1" customHeight="1" x14ac:dyDescent="0.25">
      <c r="A34" s="819"/>
      <c r="B34" s="825"/>
      <c r="C34" s="826"/>
      <c r="D34" s="819"/>
      <c r="E34" s="821"/>
      <c r="F34" s="819"/>
      <c r="G34" s="630" t="s">
        <v>129</v>
      </c>
      <c r="H34" s="283">
        <f>+K34+L34+Q34+V34+AA34</f>
        <v>2370265768</v>
      </c>
      <c r="I34" s="283">
        <v>204249768</v>
      </c>
      <c r="J34" s="281">
        <v>204249770</v>
      </c>
      <c r="K34" s="281">
        <v>204249768</v>
      </c>
      <c r="L34" s="281">
        <v>318016000</v>
      </c>
      <c r="M34" s="281">
        <v>318016000</v>
      </c>
      <c r="N34" s="281"/>
      <c r="O34" s="380"/>
      <c r="P34" s="144"/>
      <c r="Q34" s="381">
        <v>674000000</v>
      </c>
      <c r="R34" s="379"/>
      <c r="S34" s="379"/>
      <c r="T34" s="379"/>
      <c r="U34" s="311"/>
      <c r="V34" s="281">
        <v>674000000</v>
      </c>
      <c r="W34" s="379"/>
      <c r="X34" s="379"/>
      <c r="Y34" s="379"/>
      <c r="Z34" s="311"/>
      <c r="AA34" s="281">
        <v>500000000</v>
      </c>
      <c r="AB34" s="283"/>
      <c r="AC34" s="283"/>
      <c r="AD34" s="283"/>
      <c r="AE34" s="296"/>
      <c r="AF34" s="283">
        <v>235666500</v>
      </c>
      <c r="AG34" s="283">
        <v>315121500</v>
      </c>
      <c r="AH34" s="382"/>
      <c r="AI34" s="402"/>
      <c r="AJ34" s="403">
        <f>AG34/M34</f>
        <v>0.99089825669148723</v>
      </c>
      <c r="AK34" s="468">
        <f>(AF34+K34)/H34</f>
        <v>0.18559786583392113</v>
      </c>
      <c r="AL34" s="829"/>
      <c r="AM34" s="823"/>
      <c r="AN34" s="823"/>
      <c r="AO34" s="823"/>
      <c r="AP34" s="823"/>
    </row>
    <row r="35" spans="1:46" s="79" customFormat="1" ht="35.1" customHeight="1" x14ac:dyDescent="0.25">
      <c r="A35" s="819"/>
      <c r="B35" s="825"/>
      <c r="C35" s="826"/>
      <c r="D35" s="819"/>
      <c r="E35" s="821"/>
      <c r="F35" s="819"/>
      <c r="G35" s="630" t="s">
        <v>136</v>
      </c>
      <c r="H35" s="378"/>
      <c r="I35" s="283"/>
      <c r="J35" s="283"/>
      <c r="K35" s="283"/>
      <c r="L35" s="283"/>
      <c r="M35" s="283"/>
      <c r="N35" s="283"/>
      <c r="O35" s="386"/>
      <c r="P35" s="85"/>
      <c r="Q35" s="387"/>
      <c r="R35" s="378"/>
      <c r="S35" s="378"/>
      <c r="T35" s="378"/>
      <c r="U35" s="296"/>
      <c r="V35" s="283"/>
      <c r="W35" s="378"/>
      <c r="X35" s="378"/>
      <c r="Y35" s="378"/>
      <c r="Z35" s="296"/>
      <c r="AA35" s="283"/>
      <c r="AB35" s="283"/>
      <c r="AC35" s="283"/>
      <c r="AD35" s="283"/>
      <c r="AE35" s="296"/>
      <c r="AF35" s="283"/>
      <c r="AG35" s="283"/>
      <c r="AH35" s="382"/>
      <c r="AI35" s="388"/>
      <c r="AJ35" s="389"/>
      <c r="AK35" s="647"/>
      <c r="AL35" s="829"/>
      <c r="AM35" s="823"/>
      <c r="AN35" s="823"/>
      <c r="AO35" s="823"/>
      <c r="AP35" s="823"/>
    </row>
    <row r="36" spans="1:46" s="79" customFormat="1" ht="35.1" customHeight="1" x14ac:dyDescent="0.25">
      <c r="A36" s="819"/>
      <c r="B36" s="825"/>
      <c r="C36" s="826"/>
      <c r="D36" s="819"/>
      <c r="E36" s="821"/>
      <c r="F36" s="819"/>
      <c r="G36" s="630" t="s">
        <v>141</v>
      </c>
      <c r="H36" s="378"/>
      <c r="I36" s="283"/>
      <c r="J36" s="283"/>
      <c r="K36" s="283"/>
      <c r="L36" s="283">
        <v>65573517</v>
      </c>
      <c r="M36" s="283">
        <v>65573517</v>
      </c>
      <c r="N36" s="283"/>
      <c r="O36" s="386"/>
      <c r="P36" s="85"/>
      <c r="Q36" s="387"/>
      <c r="R36" s="378"/>
      <c r="S36" s="378"/>
      <c r="T36" s="378"/>
      <c r="U36" s="296"/>
      <c r="V36" s="283"/>
      <c r="W36" s="378"/>
      <c r="X36" s="378"/>
      <c r="Y36" s="378"/>
      <c r="Z36" s="296"/>
      <c r="AA36" s="283"/>
      <c r="AB36" s="283"/>
      <c r="AC36" s="283"/>
      <c r="AD36" s="283"/>
      <c r="AE36" s="296"/>
      <c r="AF36" s="283">
        <v>65573517</v>
      </c>
      <c r="AG36" s="283">
        <v>65573517</v>
      </c>
      <c r="AH36" s="382"/>
      <c r="AI36" s="388"/>
      <c r="AJ36" s="389"/>
      <c r="AK36" s="647"/>
      <c r="AL36" s="829"/>
      <c r="AM36" s="823"/>
      <c r="AN36" s="823"/>
      <c r="AO36" s="823"/>
      <c r="AP36" s="823"/>
    </row>
    <row r="37" spans="1:46" s="79" customFormat="1" ht="35.1" customHeight="1" x14ac:dyDescent="0.25">
      <c r="A37" s="819"/>
      <c r="B37" s="825"/>
      <c r="C37" s="826"/>
      <c r="D37" s="819"/>
      <c r="E37" s="821"/>
      <c r="F37" s="819"/>
      <c r="G37" s="630" t="s">
        <v>143</v>
      </c>
      <c r="H37" s="404">
        <v>100</v>
      </c>
      <c r="I37" s="404">
        <v>10</v>
      </c>
      <c r="J37" s="404">
        <f>+J33</f>
        <v>10</v>
      </c>
      <c r="K37" s="404">
        <v>8</v>
      </c>
      <c r="L37" s="404">
        <v>30</v>
      </c>
      <c r="M37" s="404">
        <v>30</v>
      </c>
      <c r="N37" s="404"/>
      <c r="O37" s="404"/>
      <c r="P37" s="404"/>
      <c r="Q37" s="404">
        <f t="shared" ref="Q37:AA37" si="5">+Q33</f>
        <v>60</v>
      </c>
      <c r="R37" s="404"/>
      <c r="S37" s="404"/>
      <c r="T37" s="404"/>
      <c r="U37" s="404"/>
      <c r="V37" s="404">
        <f t="shared" si="5"/>
        <v>90</v>
      </c>
      <c r="W37" s="404"/>
      <c r="X37" s="404"/>
      <c r="Y37" s="404"/>
      <c r="Z37" s="404"/>
      <c r="AA37" s="404">
        <f t="shared" si="5"/>
        <v>100</v>
      </c>
      <c r="AB37" s="284"/>
      <c r="AC37" s="284"/>
      <c r="AD37" s="284"/>
      <c r="AE37" s="296"/>
      <c r="AF37" s="283">
        <v>3</v>
      </c>
      <c r="AG37" s="283">
        <v>16</v>
      </c>
      <c r="AH37" s="382"/>
      <c r="AI37" s="388"/>
      <c r="AJ37" s="389"/>
      <c r="AK37" s="647"/>
      <c r="AL37" s="829"/>
      <c r="AM37" s="823"/>
      <c r="AN37" s="823"/>
      <c r="AO37" s="823"/>
      <c r="AP37" s="823"/>
    </row>
    <row r="38" spans="1:46" s="79" customFormat="1" ht="35.1" customHeight="1" thickBot="1" x14ac:dyDescent="0.3">
      <c r="A38" s="819"/>
      <c r="B38" s="825"/>
      <c r="C38" s="826"/>
      <c r="D38" s="819"/>
      <c r="E38" s="821"/>
      <c r="F38" s="819"/>
      <c r="G38" s="632" t="s">
        <v>149</v>
      </c>
      <c r="H38" s="301">
        <f>+H34</f>
        <v>2370265768</v>
      </c>
      <c r="I38" s="301">
        <f>+I34</f>
        <v>204249768</v>
      </c>
      <c r="J38" s="301">
        <f t="shared" ref="J38:AA38" si="6">+J34</f>
        <v>204249770</v>
      </c>
      <c r="K38" s="301">
        <v>204249768</v>
      </c>
      <c r="L38" s="301">
        <v>383589517</v>
      </c>
      <c r="M38" s="301">
        <v>383589517</v>
      </c>
      <c r="N38" s="301"/>
      <c r="O38" s="301"/>
      <c r="P38" s="301"/>
      <c r="Q38" s="301">
        <f t="shared" si="6"/>
        <v>674000000</v>
      </c>
      <c r="R38" s="301"/>
      <c r="S38" s="301"/>
      <c r="T38" s="301"/>
      <c r="U38" s="301"/>
      <c r="V38" s="301">
        <f t="shared" si="6"/>
        <v>674000000</v>
      </c>
      <c r="W38" s="301"/>
      <c r="X38" s="301"/>
      <c r="Y38" s="301"/>
      <c r="Z38" s="301"/>
      <c r="AA38" s="301">
        <f t="shared" si="6"/>
        <v>500000000</v>
      </c>
      <c r="AB38" s="405"/>
      <c r="AC38" s="405"/>
      <c r="AD38" s="405"/>
      <c r="AE38" s="302"/>
      <c r="AF38" s="405">
        <v>301240017</v>
      </c>
      <c r="AG38" s="301">
        <v>380695017</v>
      </c>
      <c r="AH38" s="303"/>
      <c r="AI38" s="406"/>
      <c r="AJ38" s="407"/>
      <c r="AK38" s="650"/>
      <c r="AL38" s="829"/>
      <c r="AM38" s="823"/>
      <c r="AN38" s="823"/>
      <c r="AO38" s="823"/>
      <c r="AP38" s="823"/>
    </row>
    <row r="39" spans="1:46" s="43" customFormat="1" ht="35.1" customHeight="1" x14ac:dyDescent="0.25">
      <c r="A39" s="819"/>
      <c r="B39" s="825">
        <v>6</v>
      </c>
      <c r="C39" s="821" t="s">
        <v>197</v>
      </c>
      <c r="D39" s="819" t="s">
        <v>196</v>
      </c>
      <c r="E39" s="821">
        <v>478</v>
      </c>
      <c r="F39" s="819"/>
      <c r="G39" s="633" t="s">
        <v>116</v>
      </c>
      <c r="H39" s="408">
        <v>100</v>
      </c>
      <c r="I39" s="409">
        <v>25</v>
      </c>
      <c r="J39" s="409">
        <v>25</v>
      </c>
      <c r="K39" s="409">
        <v>25</v>
      </c>
      <c r="L39" s="410">
        <v>70</v>
      </c>
      <c r="M39" s="409">
        <v>70</v>
      </c>
      <c r="N39" s="409"/>
      <c r="O39" s="411"/>
      <c r="P39" s="410"/>
      <c r="Q39" s="412">
        <v>94</v>
      </c>
      <c r="R39" s="409"/>
      <c r="S39" s="409"/>
      <c r="T39" s="409"/>
      <c r="U39" s="311"/>
      <c r="V39" s="409">
        <v>97</v>
      </c>
      <c r="W39" s="409"/>
      <c r="X39" s="409"/>
      <c r="Y39" s="409"/>
      <c r="Z39" s="409"/>
      <c r="AA39" s="413">
        <v>100</v>
      </c>
      <c r="AB39" s="414"/>
      <c r="AC39" s="408"/>
      <c r="AD39" s="408"/>
      <c r="AE39" s="296"/>
      <c r="AF39" s="415">
        <v>42.5</v>
      </c>
      <c r="AG39" s="347">
        <v>52</v>
      </c>
      <c r="AH39" s="350"/>
      <c r="AI39" s="416"/>
      <c r="AJ39" s="318">
        <f>AG39/M39</f>
        <v>0.74285714285714288</v>
      </c>
      <c r="AK39" s="482">
        <f>AF39/H39</f>
        <v>0.42499999999999999</v>
      </c>
      <c r="AL39" s="832" t="s">
        <v>282</v>
      </c>
      <c r="AM39" s="820" t="s">
        <v>224</v>
      </c>
      <c r="AN39" s="820" t="s">
        <v>88</v>
      </c>
      <c r="AO39" s="834" t="s">
        <v>283</v>
      </c>
      <c r="AP39" s="828" t="s">
        <v>104</v>
      </c>
      <c r="AQ39" s="78"/>
      <c r="AR39" s="78"/>
      <c r="AS39" s="78"/>
      <c r="AT39" s="78"/>
    </row>
    <row r="40" spans="1:46" s="43" customFormat="1" ht="35.1" customHeight="1" x14ac:dyDescent="0.25">
      <c r="A40" s="819"/>
      <c r="B40" s="825"/>
      <c r="C40" s="821"/>
      <c r="D40" s="819"/>
      <c r="E40" s="821"/>
      <c r="F40" s="819"/>
      <c r="G40" s="634" t="s">
        <v>129</v>
      </c>
      <c r="H40" s="319">
        <f>+K40+L40+Q40+V40+AA40</f>
        <v>2995335011</v>
      </c>
      <c r="I40" s="417">
        <v>60608658</v>
      </c>
      <c r="J40" s="417">
        <v>60608658</v>
      </c>
      <c r="K40" s="417">
        <v>44335011</v>
      </c>
      <c r="L40" s="417">
        <v>200000000</v>
      </c>
      <c r="M40" s="418">
        <v>200000000</v>
      </c>
      <c r="N40" s="418"/>
      <c r="O40" s="419"/>
      <c r="P40" s="417"/>
      <c r="Q40" s="420">
        <v>2441000000</v>
      </c>
      <c r="R40" s="417"/>
      <c r="S40" s="417"/>
      <c r="T40" s="417"/>
      <c r="U40" s="311"/>
      <c r="V40" s="417">
        <v>150000000</v>
      </c>
      <c r="W40" s="417"/>
      <c r="X40" s="417"/>
      <c r="Y40" s="417"/>
      <c r="Z40" s="421"/>
      <c r="AA40" s="422">
        <v>160000000</v>
      </c>
      <c r="AB40" s="423"/>
      <c r="AC40" s="423"/>
      <c r="AD40" s="423"/>
      <c r="AE40" s="85"/>
      <c r="AF40" s="424">
        <v>0</v>
      </c>
      <c r="AG40" s="424">
        <v>113400000</v>
      </c>
      <c r="AH40" s="425"/>
      <c r="AI40" s="426"/>
      <c r="AJ40" s="427">
        <f>AG40/M40</f>
        <v>0.56699999999999995</v>
      </c>
      <c r="AK40" s="468">
        <f>(AF40+K40)/H40</f>
        <v>1.4801353049720687E-2</v>
      </c>
      <c r="AL40" s="833"/>
      <c r="AM40" s="823"/>
      <c r="AN40" s="823"/>
      <c r="AO40" s="823"/>
      <c r="AP40" s="823"/>
      <c r="AQ40" s="78"/>
      <c r="AR40" s="78"/>
      <c r="AS40" s="78"/>
      <c r="AT40" s="78"/>
    </row>
    <row r="41" spans="1:46" s="43" customFormat="1" ht="35.1" customHeight="1" x14ac:dyDescent="0.25">
      <c r="A41" s="819"/>
      <c r="B41" s="825"/>
      <c r="C41" s="821"/>
      <c r="D41" s="819"/>
      <c r="E41" s="821"/>
      <c r="F41" s="819"/>
      <c r="G41" s="634" t="s">
        <v>136</v>
      </c>
      <c r="H41" s="53">
        <v>0</v>
      </c>
      <c r="I41" s="53">
        <v>0</v>
      </c>
      <c r="J41" s="53"/>
      <c r="K41" s="319"/>
      <c r="L41" s="319"/>
      <c r="M41" s="319"/>
      <c r="N41" s="319"/>
      <c r="O41" s="428"/>
      <c r="P41" s="319"/>
      <c r="Q41" s="429"/>
      <c r="R41" s="348"/>
      <c r="S41" s="348"/>
      <c r="T41" s="348"/>
      <c r="U41" s="296"/>
      <c r="V41" s="348"/>
      <c r="W41" s="348"/>
      <c r="X41" s="348"/>
      <c r="Y41" s="348"/>
      <c r="Z41" s="428"/>
      <c r="AA41" s="424"/>
      <c r="AB41" s="424"/>
      <c r="AC41" s="424"/>
      <c r="AD41" s="424"/>
      <c r="AE41" s="85"/>
      <c r="AF41" s="424"/>
      <c r="AG41" s="424"/>
      <c r="AH41" s="425"/>
      <c r="AI41" s="430"/>
      <c r="AJ41" s="110"/>
      <c r="AK41" s="330"/>
      <c r="AL41" s="833"/>
      <c r="AM41" s="823"/>
      <c r="AN41" s="823"/>
      <c r="AO41" s="823"/>
      <c r="AP41" s="823"/>
      <c r="AQ41" s="78"/>
      <c r="AR41" s="78"/>
      <c r="AS41" s="78"/>
      <c r="AT41" s="78"/>
    </row>
    <row r="42" spans="1:46" s="43" customFormat="1" ht="35.1" customHeight="1" x14ac:dyDescent="0.25">
      <c r="A42" s="819"/>
      <c r="B42" s="825"/>
      <c r="C42" s="821"/>
      <c r="D42" s="819"/>
      <c r="E42" s="821"/>
      <c r="F42" s="819"/>
      <c r="G42" s="634" t="s">
        <v>141</v>
      </c>
      <c r="H42" s="324">
        <v>0</v>
      </c>
      <c r="I42" s="324">
        <v>0</v>
      </c>
      <c r="J42" s="324"/>
      <c r="K42" s="319"/>
      <c r="L42" s="319">
        <v>14704074</v>
      </c>
      <c r="M42" s="319">
        <v>14704074</v>
      </c>
      <c r="N42" s="319"/>
      <c r="O42" s="431"/>
      <c r="P42" s="319"/>
      <c r="Q42" s="323"/>
      <c r="R42" s="319"/>
      <c r="S42" s="319"/>
      <c r="T42" s="319"/>
      <c r="U42" s="432"/>
      <c r="V42" s="319"/>
      <c r="W42" s="319"/>
      <c r="X42" s="319"/>
      <c r="Y42" s="319"/>
      <c r="Z42" s="431"/>
      <c r="AA42" s="424"/>
      <c r="AB42" s="424"/>
      <c r="AC42" s="424"/>
      <c r="AD42" s="424"/>
      <c r="AE42" s="85"/>
      <c r="AF42" s="424">
        <v>6683670</v>
      </c>
      <c r="AG42" s="424">
        <v>14704074</v>
      </c>
      <c r="AH42" s="425"/>
      <c r="AI42" s="430"/>
      <c r="AJ42" s="433"/>
      <c r="AK42" s="338"/>
      <c r="AL42" s="833"/>
      <c r="AM42" s="823"/>
      <c r="AN42" s="823"/>
      <c r="AO42" s="823"/>
      <c r="AP42" s="823"/>
      <c r="AQ42" s="78"/>
      <c r="AR42" s="78"/>
      <c r="AS42" s="78"/>
      <c r="AT42" s="78"/>
    </row>
    <row r="43" spans="1:46" s="43" customFormat="1" ht="35.1" customHeight="1" x14ac:dyDescent="0.25">
      <c r="A43" s="819"/>
      <c r="B43" s="825"/>
      <c r="C43" s="821"/>
      <c r="D43" s="819"/>
      <c r="E43" s="821"/>
      <c r="F43" s="819"/>
      <c r="G43" s="634" t="s">
        <v>143</v>
      </c>
      <c r="H43" s="408">
        <v>100</v>
      </c>
      <c r="I43" s="408">
        <v>25</v>
      </c>
      <c r="J43" s="408">
        <f>+J39</f>
        <v>25</v>
      </c>
      <c r="K43" s="408">
        <v>25</v>
      </c>
      <c r="L43" s="408">
        <v>70</v>
      </c>
      <c r="M43" s="408">
        <v>70</v>
      </c>
      <c r="N43" s="408"/>
      <c r="O43" s="408"/>
      <c r="P43" s="408"/>
      <c r="Q43" s="408">
        <f t="shared" ref="Q43:AA43" si="7">+Q39</f>
        <v>94</v>
      </c>
      <c r="R43" s="408"/>
      <c r="S43" s="408"/>
      <c r="T43" s="408"/>
      <c r="U43" s="408"/>
      <c r="V43" s="408">
        <f t="shared" si="7"/>
        <v>97</v>
      </c>
      <c r="W43" s="408"/>
      <c r="X43" s="408"/>
      <c r="Y43" s="408"/>
      <c r="Z43" s="408"/>
      <c r="AA43" s="408">
        <f t="shared" si="7"/>
        <v>100</v>
      </c>
      <c r="AB43" s="414"/>
      <c r="AC43" s="408"/>
      <c r="AD43" s="408"/>
      <c r="AE43" s="296"/>
      <c r="AF43" s="434">
        <f>+AF39</f>
        <v>42.5</v>
      </c>
      <c r="AG43" s="434">
        <v>52</v>
      </c>
      <c r="AH43" s="435"/>
      <c r="AI43" s="436"/>
      <c r="AJ43" s="437"/>
      <c r="AK43" s="468"/>
      <c r="AL43" s="833"/>
      <c r="AM43" s="823"/>
      <c r="AN43" s="823"/>
      <c r="AO43" s="823"/>
      <c r="AP43" s="823"/>
      <c r="AQ43" s="78"/>
      <c r="AR43" s="78"/>
      <c r="AS43" s="78"/>
      <c r="AT43" s="78"/>
    </row>
    <row r="44" spans="1:46" s="43" customFormat="1" ht="35.1" customHeight="1" thickBot="1" x14ac:dyDescent="0.3">
      <c r="A44" s="819"/>
      <c r="B44" s="825"/>
      <c r="C44" s="821"/>
      <c r="D44" s="819"/>
      <c r="E44" s="821"/>
      <c r="F44" s="819"/>
      <c r="G44" s="635" t="s">
        <v>149</v>
      </c>
      <c r="H44" s="348">
        <f>+H40</f>
        <v>2995335011</v>
      </c>
      <c r="I44" s="348">
        <f>+I40</f>
        <v>60608658</v>
      </c>
      <c r="J44" s="348">
        <f>+J40</f>
        <v>60608658</v>
      </c>
      <c r="K44" s="348">
        <v>44335011</v>
      </c>
      <c r="L44" s="348">
        <v>214704074</v>
      </c>
      <c r="M44" s="348">
        <v>214704074</v>
      </c>
      <c r="N44" s="348"/>
      <c r="O44" s="428"/>
      <c r="P44" s="348"/>
      <c r="Q44" s="429">
        <f>+Q40</f>
        <v>2441000000</v>
      </c>
      <c r="R44" s="348"/>
      <c r="S44" s="348"/>
      <c r="T44" s="348"/>
      <c r="U44" s="296"/>
      <c r="V44" s="348">
        <f>+V40</f>
        <v>150000000</v>
      </c>
      <c r="W44" s="348"/>
      <c r="X44" s="348"/>
      <c r="Y44" s="348"/>
      <c r="Z44" s="348"/>
      <c r="AA44" s="438">
        <f>+AA40</f>
        <v>160000000</v>
      </c>
      <c r="AB44" s="429"/>
      <c r="AC44" s="348"/>
      <c r="AD44" s="348"/>
      <c r="AE44" s="296"/>
      <c r="AF44" s="347">
        <v>6683670</v>
      </c>
      <c r="AG44" s="348">
        <v>128104074</v>
      </c>
      <c r="AH44" s="439"/>
      <c r="AI44" s="440"/>
      <c r="AJ44" s="441"/>
      <c r="AK44" s="651"/>
      <c r="AL44" s="833"/>
      <c r="AM44" s="823"/>
      <c r="AN44" s="823"/>
      <c r="AO44" s="823"/>
      <c r="AP44" s="823"/>
      <c r="AQ44" s="78"/>
      <c r="AR44" s="78"/>
      <c r="AS44" s="78"/>
      <c r="AT44" s="78"/>
    </row>
    <row r="45" spans="1:46" s="43" customFormat="1" ht="35.1" customHeight="1" x14ac:dyDescent="0.25">
      <c r="A45" s="819" t="s">
        <v>198</v>
      </c>
      <c r="B45" s="825">
        <v>7</v>
      </c>
      <c r="C45" s="821" t="s">
        <v>134</v>
      </c>
      <c r="D45" s="822" t="s">
        <v>86</v>
      </c>
      <c r="E45" s="821">
        <v>520</v>
      </c>
      <c r="F45" s="819"/>
      <c r="G45" s="636" t="s">
        <v>116</v>
      </c>
      <c r="H45" s="442">
        <v>15000</v>
      </c>
      <c r="I45" s="442">
        <v>500</v>
      </c>
      <c r="J45" s="443">
        <v>1028</v>
      </c>
      <c r="K45" s="443">
        <v>1028</v>
      </c>
      <c r="L45" s="443">
        <v>2250</v>
      </c>
      <c r="M45" s="444">
        <v>2250</v>
      </c>
      <c r="N45" s="444"/>
      <c r="O45" s="445"/>
      <c r="P45" s="130"/>
      <c r="Q45" s="446">
        <v>4500</v>
      </c>
      <c r="R45" s="443"/>
      <c r="S45" s="443"/>
      <c r="T45" s="443"/>
      <c r="U45" s="272"/>
      <c r="V45" s="443">
        <v>4972</v>
      </c>
      <c r="W45" s="443"/>
      <c r="X45" s="443"/>
      <c r="Y45" s="443"/>
      <c r="Z45" s="272"/>
      <c r="AA45" s="447">
        <v>2250</v>
      </c>
      <c r="AB45" s="448"/>
      <c r="AC45" s="448"/>
      <c r="AD45" s="448"/>
      <c r="AE45" s="292"/>
      <c r="AF45" s="449">
        <v>363.12</v>
      </c>
      <c r="AG45" s="450">
        <v>1021.48</v>
      </c>
      <c r="AH45" s="451"/>
      <c r="AI45" s="452"/>
      <c r="AJ45" s="453">
        <f>AG45/M45</f>
        <v>0.45399111111111112</v>
      </c>
      <c r="AK45" s="454">
        <f>(AF45+K45)/H45</f>
        <v>9.2741333333333328E-2</v>
      </c>
      <c r="AL45" s="864" t="s">
        <v>284</v>
      </c>
      <c r="AM45" s="820" t="s">
        <v>224</v>
      </c>
      <c r="AN45" s="820" t="s">
        <v>88</v>
      </c>
      <c r="AO45" s="830" t="s">
        <v>274</v>
      </c>
      <c r="AP45" s="828" t="s">
        <v>275</v>
      </c>
      <c r="AQ45" s="78"/>
      <c r="AR45" s="78"/>
      <c r="AS45" s="78"/>
      <c r="AT45" s="78"/>
    </row>
    <row r="46" spans="1:46" s="43" customFormat="1" ht="35.1" customHeight="1" x14ac:dyDescent="0.25">
      <c r="A46" s="819"/>
      <c r="B46" s="825"/>
      <c r="C46" s="821"/>
      <c r="D46" s="822"/>
      <c r="E46" s="821"/>
      <c r="F46" s="819"/>
      <c r="G46" s="634" t="s">
        <v>129</v>
      </c>
      <c r="H46" s="319">
        <f>+K46+L46+Q46+V46+AA46</f>
        <v>2968330548</v>
      </c>
      <c r="I46" s="319">
        <v>291959815</v>
      </c>
      <c r="J46" s="320">
        <v>291959815</v>
      </c>
      <c r="K46" s="320">
        <v>203012548</v>
      </c>
      <c r="L46" s="320">
        <v>605318000</v>
      </c>
      <c r="M46" s="320">
        <v>605318000</v>
      </c>
      <c r="N46" s="320"/>
      <c r="O46" s="321"/>
      <c r="P46" s="121"/>
      <c r="Q46" s="455">
        <v>1200000000</v>
      </c>
      <c r="R46" s="320"/>
      <c r="S46" s="320"/>
      <c r="T46" s="320"/>
      <c r="U46" s="311"/>
      <c r="V46" s="320">
        <v>640000000</v>
      </c>
      <c r="W46" s="320"/>
      <c r="X46" s="320"/>
      <c r="Y46" s="320"/>
      <c r="Z46" s="311"/>
      <c r="AA46" s="320">
        <v>320000000</v>
      </c>
      <c r="AB46" s="456"/>
      <c r="AC46" s="456"/>
      <c r="AD46" s="456"/>
      <c r="AE46" s="296"/>
      <c r="AF46" s="319">
        <v>196390000</v>
      </c>
      <c r="AG46" s="319">
        <v>247700000</v>
      </c>
      <c r="AH46" s="457"/>
      <c r="AI46" s="458"/>
      <c r="AJ46" s="459">
        <f>AG46/M46</f>
        <v>0.40920640060265845</v>
      </c>
      <c r="AK46" s="460">
        <f>(AF46+K46)/H46</f>
        <v>0.13455460621429416</v>
      </c>
      <c r="AL46" s="823"/>
      <c r="AM46" s="823"/>
      <c r="AN46" s="823"/>
      <c r="AO46" s="831"/>
      <c r="AP46" s="823"/>
      <c r="AQ46" s="78"/>
      <c r="AR46" s="78"/>
      <c r="AS46" s="78"/>
      <c r="AT46" s="78"/>
    </row>
    <row r="47" spans="1:46" s="43" customFormat="1" ht="35.1" customHeight="1" x14ac:dyDescent="0.25">
      <c r="A47" s="819"/>
      <c r="B47" s="825"/>
      <c r="C47" s="821"/>
      <c r="D47" s="822"/>
      <c r="E47" s="821"/>
      <c r="F47" s="819"/>
      <c r="G47" s="634" t="s">
        <v>136</v>
      </c>
      <c r="H47" s="53"/>
      <c r="I47" s="53"/>
      <c r="J47" s="53"/>
      <c r="K47" s="53"/>
      <c r="L47" s="319"/>
      <c r="M47" s="53"/>
      <c r="N47" s="53"/>
      <c r="O47" s="330"/>
      <c r="P47" s="53"/>
      <c r="Q47" s="323"/>
      <c r="R47" s="319"/>
      <c r="S47" s="319"/>
      <c r="T47" s="319"/>
      <c r="U47" s="461"/>
      <c r="V47" s="319"/>
      <c r="W47" s="319"/>
      <c r="X47" s="319"/>
      <c r="Y47" s="319"/>
      <c r="Z47" s="461"/>
      <c r="AA47" s="348"/>
      <c r="AB47" s="347"/>
      <c r="AC47" s="347"/>
      <c r="AD47" s="347"/>
      <c r="AE47" s="296"/>
      <c r="AF47" s="319"/>
      <c r="AG47" s="319"/>
      <c r="AH47" s="457"/>
      <c r="AI47" s="462"/>
      <c r="AJ47" s="463"/>
      <c r="AK47" s="464"/>
      <c r="AL47" s="823"/>
      <c r="AM47" s="823"/>
      <c r="AN47" s="823"/>
      <c r="AO47" s="831"/>
      <c r="AP47" s="823"/>
      <c r="AQ47" s="78"/>
      <c r="AR47" s="78"/>
      <c r="AS47" s="78"/>
      <c r="AT47" s="78"/>
    </row>
    <row r="48" spans="1:46" s="43" customFormat="1" ht="35.1" customHeight="1" thickBot="1" x14ac:dyDescent="0.3">
      <c r="A48" s="819"/>
      <c r="B48" s="825"/>
      <c r="C48" s="821"/>
      <c r="D48" s="822"/>
      <c r="E48" s="821"/>
      <c r="F48" s="819"/>
      <c r="G48" s="634" t="s">
        <v>141</v>
      </c>
      <c r="H48" s="324"/>
      <c r="I48" s="324"/>
      <c r="J48" s="324"/>
      <c r="K48" s="324"/>
      <c r="L48" s="319">
        <v>105773637</v>
      </c>
      <c r="M48" s="324">
        <v>105773637</v>
      </c>
      <c r="N48" s="324"/>
      <c r="O48" s="338"/>
      <c r="P48" s="53"/>
      <c r="Q48" s="323"/>
      <c r="R48" s="319"/>
      <c r="S48" s="319"/>
      <c r="T48" s="319"/>
      <c r="U48" s="461"/>
      <c r="V48" s="319"/>
      <c r="W48" s="319"/>
      <c r="X48" s="319"/>
      <c r="Y48" s="319"/>
      <c r="Z48" s="461"/>
      <c r="AA48" s="424"/>
      <c r="AB48" s="349"/>
      <c r="AC48" s="347"/>
      <c r="AD48" s="347"/>
      <c r="AE48" s="296"/>
      <c r="AF48" s="319">
        <v>42892971</v>
      </c>
      <c r="AG48" s="319">
        <v>59661260</v>
      </c>
      <c r="AH48" s="457"/>
      <c r="AI48" s="462"/>
      <c r="AJ48" s="463"/>
      <c r="AK48" s="464"/>
      <c r="AL48" s="823"/>
      <c r="AM48" s="823"/>
      <c r="AN48" s="823"/>
      <c r="AO48" s="831"/>
      <c r="AP48" s="823"/>
      <c r="AQ48" s="78"/>
      <c r="AR48" s="78"/>
      <c r="AS48" s="78"/>
      <c r="AT48" s="78"/>
    </row>
    <row r="49" spans="1:46" s="43" customFormat="1" ht="35.1" customHeight="1" x14ac:dyDescent="0.25">
      <c r="A49" s="819"/>
      <c r="B49" s="825"/>
      <c r="C49" s="821"/>
      <c r="D49" s="822"/>
      <c r="E49" s="821"/>
      <c r="F49" s="819"/>
      <c r="G49" s="634" t="s">
        <v>143</v>
      </c>
      <c r="H49" s="465">
        <f>+H45</f>
        <v>15000</v>
      </c>
      <c r="I49" s="465">
        <f>+I45</f>
        <v>500</v>
      </c>
      <c r="J49" s="465">
        <f t="shared" ref="J49:AA49" si="8">+J45</f>
        <v>1028</v>
      </c>
      <c r="K49" s="465">
        <v>1028</v>
      </c>
      <c r="L49" s="465">
        <v>2250</v>
      </c>
      <c r="M49" s="465">
        <v>2250</v>
      </c>
      <c r="N49" s="465"/>
      <c r="O49" s="465"/>
      <c r="P49" s="465"/>
      <c r="Q49" s="465">
        <f t="shared" si="8"/>
        <v>4500</v>
      </c>
      <c r="R49" s="465"/>
      <c r="S49" s="465"/>
      <c r="T49" s="465"/>
      <c r="U49" s="465"/>
      <c r="V49" s="465">
        <f t="shared" si="8"/>
        <v>4972</v>
      </c>
      <c r="W49" s="465"/>
      <c r="X49" s="465"/>
      <c r="Y49" s="465"/>
      <c r="Z49" s="465"/>
      <c r="AA49" s="465">
        <f t="shared" si="8"/>
        <v>2250</v>
      </c>
      <c r="AB49" s="466"/>
      <c r="AC49" s="466"/>
      <c r="AD49" s="466"/>
      <c r="AE49" s="296"/>
      <c r="AF49" s="319">
        <v>363.12</v>
      </c>
      <c r="AG49" s="319">
        <v>1021.48</v>
      </c>
      <c r="AH49" s="467"/>
      <c r="AI49" s="462"/>
      <c r="AJ49" s="326"/>
      <c r="AK49" s="468"/>
      <c r="AL49" s="823"/>
      <c r="AM49" s="823"/>
      <c r="AN49" s="823"/>
      <c r="AO49" s="831"/>
      <c r="AP49" s="823"/>
      <c r="AQ49" s="78"/>
      <c r="AR49" s="78"/>
      <c r="AS49" s="78"/>
      <c r="AT49" s="78"/>
    </row>
    <row r="50" spans="1:46" s="43" customFormat="1" ht="35.1" customHeight="1" thickBot="1" x14ac:dyDescent="0.3">
      <c r="A50" s="819"/>
      <c r="B50" s="825"/>
      <c r="C50" s="821"/>
      <c r="D50" s="822"/>
      <c r="E50" s="821"/>
      <c r="F50" s="819"/>
      <c r="G50" s="637" t="s">
        <v>149</v>
      </c>
      <c r="H50" s="363">
        <f>+H46</f>
        <v>2968330548</v>
      </c>
      <c r="I50" s="363">
        <f>+I46</f>
        <v>291959815</v>
      </c>
      <c r="J50" s="363">
        <f t="shared" ref="J50:AA50" si="9">+J46</f>
        <v>291959815</v>
      </c>
      <c r="K50" s="363">
        <v>203012548</v>
      </c>
      <c r="L50" s="363">
        <v>711091637</v>
      </c>
      <c r="M50" s="363">
        <v>711091637</v>
      </c>
      <c r="N50" s="363"/>
      <c r="O50" s="363"/>
      <c r="P50" s="363"/>
      <c r="Q50" s="363">
        <f t="shared" si="9"/>
        <v>1200000000</v>
      </c>
      <c r="R50" s="363"/>
      <c r="S50" s="363"/>
      <c r="T50" s="363"/>
      <c r="U50" s="363"/>
      <c r="V50" s="363">
        <f t="shared" si="9"/>
        <v>640000000</v>
      </c>
      <c r="W50" s="363"/>
      <c r="X50" s="363"/>
      <c r="Y50" s="363"/>
      <c r="Z50" s="363"/>
      <c r="AA50" s="363">
        <f t="shared" si="9"/>
        <v>320000000</v>
      </c>
      <c r="AB50" s="469"/>
      <c r="AC50" s="469"/>
      <c r="AD50" s="469"/>
      <c r="AE50" s="302"/>
      <c r="AF50" s="470">
        <v>239282971</v>
      </c>
      <c r="AG50" s="363">
        <v>307361260</v>
      </c>
      <c r="AH50" s="471"/>
      <c r="AI50" s="472"/>
      <c r="AJ50" s="366"/>
      <c r="AK50" s="473"/>
      <c r="AL50" s="823"/>
      <c r="AM50" s="823"/>
      <c r="AN50" s="823"/>
      <c r="AO50" s="831"/>
      <c r="AP50" s="823"/>
      <c r="AQ50" s="78"/>
      <c r="AR50" s="78"/>
      <c r="AS50" s="78"/>
      <c r="AT50" s="78"/>
    </row>
    <row r="51" spans="1:46" s="43" customFormat="1" ht="35.1" customHeight="1" x14ac:dyDescent="0.25">
      <c r="A51" s="822" t="s">
        <v>140</v>
      </c>
      <c r="B51" s="825">
        <v>8</v>
      </c>
      <c r="C51" s="821" t="s">
        <v>127</v>
      </c>
      <c r="D51" s="822" t="s">
        <v>86</v>
      </c>
      <c r="E51" s="821">
        <v>469</v>
      </c>
      <c r="F51" s="819"/>
      <c r="G51" s="474" t="s">
        <v>116</v>
      </c>
      <c r="H51" s="410">
        <v>25000</v>
      </c>
      <c r="I51" s="410">
        <v>1000</v>
      </c>
      <c r="J51" s="410">
        <v>1390</v>
      </c>
      <c r="K51" s="410">
        <v>1390</v>
      </c>
      <c r="L51" s="410">
        <v>7000</v>
      </c>
      <c r="M51" s="475">
        <v>7000</v>
      </c>
      <c r="N51" s="475"/>
      <c r="O51" s="476"/>
      <c r="P51" s="152"/>
      <c r="Q51" s="477">
        <f>7000-390</f>
        <v>6610</v>
      </c>
      <c r="R51" s="410"/>
      <c r="S51" s="410"/>
      <c r="T51" s="410"/>
      <c r="U51" s="311"/>
      <c r="V51" s="410">
        <v>7000</v>
      </c>
      <c r="W51" s="410"/>
      <c r="X51" s="410"/>
      <c r="Y51" s="410"/>
      <c r="Z51" s="311"/>
      <c r="AA51" s="413">
        <v>3000</v>
      </c>
      <c r="AB51" s="414"/>
      <c r="AC51" s="408"/>
      <c r="AD51" s="408"/>
      <c r="AE51" s="314"/>
      <c r="AF51" s="478">
        <v>1368</v>
      </c>
      <c r="AG51" s="347">
        <v>3379</v>
      </c>
      <c r="AH51" s="479"/>
      <c r="AI51" s="480"/>
      <c r="AJ51" s="481">
        <f>AG51/M51</f>
        <v>0.48271428571428571</v>
      </c>
      <c r="AK51" s="482">
        <f>(AF51+K51)/H51</f>
        <v>0.11032</v>
      </c>
      <c r="AL51" s="842" t="s">
        <v>258</v>
      </c>
      <c r="AM51" s="820" t="s">
        <v>224</v>
      </c>
      <c r="AN51" s="820" t="s">
        <v>88</v>
      </c>
      <c r="AO51" s="820" t="s">
        <v>285</v>
      </c>
      <c r="AP51" s="820" t="s">
        <v>207</v>
      </c>
      <c r="AQ51" s="80"/>
      <c r="AR51" s="80"/>
      <c r="AS51" s="80"/>
      <c r="AT51" s="80"/>
    </row>
    <row r="52" spans="1:46" s="43" customFormat="1" ht="35.1" customHeight="1" x14ac:dyDescent="0.25">
      <c r="A52" s="822"/>
      <c r="B52" s="825"/>
      <c r="C52" s="821"/>
      <c r="D52" s="822"/>
      <c r="E52" s="821"/>
      <c r="F52" s="819"/>
      <c r="G52" s="483" t="s">
        <v>129</v>
      </c>
      <c r="H52" s="320">
        <f>+K52+L52+Q52+V52+AA52</f>
        <v>1810713863.5789478</v>
      </c>
      <c r="I52" s="320">
        <v>289673103</v>
      </c>
      <c r="J52" s="320">
        <v>289673103</v>
      </c>
      <c r="K52" s="320">
        <v>286086231</v>
      </c>
      <c r="L52" s="455">
        <v>353881000</v>
      </c>
      <c r="M52" s="320">
        <v>353881000</v>
      </c>
      <c r="N52" s="320"/>
      <c r="O52" s="321"/>
      <c r="P52" s="121"/>
      <c r="Q52" s="455">
        <f>277128471.921053+350000000</f>
        <v>627128471.92105293</v>
      </c>
      <c r="R52" s="320"/>
      <c r="S52" s="320"/>
      <c r="T52" s="320"/>
      <c r="U52" s="372"/>
      <c r="V52" s="320">
        <f>260272715.131579+60000000</f>
        <v>320272715.13157904</v>
      </c>
      <c r="W52" s="320"/>
      <c r="X52" s="320"/>
      <c r="Y52" s="320"/>
      <c r="Z52" s="372"/>
      <c r="AA52" s="484">
        <f>193345445.526316+30000000</f>
        <v>223345445.52631599</v>
      </c>
      <c r="AB52" s="424"/>
      <c r="AC52" s="424"/>
      <c r="AD52" s="424"/>
      <c r="AE52" s="85"/>
      <c r="AF52" s="424">
        <v>94926500</v>
      </c>
      <c r="AG52" s="424">
        <v>293689000</v>
      </c>
      <c r="AH52" s="485"/>
      <c r="AI52" s="486"/>
      <c r="AJ52" s="487">
        <f>AG52/M52</f>
        <v>0.82990892418637907</v>
      </c>
      <c r="AK52" s="482">
        <f>(AF52+K52)/H52</f>
        <v>0.21042128116637557</v>
      </c>
      <c r="AL52" s="842"/>
      <c r="AM52" s="823"/>
      <c r="AN52" s="823"/>
      <c r="AO52" s="823"/>
      <c r="AP52" s="823"/>
      <c r="AQ52" s="80"/>
      <c r="AR52" s="80"/>
      <c r="AS52" s="80"/>
      <c r="AT52" s="80"/>
    </row>
    <row r="53" spans="1:46" s="43" customFormat="1" ht="35.1" customHeight="1" x14ac:dyDescent="0.25">
      <c r="A53" s="822"/>
      <c r="B53" s="825"/>
      <c r="C53" s="821"/>
      <c r="D53" s="822"/>
      <c r="E53" s="821"/>
      <c r="F53" s="819"/>
      <c r="G53" s="483" t="s">
        <v>136</v>
      </c>
      <c r="H53" s="121"/>
      <c r="I53" s="121"/>
      <c r="J53" s="121"/>
      <c r="K53" s="121"/>
      <c r="L53" s="320"/>
      <c r="M53" s="121"/>
      <c r="N53" s="121"/>
      <c r="O53" s="181"/>
      <c r="P53" s="121"/>
      <c r="Q53" s="488"/>
      <c r="R53" s="322"/>
      <c r="S53" s="322"/>
      <c r="T53" s="322"/>
      <c r="U53" s="372"/>
      <c r="V53" s="322"/>
      <c r="W53" s="322"/>
      <c r="X53" s="322"/>
      <c r="Y53" s="322"/>
      <c r="Z53" s="372"/>
      <c r="AA53" s="484"/>
      <c r="AB53" s="424"/>
      <c r="AC53" s="424"/>
      <c r="AD53" s="424"/>
      <c r="AE53" s="85"/>
      <c r="AF53" s="424"/>
      <c r="AG53" s="424"/>
      <c r="AH53" s="485"/>
      <c r="AI53" s="489"/>
      <c r="AJ53" s="333"/>
      <c r="AK53" s="468"/>
      <c r="AL53" s="842"/>
      <c r="AM53" s="823"/>
      <c r="AN53" s="823"/>
      <c r="AO53" s="823"/>
      <c r="AP53" s="823"/>
      <c r="AQ53" s="80"/>
      <c r="AR53" s="80"/>
      <c r="AS53" s="80"/>
      <c r="AT53" s="80"/>
    </row>
    <row r="54" spans="1:46" s="43" customFormat="1" ht="35.1" customHeight="1" x14ac:dyDescent="0.25">
      <c r="A54" s="822"/>
      <c r="B54" s="825"/>
      <c r="C54" s="821"/>
      <c r="D54" s="822"/>
      <c r="E54" s="821"/>
      <c r="F54" s="819"/>
      <c r="G54" s="483" t="s">
        <v>141</v>
      </c>
      <c r="H54" s="490"/>
      <c r="I54" s="490"/>
      <c r="J54" s="490"/>
      <c r="K54" s="490"/>
      <c r="L54" s="320">
        <v>179241931</v>
      </c>
      <c r="M54" s="490">
        <v>179241931</v>
      </c>
      <c r="N54" s="490"/>
      <c r="O54" s="491"/>
      <c r="P54" s="121"/>
      <c r="Q54" s="455"/>
      <c r="R54" s="320"/>
      <c r="S54" s="320"/>
      <c r="T54" s="320"/>
      <c r="U54" s="372"/>
      <c r="V54" s="320"/>
      <c r="W54" s="320"/>
      <c r="X54" s="320"/>
      <c r="Y54" s="320"/>
      <c r="Z54" s="372"/>
      <c r="AA54" s="484"/>
      <c r="AB54" s="424"/>
      <c r="AC54" s="424"/>
      <c r="AD54" s="424"/>
      <c r="AE54" s="85"/>
      <c r="AF54" s="424">
        <v>65520468</v>
      </c>
      <c r="AG54" s="424">
        <v>82075853</v>
      </c>
      <c r="AH54" s="485"/>
      <c r="AI54" s="489"/>
      <c r="AJ54" s="333"/>
      <c r="AK54" s="468"/>
      <c r="AL54" s="842"/>
      <c r="AM54" s="823"/>
      <c r="AN54" s="823"/>
      <c r="AO54" s="823"/>
      <c r="AP54" s="823"/>
      <c r="AQ54" s="80"/>
      <c r="AR54" s="80"/>
      <c r="AS54" s="80"/>
      <c r="AT54" s="80"/>
    </row>
    <row r="55" spans="1:46" s="43" customFormat="1" ht="35.1" customHeight="1" x14ac:dyDescent="0.25">
      <c r="A55" s="822"/>
      <c r="B55" s="825"/>
      <c r="C55" s="821"/>
      <c r="D55" s="822"/>
      <c r="E55" s="821"/>
      <c r="F55" s="819"/>
      <c r="G55" s="483" t="s">
        <v>143</v>
      </c>
      <c r="H55" s="492">
        <f t="shared" ref="H55:J56" si="10">H51</f>
        <v>25000</v>
      </c>
      <c r="I55" s="492">
        <f t="shared" si="10"/>
        <v>1000</v>
      </c>
      <c r="J55" s="492">
        <f t="shared" si="10"/>
        <v>1390</v>
      </c>
      <c r="K55" s="492">
        <v>1390</v>
      </c>
      <c r="L55" s="490">
        <v>7000</v>
      </c>
      <c r="M55" s="493">
        <v>7000</v>
      </c>
      <c r="N55" s="493"/>
      <c r="O55" s="494"/>
      <c r="P55" s="121"/>
      <c r="Q55" s="477">
        <v>6610</v>
      </c>
      <c r="R55" s="410"/>
      <c r="S55" s="410"/>
      <c r="T55" s="410"/>
      <c r="U55" s="372"/>
      <c r="V55" s="410">
        <v>7000</v>
      </c>
      <c r="W55" s="410"/>
      <c r="X55" s="410"/>
      <c r="Y55" s="410"/>
      <c r="Z55" s="372"/>
      <c r="AA55" s="495">
        <v>3000</v>
      </c>
      <c r="AB55" s="339"/>
      <c r="AC55" s="339"/>
      <c r="AD55" s="339"/>
      <c r="AE55" s="85"/>
      <c r="AF55" s="424">
        <v>1368.3</v>
      </c>
      <c r="AG55" s="424">
        <v>3379</v>
      </c>
      <c r="AH55" s="485"/>
      <c r="AI55" s="496"/>
      <c r="AJ55" s="333"/>
      <c r="AK55" s="468"/>
      <c r="AL55" s="842"/>
      <c r="AM55" s="823"/>
      <c r="AN55" s="823"/>
      <c r="AO55" s="823"/>
      <c r="AP55" s="823"/>
      <c r="AQ55" s="80"/>
      <c r="AR55" s="80"/>
      <c r="AS55" s="80"/>
      <c r="AT55" s="80"/>
    </row>
    <row r="56" spans="1:46" s="43" customFormat="1" ht="35.1" customHeight="1" thickBot="1" x14ac:dyDescent="0.3">
      <c r="A56" s="822"/>
      <c r="B56" s="825"/>
      <c r="C56" s="821"/>
      <c r="D56" s="822"/>
      <c r="E56" s="821"/>
      <c r="F56" s="819"/>
      <c r="G56" s="497" t="s">
        <v>149</v>
      </c>
      <c r="H56" s="322">
        <f t="shared" si="10"/>
        <v>1810713863.5789478</v>
      </c>
      <c r="I56" s="322">
        <f t="shared" si="10"/>
        <v>289673103</v>
      </c>
      <c r="J56" s="322">
        <f t="shared" si="10"/>
        <v>289673103</v>
      </c>
      <c r="K56" s="322">
        <v>286086231</v>
      </c>
      <c r="L56" s="322">
        <v>533122931</v>
      </c>
      <c r="M56" s="322">
        <v>533122931</v>
      </c>
      <c r="N56" s="322"/>
      <c r="O56" s="498"/>
      <c r="P56" s="160"/>
      <c r="Q56" s="488">
        <f>Q52</f>
        <v>627128471.92105293</v>
      </c>
      <c r="R56" s="322"/>
      <c r="S56" s="322"/>
      <c r="T56" s="322"/>
      <c r="U56" s="311"/>
      <c r="V56" s="322">
        <f>V52</f>
        <v>320272715.13157904</v>
      </c>
      <c r="W56" s="322"/>
      <c r="X56" s="322"/>
      <c r="Y56" s="322"/>
      <c r="Z56" s="311"/>
      <c r="AA56" s="499">
        <f>AA52</f>
        <v>223345445.52631599</v>
      </c>
      <c r="AB56" s="349"/>
      <c r="AC56" s="347"/>
      <c r="AD56" s="347"/>
      <c r="AE56" s="314"/>
      <c r="AF56" s="500">
        <v>160446968</v>
      </c>
      <c r="AG56" s="470">
        <v>375764853</v>
      </c>
      <c r="AH56" s="501"/>
      <c r="AI56" s="502"/>
      <c r="AJ56" s="366"/>
      <c r="AK56" s="473"/>
      <c r="AL56" s="842"/>
      <c r="AM56" s="823"/>
      <c r="AN56" s="823"/>
      <c r="AO56" s="823"/>
      <c r="AP56" s="823"/>
      <c r="AQ56" s="80"/>
      <c r="AR56" s="80"/>
      <c r="AS56" s="80"/>
      <c r="AT56" s="80"/>
    </row>
    <row r="57" spans="1:46" s="43" customFormat="1" ht="35.1" customHeight="1" x14ac:dyDescent="0.25">
      <c r="A57" s="822"/>
      <c r="B57" s="821">
        <v>9</v>
      </c>
      <c r="C57" s="821" t="s">
        <v>152</v>
      </c>
      <c r="D57" s="821" t="s">
        <v>86</v>
      </c>
      <c r="E57" s="821">
        <v>469</v>
      </c>
      <c r="F57" s="819"/>
      <c r="G57" s="639" t="s">
        <v>116</v>
      </c>
      <c r="H57" s="443">
        <f>+I57+L57+Q57+V57+AA57</f>
        <v>8000</v>
      </c>
      <c r="I57" s="353">
        <v>1059</v>
      </c>
      <c r="J57" s="353">
        <v>1000</v>
      </c>
      <c r="K57" s="353">
        <v>1059</v>
      </c>
      <c r="L57" s="443">
        <v>2000</v>
      </c>
      <c r="M57" s="443">
        <v>2000</v>
      </c>
      <c r="N57" s="443"/>
      <c r="O57" s="445"/>
      <c r="P57" s="130"/>
      <c r="Q57" s="446">
        <f>2000-59</f>
        <v>1941</v>
      </c>
      <c r="R57" s="443"/>
      <c r="S57" s="443"/>
      <c r="T57" s="443"/>
      <c r="U57" s="272"/>
      <c r="V57" s="443">
        <v>2000</v>
      </c>
      <c r="W57" s="443"/>
      <c r="X57" s="443"/>
      <c r="Y57" s="443"/>
      <c r="Z57" s="272"/>
      <c r="AA57" s="503">
        <v>1000</v>
      </c>
      <c r="AB57" s="504"/>
      <c r="AC57" s="448"/>
      <c r="AD57" s="448"/>
      <c r="AE57" s="505"/>
      <c r="AF57" s="448">
        <v>381</v>
      </c>
      <c r="AG57" s="448">
        <v>1261</v>
      </c>
      <c r="AH57" s="506"/>
      <c r="AI57" s="507"/>
      <c r="AJ57" s="354">
        <f>AG57/M57</f>
        <v>0.63049999999999995</v>
      </c>
      <c r="AK57" s="563">
        <f>(AF57+K57)/H57</f>
        <v>0.18</v>
      </c>
      <c r="AL57" s="841" t="s">
        <v>286</v>
      </c>
      <c r="AM57" s="820" t="s">
        <v>224</v>
      </c>
      <c r="AN57" s="820" t="s">
        <v>88</v>
      </c>
      <c r="AO57" s="820" t="s">
        <v>287</v>
      </c>
      <c r="AP57" s="820" t="s">
        <v>262</v>
      </c>
      <c r="AQ57" s="81"/>
      <c r="AR57" s="81"/>
      <c r="AS57" s="81"/>
      <c r="AT57" s="81"/>
    </row>
    <row r="58" spans="1:46" s="43" customFormat="1" ht="35.1" customHeight="1" x14ac:dyDescent="0.25">
      <c r="A58" s="822"/>
      <c r="B58" s="821"/>
      <c r="C58" s="821"/>
      <c r="D58" s="821"/>
      <c r="E58" s="821"/>
      <c r="F58" s="819"/>
      <c r="G58" s="483" t="s">
        <v>129</v>
      </c>
      <c r="H58" s="320">
        <f>+K58+L58+Q58+V58+AA58</f>
        <v>665931926.98947358</v>
      </c>
      <c r="I58" s="320">
        <v>92060463</v>
      </c>
      <c r="J58" s="320">
        <v>92060463</v>
      </c>
      <c r="K58" s="320">
        <v>90363218</v>
      </c>
      <c r="L58" s="320">
        <v>169154000</v>
      </c>
      <c r="M58" s="320">
        <v>169154000</v>
      </c>
      <c r="N58" s="320"/>
      <c r="O58" s="321"/>
      <c r="P58" s="121"/>
      <c r="Q58" s="455">
        <v>154128780.41052631</v>
      </c>
      <c r="R58" s="320"/>
      <c r="S58" s="320"/>
      <c r="T58" s="320"/>
      <c r="U58" s="311"/>
      <c r="V58" s="320">
        <v>144754221.31578946</v>
      </c>
      <c r="W58" s="320"/>
      <c r="X58" s="320"/>
      <c r="Y58" s="320"/>
      <c r="Z58" s="311"/>
      <c r="AA58" s="484">
        <v>107531707.26315789</v>
      </c>
      <c r="AB58" s="424"/>
      <c r="AC58" s="424"/>
      <c r="AD58" s="424"/>
      <c r="AE58" s="197"/>
      <c r="AF58" s="339">
        <v>24234500</v>
      </c>
      <c r="AG58" s="339">
        <v>152377500</v>
      </c>
      <c r="AH58" s="485"/>
      <c r="AI58" s="486"/>
      <c r="AJ58" s="333">
        <f>AG58/M58</f>
        <v>0.90082114522860823</v>
      </c>
      <c r="AK58" s="468">
        <f>(AF58+K58)/H58</f>
        <v>0.17208623487699434</v>
      </c>
      <c r="AL58" s="841"/>
      <c r="AM58" s="823"/>
      <c r="AN58" s="823"/>
      <c r="AO58" s="823"/>
      <c r="AP58" s="823"/>
      <c r="AQ58" s="81"/>
      <c r="AR58" s="81"/>
      <c r="AS58" s="81"/>
      <c r="AT58" s="81"/>
    </row>
    <row r="59" spans="1:46" s="43" customFormat="1" ht="35.1" customHeight="1" x14ac:dyDescent="0.25">
      <c r="A59" s="822"/>
      <c r="B59" s="821"/>
      <c r="C59" s="821"/>
      <c r="D59" s="821"/>
      <c r="E59" s="821"/>
      <c r="F59" s="819"/>
      <c r="G59" s="483" t="s">
        <v>136</v>
      </c>
      <c r="H59" s="410"/>
      <c r="I59" s="490"/>
      <c r="J59" s="490"/>
      <c r="K59" s="490"/>
      <c r="L59" s="490"/>
      <c r="M59" s="490"/>
      <c r="N59" s="490"/>
      <c r="O59" s="491"/>
      <c r="P59" s="121"/>
      <c r="Q59" s="508"/>
      <c r="R59" s="490"/>
      <c r="S59" s="490"/>
      <c r="T59" s="490"/>
      <c r="U59" s="311"/>
      <c r="V59" s="490"/>
      <c r="W59" s="490"/>
      <c r="X59" s="490"/>
      <c r="Y59" s="490"/>
      <c r="Z59" s="311"/>
      <c r="AA59" s="495"/>
      <c r="AB59" s="339"/>
      <c r="AC59" s="339"/>
      <c r="AD59" s="339"/>
      <c r="AE59" s="197"/>
      <c r="AF59" s="339"/>
      <c r="AG59" s="339"/>
      <c r="AH59" s="485"/>
      <c r="AI59" s="197"/>
      <c r="AJ59" s="333"/>
      <c r="AK59" s="468"/>
      <c r="AL59" s="841"/>
      <c r="AM59" s="823"/>
      <c r="AN59" s="823"/>
      <c r="AO59" s="823"/>
      <c r="AP59" s="823"/>
      <c r="AQ59" s="81"/>
      <c r="AR59" s="81"/>
      <c r="AS59" s="81"/>
      <c r="AT59" s="81"/>
    </row>
    <row r="60" spans="1:46" s="43" customFormat="1" ht="35.1" customHeight="1" x14ac:dyDescent="0.25">
      <c r="A60" s="822"/>
      <c r="B60" s="821"/>
      <c r="C60" s="821"/>
      <c r="D60" s="821"/>
      <c r="E60" s="821"/>
      <c r="F60" s="819"/>
      <c r="G60" s="483" t="s">
        <v>141</v>
      </c>
      <c r="H60" s="410"/>
      <c r="I60" s="490"/>
      <c r="J60" s="490"/>
      <c r="K60" s="490"/>
      <c r="L60" s="490">
        <v>29964766</v>
      </c>
      <c r="M60" s="490">
        <v>29964766</v>
      </c>
      <c r="N60" s="490"/>
      <c r="O60" s="491"/>
      <c r="P60" s="121"/>
      <c r="Q60" s="508"/>
      <c r="R60" s="490"/>
      <c r="S60" s="490"/>
      <c r="T60" s="490"/>
      <c r="U60" s="311"/>
      <c r="V60" s="490"/>
      <c r="W60" s="490"/>
      <c r="X60" s="490"/>
      <c r="Y60" s="490"/>
      <c r="Z60" s="311"/>
      <c r="AA60" s="495"/>
      <c r="AB60" s="339"/>
      <c r="AC60" s="339"/>
      <c r="AD60" s="339"/>
      <c r="AE60" s="197"/>
      <c r="AF60" s="339">
        <v>29964766</v>
      </c>
      <c r="AG60" s="339">
        <v>29964766</v>
      </c>
      <c r="AH60" s="485"/>
      <c r="AI60" s="197"/>
      <c r="AJ60" s="333"/>
      <c r="AK60" s="468"/>
      <c r="AL60" s="841"/>
      <c r="AM60" s="823"/>
      <c r="AN60" s="823"/>
      <c r="AO60" s="823"/>
      <c r="AP60" s="823"/>
      <c r="AQ60" s="81"/>
      <c r="AR60" s="81"/>
      <c r="AS60" s="81"/>
      <c r="AT60" s="81"/>
    </row>
    <row r="61" spans="1:46" s="43" customFormat="1" ht="35.1" customHeight="1" x14ac:dyDescent="0.25">
      <c r="A61" s="822"/>
      <c r="B61" s="821"/>
      <c r="C61" s="821"/>
      <c r="D61" s="821"/>
      <c r="E61" s="821"/>
      <c r="F61" s="819"/>
      <c r="G61" s="483" t="s">
        <v>143</v>
      </c>
      <c r="H61" s="492">
        <f>+H57</f>
        <v>8000</v>
      </c>
      <c r="I61" s="492">
        <f t="shared" ref="I61:V62" si="11">I57</f>
        <v>1059</v>
      </c>
      <c r="J61" s="492">
        <f t="shared" si="11"/>
        <v>1000</v>
      </c>
      <c r="K61" s="492">
        <v>1059</v>
      </c>
      <c r="L61" s="492">
        <v>2000</v>
      </c>
      <c r="M61" s="492">
        <v>2000</v>
      </c>
      <c r="N61" s="492"/>
      <c r="O61" s="492"/>
      <c r="P61" s="492"/>
      <c r="Q61" s="492">
        <f t="shared" si="11"/>
        <v>1941</v>
      </c>
      <c r="R61" s="492"/>
      <c r="S61" s="492"/>
      <c r="T61" s="492"/>
      <c r="U61" s="492"/>
      <c r="V61" s="492">
        <f t="shared" si="11"/>
        <v>2000</v>
      </c>
      <c r="W61" s="492"/>
      <c r="X61" s="492"/>
      <c r="Y61" s="492"/>
      <c r="Z61" s="492"/>
      <c r="AA61" s="509">
        <f t="shared" ref="AA61:AA62" si="12">AA57</f>
        <v>1000</v>
      </c>
      <c r="AB61" s="510"/>
      <c r="AC61" s="511"/>
      <c r="AD61" s="511"/>
      <c r="AE61" s="461"/>
      <c r="AF61" s="512">
        <v>381</v>
      </c>
      <c r="AG61" s="512">
        <v>1261</v>
      </c>
      <c r="AH61" s="513"/>
      <c r="AI61" s="514"/>
      <c r="AJ61" s="333"/>
      <c r="AK61" s="468"/>
      <c r="AL61" s="841"/>
      <c r="AM61" s="823"/>
      <c r="AN61" s="823"/>
      <c r="AO61" s="823"/>
      <c r="AP61" s="823"/>
      <c r="AQ61" s="81"/>
      <c r="AR61" s="81"/>
      <c r="AS61" s="81"/>
      <c r="AT61" s="81"/>
    </row>
    <row r="62" spans="1:46" s="43" customFormat="1" ht="35.1" customHeight="1" thickBot="1" x14ac:dyDescent="0.3">
      <c r="A62" s="822"/>
      <c r="B62" s="821"/>
      <c r="C62" s="821"/>
      <c r="D62" s="821"/>
      <c r="E62" s="821"/>
      <c r="F62" s="819"/>
      <c r="G62" s="640" t="s">
        <v>149</v>
      </c>
      <c r="H62" s="515">
        <f>+H58</f>
        <v>665931926.98947358</v>
      </c>
      <c r="I62" s="515">
        <f t="shared" si="11"/>
        <v>92060463</v>
      </c>
      <c r="J62" s="515">
        <f t="shared" si="11"/>
        <v>92060463</v>
      </c>
      <c r="K62" s="515">
        <v>90363218</v>
      </c>
      <c r="L62" s="515">
        <v>199118766</v>
      </c>
      <c r="M62" s="515">
        <v>199118766</v>
      </c>
      <c r="N62" s="515"/>
      <c r="O62" s="515"/>
      <c r="P62" s="515"/>
      <c r="Q62" s="515">
        <f t="shared" si="11"/>
        <v>154128780.41052631</v>
      </c>
      <c r="R62" s="515"/>
      <c r="S62" s="515"/>
      <c r="T62" s="515"/>
      <c r="U62" s="515"/>
      <c r="V62" s="515">
        <f t="shared" si="11"/>
        <v>144754221.31578946</v>
      </c>
      <c r="W62" s="515"/>
      <c r="X62" s="515"/>
      <c r="Y62" s="515"/>
      <c r="Z62" s="515"/>
      <c r="AA62" s="515">
        <f t="shared" si="12"/>
        <v>107531707.26315789</v>
      </c>
      <c r="AB62" s="516"/>
      <c r="AC62" s="363"/>
      <c r="AD62" s="363"/>
      <c r="AE62" s="517"/>
      <c r="AF62" s="518">
        <v>54199266</v>
      </c>
      <c r="AG62" s="518">
        <v>182342266</v>
      </c>
      <c r="AH62" s="501"/>
      <c r="AI62" s="502"/>
      <c r="AJ62" s="366"/>
      <c r="AK62" s="473"/>
      <c r="AL62" s="841"/>
      <c r="AM62" s="823"/>
      <c r="AN62" s="823"/>
      <c r="AO62" s="823"/>
      <c r="AP62" s="823"/>
      <c r="AQ62" s="81"/>
      <c r="AR62" s="81"/>
      <c r="AS62" s="81"/>
      <c r="AT62" s="81"/>
    </row>
    <row r="63" spans="1:46" s="43" customFormat="1" ht="35.1" customHeight="1" x14ac:dyDescent="0.25">
      <c r="A63" s="822"/>
      <c r="B63" s="821">
        <v>10</v>
      </c>
      <c r="C63" s="821" t="s">
        <v>154</v>
      </c>
      <c r="D63" s="821" t="s">
        <v>196</v>
      </c>
      <c r="E63" s="821">
        <v>469</v>
      </c>
      <c r="F63" s="819"/>
      <c r="G63" s="636" t="s">
        <v>116</v>
      </c>
      <c r="H63" s="519">
        <v>1</v>
      </c>
      <c r="I63" s="519">
        <v>0.2</v>
      </c>
      <c r="J63" s="444">
        <v>0.2</v>
      </c>
      <c r="K63" s="444">
        <v>0.1</v>
      </c>
      <c r="L63" s="520">
        <v>0.5</v>
      </c>
      <c r="M63" s="443">
        <v>0.5</v>
      </c>
      <c r="N63" s="443"/>
      <c r="O63" s="445"/>
      <c r="P63" s="520"/>
      <c r="Q63" s="521">
        <v>0.65</v>
      </c>
      <c r="R63" s="443"/>
      <c r="S63" s="443"/>
      <c r="T63" s="443"/>
      <c r="U63" s="272"/>
      <c r="V63" s="520">
        <v>0.9</v>
      </c>
      <c r="W63" s="443"/>
      <c r="X63" s="443"/>
      <c r="Y63" s="443"/>
      <c r="Z63" s="272"/>
      <c r="AA63" s="520">
        <v>1</v>
      </c>
      <c r="AB63" s="442"/>
      <c r="AC63" s="442"/>
      <c r="AD63" s="442"/>
      <c r="AE63" s="505"/>
      <c r="AF63" s="448">
        <v>0.245</v>
      </c>
      <c r="AG63" s="442">
        <v>28.5</v>
      </c>
      <c r="AH63" s="452"/>
      <c r="AI63" s="520"/>
      <c r="AJ63" s="453">
        <f>AG63/M63</f>
        <v>57</v>
      </c>
      <c r="AK63" s="454">
        <f>AF63/H63</f>
        <v>0.245</v>
      </c>
      <c r="AL63" s="827" t="s">
        <v>288</v>
      </c>
      <c r="AM63" s="816" t="s">
        <v>224</v>
      </c>
      <c r="AN63" s="816" t="s">
        <v>88</v>
      </c>
      <c r="AO63" s="863" t="s">
        <v>218</v>
      </c>
      <c r="AP63" s="830" t="s">
        <v>262</v>
      </c>
      <c r="AQ63" s="81"/>
      <c r="AR63" s="81"/>
      <c r="AS63" s="81"/>
      <c r="AT63" s="81"/>
    </row>
    <row r="64" spans="1:46" s="43" customFormat="1" ht="35.1" customHeight="1" x14ac:dyDescent="0.25">
      <c r="A64" s="822"/>
      <c r="B64" s="821"/>
      <c r="C64" s="821"/>
      <c r="D64" s="821"/>
      <c r="E64" s="821"/>
      <c r="F64" s="819"/>
      <c r="G64" s="634" t="s">
        <v>129</v>
      </c>
      <c r="H64" s="319">
        <f>+K64+L64+Q64+V64+AA64</f>
        <v>653676304.43157899</v>
      </c>
      <c r="I64" s="319">
        <v>166837646</v>
      </c>
      <c r="J64" s="320">
        <v>166837646</v>
      </c>
      <c r="K64" s="320">
        <v>166837646</v>
      </c>
      <c r="L64" s="320">
        <v>150000000</v>
      </c>
      <c r="M64" s="320">
        <v>150000000</v>
      </c>
      <c r="N64" s="320"/>
      <c r="O64" s="321"/>
      <c r="P64" s="320"/>
      <c r="Q64" s="455">
        <v>127742747.66842106</v>
      </c>
      <c r="R64" s="320"/>
      <c r="S64" s="320"/>
      <c r="T64" s="320"/>
      <c r="U64" s="311"/>
      <c r="V64" s="320">
        <v>119973063.55263159</v>
      </c>
      <c r="W64" s="320"/>
      <c r="X64" s="320"/>
      <c r="Y64" s="320"/>
      <c r="Z64" s="311"/>
      <c r="AA64" s="320">
        <v>89122847.210526317</v>
      </c>
      <c r="AB64" s="319"/>
      <c r="AC64" s="319"/>
      <c r="AD64" s="319"/>
      <c r="AE64" s="461"/>
      <c r="AF64" s="339">
        <v>0</v>
      </c>
      <c r="AG64" s="433"/>
      <c r="AH64" s="457"/>
      <c r="AI64" s="320"/>
      <c r="AJ64" s="459">
        <f>AG64/M64</f>
        <v>0</v>
      </c>
      <c r="AK64" s="460">
        <f>(AF64+K64)/H64</f>
        <v>0.25522975954448579</v>
      </c>
      <c r="AL64" s="827"/>
      <c r="AM64" s="817"/>
      <c r="AN64" s="817"/>
      <c r="AO64" s="831"/>
      <c r="AP64" s="831"/>
      <c r="AQ64" s="81"/>
      <c r="AR64" s="81"/>
      <c r="AS64" s="81"/>
      <c r="AT64" s="81"/>
    </row>
    <row r="65" spans="1:46" s="43" customFormat="1" ht="35.1" customHeight="1" x14ac:dyDescent="0.25">
      <c r="A65" s="822"/>
      <c r="B65" s="821"/>
      <c r="C65" s="821"/>
      <c r="D65" s="821"/>
      <c r="E65" s="821"/>
      <c r="F65" s="819"/>
      <c r="G65" s="634" t="s">
        <v>136</v>
      </c>
      <c r="H65" s="511"/>
      <c r="I65" s="324"/>
      <c r="J65" s="324"/>
      <c r="K65" s="324"/>
      <c r="L65" s="324"/>
      <c r="M65" s="324">
        <v>0.1</v>
      </c>
      <c r="N65" s="324"/>
      <c r="O65" s="338"/>
      <c r="P65" s="324"/>
      <c r="Q65" s="433"/>
      <c r="R65" s="324"/>
      <c r="S65" s="324"/>
      <c r="T65" s="324"/>
      <c r="U65" s="461"/>
      <c r="V65" s="324"/>
      <c r="W65" s="324"/>
      <c r="X65" s="324"/>
      <c r="Y65" s="324"/>
      <c r="Z65" s="461"/>
      <c r="AA65" s="324"/>
      <c r="AB65" s="324"/>
      <c r="AC65" s="324"/>
      <c r="AD65" s="324"/>
      <c r="AE65" s="461"/>
      <c r="AF65" s="511"/>
      <c r="AG65" s="324">
        <v>10</v>
      </c>
      <c r="AH65" s="457"/>
      <c r="AI65" s="53"/>
      <c r="AJ65" s="326"/>
      <c r="AK65" s="468"/>
      <c r="AL65" s="827"/>
      <c r="AM65" s="817"/>
      <c r="AN65" s="817"/>
      <c r="AO65" s="831"/>
      <c r="AP65" s="831"/>
      <c r="AQ65" s="81"/>
      <c r="AR65" s="81"/>
      <c r="AS65" s="81"/>
      <c r="AT65" s="81"/>
    </row>
    <row r="66" spans="1:46" s="43" customFormat="1" ht="35.1" customHeight="1" x14ac:dyDescent="0.25">
      <c r="A66" s="822"/>
      <c r="B66" s="821"/>
      <c r="C66" s="821"/>
      <c r="D66" s="821"/>
      <c r="E66" s="821"/>
      <c r="F66" s="819"/>
      <c r="G66" s="634" t="s">
        <v>141</v>
      </c>
      <c r="H66" s="511"/>
      <c r="I66" s="324"/>
      <c r="J66" s="324"/>
      <c r="K66" s="324"/>
      <c r="L66" s="324">
        <v>166837646</v>
      </c>
      <c r="M66" s="324">
        <v>166837646</v>
      </c>
      <c r="N66" s="324"/>
      <c r="O66" s="338"/>
      <c r="P66" s="324"/>
      <c r="Q66" s="433"/>
      <c r="R66" s="324"/>
      <c r="S66" s="324"/>
      <c r="T66" s="324"/>
      <c r="U66" s="461"/>
      <c r="V66" s="324"/>
      <c r="W66" s="324"/>
      <c r="X66" s="324"/>
      <c r="Y66" s="324"/>
      <c r="Z66" s="461"/>
      <c r="AA66" s="324"/>
      <c r="AB66" s="324"/>
      <c r="AC66" s="324"/>
      <c r="AD66" s="324"/>
      <c r="AE66" s="461"/>
      <c r="AF66" s="324">
        <v>100102588</v>
      </c>
      <c r="AG66" s="324">
        <v>100102588</v>
      </c>
      <c r="AH66" s="457"/>
      <c r="AI66" s="53"/>
      <c r="AJ66" s="326"/>
      <c r="AK66" s="468"/>
      <c r="AL66" s="827"/>
      <c r="AM66" s="817"/>
      <c r="AN66" s="817"/>
      <c r="AO66" s="831"/>
      <c r="AP66" s="831"/>
      <c r="AQ66" s="81"/>
      <c r="AR66" s="81"/>
      <c r="AS66" s="81"/>
      <c r="AT66" s="81"/>
    </row>
    <row r="67" spans="1:46" s="43" customFormat="1" ht="35.1" customHeight="1" x14ac:dyDescent="0.25">
      <c r="A67" s="822"/>
      <c r="B67" s="821"/>
      <c r="C67" s="821"/>
      <c r="D67" s="821"/>
      <c r="E67" s="821"/>
      <c r="F67" s="819"/>
      <c r="G67" s="634" t="s">
        <v>143</v>
      </c>
      <c r="H67" s="522">
        <v>1</v>
      </c>
      <c r="I67" s="523">
        <f t="shared" ref="I67:J68" si="13">I63</f>
        <v>0.2</v>
      </c>
      <c r="J67" s="523">
        <f t="shared" si="13"/>
        <v>0.2</v>
      </c>
      <c r="K67" s="523">
        <v>0.1</v>
      </c>
      <c r="L67" s="522">
        <v>0.5</v>
      </c>
      <c r="M67" s="324">
        <v>0.5</v>
      </c>
      <c r="N67" s="324"/>
      <c r="O67" s="338"/>
      <c r="P67" s="522"/>
      <c r="Q67" s="524">
        <f>Q63</f>
        <v>0.65</v>
      </c>
      <c r="R67" s="324"/>
      <c r="S67" s="324"/>
      <c r="T67" s="324"/>
      <c r="U67" s="461"/>
      <c r="V67" s="523">
        <f>V63</f>
        <v>0.9</v>
      </c>
      <c r="W67" s="324"/>
      <c r="X67" s="324"/>
      <c r="Y67" s="324"/>
      <c r="Z67" s="461"/>
      <c r="AA67" s="523">
        <f>AA63</f>
        <v>1</v>
      </c>
      <c r="AB67" s="324"/>
      <c r="AC67" s="324"/>
      <c r="AD67" s="324"/>
      <c r="AE67" s="461"/>
      <c r="AF67" s="324">
        <v>0.245</v>
      </c>
      <c r="AG67" s="324">
        <v>28.5</v>
      </c>
      <c r="AH67" s="457"/>
      <c r="AI67" s="525"/>
      <c r="AJ67" s="326"/>
      <c r="AK67" s="468"/>
      <c r="AL67" s="827"/>
      <c r="AM67" s="817"/>
      <c r="AN67" s="817"/>
      <c r="AO67" s="831"/>
      <c r="AP67" s="831"/>
      <c r="AQ67" s="81"/>
      <c r="AR67" s="81"/>
      <c r="AS67" s="81"/>
      <c r="AT67" s="81"/>
    </row>
    <row r="68" spans="1:46" s="43" customFormat="1" ht="35.1" customHeight="1" thickBot="1" x14ac:dyDescent="0.3">
      <c r="A68" s="822"/>
      <c r="B68" s="821"/>
      <c r="C68" s="821"/>
      <c r="D68" s="821"/>
      <c r="E68" s="821"/>
      <c r="F68" s="819"/>
      <c r="G68" s="635" t="s">
        <v>149</v>
      </c>
      <c r="H68" s="348">
        <f>+H64</f>
        <v>653676304.43157899</v>
      </c>
      <c r="I68" s="348">
        <f t="shared" si="13"/>
        <v>166837646</v>
      </c>
      <c r="J68" s="348">
        <f>+J64</f>
        <v>166837646</v>
      </c>
      <c r="K68" s="348">
        <v>166837646</v>
      </c>
      <c r="L68" s="348">
        <v>316837646</v>
      </c>
      <c r="M68" s="348">
        <v>316837646</v>
      </c>
      <c r="N68" s="348"/>
      <c r="O68" s="428"/>
      <c r="P68" s="348"/>
      <c r="Q68" s="429">
        <f>+Q64</f>
        <v>127742747.66842106</v>
      </c>
      <c r="R68" s="348"/>
      <c r="S68" s="348"/>
      <c r="T68" s="348"/>
      <c r="U68" s="461"/>
      <c r="V68" s="348">
        <f>+V64</f>
        <v>119973063.55263159</v>
      </c>
      <c r="W68" s="348"/>
      <c r="X68" s="348"/>
      <c r="Y68" s="348"/>
      <c r="Z68" s="461"/>
      <c r="AA68" s="348">
        <f>+AA64</f>
        <v>89122847.210526317</v>
      </c>
      <c r="AB68" s="348"/>
      <c r="AC68" s="348"/>
      <c r="AD68" s="348"/>
      <c r="AE68" s="461"/>
      <c r="AF68" s="408">
        <v>100102588</v>
      </c>
      <c r="AG68" s="526">
        <v>100102588</v>
      </c>
      <c r="AH68" s="527"/>
      <c r="AI68" s="528"/>
      <c r="AJ68" s="529"/>
      <c r="AK68" s="652"/>
      <c r="AL68" s="827"/>
      <c r="AM68" s="817"/>
      <c r="AN68" s="817"/>
      <c r="AO68" s="831"/>
      <c r="AP68" s="831"/>
      <c r="AQ68" s="81"/>
      <c r="AR68" s="81"/>
      <c r="AS68" s="81"/>
      <c r="AT68" s="81"/>
    </row>
    <row r="69" spans="1:46" s="43" customFormat="1" ht="35.1" customHeight="1" x14ac:dyDescent="0.25">
      <c r="A69" s="822" t="s">
        <v>199</v>
      </c>
      <c r="B69" s="821">
        <v>11</v>
      </c>
      <c r="C69" s="821" t="s">
        <v>159</v>
      </c>
      <c r="D69" s="822" t="s">
        <v>86</v>
      </c>
      <c r="E69" s="822">
        <v>480</v>
      </c>
      <c r="F69" s="819"/>
      <c r="G69" s="636" t="s">
        <v>116</v>
      </c>
      <c r="H69" s="352">
        <v>32000000</v>
      </c>
      <c r="I69" s="352">
        <v>4000000</v>
      </c>
      <c r="J69" s="352">
        <v>4112722</v>
      </c>
      <c r="K69" s="352">
        <v>4112722</v>
      </c>
      <c r="L69" s="442">
        <v>8000000</v>
      </c>
      <c r="M69" s="442">
        <v>8000000</v>
      </c>
      <c r="N69" s="442"/>
      <c r="O69" s="530"/>
      <c r="P69" s="99"/>
      <c r="Q69" s="97">
        <v>7887278</v>
      </c>
      <c r="R69" s="442"/>
      <c r="S69" s="442"/>
      <c r="T69" s="442"/>
      <c r="U69" s="505"/>
      <c r="V69" s="442">
        <v>8000000</v>
      </c>
      <c r="W69" s="442"/>
      <c r="X69" s="442"/>
      <c r="Y69" s="442"/>
      <c r="Z69" s="505"/>
      <c r="AA69" s="442">
        <v>4000000</v>
      </c>
      <c r="AB69" s="442"/>
      <c r="AC69" s="442"/>
      <c r="AD69" s="442"/>
      <c r="AE69" s="505"/>
      <c r="AF69" s="448">
        <v>1562370.83</v>
      </c>
      <c r="AG69" s="442">
        <v>4271112.7779999999</v>
      </c>
      <c r="AH69" s="531"/>
      <c r="AI69" s="532"/>
      <c r="AJ69" s="354">
        <f>AG69/M69</f>
        <v>0.53388909725</v>
      </c>
      <c r="AK69" s="563">
        <f>(AF69+K69)/H69</f>
        <v>0.17734665093749999</v>
      </c>
      <c r="AL69" s="840" t="s">
        <v>268</v>
      </c>
      <c r="AM69" s="820" t="s">
        <v>224</v>
      </c>
      <c r="AN69" s="820" t="s">
        <v>88</v>
      </c>
      <c r="AO69" s="820" t="s">
        <v>289</v>
      </c>
      <c r="AP69" s="820" t="s">
        <v>270</v>
      </c>
      <c r="AQ69" s="81"/>
      <c r="AR69" s="81"/>
      <c r="AS69" s="81"/>
      <c r="AT69" s="81"/>
    </row>
    <row r="70" spans="1:46" s="43" customFormat="1" ht="35.1" customHeight="1" x14ac:dyDescent="0.25">
      <c r="A70" s="822"/>
      <c r="B70" s="821"/>
      <c r="C70" s="821"/>
      <c r="D70" s="822"/>
      <c r="E70" s="822"/>
      <c r="F70" s="819"/>
      <c r="G70" s="634" t="s">
        <v>129</v>
      </c>
      <c r="H70" s="319">
        <f>+K70+L70+Q70+V70+AA70</f>
        <v>4502812236.4065142</v>
      </c>
      <c r="I70" s="319">
        <v>584376813</v>
      </c>
      <c r="J70" s="319">
        <v>584376813</v>
      </c>
      <c r="K70" s="319">
        <v>576704116</v>
      </c>
      <c r="L70" s="319">
        <v>846827000</v>
      </c>
      <c r="M70" s="319">
        <v>846827000</v>
      </c>
      <c r="N70" s="319"/>
      <c r="O70" s="431"/>
      <c r="P70" s="53"/>
      <c r="Q70" s="323">
        <v>1164044509.0788274</v>
      </c>
      <c r="R70" s="319"/>
      <c r="S70" s="319"/>
      <c r="T70" s="319"/>
      <c r="U70" s="461"/>
      <c r="V70" s="319">
        <v>1144983117.7876222</v>
      </c>
      <c r="W70" s="319"/>
      <c r="X70" s="319"/>
      <c r="Y70" s="319"/>
      <c r="Z70" s="461"/>
      <c r="AA70" s="319">
        <v>770253493.54006517</v>
      </c>
      <c r="AB70" s="319"/>
      <c r="AC70" s="319"/>
      <c r="AD70" s="319"/>
      <c r="AE70" s="461"/>
      <c r="AF70" s="324">
        <v>343934000</v>
      </c>
      <c r="AG70" s="324">
        <v>744468000</v>
      </c>
      <c r="AH70" s="533"/>
      <c r="AI70" s="534"/>
      <c r="AJ70" s="326">
        <f>AG70/M70</f>
        <v>0.87912643314395977</v>
      </c>
      <c r="AK70" s="468">
        <f>(AF70+K70)/H70</f>
        <v>0.20445847343053297</v>
      </c>
      <c r="AL70" s="840"/>
      <c r="AM70" s="823"/>
      <c r="AN70" s="823"/>
      <c r="AO70" s="823"/>
      <c r="AP70" s="823"/>
      <c r="AQ70" s="81"/>
      <c r="AR70" s="81"/>
      <c r="AS70" s="81"/>
      <c r="AT70" s="81"/>
    </row>
    <row r="71" spans="1:46" s="43" customFormat="1" ht="35.1" customHeight="1" x14ac:dyDescent="0.25">
      <c r="A71" s="822"/>
      <c r="B71" s="821"/>
      <c r="C71" s="821"/>
      <c r="D71" s="822"/>
      <c r="E71" s="822"/>
      <c r="F71" s="819"/>
      <c r="G71" s="634" t="s">
        <v>136</v>
      </c>
      <c r="H71" s="324"/>
      <c r="I71" s="324"/>
      <c r="J71" s="324"/>
      <c r="K71" s="324"/>
      <c r="L71" s="324"/>
      <c r="M71" s="324"/>
      <c r="N71" s="324"/>
      <c r="O71" s="338"/>
      <c r="P71" s="53"/>
      <c r="Q71" s="433"/>
      <c r="R71" s="324"/>
      <c r="S71" s="324"/>
      <c r="T71" s="324"/>
      <c r="U71" s="461"/>
      <c r="V71" s="324"/>
      <c r="W71" s="324"/>
      <c r="X71" s="324"/>
      <c r="Y71" s="324"/>
      <c r="Z71" s="461"/>
      <c r="AA71" s="324"/>
      <c r="AB71" s="324"/>
      <c r="AC71" s="324"/>
      <c r="AD71" s="324"/>
      <c r="AE71" s="461"/>
      <c r="AF71" s="324"/>
      <c r="AG71" s="324"/>
      <c r="AH71" s="457"/>
      <c r="AI71" s="76"/>
      <c r="AJ71" s="326"/>
      <c r="AK71" s="468"/>
      <c r="AL71" s="840"/>
      <c r="AM71" s="823"/>
      <c r="AN71" s="823"/>
      <c r="AO71" s="823"/>
      <c r="AP71" s="823"/>
      <c r="AQ71" s="81"/>
      <c r="AR71" s="81"/>
      <c r="AS71" s="81"/>
      <c r="AT71" s="81"/>
    </row>
    <row r="72" spans="1:46" s="43" customFormat="1" ht="35.1" customHeight="1" x14ac:dyDescent="0.25">
      <c r="A72" s="822"/>
      <c r="B72" s="821"/>
      <c r="C72" s="821"/>
      <c r="D72" s="822"/>
      <c r="E72" s="822"/>
      <c r="F72" s="819"/>
      <c r="G72" s="634" t="s">
        <v>141</v>
      </c>
      <c r="H72" s="324"/>
      <c r="I72" s="324"/>
      <c r="J72" s="324"/>
      <c r="K72" s="324"/>
      <c r="L72" s="324">
        <v>290216168</v>
      </c>
      <c r="M72" s="324">
        <v>290216168</v>
      </c>
      <c r="N72" s="324"/>
      <c r="O72" s="338"/>
      <c r="P72" s="53"/>
      <c r="Q72" s="433"/>
      <c r="R72" s="324"/>
      <c r="S72" s="324"/>
      <c r="T72" s="324"/>
      <c r="U72" s="461"/>
      <c r="V72" s="324"/>
      <c r="W72" s="324"/>
      <c r="X72" s="324"/>
      <c r="Y72" s="324"/>
      <c r="Z72" s="461"/>
      <c r="AA72" s="324"/>
      <c r="AB72" s="324"/>
      <c r="AC72" s="324"/>
      <c r="AD72" s="324"/>
      <c r="AE72" s="461"/>
      <c r="AF72" s="324">
        <v>137832253</v>
      </c>
      <c r="AG72" s="324">
        <v>168606787</v>
      </c>
      <c r="AH72" s="535"/>
      <c r="AI72" s="197"/>
      <c r="AJ72" s="333"/>
      <c r="AK72" s="468"/>
      <c r="AL72" s="840"/>
      <c r="AM72" s="823"/>
      <c r="AN72" s="823"/>
      <c r="AO72" s="823"/>
      <c r="AP72" s="823"/>
      <c r="AQ72" s="81"/>
      <c r="AR72" s="81"/>
      <c r="AS72" s="81"/>
      <c r="AT72" s="81"/>
    </row>
    <row r="73" spans="1:46" s="43" customFormat="1" ht="35.1" customHeight="1" x14ac:dyDescent="0.25">
      <c r="A73" s="822"/>
      <c r="B73" s="821"/>
      <c r="C73" s="821"/>
      <c r="D73" s="822"/>
      <c r="E73" s="822"/>
      <c r="F73" s="819"/>
      <c r="G73" s="634" t="s">
        <v>143</v>
      </c>
      <c r="H73" s="324">
        <v>32000000</v>
      </c>
      <c r="I73" s="340">
        <v>4000000</v>
      </c>
      <c r="J73" s="340">
        <f t="shared" ref="J73" si="14">J69</f>
        <v>4112722</v>
      </c>
      <c r="K73" s="340">
        <v>4112722</v>
      </c>
      <c r="L73" s="340">
        <v>8000000</v>
      </c>
      <c r="M73" s="324">
        <v>8000000</v>
      </c>
      <c r="N73" s="324"/>
      <c r="O73" s="338"/>
      <c r="P73" s="53"/>
      <c r="Q73" s="345">
        <f>Q69</f>
        <v>7887278</v>
      </c>
      <c r="R73" s="324"/>
      <c r="S73" s="324"/>
      <c r="T73" s="324"/>
      <c r="U73" s="461"/>
      <c r="V73" s="340">
        <f>V69</f>
        <v>8000000</v>
      </c>
      <c r="W73" s="324"/>
      <c r="X73" s="324"/>
      <c r="Y73" s="324"/>
      <c r="Z73" s="461"/>
      <c r="AA73" s="340">
        <f>AA69</f>
        <v>4000000</v>
      </c>
      <c r="AB73" s="324"/>
      <c r="AC73" s="324"/>
      <c r="AD73" s="324"/>
      <c r="AE73" s="461"/>
      <c r="AF73" s="324">
        <v>1562370.83</v>
      </c>
      <c r="AG73" s="324">
        <v>4271112.7779999999</v>
      </c>
      <c r="AH73" s="457"/>
      <c r="AI73" s="536"/>
      <c r="AJ73" s="326"/>
      <c r="AK73" s="468"/>
      <c r="AL73" s="840"/>
      <c r="AM73" s="823"/>
      <c r="AN73" s="823"/>
      <c r="AO73" s="823"/>
      <c r="AP73" s="823"/>
      <c r="AQ73" s="81"/>
      <c r="AR73" s="81"/>
      <c r="AS73" s="81"/>
      <c r="AT73" s="81"/>
    </row>
    <row r="74" spans="1:46" s="43" customFormat="1" ht="35.1" customHeight="1" thickBot="1" x14ac:dyDescent="0.3">
      <c r="A74" s="822"/>
      <c r="B74" s="821"/>
      <c r="C74" s="821"/>
      <c r="D74" s="822"/>
      <c r="E74" s="822"/>
      <c r="F74" s="819"/>
      <c r="G74" s="637" t="s">
        <v>149</v>
      </c>
      <c r="H74" s="363">
        <f>+H70</f>
        <v>4502812236.4065142</v>
      </c>
      <c r="I74" s="363">
        <f>+I70</f>
        <v>584376813</v>
      </c>
      <c r="J74" s="363">
        <f>+J70</f>
        <v>584376813</v>
      </c>
      <c r="K74" s="363">
        <v>576704116</v>
      </c>
      <c r="L74" s="363">
        <v>1137043168</v>
      </c>
      <c r="M74" s="363">
        <v>1137043168</v>
      </c>
      <c r="N74" s="363"/>
      <c r="O74" s="537"/>
      <c r="P74" s="538"/>
      <c r="Q74" s="516">
        <f>Q70</f>
        <v>1164044509.0788274</v>
      </c>
      <c r="R74" s="363"/>
      <c r="S74" s="363"/>
      <c r="T74" s="363"/>
      <c r="U74" s="517"/>
      <c r="V74" s="363">
        <f>V70</f>
        <v>1144983117.7876222</v>
      </c>
      <c r="W74" s="363"/>
      <c r="X74" s="363"/>
      <c r="Y74" s="363"/>
      <c r="Z74" s="517"/>
      <c r="AA74" s="363">
        <f>AA70</f>
        <v>770253493.54006517</v>
      </c>
      <c r="AB74" s="363"/>
      <c r="AC74" s="363"/>
      <c r="AD74" s="363"/>
      <c r="AE74" s="517"/>
      <c r="AF74" s="518">
        <v>481766253</v>
      </c>
      <c r="AG74" s="539">
        <v>913074787</v>
      </c>
      <c r="AH74" s="540"/>
      <c r="AI74" s="541"/>
      <c r="AJ74" s="366"/>
      <c r="AK74" s="473"/>
      <c r="AL74" s="840"/>
      <c r="AM74" s="823"/>
      <c r="AN74" s="823"/>
      <c r="AO74" s="823"/>
      <c r="AP74" s="823"/>
      <c r="AQ74" s="81"/>
      <c r="AR74" s="81"/>
      <c r="AS74" s="81"/>
      <c r="AT74" s="81"/>
    </row>
    <row r="75" spans="1:46" s="43" customFormat="1" ht="35.1" customHeight="1" x14ac:dyDescent="0.25">
      <c r="A75" s="822"/>
      <c r="B75" s="822">
        <v>12</v>
      </c>
      <c r="C75" s="822" t="s">
        <v>169</v>
      </c>
      <c r="D75" s="822" t="s">
        <v>200</v>
      </c>
      <c r="E75" s="822">
        <v>480</v>
      </c>
      <c r="F75" s="819"/>
      <c r="G75" s="633" t="s">
        <v>116</v>
      </c>
      <c r="H75" s="523">
        <v>1</v>
      </c>
      <c r="I75" s="523">
        <v>1</v>
      </c>
      <c r="J75" s="523">
        <v>1</v>
      </c>
      <c r="K75" s="523">
        <v>1</v>
      </c>
      <c r="L75" s="317">
        <v>1</v>
      </c>
      <c r="M75" s="408">
        <v>1</v>
      </c>
      <c r="N75" s="408"/>
      <c r="O75" s="542"/>
      <c r="P75" s="48"/>
      <c r="Q75" s="543">
        <v>1</v>
      </c>
      <c r="R75" s="408"/>
      <c r="S75" s="408"/>
      <c r="T75" s="408"/>
      <c r="U75" s="461"/>
      <c r="V75" s="544">
        <v>1</v>
      </c>
      <c r="W75" s="408"/>
      <c r="X75" s="408"/>
      <c r="Y75" s="408"/>
      <c r="Z75" s="461"/>
      <c r="AA75" s="545">
        <v>1</v>
      </c>
      <c r="AB75" s="414"/>
      <c r="AC75" s="408"/>
      <c r="AD75" s="408"/>
      <c r="AE75" s="461"/>
      <c r="AF75" s="546">
        <v>1</v>
      </c>
      <c r="AG75" s="408">
        <v>1</v>
      </c>
      <c r="AH75" s="547"/>
      <c r="AI75" s="544"/>
      <c r="AJ75" s="318">
        <f>AG75/M75</f>
        <v>1</v>
      </c>
      <c r="AK75" s="482">
        <f>(AF75+K75)/(J75+L75+Q75+V75+AA75)</f>
        <v>0.4</v>
      </c>
      <c r="AL75" s="843" t="s">
        <v>290</v>
      </c>
      <c r="AM75" s="816" t="s">
        <v>224</v>
      </c>
      <c r="AN75" s="816" t="s">
        <v>88</v>
      </c>
      <c r="AO75" s="818" t="s">
        <v>209</v>
      </c>
      <c r="AP75" s="818" t="s">
        <v>270</v>
      </c>
      <c r="AQ75" s="81"/>
      <c r="AR75" s="81"/>
      <c r="AS75" s="81"/>
      <c r="AT75" s="81"/>
    </row>
    <row r="76" spans="1:46" s="43" customFormat="1" ht="35.1" customHeight="1" x14ac:dyDescent="0.25">
      <c r="A76" s="822"/>
      <c r="B76" s="822"/>
      <c r="C76" s="822"/>
      <c r="D76" s="822"/>
      <c r="E76" s="822"/>
      <c r="F76" s="819"/>
      <c r="G76" s="634" t="s">
        <v>129</v>
      </c>
      <c r="H76" s="319">
        <f>+K76+L76+Q76+V76+AA76</f>
        <v>452447791.17394131</v>
      </c>
      <c r="I76" s="319">
        <v>62376897</v>
      </c>
      <c r="J76" s="319">
        <v>62376897</v>
      </c>
      <c r="K76" s="319">
        <v>60848980</v>
      </c>
      <c r="L76" s="319">
        <v>100968000</v>
      </c>
      <c r="M76" s="319">
        <v>100968000</v>
      </c>
      <c r="N76" s="319"/>
      <c r="O76" s="431"/>
      <c r="P76" s="53"/>
      <c r="Q76" s="323">
        <v>109865642.88469054</v>
      </c>
      <c r="R76" s="319"/>
      <c r="S76" s="319"/>
      <c r="T76" s="319"/>
      <c r="U76" s="461"/>
      <c r="V76" s="319">
        <v>108066577.6495114</v>
      </c>
      <c r="W76" s="319"/>
      <c r="X76" s="319"/>
      <c r="Y76" s="319"/>
      <c r="Z76" s="461"/>
      <c r="AA76" s="424">
        <v>72698590.639739409</v>
      </c>
      <c r="AB76" s="424"/>
      <c r="AC76" s="424"/>
      <c r="AD76" s="424"/>
      <c r="AE76" s="197"/>
      <c r="AF76" s="339">
        <v>55222500</v>
      </c>
      <c r="AG76" s="339">
        <v>100968000</v>
      </c>
      <c r="AH76" s="548"/>
      <c r="AI76" s="486"/>
      <c r="AJ76" s="333">
        <f>AG76/M76</f>
        <v>1</v>
      </c>
      <c r="AK76" s="468">
        <f>(AF76+K76)/H76</f>
        <v>0.25654115737604938</v>
      </c>
      <c r="AL76" s="843"/>
      <c r="AM76" s="817"/>
      <c r="AN76" s="817"/>
      <c r="AO76" s="817"/>
      <c r="AP76" s="817"/>
      <c r="AQ76" s="81"/>
      <c r="AR76" s="81"/>
      <c r="AS76" s="81"/>
      <c r="AT76" s="81"/>
    </row>
    <row r="77" spans="1:46" s="43" customFormat="1" ht="35.1" customHeight="1" x14ac:dyDescent="0.25">
      <c r="A77" s="822"/>
      <c r="B77" s="822"/>
      <c r="C77" s="822"/>
      <c r="D77" s="822"/>
      <c r="E77" s="822"/>
      <c r="F77" s="819"/>
      <c r="G77" s="634" t="s">
        <v>136</v>
      </c>
      <c r="H77" s="324"/>
      <c r="I77" s="53"/>
      <c r="J77" s="53"/>
      <c r="K77" s="324"/>
      <c r="L77" s="324"/>
      <c r="M77" s="324"/>
      <c r="N77" s="324"/>
      <c r="O77" s="338"/>
      <c r="P77" s="53"/>
      <c r="Q77" s="433"/>
      <c r="R77" s="324"/>
      <c r="S77" s="324"/>
      <c r="T77" s="324"/>
      <c r="U77" s="461"/>
      <c r="V77" s="324"/>
      <c r="W77" s="324"/>
      <c r="X77" s="324"/>
      <c r="Y77" s="324"/>
      <c r="Z77" s="461"/>
      <c r="AA77" s="339"/>
      <c r="AB77" s="339"/>
      <c r="AC77" s="339"/>
      <c r="AD77" s="339"/>
      <c r="AE77" s="197"/>
      <c r="AF77" s="339"/>
      <c r="AG77" s="339"/>
      <c r="AH77" s="485"/>
      <c r="AI77" s="197"/>
      <c r="AJ77" s="333"/>
      <c r="AK77" s="468"/>
      <c r="AL77" s="843"/>
      <c r="AM77" s="817"/>
      <c r="AN77" s="817"/>
      <c r="AO77" s="817"/>
      <c r="AP77" s="817"/>
      <c r="AQ77" s="81"/>
      <c r="AR77" s="81"/>
      <c r="AS77" s="81"/>
      <c r="AT77" s="81"/>
    </row>
    <row r="78" spans="1:46" s="43" customFormat="1" ht="35.1" customHeight="1" x14ac:dyDescent="0.25">
      <c r="A78" s="822"/>
      <c r="B78" s="822"/>
      <c r="C78" s="822"/>
      <c r="D78" s="822"/>
      <c r="E78" s="822"/>
      <c r="F78" s="819"/>
      <c r="G78" s="634" t="s">
        <v>141</v>
      </c>
      <c r="H78" s="53"/>
      <c r="I78" s="53"/>
      <c r="J78" s="549"/>
      <c r="K78" s="550"/>
      <c r="L78" s="324">
        <v>20174074</v>
      </c>
      <c r="M78" s="324">
        <v>20174074</v>
      </c>
      <c r="N78" s="324"/>
      <c r="O78" s="338"/>
      <c r="P78" s="53"/>
      <c r="Q78" s="433"/>
      <c r="R78" s="324"/>
      <c r="S78" s="324"/>
      <c r="T78" s="324"/>
      <c r="U78" s="461"/>
      <c r="V78" s="324"/>
      <c r="W78" s="324"/>
      <c r="X78" s="324"/>
      <c r="Y78" s="324"/>
      <c r="Z78" s="461"/>
      <c r="AA78" s="339"/>
      <c r="AB78" s="339"/>
      <c r="AC78" s="339"/>
      <c r="AD78" s="339"/>
      <c r="AE78" s="197"/>
      <c r="AF78" s="339">
        <v>16057782</v>
      </c>
      <c r="AG78" s="339">
        <v>20174074</v>
      </c>
      <c r="AH78" s="485"/>
      <c r="AI78" s="197"/>
      <c r="AJ78" s="333"/>
      <c r="AK78" s="468"/>
      <c r="AL78" s="843"/>
      <c r="AM78" s="817"/>
      <c r="AN78" s="817"/>
      <c r="AO78" s="817"/>
      <c r="AP78" s="817"/>
      <c r="AQ78" s="81"/>
      <c r="AR78" s="81"/>
      <c r="AS78" s="81"/>
      <c r="AT78" s="81"/>
    </row>
    <row r="79" spans="1:46" s="43" customFormat="1" ht="35.1" customHeight="1" x14ac:dyDescent="0.25">
      <c r="A79" s="822"/>
      <c r="B79" s="822"/>
      <c r="C79" s="822"/>
      <c r="D79" s="822"/>
      <c r="E79" s="822"/>
      <c r="F79" s="819"/>
      <c r="G79" s="634" t="s">
        <v>143</v>
      </c>
      <c r="H79" s="522">
        <v>1</v>
      </c>
      <c r="I79" s="522">
        <f t="shared" ref="I79:J80" si="15">I75</f>
        <v>1</v>
      </c>
      <c r="J79" s="522">
        <f t="shared" si="15"/>
        <v>1</v>
      </c>
      <c r="K79" s="522">
        <v>1</v>
      </c>
      <c r="L79" s="522">
        <v>1</v>
      </c>
      <c r="M79" s="522">
        <v>1</v>
      </c>
      <c r="N79" s="522"/>
      <c r="O79" s="551"/>
      <c r="P79" s="53"/>
      <c r="Q79" s="552">
        <f>Q75</f>
        <v>1</v>
      </c>
      <c r="R79" s="522"/>
      <c r="S79" s="522"/>
      <c r="T79" s="522"/>
      <c r="U79" s="461"/>
      <c r="V79" s="522">
        <f>V75</f>
        <v>1</v>
      </c>
      <c r="W79" s="522"/>
      <c r="X79" s="522"/>
      <c r="Y79" s="522"/>
      <c r="Z79" s="461"/>
      <c r="AA79" s="553">
        <f>AA75</f>
        <v>1</v>
      </c>
      <c r="AB79" s="553"/>
      <c r="AC79" s="553"/>
      <c r="AD79" s="553"/>
      <c r="AE79" s="197"/>
      <c r="AF79" s="554">
        <v>1</v>
      </c>
      <c r="AG79" s="339">
        <v>1</v>
      </c>
      <c r="AH79" s="555"/>
      <c r="AI79" s="556"/>
      <c r="AJ79" s="333"/>
      <c r="AK79" s="468"/>
      <c r="AL79" s="843"/>
      <c r="AM79" s="817"/>
      <c r="AN79" s="817"/>
      <c r="AO79" s="817"/>
      <c r="AP79" s="817"/>
      <c r="AQ79" s="81"/>
      <c r="AR79" s="81"/>
      <c r="AS79" s="81"/>
      <c r="AT79" s="81"/>
    </row>
    <row r="80" spans="1:46" s="43" customFormat="1" ht="35.1" customHeight="1" thickBot="1" x14ac:dyDescent="0.3">
      <c r="A80" s="822"/>
      <c r="B80" s="822"/>
      <c r="C80" s="822"/>
      <c r="D80" s="822"/>
      <c r="E80" s="822"/>
      <c r="F80" s="819"/>
      <c r="G80" s="635" t="s">
        <v>149</v>
      </c>
      <c r="H80" s="348">
        <f>+H76</f>
        <v>452447791.17394131</v>
      </c>
      <c r="I80" s="348">
        <f t="shared" si="15"/>
        <v>62376897</v>
      </c>
      <c r="J80" s="348">
        <f t="shared" si="15"/>
        <v>62376897</v>
      </c>
      <c r="K80" s="348">
        <v>60848980</v>
      </c>
      <c r="L80" s="348">
        <v>121142074</v>
      </c>
      <c r="M80" s="348">
        <v>121142074</v>
      </c>
      <c r="N80" s="348"/>
      <c r="O80" s="428"/>
      <c r="P80" s="76"/>
      <c r="Q80" s="429">
        <f>Q76</f>
        <v>109865642.88469054</v>
      </c>
      <c r="R80" s="348"/>
      <c r="S80" s="348"/>
      <c r="T80" s="348"/>
      <c r="U80" s="461"/>
      <c r="V80" s="348">
        <f>V76</f>
        <v>108066577.6495114</v>
      </c>
      <c r="W80" s="348"/>
      <c r="X80" s="348"/>
      <c r="Y80" s="348"/>
      <c r="Z80" s="461"/>
      <c r="AA80" s="557">
        <f>AA76</f>
        <v>72698590.639739409</v>
      </c>
      <c r="AB80" s="349"/>
      <c r="AC80" s="347"/>
      <c r="AD80" s="347"/>
      <c r="AE80" s="461"/>
      <c r="AF80" s="408">
        <v>71280282</v>
      </c>
      <c r="AG80" s="408">
        <v>121142074</v>
      </c>
      <c r="AH80" s="558"/>
      <c r="AI80" s="559"/>
      <c r="AJ80" s="529"/>
      <c r="AK80" s="652"/>
      <c r="AL80" s="843"/>
      <c r="AM80" s="817"/>
      <c r="AN80" s="817"/>
      <c r="AO80" s="817"/>
      <c r="AP80" s="817"/>
      <c r="AQ80" s="81"/>
      <c r="AR80" s="81"/>
      <c r="AS80" s="81"/>
      <c r="AT80" s="81"/>
    </row>
    <row r="81" spans="1:46" s="43" customFormat="1" ht="35.1" customHeight="1" x14ac:dyDescent="0.25">
      <c r="A81" s="822"/>
      <c r="B81" s="822">
        <v>13</v>
      </c>
      <c r="C81" s="822" t="s">
        <v>174</v>
      </c>
      <c r="D81" s="822" t="s">
        <v>200</v>
      </c>
      <c r="E81" s="821" t="s">
        <v>201</v>
      </c>
      <c r="F81" s="819"/>
      <c r="G81" s="636" t="s">
        <v>116</v>
      </c>
      <c r="H81" s="519">
        <v>1</v>
      </c>
      <c r="I81" s="519">
        <v>1</v>
      </c>
      <c r="J81" s="519">
        <v>1</v>
      </c>
      <c r="K81" s="519">
        <v>1</v>
      </c>
      <c r="L81" s="519">
        <v>1</v>
      </c>
      <c r="M81" s="442">
        <v>1</v>
      </c>
      <c r="N81" s="442"/>
      <c r="O81" s="530"/>
      <c r="P81" s="99"/>
      <c r="Q81" s="560">
        <v>1</v>
      </c>
      <c r="R81" s="442"/>
      <c r="S81" s="442"/>
      <c r="T81" s="442"/>
      <c r="U81" s="505"/>
      <c r="V81" s="519">
        <v>1</v>
      </c>
      <c r="W81" s="442"/>
      <c r="X81" s="442"/>
      <c r="Y81" s="442"/>
      <c r="Z81" s="505"/>
      <c r="AA81" s="519">
        <v>1</v>
      </c>
      <c r="AB81" s="442"/>
      <c r="AC81" s="442"/>
      <c r="AD81" s="442"/>
      <c r="AE81" s="505"/>
      <c r="AF81" s="448">
        <v>1</v>
      </c>
      <c r="AG81" s="442">
        <v>1</v>
      </c>
      <c r="AH81" s="561"/>
      <c r="AI81" s="562"/>
      <c r="AJ81" s="354">
        <f>AG81/M81</f>
        <v>1</v>
      </c>
      <c r="AK81" s="563">
        <f>(AF81+K81)/(J81+L81+Q81+V81+AA81)</f>
        <v>0.4</v>
      </c>
      <c r="AL81" s="843" t="s">
        <v>299</v>
      </c>
      <c r="AM81" s="816" t="s">
        <v>224</v>
      </c>
      <c r="AN81" s="816" t="s">
        <v>88</v>
      </c>
      <c r="AO81" s="824" t="s">
        <v>231</v>
      </c>
      <c r="AP81" s="818" t="s">
        <v>270</v>
      </c>
      <c r="AQ81" s="81"/>
      <c r="AR81" s="81"/>
      <c r="AS81" s="81"/>
      <c r="AT81" s="81"/>
    </row>
    <row r="82" spans="1:46" s="43" customFormat="1" ht="35.1" customHeight="1" x14ac:dyDescent="0.25">
      <c r="A82" s="822"/>
      <c r="B82" s="822"/>
      <c r="C82" s="822"/>
      <c r="D82" s="822"/>
      <c r="E82" s="821"/>
      <c r="F82" s="819"/>
      <c r="G82" s="634" t="s">
        <v>129</v>
      </c>
      <c r="H82" s="319">
        <f>+K82+L82+Q82+V82+AA82</f>
        <v>1702949054</v>
      </c>
      <c r="I82" s="319">
        <v>166456730</v>
      </c>
      <c r="J82" s="319">
        <v>166456730</v>
      </c>
      <c r="K82" s="319">
        <v>160878054</v>
      </c>
      <c r="L82" s="319">
        <v>311755000</v>
      </c>
      <c r="M82" s="319">
        <v>311755000</v>
      </c>
      <c r="N82" s="319"/>
      <c r="O82" s="431"/>
      <c r="P82" s="53"/>
      <c r="Q82" s="323">
        <v>465090000</v>
      </c>
      <c r="R82" s="319"/>
      <c r="S82" s="319"/>
      <c r="T82" s="319"/>
      <c r="U82" s="461"/>
      <c r="V82" s="319">
        <v>457474000</v>
      </c>
      <c r="W82" s="319"/>
      <c r="X82" s="319"/>
      <c r="Y82" s="319"/>
      <c r="Z82" s="461"/>
      <c r="AA82" s="319">
        <v>307752000</v>
      </c>
      <c r="AB82" s="319"/>
      <c r="AC82" s="319"/>
      <c r="AD82" s="319"/>
      <c r="AE82" s="461"/>
      <c r="AF82" s="324">
        <v>102852000</v>
      </c>
      <c r="AG82" s="324">
        <v>311738000</v>
      </c>
      <c r="AH82" s="564"/>
      <c r="AI82" s="534"/>
      <c r="AJ82" s="326">
        <f>AG82/M82</f>
        <v>0.99994547000048117</v>
      </c>
      <c r="AK82" s="468">
        <f>(AF82+K82)/H82</f>
        <v>0.15486667283471184</v>
      </c>
      <c r="AL82" s="843"/>
      <c r="AM82" s="817"/>
      <c r="AN82" s="817"/>
      <c r="AO82" s="817"/>
      <c r="AP82" s="817"/>
      <c r="AQ82" s="81"/>
      <c r="AR82" s="81"/>
      <c r="AS82" s="81"/>
      <c r="AT82" s="81"/>
    </row>
    <row r="83" spans="1:46" s="43" customFormat="1" ht="35.1" customHeight="1" x14ac:dyDescent="0.25">
      <c r="A83" s="822"/>
      <c r="B83" s="822"/>
      <c r="C83" s="822"/>
      <c r="D83" s="822"/>
      <c r="E83" s="821"/>
      <c r="F83" s="819"/>
      <c r="G83" s="634" t="s">
        <v>136</v>
      </c>
      <c r="H83" s="526">
        <f>H82/2</f>
        <v>851474527</v>
      </c>
      <c r="I83" s="324">
        <f>I82/2</f>
        <v>83228365</v>
      </c>
      <c r="J83" s="324">
        <f>J82/2</f>
        <v>83228365</v>
      </c>
      <c r="K83" s="324"/>
      <c r="L83" s="324"/>
      <c r="M83" s="324">
        <v>0</v>
      </c>
      <c r="N83" s="324"/>
      <c r="O83" s="338"/>
      <c r="P83" s="53"/>
      <c r="Q83" s="324"/>
      <c r="R83" s="324"/>
      <c r="S83" s="324"/>
      <c r="T83" s="324"/>
      <c r="U83" s="461"/>
      <c r="V83" s="324"/>
      <c r="W83" s="324"/>
      <c r="X83" s="324"/>
      <c r="Y83" s="324"/>
      <c r="Z83" s="461"/>
      <c r="AA83" s="324">
        <v>153876000</v>
      </c>
      <c r="AB83" s="324"/>
      <c r="AC83" s="324"/>
      <c r="AD83" s="324"/>
      <c r="AE83" s="461"/>
      <c r="AF83" s="324"/>
      <c r="AG83" s="324"/>
      <c r="AH83" s="457"/>
      <c r="AI83" s="76"/>
      <c r="AJ83" s="326"/>
      <c r="AK83" s="468"/>
      <c r="AL83" s="843"/>
      <c r="AM83" s="817"/>
      <c r="AN83" s="817"/>
      <c r="AO83" s="817"/>
      <c r="AP83" s="817"/>
      <c r="AQ83" s="81"/>
      <c r="AR83" s="81"/>
      <c r="AS83" s="81"/>
      <c r="AT83" s="81"/>
    </row>
    <row r="84" spans="1:46" s="43" customFormat="1" ht="35.1" customHeight="1" x14ac:dyDescent="0.25">
      <c r="A84" s="822"/>
      <c r="B84" s="822"/>
      <c r="C84" s="822"/>
      <c r="D84" s="822"/>
      <c r="E84" s="821"/>
      <c r="F84" s="819"/>
      <c r="G84" s="641" t="s">
        <v>141</v>
      </c>
      <c r="H84" s="339"/>
      <c r="I84" s="433"/>
      <c r="J84" s="324"/>
      <c r="K84" s="324"/>
      <c r="L84" s="324">
        <v>53169121</v>
      </c>
      <c r="M84" s="324">
        <v>53169121</v>
      </c>
      <c r="N84" s="324"/>
      <c r="O84" s="338"/>
      <c r="P84" s="53"/>
      <c r="Q84" s="433"/>
      <c r="R84" s="324"/>
      <c r="S84" s="324"/>
      <c r="T84" s="324"/>
      <c r="U84" s="461"/>
      <c r="V84" s="324"/>
      <c r="W84" s="324"/>
      <c r="X84" s="324"/>
      <c r="Y84" s="324"/>
      <c r="Z84" s="461"/>
      <c r="AA84" s="324"/>
      <c r="AB84" s="324"/>
      <c r="AC84" s="324"/>
      <c r="AD84" s="324"/>
      <c r="AE84" s="461"/>
      <c r="AF84" s="324">
        <v>53169121</v>
      </c>
      <c r="AG84" s="324">
        <v>53169121</v>
      </c>
      <c r="AH84" s="535"/>
      <c r="AI84" s="197"/>
      <c r="AJ84" s="333"/>
      <c r="AK84" s="468"/>
      <c r="AL84" s="843"/>
      <c r="AM84" s="817"/>
      <c r="AN84" s="817"/>
      <c r="AO84" s="817"/>
      <c r="AP84" s="817"/>
      <c r="AQ84" s="81"/>
      <c r="AR84" s="81"/>
      <c r="AS84" s="81"/>
      <c r="AT84" s="81"/>
    </row>
    <row r="85" spans="1:46" s="43" customFormat="1" ht="35.1" customHeight="1" x14ac:dyDescent="0.25">
      <c r="A85" s="822"/>
      <c r="B85" s="822"/>
      <c r="C85" s="822"/>
      <c r="D85" s="822"/>
      <c r="E85" s="821"/>
      <c r="F85" s="819"/>
      <c r="G85" s="634" t="s">
        <v>143</v>
      </c>
      <c r="H85" s="523">
        <v>1</v>
      </c>
      <c r="I85" s="523">
        <v>1</v>
      </c>
      <c r="J85" s="523">
        <v>1</v>
      </c>
      <c r="K85" s="523">
        <v>1</v>
      </c>
      <c r="L85" s="522">
        <v>1</v>
      </c>
      <c r="M85" s="324">
        <v>1</v>
      </c>
      <c r="N85" s="324"/>
      <c r="O85" s="338"/>
      <c r="P85" s="53"/>
      <c r="Q85" s="524">
        <f>Q81</f>
        <v>1</v>
      </c>
      <c r="R85" s="324"/>
      <c r="S85" s="324"/>
      <c r="T85" s="324"/>
      <c r="U85" s="461"/>
      <c r="V85" s="523">
        <f>V81</f>
        <v>1</v>
      </c>
      <c r="W85" s="324"/>
      <c r="X85" s="324"/>
      <c r="Y85" s="324"/>
      <c r="Z85" s="461"/>
      <c r="AA85" s="523">
        <f>AA81</f>
        <v>1</v>
      </c>
      <c r="AB85" s="324"/>
      <c r="AC85" s="324"/>
      <c r="AD85" s="324"/>
      <c r="AE85" s="461"/>
      <c r="AF85" s="324">
        <v>1</v>
      </c>
      <c r="AG85" s="324">
        <v>1</v>
      </c>
      <c r="AH85" s="565"/>
      <c r="AI85" s="317"/>
      <c r="AJ85" s="326"/>
      <c r="AK85" s="468"/>
      <c r="AL85" s="843"/>
      <c r="AM85" s="817"/>
      <c r="AN85" s="817"/>
      <c r="AO85" s="817"/>
      <c r="AP85" s="817"/>
      <c r="AQ85" s="81"/>
      <c r="AR85" s="81"/>
      <c r="AS85" s="81"/>
      <c r="AT85" s="81"/>
    </row>
    <row r="86" spans="1:46" s="43" customFormat="1" ht="35.1" customHeight="1" thickBot="1" x14ac:dyDescent="0.3">
      <c r="A86" s="822"/>
      <c r="B86" s="822"/>
      <c r="C86" s="822"/>
      <c r="D86" s="822"/>
      <c r="E86" s="821"/>
      <c r="F86" s="819"/>
      <c r="G86" s="637" t="s">
        <v>149</v>
      </c>
      <c r="H86" s="363">
        <f>+H82</f>
        <v>1702949054</v>
      </c>
      <c r="I86" s="363">
        <f>+I82</f>
        <v>166456730</v>
      </c>
      <c r="J86" s="363">
        <f>+J82</f>
        <v>166456730</v>
      </c>
      <c r="K86" s="363">
        <v>160878054</v>
      </c>
      <c r="L86" s="363">
        <v>364924121</v>
      </c>
      <c r="M86" s="363">
        <v>364924121</v>
      </c>
      <c r="N86" s="363"/>
      <c r="O86" s="537"/>
      <c r="P86" s="538"/>
      <c r="Q86" s="516">
        <f>Q82</f>
        <v>465090000</v>
      </c>
      <c r="R86" s="363"/>
      <c r="S86" s="363"/>
      <c r="T86" s="363"/>
      <c r="U86" s="517"/>
      <c r="V86" s="363">
        <f>V82</f>
        <v>457474000</v>
      </c>
      <c r="W86" s="363"/>
      <c r="X86" s="363"/>
      <c r="Y86" s="363"/>
      <c r="Z86" s="517"/>
      <c r="AA86" s="363">
        <f>AA82</f>
        <v>307752000</v>
      </c>
      <c r="AB86" s="363"/>
      <c r="AC86" s="363"/>
      <c r="AD86" s="363"/>
      <c r="AE86" s="517"/>
      <c r="AF86" s="518">
        <v>156021121</v>
      </c>
      <c r="AG86" s="539">
        <v>364907121</v>
      </c>
      <c r="AH86" s="540"/>
      <c r="AI86" s="541"/>
      <c r="AJ86" s="366"/>
      <c r="AK86" s="473"/>
      <c r="AL86" s="843"/>
      <c r="AM86" s="817"/>
      <c r="AN86" s="817"/>
      <c r="AO86" s="817"/>
      <c r="AP86" s="817"/>
      <c r="AQ86" s="81"/>
      <c r="AR86" s="81"/>
      <c r="AS86" s="81"/>
      <c r="AT86" s="81"/>
    </row>
    <row r="87" spans="1:46" s="43" customFormat="1" ht="35.1" customHeight="1" x14ac:dyDescent="0.25">
      <c r="A87" s="822"/>
      <c r="B87" s="822">
        <v>14</v>
      </c>
      <c r="C87" s="822" t="s">
        <v>177</v>
      </c>
      <c r="D87" s="822" t="s">
        <v>196</v>
      </c>
      <c r="E87" s="822">
        <v>481</v>
      </c>
      <c r="F87" s="819"/>
      <c r="G87" s="633" t="s">
        <v>116</v>
      </c>
      <c r="H87" s="566">
        <v>25</v>
      </c>
      <c r="I87" s="566">
        <v>15</v>
      </c>
      <c r="J87" s="567">
        <v>0.15129999999999999</v>
      </c>
      <c r="K87" s="523">
        <v>15.13</v>
      </c>
      <c r="L87" s="523">
        <v>0.2</v>
      </c>
      <c r="M87" s="511">
        <v>0.2</v>
      </c>
      <c r="N87" s="511"/>
      <c r="O87" s="568"/>
      <c r="P87" s="48"/>
      <c r="Q87" s="524">
        <v>0.25</v>
      </c>
      <c r="R87" s="511"/>
      <c r="S87" s="511"/>
      <c r="T87" s="511"/>
      <c r="U87" s="461"/>
      <c r="V87" s="523">
        <v>0.25</v>
      </c>
      <c r="W87" s="511"/>
      <c r="X87" s="511"/>
      <c r="Y87" s="511"/>
      <c r="Z87" s="461"/>
      <c r="AA87" s="569">
        <v>0.25</v>
      </c>
      <c r="AB87" s="414"/>
      <c r="AC87" s="408"/>
      <c r="AD87" s="408"/>
      <c r="AE87" s="461"/>
      <c r="AF87" s="408">
        <v>0.11940000000000001</v>
      </c>
      <c r="AG87" s="408">
        <v>0.15390000000000001</v>
      </c>
      <c r="AH87" s="570"/>
      <c r="AI87" s="571"/>
      <c r="AJ87" s="572">
        <f>AG87/M87</f>
        <v>0.76949999999999996</v>
      </c>
      <c r="AK87" s="482">
        <f>AF87/H87</f>
        <v>4.7759999999999999E-3</v>
      </c>
      <c r="AL87" s="843" t="s">
        <v>271</v>
      </c>
      <c r="AM87" s="816" t="s">
        <v>224</v>
      </c>
      <c r="AN87" s="816" t="s">
        <v>88</v>
      </c>
      <c r="AO87" s="818" t="s">
        <v>232</v>
      </c>
      <c r="AP87" s="818" t="s">
        <v>270</v>
      </c>
      <c r="AQ87" s="81"/>
      <c r="AR87" s="81"/>
      <c r="AS87" s="81"/>
      <c r="AT87" s="81"/>
    </row>
    <row r="88" spans="1:46" s="43" customFormat="1" ht="35.1" customHeight="1" x14ac:dyDescent="0.25">
      <c r="A88" s="822"/>
      <c r="B88" s="822"/>
      <c r="C88" s="822"/>
      <c r="D88" s="822"/>
      <c r="E88" s="822"/>
      <c r="F88" s="819"/>
      <c r="G88" s="634" t="s">
        <v>129</v>
      </c>
      <c r="H88" s="319">
        <f>+K88+L88+Q88+V88+AA88</f>
        <v>2605384835.7622147</v>
      </c>
      <c r="I88" s="319">
        <v>377990921</v>
      </c>
      <c r="J88" s="319">
        <v>377990921</v>
      </c>
      <c r="K88" s="319">
        <v>359363489</v>
      </c>
      <c r="L88" s="319">
        <v>418379000</v>
      </c>
      <c r="M88" s="319">
        <v>418379000</v>
      </c>
      <c r="N88" s="319"/>
      <c r="O88" s="431"/>
      <c r="P88" s="53"/>
      <c r="Q88" s="323">
        <v>690894061.02280128</v>
      </c>
      <c r="R88" s="319"/>
      <c r="S88" s="319"/>
      <c r="T88" s="319"/>
      <c r="U88" s="461"/>
      <c r="V88" s="319">
        <v>679580574.3517915</v>
      </c>
      <c r="W88" s="319"/>
      <c r="X88" s="319"/>
      <c r="Y88" s="319"/>
      <c r="Z88" s="461"/>
      <c r="AA88" s="424">
        <v>457167711.38762212</v>
      </c>
      <c r="AB88" s="424"/>
      <c r="AC88" s="424"/>
      <c r="AD88" s="424"/>
      <c r="AE88" s="197"/>
      <c r="AF88" s="339">
        <v>57119000</v>
      </c>
      <c r="AG88" s="339">
        <v>368379000</v>
      </c>
      <c r="AH88" s="548"/>
      <c r="AI88" s="486"/>
      <c r="AJ88" s="333">
        <f>AG88/M88</f>
        <v>0.88049113363720455</v>
      </c>
      <c r="AK88" s="468">
        <f>(AF88+K88)/H88</f>
        <v>0.15985449952853378</v>
      </c>
      <c r="AL88" s="843"/>
      <c r="AM88" s="817"/>
      <c r="AN88" s="817"/>
      <c r="AO88" s="817"/>
      <c r="AP88" s="817"/>
      <c r="AQ88" s="81"/>
      <c r="AR88" s="81"/>
      <c r="AS88" s="81"/>
      <c r="AT88" s="81"/>
    </row>
    <row r="89" spans="1:46" s="43" customFormat="1" ht="35.1" customHeight="1" x14ac:dyDescent="0.25">
      <c r="A89" s="822"/>
      <c r="B89" s="822"/>
      <c r="C89" s="822"/>
      <c r="D89" s="822"/>
      <c r="E89" s="822"/>
      <c r="F89" s="819"/>
      <c r="G89" s="634" t="s">
        <v>136</v>
      </c>
      <c r="H89" s="526"/>
      <c r="I89" s="526"/>
      <c r="J89" s="526"/>
      <c r="K89" s="526"/>
      <c r="L89" s="526"/>
      <c r="M89" s="526"/>
      <c r="N89" s="526"/>
      <c r="O89" s="573"/>
      <c r="P89" s="76"/>
      <c r="Q89" s="574"/>
      <c r="R89" s="526"/>
      <c r="S89" s="526"/>
      <c r="T89" s="526"/>
      <c r="U89" s="461"/>
      <c r="V89" s="526"/>
      <c r="W89" s="526"/>
      <c r="X89" s="526"/>
      <c r="Y89" s="526"/>
      <c r="Z89" s="461"/>
      <c r="AA89" s="339"/>
      <c r="AB89" s="339"/>
      <c r="AC89" s="339"/>
      <c r="AD89" s="339"/>
      <c r="AE89" s="197"/>
      <c r="AF89" s="339"/>
      <c r="AG89" s="339"/>
      <c r="AH89" s="485"/>
      <c r="AI89" s="197"/>
      <c r="AJ89" s="333"/>
      <c r="AK89" s="468"/>
      <c r="AL89" s="843"/>
      <c r="AM89" s="817"/>
      <c r="AN89" s="817"/>
      <c r="AO89" s="817"/>
      <c r="AP89" s="817"/>
      <c r="AQ89" s="81"/>
      <c r="AR89" s="81"/>
      <c r="AS89" s="81"/>
      <c r="AT89" s="81"/>
    </row>
    <row r="90" spans="1:46" s="43" customFormat="1" ht="35.1" customHeight="1" x14ac:dyDescent="0.25">
      <c r="A90" s="822"/>
      <c r="B90" s="822"/>
      <c r="C90" s="822"/>
      <c r="D90" s="822"/>
      <c r="E90" s="822"/>
      <c r="F90" s="819"/>
      <c r="G90" s="641" t="s">
        <v>141</v>
      </c>
      <c r="H90" s="339"/>
      <c r="I90" s="339"/>
      <c r="J90" s="339"/>
      <c r="K90" s="339"/>
      <c r="L90" s="339">
        <v>200557722</v>
      </c>
      <c r="M90" s="339">
        <v>200557722</v>
      </c>
      <c r="N90" s="339"/>
      <c r="O90" s="339"/>
      <c r="P90" s="197"/>
      <c r="Q90" s="339"/>
      <c r="R90" s="339"/>
      <c r="S90" s="339"/>
      <c r="T90" s="339"/>
      <c r="U90" s="197"/>
      <c r="V90" s="339"/>
      <c r="W90" s="339"/>
      <c r="X90" s="339"/>
      <c r="Y90" s="339"/>
      <c r="Z90" s="575"/>
      <c r="AA90" s="339"/>
      <c r="AB90" s="339"/>
      <c r="AC90" s="339"/>
      <c r="AD90" s="339"/>
      <c r="AE90" s="197"/>
      <c r="AF90" s="339">
        <v>74838708</v>
      </c>
      <c r="AG90" s="339">
        <v>105891644</v>
      </c>
      <c r="AH90" s="485"/>
      <c r="AI90" s="197"/>
      <c r="AJ90" s="333"/>
      <c r="AK90" s="468"/>
      <c r="AL90" s="843"/>
      <c r="AM90" s="817"/>
      <c r="AN90" s="817"/>
      <c r="AO90" s="817"/>
      <c r="AP90" s="817"/>
      <c r="AQ90" s="81"/>
      <c r="AR90" s="81"/>
      <c r="AS90" s="81"/>
      <c r="AT90" s="81"/>
    </row>
    <row r="91" spans="1:46" s="43" customFormat="1" ht="35.1" customHeight="1" x14ac:dyDescent="0.25">
      <c r="A91" s="822"/>
      <c r="B91" s="822"/>
      <c r="C91" s="822"/>
      <c r="D91" s="822"/>
      <c r="E91" s="822"/>
      <c r="F91" s="819"/>
      <c r="G91" s="634" t="s">
        <v>143</v>
      </c>
      <c r="H91" s="566">
        <v>25</v>
      </c>
      <c r="I91" s="566">
        <v>15</v>
      </c>
      <c r="J91" s="523">
        <v>0.15</v>
      </c>
      <c r="K91" s="523">
        <v>15.13</v>
      </c>
      <c r="L91" s="523">
        <v>0.2</v>
      </c>
      <c r="M91" s="511">
        <v>0.2</v>
      </c>
      <c r="N91" s="511"/>
      <c r="O91" s="568"/>
      <c r="P91" s="48"/>
      <c r="Q91" s="524">
        <v>0.25</v>
      </c>
      <c r="R91" s="511"/>
      <c r="S91" s="511"/>
      <c r="T91" s="511"/>
      <c r="U91" s="461"/>
      <c r="V91" s="523">
        <v>0.25</v>
      </c>
      <c r="W91" s="511"/>
      <c r="X91" s="511"/>
      <c r="Y91" s="511"/>
      <c r="Z91" s="461"/>
      <c r="AA91" s="553">
        <v>0.25</v>
      </c>
      <c r="AB91" s="339"/>
      <c r="AC91" s="339"/>
      <c r="AD91" s="339"/>
      <c r="AE91" s="197"/>
      <c r="AF91" s="339">
        <v>0.11940000000000001</v>
      </c>
      <c r="AG91" s="339">
        <v>15.39</v>
      </c>
      <c r="AH91" s="576"/>
      <c r="AI91" s="577"/>
      <c r="AJ91" s="333"/>
      <c r="AK91" s="468"/>
      <c r="AL91" s="843"/>
      <c r="AM91" s="817"/>
      <c r="AN91" s="817"/>
      <c r="AO91" s="817"/>
      <c r="AP91" s="817"/>
      <c r="AQ91" s="81"/>
      <c r="AR91" s="81"/>
      <c r="AS91" s="81"/>
      <c r="AT91" s="81"/>
    </row>
    <row r="92" spans="1:46" s="43" customFormat="1" ht="35.1" customHeight="1" thickBot="1" x14ac:dyDescent="0.3">
      <c r="A92" s="822"/>
      <c r="B92" s="822"/>
      <c r="C92" s="822"/>
      <c r="D92" s="822"/>
      <c r="E92" s="822"/>
      <c r="F92" s="819"/>
      <c r="G92" s="635" t="s">
        <v>149</v>
      </c>
      <c r="H92" s="348">
        <f>+H88</f>
        <v>2605384835.7622147</v>
      </c>
      <c r="I92" s="348">
        <f>+I88</f>
        <v>377990921</v>
      </c>
      <c r="J92" s="348">
        <f>+J88</f>
        <v>377990921</v>
      </c>
      <c r="K92" s="348">
        <v>359363489</v>
      </c>
      <c r="L92" s="348">
        <v>618936722</v>
      </c>
      <c r="M92" s="348">
        <v>618936722</v>
      </c>
      <c r="N92" s="348"/>
      <c r="O92" s="428"/>
      <c r="P92" s="76"/>
      <c r="Q92" s="429">
        <f>Q88</f>
        <v>690894061.02280128</v>
      </c>
      <c r="R92" s="348"/>
      <c r="S92" s="348"/>
      <c r="T92" s="348"/>
      <c r="U92" s="461"/>
      <c r="V92" s="348">
        <f>V88</f>
        <v>679580574.3517915</v>
      </c>
      <c r="W92" s="348"/>
      <c r="X92" s="348"/>
      <c r="Y92" s="348"/>
      <c r="Z92" s="461"/>
      <c r="AA92" s="557">
        <f>AA88</f>
        <v>457167711.38762212</v>
      </c>
      <c r="AB92" s="349"/>
      <c r="AC92" s="347"/>
      <c r="AD92" s="347"/>
      <c r="AE92" s="461"/>
      <c r="AF92" s="408">
        <v>131957708</v>
      </c>
      <c r="AG92" s="408">
        <v>474270644</v>
      </c>
      <c r="AH92" s="558"/>
      <c r="AI92" s="559"/>
      <c r="AJ92" s="529"/>
      <c r="AK92" s="652"/>
      <c r="AL92" s="843"/>
      <c r="AM92" s="817"/>
      <c r="AN92" s="817"/>
      <c r="AO92" s="817"/>
      <c r="AP92" s="817"/>
      <c r="AQ92" s="81"/>
      <c r="AR92" s="81"/>
      <c r="AS92" s="81"/>
      <c r="AT92" s="81"/>
    </row>
    <row r="93" spans="1:46" s="43" customFormat="1" ht="35.1" customHeight="1" x14ac:dyDescent="0.25">
      <c r="A93" s="822"/>
      <c r="B93" s="822">
        <v>15</v>
      </c>
      <c r="C93" s="822" t="s">
        <v>179</v>
      </c>
      <c r="D93" s="822" t="s">
        <v>196</v>
      </c>
      <c r="E93" s="822">
        <v>480</v>
      </c>
      <c r="F93" s="819"/>
      <c r="G93" s="636" t="s">
        <v>116</v>
      </c>
      <c r="H93" s="519">
        <v>1</v>
      </c>
      <c r="I93" s="519">
        <v>0.1</v>
      </c>
      <c r="J93" s="519">
        <v>0.1</v>
      </c>
      <c r="K93" s="519">
        <v>0.05</v>
      </c>
      <c r="L93" s="562">
        <v>0.5</v>
      </c>
      <c r="M93" s="442">
        <v>0.5</v>
      </c>
      <c r="N93" s="442"/>
      <c r="O93" s="530"/>
      <c r="P93" s="562"/>
      <c r="Q93" s="578">
        <v>0.7</v>
      </c>
      <c r="R93" s="442"/>
      <c r="S93" s="442"/>
      <c r="T93" s="442"/>
      <c r="U93" s="505"/>
      <c r="V93" s="562">
        <v>0.9</v>
      </c>
      <c r="W93" s="442"/>
      <c r="X93" s="442"/>
      <c r="Y93" s="442"/>
      <c r="Z93" s="505"/>
      <c r="AA93" s="579">
        <v>1</v>
      </c>
      <c r="AB93" s="580"/>
      <c r="AC93" s="442"/>
      <c r="AD93" s="442"/>
      <c r="AE93" s="505"/>
      <c r="AF93" s="448">
        <v>0.16</v>
      </c>
      <c r="AG93" s="442">
        <v>0.21</v>
      </c>
      <c r="AH93" s="581"/>
      <c r="AI93" s="562"/>
      <c r="AJ93" s="582">
        <f>AG93/M93</f>
        <v>0.42</v>
      </c>
      <c r="AK93" s="563">
        <f>AF93/H93</f>
        <v>0.16</v>
      </c>
      <c r="AL93" s="840" t="s">
        <v>291</v>
      </c>
      <c r="AM93" s="816" t="s">
        <v>224</v>
      </c>
      <c r="AN93" s="816" t="s">
        <v>88</v>
      </c>
      <c r="AO93" s="818" t="s">
        <v>292</v>
      </c>
      <c r="AP93" s="818" t="s">
        <v>270</v>
      </c>
      <c r="AQ93" s="81"/>
      <c r="AR93" s="81"/>
      <c r="AS93" s="81"/>
      <c r="AT93" s="81"/>
    </row>
    <row r="94" spans="1:46" s="43" customFormat="1" ht="35.1" customHeight="1" x14ac:dyDescent="0.25">
      <c r="A94" s="822"/>
      <c r="B94" s="822"/>
      <c r="C94" s="822"/>
      <c r="D94" s="822"/>
      <c r="E94" s="822"/>
      <c r="F94" s="819"/>
      <c r="G94" s="634" t="s">
        <v>129</v>
      </c>
      <c r="H94" s="319">
        <f>+K94+L94+Q94+V94+AA94</f>
        <v>1129501673.9543974</v>
      </c>
      <c r="I94" s="319">
        <v>245268594</v>
      </c>
      <c r="J94" s="319">
        <v>245268594</v>
      </c>
      <c r="K94" s="319">
        <v>245268594</v>
      </c>
      <c r="L94" s="319">
        <v>200000000</v>
      </c>
      <c r="M94" s="319">
        <v>200000000</v>
      </c>
      <c r="N94" s="319"/>
      <c r="O94" s="431"/>
      <c r="P94" s="319"/>
      <c r="Q94" s="323">
        <v>257105327.1752443</v>
      </c>
      <c r="R94" s="319"/>
      <c r="S94" s="319"/>
      <c r="T94" s="319"/>
      <c r="U94" s="461"/>
      <c r="V94" s="323">
        <v>257000000</v>
      </c>
      <c r="W94" s="319"/>
      <c r="X94" s="319"/>
      <c r="Y94" s="319"/>
      <c r="Z94" s="461"/>
      <c r="AA94" s="438">
        <v>170127752.77915311</v>
      </c>
      <c r="AB94" s="429"/>
      <c r="AC94" s="348"/>
      <c r="AD94" s="348"/>
      <c r="AE94" s="461"/>
      <c r="AF94" s="526">
        <v>0</v>
      </c>
      <c r="AG94" s="526">
        <v>0</v>
      </c>
      <c r="AH94" s="564"/>
      <c r="AI94" s="528"/>
      <c r="AJ94" s="326">
        <f>AG94/M94</f>
        <v>0</v>
      </c>
      <c r="AK94" s="468">
        <f>(AF94+K94)/H94</f>
        <v>0.21714761443541028</v>
      </c>
      <c r="AL94" s="840"/>
      <c r="AM94" s="817"/>
      <c r="AN94" s="817"/>
      <c r="AO94" s="817"/>
      <c r="AP94" s="817"/>
      <c r="AQ94" s="81"/>
      <c r="AR94" s="81"/>
      <c r="AS94" s="81"/>
      <c r="AT94" s="81"/>
    </row>
    <row r="95" spans="1:46" s="43" customFormat="1" ht="35.1" customHeight="1" x14ac:dyDescent="0.25">
      <c r="A95" s="822"/>
      <c r="B95" s="822"/>
      <c r="C95" s="822"/>
      <c r="D95" s="822"/>
      <c r="E95" s="822"/>
      <c r="F95" s="819"/>
      <c r="G95" s="634" t="s">
        <v>136</v>
      </c>
      <c r="H95" s="324"/>
      <c r="I95" s="324"/>
      <c r="J95" s="324"/>
      <c r="K95" s="324"/>
      <c r="L95" s="324"/>
      <c r="M95" s="324">
        <v>0.05</v>
      </c>
      <c r="N95" s="324"/>
      <c r="O95" s="338"/>
      <c r="P95" s="324"/>
      <c r="Q95" s="433"/>
      <c r="R95" s="324"/>
      <c r="S95" s="324"/>
      <c r="T95" s="324"/>
      <c r="U95" s="461"/>
      <c r="V95" s="324"/>
      <c r="W95" s="324"/>
      <c r="X95" s="324"/>
      <c r="Y95" s="324"/>
      <c r="Z95" s="461"/>
      <c r="AA95" s="339"/>
      <c r="AB95" s="339"/>
      <c r="AC95" s="339"/>
      <c r="AD95" s="339"/>
      <c r="AE95" s="197"/>
      <c r="AF95" s="339"/>
      <c r="AG95" s="339">
        <v>0.05</v>
      </c>
      <c r="AH95" s="485"/>
      <c r="AI95" s="197"/>
      <c r="AJ95" s="333"/>
      <c r="AK95" s="468"/>
      <c r="AL95" s="840"/>
      <c r="AM95" s="817"/>
      <c r="AN95" s="817"/>
      <c r="AO95" s="817"/>
      <c r="AP95" s="817"/>
      <c r="AQ95" s="81"/>
      <c r="AR95" s="81"/>
      <c r="AS95" s="81"/>
      <c r="AT95" s="81"/>
    </row>
    <row r="96" spans="1:46" s="43" customFormat="1" ht="35.1" customHeight="1" x14ac:dyDescent="0.25">
      <c r="A96" s="822"/>
      <c r="B96" s="822"/>
      <c r="C96" s="822"/>
      <c r="D96" s="822"/>
      <c r="E96" s="822"/>
      <c r="F96" s="819"/>
      <c r="G96" s="634" t="s">
        <v>141</v>
      </c>
      <c r="H96" s="324"/>
      <c r="I96" s="324"/>
      <c r="J96" s="324"/>
      <c r="K96" s="324"/>
      <c r="L96" s="324">
        <v>245268594</v>
      </c>
      <c r="M96" s="324">
        <v>245268594</v>
      </c>
      <c r="N96" s="324"/>
      <c r="O96" s="338"/>
      <c r="P96" s="324"/>
      <c r="Q96" s="433"/>
      <c r="R96" s="324"/>
      <c r="S96" s="324"/>
      <c r="T96" s="324"/>
      <c r="U96" s="461"/>
      <c r="V96" s="324"/>
      <c r="W96" s="324"/>
      <c r="X96" s="324"/>
      <c r="Y96" s="324"/>
      <c r="Z96" s="461"/>
      <c r="AA96" s="339"/>
      <c r="AB96" s="339"/>
      <c r="AC96" s="339"/>
      <c r="AD96" s="339"/>
      <c r="AE96" s="197"/>
      <c r="AF96" s="339">
        <v>147161156</v>
      </c>
      <c r="AG96" s="339">
        <v>147161156</v>
      </c>
      <c r="AH96" s="485"/>
      <c r="AI96" s="197"/>
      <c r="AJ96" s="333"/>
      <c r="AK96" s="468"/>
      <c r="AL96" s="840"/>
      <c r="AM96" s="817"/>
      <c r="AN96" s="817"/>
      <c r="AO96" s="817"/>
      <c r="AP96" s="817"/>
      <c r="AQ96" s="81"/>
      <c r="AR96" s="81"/>
      <c r="AS96" s="81"/>
      <c r="AT96" s="81"/>
    </row>
    <row r="97" spans="1:46" s="43" customFormat="1" ht="35.1" customHeight="1" x14ac:dyDescent="0.25">
      <c r="A97" s="822"/>
      <c r="B97" s="822"/>
      <c r="C97" s="822"/>
      <c r="D97" s="822"/>
      <c r="E97" s="822"/>
      <c r="F97" s="819"/>
      <c r="G97" s="634" t="s">
        <v>143</v>
      </c>
      <c r="H97" s="522">
        <v>1</v>
      </c>
      <c r="I97" s="522">
        <v>0.1</v>
      </c>
      <c r="J97" s="522">
        <v>0.1</v>
      </c>
      <c r="K97" s="522">
        <v>0.05</v>
      </c>
      <c r="L97" s="522">
        <v>0.5</v>
      </c>
      <c r="M97" s="324">
        <v>0.5</v>
      </c>
      <c r="N97" s="324"/>
      <c r="O97" s="338"/>
      <c r="P97" s="522"/>
      <c r="Q97" s="552">
        <f>Q93</f>
        <v>0.7</v>
      </c>
      <c r="R97" s="324"/>
      <c r="S97" s="324"/>
      <c r="T97" s="324"/>
      <c r="U97" s="461"/>
      <c r="V97" s="522">
        <f>V93</f>
        <v>0.9</v>
      </c>
      <c r="W97" s="324"/>
      <c r="X97" s="324"/>
      <c r="Y97" s="324"/>
      <c r="Z97" s="461"/>
      <c r="AA97" s="553">
        <f>AA93</f>
        <v>1</v>
      </c>
      <c r="AB97" s="339"/>
      <c r="AC97" s="339"/>
      <c r="AD97" s="339"/>
      <c r="AE97" s="197"/>
      <c r="AF97" s="339">
        <v>0.16</v>
      </c>
      <c r="AG97" s="339">
        <v>16</v>
      </c>
      <c r="AH97" s="485"/>
      <c r="AI97" s="556"/>
      <c r="AJ97" s="333"/>
      <c r="AK97" s="468"/>
      <c r="AL97" s="840"/>
      <c r="AM97" s="817"/>
      <c r="AN97" s="817"/>
      <c r="AO97" s="817"/>
      <c r="AP97" s="817"/>
      <c r="AQ97" s="81"/>
      <c r="AR97" s="81"/>
      <c r="AS97" s="81"/>
      <c r="AT97" s="81"/>
    </row>
    <row r="98" spans="1:46" s="43" customFormat="1" ht="35.1" customHeight="1" thickBot="1" x14ac:dyDescent="0.3">
      <c r="A98" s="822"/>
      <c r="B98" s="822"/>
      <c r="C98" s="822"/>
      <c r="D98" s="822"/>
      <c r="E98" s="822"/>
      <c r="F98" s="819"/>
      <c r="G98" s="637" t="s">
        <v>149</v>
      </c>
      <c r="H98" s="363">
        <f>+H94</f>
        <v>1129501673.9543974</v>
      </c>
      <c r="I98" s="363">
        <f>+I94</f>
        <v>245268594</v>
      </c>
      <c r="J98" s="363">
        <f>+J94</f>
        <v>245268594</v>
      </c>
      <c r="K98" s="363">
        <v>245268594</v>
      </c>
      <c r="L98" s="363">
        <v>445268594</v>
      </c>
      <c r="M98" s="363">
        <v>445268594</v>
      </c>
      <c r="N98" s="363"/>
      <c r="O98" s="537"/>
      <c r="P98" s="363"/>
      <c r="Q98" s="516">
        <f>Q94</f>
        <v>257105327.1752443</v>
      </c>
      <c r="R98" s="363"/>
      <c r="S98" s="363"/>
      <c r="T98" s="363"/>
      <c r="U98" s="517"/>
      <c r="V98" s="363">
        <f>V94</f>
        <v>257000000</v>
      </c>
      <c r="W98" s="363"/>
      <c r="X98" s="363"/>
      <c r="Y98" s="363"/>
      <c r="Z98" s="517"/>
      <c r="AA98" s="583">
        <f>AA94</f>
        <v>170127752.77915311</v>
      </c>
      <c r="AB98" s="584"/>
      <c r="AC98" s="470"/>
      <c r="AD98" s="470"/>
      <c r="AE98" s="517"/>
      <c r="AF98" s="518">
        <v>147161156</v>
      </c>
      <c r="AG98" s="518">
        <v>147161156</v>
      </c>
      <c r="AH98" s="501"/>
      <c r="AI98" s="502"/>
      <c r="AJ98" s="366"/>
      <c r="AK98" s="473"/>
      <c r="AL98" s="840"/>
      <c r="AM98" s="817"/>
      <c r="AN98" s="817"/>
      <c r="AO98" s="817"/>
      <c r="AP98" s="817"/>
      <c r="AQ98" s="81"/>
      <c r="AR98" s="81"/>
      <c r="AS98" s="81"/>
      <c r="AT98" s="81"/>
    </row>
    <row r="99" spans="1:46" s="43" customFormat="1" ht="35.1" customHeight="1" x14ac:dyDescent="0.25">
      <c r="A99" s="822" t="s">
        <v>180</v>
      </c>
      <c r="B99" s="822">
        <v>16</v>
      </c>
      <c r="C99" s="822" t="s">
        <v>181</v>
      </c>
      <c r="D99" s="822" t="s">
        <v>86</v>
      </c>
      <c r="E99" s="822">
        <v>521</v>
      </c>
      <c r="F99" s="819"/>
      <c r="G99" s="633" t="s">
        <v>116</v>
      </c>
      <c r="H99" s="362">
        <f>+J99+L99+Q99+V99+AA99</f>
        <v>32000</v>
      </c>
      <c r="I99" s="585">
        <v>4000</v>
      </c>
      <c r="J99" s="585">
        <v>4667</v>
      </c>
      <c r="K99" s="585">
        <v>4667</v>
      </c>
      <c r="L99" s="511">
        <v>8000</v>
      </c>
      <c r="M99" s="511">
        <v>8000</v>
      </c>
      <c r="N99" s="511"/>
      <c r="O99" s="568"/>
      <c r="P99" s="48"/>
      <c r="Q99" s="510">
        <f>8000-667</f>
        <v>7333</v>
      </c>
      <c r="R99" s="511"/>
      <c r="S99" s="511"/>
      <c r="T99" s="511"/>
      <c r="U99" s="461"/>
      <c r="V99" s="511">
        <v>8000</v>
      </c>
      <c r="W99" s="511"/>
      <c r="X99" s="511"/>
      <c r="Y99" s="511"/>
      <c r="Z99" s="461"/>
      <c r="AA99" s="511">
        <v>4000</v>
      </c>
      <c r="AB99" s="511"/>
      <c r="AC99" s="511"/>
      <c r="AD99" s="511"/>
      <c r="AE99" s="461"/>
      <c r="AF99" s="408">
        <v>28.5</v>
      </c>
      <c r="AG99" s="511">
        <v>4206.0829999999996</v>
      </c>
      <c r="AH99" s="586"/>
      <c r="AI99" s="587"/>
      <c r="AJ99" s="572">
        <f>AG99/M99</f>
        <v>0.52576037499999995</v>
      </c>
      <c r="AK99" s="482">
        <f>(AF99+K99)/H99</f>
        <v>0.146734375</v>
      </c>
      <c r="AL99" s="840" t="s">
        <v>263</v>
      </c>
      <c r="AM99" s="816" t="s">
        <v>224</v>
      </c>
      <c r="AN99" s="816" t="s">
        <v>88</v>
      </c>
      <c r="AO99" s="818" t="s">
        <v>233</v>
      </c>
      <c r="AP99" s="818" t="s">
        <v>145</v>
      </c>
      <c r="AQ99" s="81"/>
      <c r="AR99" s="81"/>
      <c r="AS99" s="81"/>
      <c r="AT99" s="81"/>
    </row>
    <row r="100" spans="1:46" s="43" customFormat="1" ht="35.1" customHeight="1" x14ac:dyDescent="0.25">
      <c r="A100" s="822"/>
      <c r="B100" s="822"/>
      <c r="C100" s="822"/>
      <c r="D100" s="822"/>
      <c r="E100" s="822"/>
      <c r="F100" s="819"/>
      <c r="G100" s="634" t="s">
        <v>129</v>
      </c>
      <c r="H100" s="319">
        <f>+K100+L100+Q100+V100+AA100</f>
        <v>1990424642.9249592</v>
      </c>
      <c r="I100" s="319">
        <v>544505819</v>
      </c>
      <c r="J100" s="319">
        <v>544505819</v>
      </c>
      <c r="K100" s="319">
        <v>519164657</v>
      </c>
      <c r="L100" s="319">
        <v>307231000</v>
      </c>
      <c r="M100" s="319">
        <v>307231000</v>
      </c>
      <c r="N100" s="319"/>
      <c r="O100" s="431"/>
      <c r="P100" s="53"/>
      <c r="Q100" s="323">
        <v>431183744.96574229</v>
      </c>
      <c r="R100" s="319"/>
      <c r="S100" s="319"/>
      <c r="T100" s="319"/>
      <c r="U100" s="461"/>
      <c r="V100" s="319">
        <v>429512490.14029366</v>
      </c>
      <c r="W100" s="319"/>
      <c r="X100" s="319"/>
      <c r="Y100" s="319"/>
      <c r="Z100" s="461"/>
      <c r="AA100" s="319">
        <v>303332750.81892335</v>
      </c>
      <c r="AB100" s="319"/>
      <c r="AC100" s="319"/>
      <c r="AD100" s="319"/>
      <c r="AE100" s="461"/>
      <c r="AF100" s="324">
        <v>51851000</v>
      </c>
      <c r="AG100" s="324">
        <v>239789500</v>
      </c>
      <c r="AH100" s="588"/>
      <c r="AI100" s="534"/>
      <c r="AJ100" s="326">
        <f>AG100/M100</f>
        <v>0.78048601866348122</v>
      </c>
      <c r="AK100" s="468">
        <f>(AF100+K100)/H100</f>
        <v>0.28688132405800798</v>
      </c>
      <c r="AL100" s="840"/>
      <c r="AM100" s="817"/>
      <c r="AN100" s="817"/>
      <c r="AO100" s="817"/>
      <c r="AP100" s="817"/>
      <c r="AQ100" s="81"/>
      <c r="AR100" s="81"/>
      <c r="AS100" s="81"/>
      <c r="AT100" s="81"/>
    </row>
    <row r="101" spans="1:46" s="43" customFormat="1" ht="35.1" customHeight="1" x14ac:dyDescent="0.25">
      <c r="A101" s="822"/>
      <c r="B101" s="822"/>
      <c r="C101" s="822"/>
      <c r="D101" s="822"/>
      <c r="E101" s="822"/>
      <c r="F101" s="819"/>
      <c r="G101" s="634" t="s">
        <v>136</v>
      </c>
      <c r="H101" s="324"/>
      <c r="I101" s="324"/>
      <c r="J101" s="324"/>
      <c r="K101" s="324"/>
      <c r="L101" s="324"/>
      <c r="M101" s="324"/>
      <c r="N101" s="324"/>
      <c r="O101" s="338"/>
      <c r="P101" s="53"/>
      <c r="Q101" s="433"/>
      <c r="R101" s="324"/>
      <c r="S101" s="324"/>
      <c r="T101" s="324"/>
      <c r="U101" s="461"/>
      <c r="V101" s="324"/>
      <c r="W101" s="324"/>
      <c r="X101" s="324"/>
      <c r="Y101" s="324"/>
      <c r="Z101" s="461"/>
      <c r="AA101" s="324"/>
      <c r="AB101" s="324"/>
      <c r="AC101" s="324"/>
      <c r="AD101" s="324"/>
      <c r="AE101" s="461"/>
      <c r="AF101" s="324"/>
      <c r="AG101" s="324"/>
      <c r="AH101" s="457"/>
      <c r="AI101" s="53"/>
      <c r="AJ101" s="326"/>
      <c r="AK101" s="468"/>
      <c r="AL101" s="840"/>
      <c r="AM101" s="817"/>
      <c r="AN101" s="817"/>
      <c r="AO101" s="817"/>
      <c r="AP101" s="817"/>
      <c r="AQ101" s="81"/>
      <c r="AR101" s="81"/>
      <c r="AS101" s="81"/>
      <c r="AT101" s="81"/>
    </row>
    <row r="102" spans="1:46" s="43" customFormat="1" ht="35.1" customHeight="1" x14ac:dyDescent="0.25">
      <c r="A102" s="822"/>
      <c r="B102" s="822"/>
      <c r="C102" s="822"/>
      <c r="D102" s="822"/>
      <c r="E102" s="822"/>
      <c r="F102" s="819"/>
      <c r="G102" s="634" t="s">
        <v>141</v>
      </c>
      <c r="H102" s="324"/>
      <c r="I102" s="324"/>
      <c r="J102" s="324"/>
      <c r="K102" s="324"/>
      <c r="L102" s="324">
        <v>430313010</v>
      </c>
      <c r="M102" s="324">
        <v>430313010</v>
      </c>
      <c r="N102" s="324"/>
      <c r="O102" s="338"/>
      <c r="P102" s="53"/>
      <c r="Q102" s="433"/>
      <c r="R102" s="324"/>
      <c r="S102" s="324"/>
      <c r="T102" s="324"/>
      <c r="U102" s="461"/>
      <c r="V102" s="324"/>
      <c r="W102" s="324"/>
      <c r="X102" s="324"/>
      <c r="Y102" s="324"/>
      <c r="Z102" s="461"/>
      <c r="AA102" s="324"/>
      <c r="AB102" s="324"/>
      <c r="AC102" s="324"/>
      <c r="AD102" s="324"/>
      <c r="AE102" s="461"/>
      <c r="AF102" s="324">
        <v>53565530</v>
      </c>
      <c r="AG102" s="324">
        <v>89610819</v>
      </c>
      <c r="AH102" s="457"/>
      <c r="AI102" s="457"/>
      <c r="AJ102" s="326"/>
      <c r="AK102" s="468"/>
      <c r="AL102" s="840"/>
      <c r="AM102" s="817"/>
      <c r="AN102" s="817"/>
      <c r="AO102" s="817"/>
      <c r="AP102" s="817"/>
      <c r="AQ102" s="81"/>
      <c r="AR102" s="81"/>
      <c r="AS102" s="81"/>
      <c r="AT102" s="81"/>
    </row>
    <row r="103" spans="1:46" s="43" customFormat="1" ht="35.1" customHeight="1" x14ac:dyDescent="0.25">
      <c r="A103" s="822"/>
      <c r="B103" s="822"/>
      <c r="C103" s="822"/>
      <c r="D103" s="822"/>
      <c r="E103" s="822"/>
      <c r="F103" s="819"/>
      <c r="G103" s="634" t="s">
        <v>143</v>
      </c>
      <c r="H103" s="340">
        <v>32000</v>
      </c>
      <c r="I103" s="340">
        <v>4000</v>
      </c>
      <c r="J103" s="340">
        <v>4000</v>
      </c>
      <c r="K103" s="340">
        <v>4667</v>
      </c>
      <c r="L103" s="340">
        <v>8000</v>
      </c>
      <c r="M103" s="324">
        <v>8000</v>
      </c>
      <c r="N103" s="324"/>
      <c r="O103" s="338"/>
      <c r="P103" s="53"/>
      <c r="Q103" s="345">
        <f>Q99</f>
        <v>7333</v>
      </c>
      <c r="R103" s="324"/>
      <c r="S103" s="324"/>
      <c r="T103" s="324"/>
      <c r="U103" s="461"/>
      <c r="V103" s="340">
        <f>V99</f>
        <v>8000</v>
      </c>
      <c r="W103" s="324"/>
      <c r="X103" s="324"/>
      <c r="Y103" s="324"/>
      <c r="Z103" s="461"/>
      <c r="AA103" s="340">
        <f>AA99</f>
        <v>4000</v>
      </c>
      <c r="AB103" s="324"/>
      <c r="AC103" s="324"/>
      <c r="AD103" s="324"/>
      <c r="AE103" s="461"/>
      <c r="AF103" s="324">
        <v>28.5</v>
      </c>
      <c r="AG103" s="324">
        <v>4206.0829999999996</v>
      </c>
      <c r="AH103" s="457"/>
      <c r="AI103" s="589"/>
      <c r="AJ103" s="326"/>
      <c r="AK103" s="468"/>
      <c r="AL103" s="840"/>
      <c r="AM103" s="817"/>
      <c r="AN103" s="817"/>
      <c r="AO103" s="817"/>
      <c r="AP103" s="817"/>
      <c r="AQ103" s="81"/>
      <c r="AR103" s="81"/>
      <c r="AS103" s="81"/>
      <c r="AT103" s="81"/>
    </row>
    <row r="104" spans="1:46" s="43" customFormat="1" ht="35.1" customHeight="1" thickBot="1" x14ac:dyDescent="0.3">
      <c r="A104" s="822"/>
      <c r="B104" s="822"/>
      <c r="C104" s="822"/>
      <c r="D104" s="822"/>
      <c r="E104" s="822"/>
      <c r="F104" s="819"/>
      <c r="G104" s="635" t="s">
        <v>149</v>
      </c>
      <c r="H104" s="348">
        <f>+H100</f>
        <v>1990424642.9249592</v>
      </c>
      <c r="I104" s="348">
        <f>+I100</f>
        <v>544505819</v>
      </c>
      <c r="J104" s="348">
        <f>+J100</f>
        <v>544505819</v>
      </c>
      <c r="K104" s="348">
        <v>519164657</v>
      </c>
      <c r="L104" s="348">
        <v>737544010</v>
      </c>
      <c r="M104" s="348">
        <v>737544010</v>
      </c>
      <c r="N104" s="348"/>
      <c r="O104" s="428"/>
      <c r="P104" s="76"/>
      <c r="Q104" s="429">
        <f>Q100</f>
        <v>431183744.96574229</v>
      </c>
      <c r="R104" s="348"/>
      <c r="S104" s="348"/>
      <c r="T104" s="348"/>
      <c r="U104" s="461"/>
      <c r="V104" s="348">
        <f>V100</f>
        <v>429512490.14029366</v>
      </c>
      <c r="W104" s="348"/>
      <c r="X104" s="348"/>
      <c r="Y104" s="348"/>
      <c r="Z104" s="461"/>
      <c r="AA104" s="348">
        <f>AA100</f>
        <v>303332750.81892335</v>
      </c>
      <c r="AB104" s="348"/>
      <c r="AC104" s="348"/>
      <c r="AD104" s="348"/>
      <c r="AE104" s="461"/>
      <c r="AF104" s="408">
        <v>105416530</v>
      </c>
      <c r="AG104" s="526">
        <v>329400319</v>
      </c>
      <c r="AH104" s="558"/>
      <c r="AI104" s="528"/>
      <c r="AJ104" s="529"/>
      <c r="AK104" s="652"/>
      <c r="AL104" s="840"/>
      <c r="AM104" s="817"/>
      <c r="AN104" s="817"/>
      <c r="AO104" s="817"/>
      <c r="AP104" s="817"/>
      <c r="AQ104" s="81"/>
      <c r="AR104" s="81"/>
      <c r="AS104" s="81"/>
      <c r="AT104" s="81"/>
    </row>
    <row r="105" spans="1:46" s="43" customFormat="1" ht="35.1" customHeight="1" x14ac:dyDescent="0.25">
      <c r="A105" s="822"/>
      <c r="B105" s="822">
        <v>17</v>
      </c>
      <c r="C105" s="822" t="s">
        <v>185</v>
      </c>
      <c r="D105" s="822" t="s">
        <v>196</v>
      </c>
      <c r="E105" s="822">
        <v>521</v>
      </c>
      <c r="F105" s="819"/>
      <c r="G105" s="636" t="s">
        <v>116</v>
      </c>
      <c r="H105" s="519">
        <v>1</v>
      </c>
      <c r="I105" s="590">
        <v>0.1</v>
      </c>
      <c r="J105" s="590">
        <v>0.1</v>
      </c>
      <c r="K105" s="591">
        <v>0.05</v>
      </c>
      <c r="L105" s="519">
        <v>0.4</v>
      </c>
      <c r="M105" s="442">
        <v>0.4</v>
      </c>
      <c r="N105" s="442"/>
      <c r="O105" s="530"/>
      <c r="P105" s="99"/>
      <c r="Q105" s="560">
        <v>0.6</v>
      </c>
      <c r="R105" s="442"/>
      <c r="S105" s="442"/>
      <c r="T105" s="442"/>
      <c r="U105" s="505"/>
      <c r="V105" s="519">
        <v>0.85</v>
      </c>
      <c r="W105" s="442"/>
      <c r="X105" s="442"/>
      <c r="Y105" s="442"/>
      <c r="Z105" s="505"/>
      <c r="AA105" s="592">
        <v>1</v>
      </c>
      <c r="AB105" s="504"/>
      <c r="AC105" s="448"/>
      <c r="AD105" s="448"/>
      <c r="AE105" s="505"/>
      <c r="AF105" s="448">
        <v>0.14499999999999999</v>
      </c>
      <c r="AG105" s="448">
        <v>0.16750000000000001</v>
      </c>
      <c r="AH105" s="593"/>
      <c r="AI105" s="594"/>
      <c r="AJ105" s="582">
        <f>AG105/M105</f>
        <v>0.41875000000000001</v>
      </c>
      <c r="AK105" s="563">
        <f>AF105/H105</f>
        <v>0.14499999999999999</v>
      </c>
      <c r="AL105" s="839" t="s">
        <v>293</v>
      </c>
      <c r="AM105" s="816" t="s">
        <v>224</v>
      </c>
      <c r="AN105" s="816" t="s">
        <v>88</v>
      </c>
      <c r="AO105" s="818" t="s">
        <v>234</v>
      </c>
      <c r="AP105" s="818" t="s">
        <v>235</v>
      </c>
      <c r="AQ105" s="81"/>
      <c r="AR105" s="81"/>
      <c r="AS105" s="81"/>
      <c r="AT105" s="81"/>
    </row>
    <row r="106" spans="1:46" s="43" customFormat="1" ht="35.1" customHeight="1" x14ac:dyDescent="0.25">
      <c r="A106" s="822"/>
      <c r="B106" s="822"/>
      <c r="C106" s="822"/>
      <c r="D106" s="822"/>
      <c r="E106" s="822"/>
      <c r="F106" s="819"/>
      <c r="G106" s="634" t="s">
        <v>129</v>
      </c>
      <c r="H106" s="319">
        <f>+K106+L106+Q106+V106+AA106</f>
        <v>1379619875.1696575</v>
      </c>
      <c r="I106" s="319">
        <v>409957828</v>
      </c>
      <c r="J106" s="319">
        <v>409957828</v>
      </c>
      <c r="K106" s="319">
        <v>323441007</v>
      </c>
      <c r="L106" s="319">
        <v>232672000</v>
      </c>
      <c r="M106" s="319">
        <v>232672000</v>
      </c>
      <c r="N106" s="319"/>
      <c r="O106" s="431"/>
      <c r="P106" s="53"/>
      <c r="Q106" s="323">
        <v>305046334.51223493</v>
      </c>
      <c r="R106" s="319"/>
      <c r="S106" s="319"/>
      <c r="T106" s="319"/>
      <c r="U106" s="461"/>
      <c r="V106" s="319">
        <v>303863984.37846655</v>
      </c>
      <c r="W106" s="319"/>
      <c r="X106" s="319"/>
      <c r="Y106" s="319"/>
      <c r="Z106" s="461"/>
      <c r="AA106" s="424">
        <v>214596549.27895597</v>
      </c>
      <c r="AB106" s="424"/>
      <c r="AC106" s="424"/>
      <c r="AD106" s="424"/>
      <c r="AE106" s="197"/>
      <c r="AF106" s="339">
        <v>0</v>
      </c>
      <c r="AG106" s="339">
        <v>0</v>
      </c>
      <c r="AH106" s="595"/>
      <c r="AI106" s="486"/>
      <c r="AJ106" s="333">
        <f>AG106/M106</f>
        <v>0</v>
      </c>
      <c r="AK106" s="468">
        <f>(AF106+K106)/H106</f>
        <v>0.23444211903675652</v>
      </c>
      <c r="AL106" s="839"/>
      <c r="AM106" s="817"/>
      <c r="AN106" s="817"/>
      <c r="AO106" s="817"/>
      <c r="AP106" s="817"/>
      <c r="AQ106" s="81"/>
      <c r="AR106" s="81"/>
      <c r="AS106" s="81"/>
      <c r="AT106" s="81"/>
    </row>
    <row r="107" spans="1:46" s="43" customFormat="1" ht="35.1" customHeight="1" x14ac:dyDescent="0.25">
      <c r="A107" s="822"/>
      <c r="B107" s="822"/>
      <c r="C107" s="822"/>
      <c r="D107" s="822"/>
      <c r="E107" s="822"/>
      <c r="F107" s="819"/>
      <c r="G107" s="634" t="s">
        <v>136</v>
      </c>
      <c r="H107" s="324"/>
      <c r="I107" s="324"/>
      <c r="J107" s="324"/>
      <c r="K107" s="324"/>
      <c r="L107" s="324"/>
      <c r="M107" s="324"/>
      <c r="N107" s="324"/>
      <c r="O107" s="338"/>
      <c r="P107" s="53"/>
      <c r="Q107" s="433"/>
      <c r="R107" s="324"/>
      <c r="S107" s="324"/>
      <c r="T107" s="324"/>
      <c r="U107" s="461"/>
      <c r="V107" s="324"/>
      <c r="W107" s="324"/>
      <c r="X107" s="324"/>
      <c r="Y107" s="324"/>
      <c r="Z107" s="461"/>
      <c r="AA107" s="339"/>
      <c r="AB107" s="339"/>
      <c r="AC107" s="339"/>
      <c r="AD107" s="339"/>
      <c r="AE107" s="197"/>
      <c r="AF107" s="339"/>
      <c r="AG107" s="339"/>
      <c r="AH107" s="485"/>
      <c r="AI107" s="197"/>
      <c r="AJ107" s="333"/>
      <c r="AK107" s="468"/>
      <c r="AL107" s="839"/>
      <c r="AM107" s="817"/>
      <c r="AN107" s="817"/>
      <c r="AO107" s="817"/>
      <c r="AP107" s="817"/>
      <c r="AQ107" s="81"/>
      <c r="AR107" s="81"/>
      <c r="AS107" s="81"/>
      <c r="AT107" s="81"/>
    </row>
    <row r="108" spans="1:46" s="43" customFormat="1" ht="35.1" customHeight="1" thickBot="1" x14ac:dyDescent="0.3">
      <c r="A108" s="822"/>
      <c r="B108" s="822"/>
      <c r="C108" s="822"/>
      <c r="D108" s="822"/>
      <c r="E108" s="822"/>
      <c r="F108" s="819"/>
      <c r="G108" s="634" t="s">
        <v>141</v>
      </c>
      <c r="H108" s="324"/>
      <c r="I108" s="324"/>
      <c r="J108" s="526"/>
      <c r="K108" s="526"/>
      <c r="L108" s="324">
        <v>317414034</v>
      </c>
      <c r="M108" s="526">
        <v>317414034</v>
      </c>
      <c r="N108" s="526"/>
      <c r="O108" s="573"/>
      <c r="P108" s="53"/>
      <c r="Q108" s="574"/>
      <c r="R108" s="526"/>
      <c r="S108" s="526"/>
      <c r="T108" s="526"/>
      <c r="U108" s="461"/>
      <c r="V108" s="526"/>
      <c r="W108" s="526"/>
      <c r="X108" s="526"/>
      <c r="Y108" s="526"/>
      <c r="Z108" s="461"/>
      <c r="AA108" s="339"/>
      <c r="AB108" s="339"/>
      <c r="AC108" s="339"/>
      <c r="AD108" s="339"/>
      <c r="AE108" s="197"/>
      <c r="AF108" s="339">
        <v>2960618</v>
      </c>
      <c r="AG108" s="339">
        <v>65851301</v>
      </c>
      <c r="AH108" s="485"/>
      <c r="AI108" s="197"/>
      <c r="AJ108" s="333"/>
      <c r="AK108" s="468"/>
      <c r="AL108" s="839"/>
      <c r="AM108" s="817"/>
      <c r="AN108" s="817"/>
      <c r="AO108" s="817"/>
      <c r="AP108" s="817"/>
      <c r="AQ108" s="81"/>
      <c r="AR108" s="81"/>
      <c r="AS108" s="81"/>
      <c r="AT108" s="81"/>
    </row>
    <row r="109" spans="1:46" s="43" customFormat="1" ht="35.1" customHeight="1" x14ac:dyDescent="0.25">
      <c r="A109" s="822"/>
      <c r="B109" s="822"/>
      <c r="C109" s="822"/>
      <c r="D109" s="822"/>
      <c r="E109" s="822"/>
      <c r="F109" s="819"/>
      <c r="G109" s="634" t="s">
        <v>143</v>
      </c>
      <c r="H109" s="522">
        <v>1</v>
      </c>
      <c r="I109" s="522">
        <v>0.1</v>
      </c>
      <c r="J109" s="596">
        <v>0.1</v>
      </c>
      <c r="K109" s="597">
        <v>0.1</v>
      </c>
      <c r="L109" s="522">
        <v>0.4</v>
      </c>
      <c r="M109" s="324">
        <v>0.4</v>
      </c>
      <c r="N109" s="324"/>
      <c r="O109" s="338"/>
      <c r="P109" s="53"/>
      <c r="Q109" s="552">
        <f>Q105</f>
        <v>0.6</v>
      </c>
      <c r="R109" s="324"/>
      <c r="S109" s="324"/>
      <c r="T109" s="324"/>
      <c r="U109" s="461"/>
      <c r="V109" s="522">
        <f>V105</f>
        <v>0.85</v>
      </c>
      <c r="W109" s="324"/>
      <c r="X109" s="324"/>
      <c r="Y109" s="324"/>
      <c r="Z109" s="461"/>
      <c r="AA109" s="553">
        <f>AA105</f>
        <v>1</v>
      </c>
      <c r="AB109" s="339"/>
      <c r="AC109" s="339"/>
      <c r="AD109" s="339"/>
      <c r="AE109" s="197"/>
      <c r="AF109" s="339">
        <v>0.14499999999999999</v>
      </c>
      <c r="AG109" s="339">
        <v>16.75</v>
      </c>
      <c r="AH109" s="485"/>
      <c r="AI109" s="598"/>
      <c r="AJ109" s="333"/>
      <c r="AK109" s="468">
        <f>AI109/H109</f>
        <v>0</v>
      </c>
      <c r="AL109" s="839"/>
      <c r="AM109" s="817"/>
      <c r="AN109" s="817"/>
      <c r="AO109" s="817"/>
      <c r="AP109" s="817"/>
      <c r="AQ109" s="81"/>
      <c r="AR109" s="81"/>
      <c r="AS109" s="81"/>
      <c r="AT109" s="81"/>
    </row>
    <row r="110" spans="1:46" s="43" customFormat="1" ht="35.1" customHeight="1" thickBot="1" x14ac:dyDescent="0.3">
      <c r="A110" s="822"/>
      <c r="B110" s="822"/>
      <c r="C110" s="822"/>
      <c r="D110" s="822"/>
      <c r="E110" s="822"/>
      <c r="F110" s="819"/>
      <c r="G110" s="637" t="s">
        <v>149</v>
      </c>
      <c r="H110" s="363">
        <f>+H106</f>
        <v>1379619875.1696575</v>
      </c>
      <c r="I110" s="363">
        <f>+I106</f>
        <v>409957828</v>
      </c>
      <c r="J110" s="363">
        <f>+J106</f>
        <v>409957828</v>
      </c>
      <c r="K110" s="363">
        <v>323441007</v>
      </c>
      <c r="L110" s="363">
        <v>550086034</v>
      </c>
      <c r="M110" s="470">
        <v>550086034</v>
      </c>
      <c r="N110" s="470"/>
      <c r="O110" s="599"/>
      <c r="P110" s="538"/>
      <c r="Q110" s="584">
        <f>Q106</f>
        <v>305046334.51223493</v>
      </c>
      <c r="R110" s="470"/>
      <c r="S110" s="470"/>
      <c r="T110" s="470"/>
      <c r="U110" s="517"/>
      <c r="V110" s="470">
        <f>V106</f>
        <v>303863984.37846655</v>
      </c>
      <c r="W110" s="470"/>
      <c r="X110" s="470"/>
      <c r="Y110" s="470"/>
      <c r="Z110" s="517"/>
      <c r="AA110" s="583">
        <f>AA106</f>
        <v>214596549.27895597</v>
      </c>
      <c r="AB110" s="584"/>
      <c r="AC110" s="470"/>
      <c r="AD110" s="470"/>
      <c r="AE110" s="517"/>
      <c r="AF110" s="518">
        <v>2960618</v>
      </c>
      <c r="AG110" s="518">
        <v>65851301</v>
      </c>
      <c r="AH110" s="501"/>
      <c r="AI110" s="502"/>
      <c r="AJ110" s="366"/>
      <c r="AK110" s="473">
        <f>AI110/H110</f>
        <v>0</v>
      </c>
      <c r="AL110" s="839"/>
      <c r="AM110" s="817"/>
      <c r="AN110" s="817"/>
      <c r="AO110" s="817"/>
      <c r="AP110" s="817"/>
      <c r="AQ110" s="81"/>
      <c r="AR110" s="81"/>
      <c r="AS110" s="81"/>
      <c r="AT110" s="81"/>
    </row>
    <row r="111" spans="1:46" s="43" customFormat="1" ht="35.1" customHeight="1" x14ac:dyDescent="0.25">
      <c r="A111" s="822"/>
      <c r="B111" s="822">
        <v>18</v>
      </c>
      <c r="C111" s="822" t="s">
        <v>186</v>
      </c>
      <c r="D111" s="822" t="s">
        <v>200</v>
      </c>
      <c r="E111" s="822">
        <v>521</v>
      </c>
      <c r="F111" s="819"/>
      <c r="G111" s="633" t="s">
        <v>116</v>
      </c>
      <c r="H111" s="523">
        <v>1</v>
      </c>
      <c r="I111" s="523">
        <v>1</v>
      </c>
      <c r="J111" s="600">
        <v>1</v>
      </c>
      <c r="K111" s="525">
        <v>1</v>
      </c>
      <c r="L111" s="523">
        <v>1</v>
      </c>
      <c r="M111" s="511">
        <v>1</v>
      </c>
      <c r="N111" s="511"/>
      <c r="O111" s="568"/>
      <c r="P111" s="48"/>
      <c r="Q111" s="524">
        <v>1</v>
      </c>
      <c r="R111" s="511"/>
      <c r="S111" s="511"/>
      <c r="T111" s="511"/>
      <c r="U111" s="461"/>
      <c r="V111" s="523">
        <v>1</v>
      </c>
      <c r="W111" s="511"/>
      <c r="X111" s="511"/>
      <c r="Y111" s="511"/>
      <c r="Z111" s="461"/>
      <c r="AA111" s="523">
        <v>1</v>
      </c>
      <c r="AB111" s="511"/>
      <c r="AC111" s="511"/>
      <c r="AD111" s="511"/>
      <c r="AE111" s="461"/>
      <c r="AF111" s="546">
        <v>0.125</v>
      </c>
      <c r="AG111" s="511">
        <v>0.34</v>
      </c>
      <c r="AH111" s="601"/>
      <c r="AI111" s="525"/>
      <c r="AJ111" s="572">
        <f>AG111/M111</f>
        <v>0.34</v>
      </c>
      <c r="AK111" s="482">
        <f>(AF111+K111)/(J111+L111+Q111+V111+AA111)</f>
        <v>0.22500000000000001</v>
      </c>
      <c r="AL111" s="839" t="s">
        <v>294</v>
      </c>
      <c r="AM111" s="820" t="s">
        <v>295</v>
      </c>
      <c r="AN111" s="820" t="s">
        <v>296</v>
      </c>
      <c r="AO111" s="818" t="s">
        <v>297</v>
      </c>
      <c r="AP111" s="818" t="s">
        <v>210</v>
      </c>
      <c r="AQ111" s="81"/>
      <c r="AR111" s="81"/>
      <c r="AS111" s="81"/>
      <c r="AT111" s="81"/>
    </row>
    <row r="112" spans="1:46" s="43" customFormat="1" ht="35.1" customHeight="1" x14ac:dyDescent="0.25">
      <c r="A112" s="822"/>
      <c r="B112" s="822"/>
      <c r="C112" s="822"/>
      <c r="D112" s="822"/>
      <c r="E112" s="822"/>
      <c r="F112" s="819"/>
      <c r="G112" s="634" t="s">
        <v>129</v>
      </c>
      <c r="H112" s="319">
        <f>+K112+L112+Q112+V112+AA112</f>
        <v>1122736142.9053833</v>
      </c>
      <c r="I112" s="319">
        <v>110021167</v>
      </c>
      <c r="J112" s="319">
        <v>110021167</v>
      </c>
      <c r="K112" s="319">
        <v>106600997</v>
      </c>
      <c r="L112" s="319">
        <v>217671000</v>
      </c>
      <c r="M112" s="319">
        <v>217671000</v>
      </c>
      <c r="N112" s="319"/>
      <c r="O112" s="431"/>
      <c r="P112" s="53"/>
      <c r="Q112" s="323">
        <v>295769920.52202284</v>
      </c>
      <c r="R112" s="319"/>
      <c r="S112" s="319"/>
      <c r="T112" s="319"/>
      <c r="U112" s="461"/>
      <c r="V112" s="319">
        <v>294623525.4812398</v>
      </c>
      <c r="W112" s="319"/>
      <c r="X112" s="319"/>
      <c r="Y112" s="319"/>
      <c r="Z112" s="461"/>
      <c r="AA112" s="319">
        <v>208070699.90212074</v>
      </c>
      <c r="AB112" s="319"/>
      <c r="AC112" s="319"/>
      <c r="AD112" s="319"/>
      <c r="AE112" s="461"/>
      <c r="AF112" s="324">
        <v>86440000</v>
      </c>
      <c r="AG112" s="324">
        <v>205141000</v>
      </c>
      <c r="AH112" s="588"/>
      <c r="AI112" s="534"/>
      <c r="AJ112" s="326">
        <f>AG112/M112</f>
        <v>0.94243606176293582</v>
      </c>
      <c r="AK112" s="468">
        <f>(AF112+K112)/H112</f>
        <v>0.17193799114763886</v>
      </c>
      <c r="AL112" s="839"/>
      <c r="AM112" s="820"/>
      <c r="AN112" s="820"/>
      <c r="AO112" s="817"/>
      <c r="AP112" s="817"/>
      <c r="AQ112" s="81"/>
      <c r="AR112" s="81"/>
      <c r="AS112" s="81"/>
      <c r="AT112" s="81"/>
    </row>
    <row r="113" spans="1:46" s="43" customFormat="1" ht="35.1" customHeight="1" x14ac:dyDescent="0.25">
      <c r="A113" s="822"/>
      <c r="B113" s="822"/>
      <c r="C113" s="822"/>
      <c r="D113" s="822"/>
      <c r="E113" s="822"/>
      <c r="F113" s="819"/>
      <c r="G113" s="634" t="s">
        <v>136</v>
      </c>
      <c r="H113" s="324"/>
      <c r="I113" s="324"/>
      <c r="J113" s="324"/>
      <c r="K113" s="324"/>
      <c r="L113" s="324"/>
      <c r="M113" s="324"/>
      <c r="N113" s="324"/>
      <c r="O113" s="338"/>
      <c r="P113" s="53"/>
      <c r="Q113" s="433"/>
      <c r="R113" s="324"/>
      <c r="S113" s="324"/>
      <c r="T113" s="324"/>
      <c r="U113" s="461"/>
      <c r="V113" s="324"/>
      <c r="W113" s="324"/>
      <c r="X113" s="324"/>
      <c r="Y113" s="324"/>
      <c r="Z113" s="461"/>
      <c r="AA113" s="324"/>
      <c r="AB113" s="324"/>
      <c r="AC113" s="324"/>
      <c r="AD113" s="324"/>
      <c r="AE113" s="461"/>
      <c r="AF113" s="324"/>
      <c r="AG113" s="324"/>
      <c r="AH113" s="457"/>
      <c r="AI113" s="76"/>
      <c r="AJ113" s="326"/>
      <c r="AK113" s="468"/>
      <c r="AL113" s="839"/>
      <c r="AM113" s="820"/>
      <c r="AN113" s="820"/>
      <c r="AO113" s="817"/>
      <c r="AP113" s="817"/>
      <c r="AQ113" s="81"/>
      <c r="AR113" s="81"/>
      <c r="AS113" s="81"/>
      <c r="AT113" s="81"/>
    </row>
    <row r="114" spans="1:46" s="43" customFormat="1" ht="35.1" customHeight="1" x14ac:dyDescent="0.25">
      <c r="A114" s="822"/>
      <c r="B114" s="822"/>
      <c r="C114" s="822"/>
      <c r="D114" s="822"/>
      <c r="E114" s="822"/>
      <c r="F114" s="819"/>
      <c r="G114" s="634" t="s">
        <v>141</v>
      </c>
      <c r="H114" s="324"/>
      <c r="I114" s="324"/>
      <c r="J114" s="324"/>
      <c r="K114" s="324"/>
      <c r="L114" s="324">
        <v>35311699</v>
      </c>
      <c r="M114" s="324">
        <v>35311699</v>
      </c>
      <c r="N114" s="324"/>
      <c r="O114" s="338"/>
      <c r="P114" s="53"/>
      <c r="Q114" s="433"/>
      <c r="R114" s="324"/>
      <c r="S114" s="324"/>
      <c r="T114" s="324"/>
      <c r="U114" s="461"/>
      <c r="V114" s="324"/>
      <c r="W114" s="324"/>
      <c r="X114" s="324"/>
      <c r="Y114" s="324"/>
      <c r="Z114" s="461"/>
      <c r="AA114" s="324"/>
      <c r="AB114" s="324"/>
      <c r="AC114" s="324"/>
      <c r="AD114" s="324"/>
      <c r="AE114" s="461"/>
      <c r="AF114" s="324">
        <v>29420168</v>
      </c>
      <c r="AG114" s="324">
        <v>35311699</v>
      </c>
      <c r="AH114" s="535"/>
      <c r="AI114" s="197"/>
      <c r="AJ114" s="333"/>
      <c r="AK114" s="468"/>
      <c r="AL114" s="839"/>
      <c r="AM114" s="820"/>
      <c r="AN114" s="820"/>
      <c r="AO114" s="817"/>
      <c r="AP114" s="817"/>
      <c r="AQ114" s="81"/>
      <c r="AR114" s="81"/>
      <c r="AS114" s="81"/>
      <c r="AT114" s="81"/>
    </row>
    <row r="115" spans="1:46" s="43" customFormat="1" ht="35.1" customHeight="1" x14ac:dyDescent="0.25">
      <c r="A115" s="822"/>
      <c r="B115" s="822"/>
      <c r="C115" s="822"/>
      <c r="D115" s="822"/>
      <c r="E115" s="822"/>
      <c r="F115" s="819"/>
      <c r="G115" s="634" t="s">
        <v>143</v>
      </c>
      <c r="H115" s="522">
        <v>1</v>
      </c>
      <c r="I115" s="522">
        <v>1</v>
      </c>
      <c r="J115" s="602" t="s">
        <v>202</v>
      </c>
      <c r="K115" s="525">
        <v>1</v>
      </c>
      <c r="L115" s="522">
        <v>1</v>
      </c>
      <c r="M115" s="324">
        <v>1</v>
      </c>
      <c r="N115" s="324"/>
      <c r="O115" s="338"/>
      <c r="P115" s="53"/>
      <c r="Q115" s="552">
        <f>Q111</f>
        <v>1</v>
      </c>
      <c r="R115" s="324"/>
      <c r="S115" s="324"/>
      <c r="T115" s="324"/>
      <c r="U115" s="461"/>
      <c r="V115" s="522">
        <f>V111</f>
        <v>1</v>
      </c>
      <c r="W115" s="324"/>
      <c r="X115" s="324"/>
      <c r="Y115" s="324"/>
      <c r="Z115" s="461"/>
      <c r="AA115" s="522">
        <f>AA111</f>
        <v>1</v>
      </c>
      <c r="AB115" s="324"/>
      <c r="AC115" s="324"/>
      <c r="AD115" s="324"/>
      <c r="AE115" s="461"/>
      <c r="AF115" s="324">
        <v>0.16500000000000001</v>
      </c>
      <c r="AG115" s="324">
        <v>0.125</v>
      </c>
      <c r="AH115" s="603"/>
      <c r="AI115" s="525"/>
      <c r="AJ115" s="326"/>
      <c r="AK115" s="468"/>
      <c r="AL115" s="839"/>
      <c r="AM115" s="820"/>
      <c r="AN115" s="820"/>
      <c r="AO115" s="817"/>
      <c r="AP115" s="817"/>
      <c r="AQ115" s="81"/>
      <c r="AR115" s="81"/>
      <c r="AS115" s="81"/>
      <c r="AT115" s="81"/>
    </row>
    <row r="116" spans="1:46" s="43" customFormat="1" ht="35.1" customHeight="1" thickBot="1" x14ac:dyDescent="0.3">
      <c r="A116" s="822"/>
      <c r="B116" s="822"/>
      <c r="C116" s="822"/>
      <c r="D116" s="822"/>
      <c r="E116" s="822"/>
      <c r="F116" s="819"/>
      <c r="G116" s="635" t="s">
        <v>149</v>
      </c>
      <c r="H116" s="348">
        <f>+H112</f>
        <v>1122736142.9053833</v>
      </c>
      <c r="I116" s="348">
        <f>+I112</f>
        <v>110021167</v>
      </c>
      <c r="J116" s="348">
        <f>+J112</f>
        <v>110021167</v>
      </c>
      <c r="K116" s="348">
        <v>106600997</v>
      </c>
      <c r="L116" s="348">
        <v>252982699</v>
      </c>
      <c r="M116" s="348">
        <v>252982699</v>
      </c>
      <c r="N116" s="348"/>
      <c r="O116" s="428"/>
      <c r="P116" s="76"/>
      <c r="Q116" s="429">
        <f>Q112</f>
        <v>295769920.52202284</v>
      </c>
      <c r="R116" s="348"/>
      <c r="S116" s="348"/>
      <c r="T116" s="348"/>
      <c r="U116" s="461"/>
      <c r="V116" s="348">
        <f>V112</f>
        <v>294623525.4812398</v>
      </c>
      <c r="W116" s="348"/>
      <c r="X116" s="348"/>
      <c r="Y116" s="348"/>
      <c r="Z116" s="461"/>
      <c r="AA116" s="348">
        <f>AA112</f>
        <v>208070699.90212074</v>
      </c>
      <c r="AB116" s="348"/>
      <c r="AC116" s="348"/>
      <c r="AD116" s="348"/>
      <c r="AE116" s="461"/>
      <c r="AF116" s="408">
        <v>115860168</v>
      </c>
      <c r="AG116" s="526">
        <v>240452699</v>
      </c>
      <c r="AH116" s="558"/>
      <c r="AI116" s="528"/>
      <c r="AJ116" s="529"/>
      <c r="AK116" s="652"/>
      <c r="AL116" s="839"/>
      <c r="AM116" s="820"/>
      <c r="AN116" s="820"/>
      <c r="AO116" s="817"/>
      <c r="AP116" s="817"/>
      <c r="AQ116" s="81"/>
      <c r="AR116" s="81"/>
      <c r="AS116" s="81"/>
      <c r="AT116" s="81"/>
    </row>
    <row r="117" spans="1:46" s="79" customFormat="1" ht="35.1" customHeight="1" x14ac:dyDescent="0.25">
      <c r="A117" s="819" t="s">
        <v>191</v>
      </c>
      <c r="B117" s="825">
        <v>19</v>
      </c>
      <c r="C117" s="821" t="s">
        <v>192</v>
      </c>
      <c r="D117" s="819" t="s">
        <v>86</v>
      </c>
      <c r="E117" s="821">
        <v>472</v>
      </c>
      <c r="F117" s="819"/>
      <c r="G117" s="629" t="s">
        <v>116</v>
      </c>
      <c r="H117" s="604">
        <v>800000</v>
      </c>
      <c r="I117" s="605">
        <v>0</v>
      </c>
      <c r="J117" s="606">
        <v>106549</v>
      </c>
      <c r="K117" s="271">
        <v>106549</v>
      </c>
      <c r="L117" s="271">
        <v>350000</v>
      </c>
      <c r="M117" s="607">
        <v>350000</v>
      </c>
      <c r="N117" s="607"/>
      <c r="O117" s="608"/>
      <c r="P117" s="274"/>
      <c r="Q117" s="609">
        <v>300000</v>
      </c>
      <c r="R117" s="607"/>
      <c r="S117" s="607"/>
      <c r="T117" s="607"/>
      <c r="U117" s="272"/>
      <c r="V117" s="396">
        <v>300000</v>
      </c>
      <c r="W117" s="607"/>
      <c r="X117" s="607"/>
      <c r="Y117" s="607"/>
      <c r="Z117" s="272"/>
      <c r="AA117" s="396">
        <v>44451</v>
      </c>
      <c r="AB117" s="397"/>
      <c r="AC117" s="397"/>
      <c r="AD117" s="397"/>
      <c r="AE117" s="292"/>
      <c r="AF117" s="397">
        <v>0</v>
      </c>
      <c r="AG117" s="398">
        <v>116438</v>
      </c>
      <c r="AH117" s="610"/>
      <c r="AI117" s="606"/>
      <c r="AJ117" s="611">
        <f>AG117/M117</f>
        <v>0.33267999999999998</v>
      </c>
      <c r="AK117" s="563">
        <f>(AF117+K117)/H117</f>
        <v>0.13318625000000001</v>
      </c>
      <c r="AL117" s="837" t="s">
        <v>298</v>
      </c>
      <c r="AM117" s="820" t="s">
        <v>224</v>
      </c>
      <c r="AN117" s="820" t="s">
        <v>88</v>
      </c>
      <c r="AO117" s="820" t="s">
        <v>211</v>
      </c>
      <c r="AP117" s="837" t="s">
        <v>228</v>
      </c>
    </row>
    <row r="118" spans="1:46" s="79" customFormat="1" ht="35.1" customHeight="1" x14ac:dyDescent="0.25">
      <c r="A118" s="819"/>
      <c r="B118" s="825"/>
      <c r="C118" s="821"/>
      <c r="D118" s="819"/>
      <c r="E118" s="821"/>
      <c r="F118" s="819"/>
      <c r="G118" s="630" t="s">
        <v>129</v>
      </c>
      <c r="H118" s="281">
        <f>+K118+L118+Q118+V118+AA118</f>
        <v>1905754758</v>
      </c>
      <c r="I118" s="281">
        <f>117519000+95481000</f>
        <v>213000000</v>
      </c>
      <c r="J118" s="281">
        <f>117519000+95481000</f>
        <v>213000000</v>
      </c>
      <c r="K118" s="281">
        <v>207754758</v>
      </c>
      <c r="L118" s="281">
        <v>213000000</v>
      </c>
      <c r="M118" s="281">
        <v>213000000</v>
      </c>
      <c r="N118" s="281"/>
      <c r="O118" s="612"/>
      <c r="P118" s="144"/>
      <c r="Q118" s="281">
        <v>635000000</v>
      </c>
      <c r="R118" s="281"/>
      <c r="S118" s="281"/>
      <c r="T118" s="281"/>
      <c r="U118" s="281"/>
      <c r="V118" s="281">
        <v>638000000</v>
      </c>
      <c r="W118" s="281"/>
      <c r="X118" s="281"/>
      <c r="Y118" s="281"/>
      <c r="Z118" s="281"/>
      <c r="AA118" s="281">
        <v>212000000</v>
      </c>
      <c r="AB118" s="374"/>
      <c r="AC118" s="374"/>
      <c r="AD118" s="374"/>
      <c r="AE118" s="296"/>
      <c r="AF118" s="283">
        <v>37540000</v>
      </c>
      <c r="AG118" s="283">
        <v>114070000</v>
      </c>
      <c r="AH118" s="613"/>
      <c r="AI118" s="614"/>
      <c r="AJ118" s="326">
        <f>AG118/M118</f>
        <v>0.53553990610328639</v>
      </c>
      <c r="AK118" s="468">
        <f>(AF118+K118)/H118</f>
        <v>0.12871265674153443</v>
      </c>
      <c r="AL118" s="823"/>
      <c r="AM118" s="823"/>
      <c r="AN118" s="823"/>
      <c r="AO118" s="823"/>
      <c r="AP118" s="823"/>
    </row>
    <row r="119" spans="1:46" s="79" customFormat="1" ht="35.1" customHeight="1" x14ac:dyDescent="0.25">
      <c r="A119" s="819"/>
      <c r="B119" s="825"/>
      <c r="C119" s="821"/>
      <c r="D119" s="819"/>
      <c r="E119" s="821"/>
      <c r="F119" s="819"/>
      <c r="G119" s="630" t="s">
        <v>136</v>
      </c>
      <c r="H119" s="615"/>
      <c r="I119" s="283"/>
      <c r="J119" s="283"/>
      <c r="K119" s="283"/>
      <c r="L119" s="283"/>
      <c r="M119" s="283"/>
      <c r="N119" s="283"/>
      <c r="O119" s="616"/>
      <c r="P119" s="85"/>
      <c r="Q119" s="617"/>
      <c r="R119" s="283"/>
      <c r="S119" s="283"/>
      <c r="T119" s="283"/>
      <c r="U119" s="296"/>
      <c r="V119" s="283"/>
      <c r="W119" s="283"/>
      <c r="X119" s="283"/>
      <c r="Y119" s="283"/>
      <c r="Z119" s="296"/>
      <c r="AA119" s="283"/>
      <c r="AB119" s="374"/>
      <c r="AC119" s="374"/>
      <c r="AD119" s="374"/>
      <c r="AE119" s="296"/>
      <c r="AF119" s="283"/>
      <c r="AG119" s="283"/>
      <c r="AH119" s="382"/>
      <c r="AI119" s="388"/>
      <c r="AJ119" s="326"/>
      <c r="AK119" s="468"/>
      <c r="AL119" s="823"/>
      <c r="AM119" s="823"/>
      <c r="AN119" s="823"/>
      <c r="AO119" s="823"/>
      <c r="AP119" s="823"/>
    </row>
    <row r="120" spans="1:46" s="79" customFormat="1" ht="35.1" customHeight="1" thickBot="1" x14ac:dyDescent="0.3">
      <c r="A120" s="819"/>
      <c r="B120" s="825"/>
      <c r="C120" s="821"/>
      <c r="D120" s="819"/>
      <c r="E120" s="821"/>
      <c r="F120" s="819"/>
      <c r="G120" s="630" t="s">
        <v>141</v>
      </c>
      <c r="H120" s="285"/>
      <c r="I120" s="283"/>
      <c r="J120" s="283"/>
      <c r="K120" s="283"/>
      <c r="L120" s="283">
        <v>151632088</v>
      </c>
      <c r="M120" s="378">
        <v>151032326</v>
      </c>
      <c r="N120" s="378"/>
      <c r="O120" s="386"/>
      <c r="P120" s="85"/>
      <c r="Q120" s="387"/>
      <c r="R120" s="283"/>
      <c r="S120" s="283"/>
      <c r="T120" s="283"/>
      <c r="U120" s="296"/>
      <c r="V120" s="378"/>
      <c r="W120" s="378"/>
      <c r="X120" s="378"/>
      <c r="Y120" s="378"/>
      <c r="Z120" s="296"/>
      <c r="AA120" s="378"/>
      <c r="AB120" s="374"/>
      <c r="AC120" s="374"/>
      <c r="AD120" s="374"/>
      <c r="AE120" s="296"/>
      <c r="AF120" s="283">
        <v>43732673</v>
      </c>
      <c r="AG120" s="283">
        <v>59530422</v>
      </c>
      <c r="AH120" s="382"/>
      <c r="AI120" s="388"/>
      <c r="AJ120" s="326"/>
      <c r="AK120" s="468"/>
      <c r="AL120" s="823"/>
      <c r="AM120" s="823"/>
      <c r="AN120" s="823"/>
      <c r="AO120" s="823"/>
      <c r="AP120" s="823"/>
    </row>
    <row r="121" spans="1:46" s="79" customFormat="1" ht="35.1" customHeight="1" x14ac:dyDescent="0.25">
      <c r="A121" s="819"/>
      <c r="B121" s="825"/>
      <c r="C121" s="821"/>
      <c r="D121" s="819"/>
      <c r="E121" s="821"/>
      <c r="F121" s="819"/>
      <c r="G121" s="630" t="s">
        <v>143</v>
      </c>
      <c r="H121" s="618">
        <f>+H117</f>
        <v>800000</v>
      </c>
      <c r="I121" s="619">
        <v>0</v>
      </c>
      <c r="J121" s="619">
        <f>+J117</f>
        <v>106549</v>
      </c>
      <c r="K121" s="291">
        <v>106549</v>
      </c>
      <c r="L121" s="294">
        <v>350000</v>
      </c>
      <c r="M121" s="283">
        <v>350000</v>
      </c>
      <c r="N121" s="283"/>
      <c r="O121" s="616"/>
      <c r="P121" s="85"/>
      <c r="Q121" s="620">
        <v>300000</v>
      </c>
      <c r="R121" s="398"/>
      <c r="S121" s="398"/>
      <c r="T121" s="398"/>
      <c r="U121" s="296"/>
      <c r="V121" s="284">
        <v>300000</v>
      </c>
      <c r="W121" s="283"/>
      <c r="X121" s="283"/>
      <c r="Y121" s="283"/>
      <c r="Z121" s="296"/>
      <c r="AA121" s="621">
        <v>44451.37</v>
      </c>
      <c r="AB121" s="397"/>
      <c r="AC121" s="397"/>
      <c r="AD121" s="397"/>
      <c r="AE121" s="296"/>
      <c r="AF121" s="283">
        <v>0</v>
      </c>
      <c r="AG121" s="283">
        <v>116438</v>
      </c>
      <c r="AH121" s="382"/>
      <c r="AI121" s="622"/>
      <c r="AJ121" s="326"/>
      <c r="AK121" s="468"/>
      <c r="AL121" s="823"/>
      <c r="AM121" s="823"/>
      <c r="AN121" s="823"/>
      <c r="AO121" s="823"/>
      <c r="AP121" s="823"/>
    </row>
    <row r="122" spans="1:46" s="79" customFormat="1" ht="35.1" customHeight="1" thickBot="1" x14ac:dyDescent="0.3">
      <c r="A122" s="819"/>
      <c r="B122" s="825"/>
      <c r="C122" s="821"/>
      <c r="D122" s="819"/>
      <c r="E122" s="821"/>
      <c r="F122" s="819"/>
      <c r="G122" s="632" t="s">
        <v>149</v>
      </c>
      <c r="H122" s="378">
        <f>+H118</f>
        <v>1905754758</v>
      </c>
      <c r="I122" s="378">
        <f>+I118</f>
        <v>213000000</v>
      </c>
      <c r="J122" s="378">
        <f t="shared" ref="J122:AA122" si="16">+J118</f>
        <v>213000000</v>
      </c>
      <c r="K122" s="378">
        <v>207754758</v>
      </c>
      <c r="L122" s="378">
        <v>364632088</v>
      </c>
      <c r="M122" s="378">
        <v>364032326</v>
      </c>
      <c r="N122" s="378"/>
      <c r="O122" s="378"/>
      <c r="P122" s="378"/>
      <c r="Q122" s="378">
        <f t="shared" si="16"/>
        <v>635000000</v>
      </c>
      <c r="R122" s="378"/>
      <c r="S122" s="378"/>
      <c r="T122" s="378"/>
      <c r="U122" s="378"/>
      <c r="V122" s="378">
        <f t="shared" si="16"/>
        <v>638000000</v>
      </c>
      <c r="W122" s="378"/>
      <c r="X122" s="378"/>
      <c r="Y122" s="378"/>
      <c r="Z122" s="378"/>
      <c r="AA122" s="378">
        <f t="shared" si="16"/>
        <v>212000000</v>
      </c>
      <c r="AB122" s="374"/>
      <c r="AC122" s="374"/>
      <c r="AD122" s="374"/>
      <c r="AE122" s="296"/>
      <c r="AF122" s="374">
        <v>81272673</v>
      </c>
      <c r="AG122" s="378"/>
      <c r="AH122" s="768"/>
      <c r="AI122" s="392"/>
      <c r="AJ122" s="529"/>
      <c r="AK122" s="652"/>
      <c r="AL122" s="838"/>
      <c r="AM122" s="838"/>
      <c r="AN122" s="838"/>
      <c r="AO122" s="838"/>
      <c r="AP122" s="838"/>
    </row>
    <row r="123" spans="1:46" s="79" customFormat="1" ht="35.1" customHeight="1" x14ac:dyDescent="0.25">
      <c r="A123" s="819" t="s">
        <v>76</v>
      </c>
      <c r="B123" s="821">
        <v>20</v>
      </c>
      <c r="C123" s="821" t="s">
        <v>214</v>
      </c>
      <c r="D123" s="822" t="s">
        <v>196</v>
      </c>
      <c r="E123" s="821">
        <v>475</v>
      </c>
      <c r="F123" s="819"/>
      <c r="G123" s="766" t="s">
        <v>116</v>
      </c>
      <c r="H123" s="344">
        <v>100</v>
      </c>
      <c r="I123" s="344">
        <v>0</v>
      </c>
      <c r="J123" s="197">
        <v>0</v>
      </c>
      <c r="K123" s="344">
        <v>0</v>
      </c>
      <c r="L123" s="769">
        <v>25</v>
      </c>
      <c r="M123" s="144">
        <v>25</v>
      </c>
      <c r="N123" s="769"/>
      <c r="O123" s="769"/>
      <c r="P123" s="144"/>
      <c r="Q123" s="769">
        <v>50</v>
      </c>
      <c r="R123" s="769"/>
      <c r="S123" s="769"/>
      <c r="T123" s="769"/>
      <c r="U123" s="144"/>
      <c r="V123" s="769">
        <v>75</v>
      </c>
      <c r="W123" s="769"/>
      <c r="X123" s="769"/>
      <c r="Y123" s="769"/>
      <c r="Z123" s="144"/>
      <c r="AA123" s="769">
        <v>100</v>
      </c>
      <c r="AB123" s="344"/>
      <c r="AC123" s="344"/>
      <c r="AD123" s="344"/>
      <c r="AE123" s="85"/>
      <c r="AF123" s="770">
        <v>6.25</v>
      </c>
      <c r="AG123" s="197">
        <v>12.5</v>
      </c>
      <c r="AH123" s="361"/>
      <c r="AI123" s="771"/>
      <c r="AJ123" s="772">
        <f>AG123/M123</f>
        <v>0.5</v>
      </c>
      <c r="AK123" s="772">
        <f>AF123/H123</f>
        <v>6.25E-2</v>
      </c>
      <c r="AL123" s="816" t="s">
        <v>246</v>
      </c>
      <c r="AM123" s="820" t="s">
        <v>224</v>
      </c>
      <c r="AN123" s="820" t="s">
        <v>88</v>
      </c>
      <c r="AO123" s="820" t="s">
        <v>89</v>
      </c>
      <c r="AP123" s="820" t="s">
        <v>225</v>
      </c>
    </row>
    <row r="124" spans="1:46" s="79" customFormat="1" ht="35.1" customHeight="1" x14ac:dyDescent="0.25">
      <c r="A124" s="819"/>
      <c r="B124" s="821"/>
      <c r="C124" s="821"/>
      <c r="D124" s="822"/>
      <c r="E124" s="821"/>
      <c r="F124" s="819"/>
      <c r="G124" s="641" t="s">
        <v>129</v>
      </c>
      <c r="H124" s="424">
        <f>+K124+L124+Q124+V124+AA124</f>
        <v>189733000</v>
      </c>
      <c r="I124" s="424">
        <v>0</v>
      </c>
      <c r="J124" s="424">
        <v>0</v>
      </c>
      <c r="K124" s="424">
        <v>0</v>
      </c>
      <c r="L124" s="484">
        <v>39733000</v>
      </c>
      <c r="M124" s="484">
        <v>39733000</v>
      </c>
      <c r="N124" s="484"/>
      <c r="O124" s="484"/>
      <c r="P124" s="144"/>
      <c r="Q124" s="484">
        <v>50000000</v>
      </c>
      <c r="R124" s="484"/>
      <c r="S124" s="484"/>
      <c r="T124" s="484"/>
      <c r="U124" s="484"/>
      <c r="V124" s="484">
        <v>50000000</v>
      </c>
      <c r="W124" s="484"/>
      <c r="X124" s="484"/>
      <c r="Y124" s="484"/>
      <c r="Z124" s="484"/>
      <c r="AA124" s="484">
        <v>50000000</v>
      </c>
      <c r="AB124" s="424"/>
      <c r="AC124" s="424"/>
      <c r="AD124" s="424"/>
      <c r="AE124" s="85"/>
      <c r="AF124" s="339">
        <v>0</v>
      </c>
      <c r="AG124" s="339">
        <v>33310000</v>
      </c>
      <c r="AH124" s="424"/>
      <c r="AI124" s="424"/>
      <c r="AJ124" s="772">
        <f>AG124/M124</f>
        <v>0.8383459592781819</v>
      </c>
      <c r="AK124" s="772">
        <f>(AF124+K124)/H124</f>
        <v>0</v>
      </c>
      <c r="AL124" s="817"/>
      <c r="AM124" s="823"/>
      <c r="AN124" s="823"/>
      <c r="AO124" s="823"/>
      <c r="AP124" s="823"/>
    </row>
    <row r="125" spans="1:46" s="79" customFormat="1" ht="35.1" customHeight="1" x14ac:dyDescent="0.25">
      <c r="A125" s="819"/>
      <c r="B125" s="821"/>
      <c r="C125" s="821"/>
      <c r="D125" s="822"/>
      <c r="E125" s="821"/>
      <c r="F125" s="819"/>
      <c r="G125" s="641" t="s">
        <v>136</v>
      </c>
      <c r="H125" s="331"/>
      <c r="I125" s="331"/>
      <c r="J125" s="197"/>
      <c r="K125" s="331"/>
      <c r="L125" s="424"/>
      <c r="M125" s="331"/>
      <c r="N125" s="331"/>
      <c r="O125" s="331"/>
      <c r="P125" s="197"/>
      <c r="Q125" s="331"/>
      <c r="R125" s="331"/>
      <c r="S125" s="331"/>
      <c r="T125" s="331"/>
      <c r="U125" s="197"/>
      <c r="V125" s="331"/>
      <c r="W125" s="331"/>
      <c r="X125" s="331"/>
      <c r="Y125" s="331"/>
      <c r="Z125" s="197"/>
      <c r="AA125" s="331"/>
      <c r="AB125" s="331"/>
      <c r="AC125" s="331"/>
      <c r="AD125" s="331"/>
      <c r="AE125" s="85"/>
      <c r="AF125" s="339"/>
      <c r="AG125" s="197"/>
      <c r="AH125" s="361"/>
      <c r="AI125" s="361"/>
      <c r="AJ125" s="197"/>
      <c r="AK125" s="197"/>
      <c r="AL125" s="817"/>
      <c r="AM125" s="823"/>
      <c r="AN125" s="823"/>
      <c r="AO125" s="823"/>
      <c r="AP125" s="823"/>
    </row>
    <row r="126" spans="1:46" s="79" customFormat="1" ht="35.1" customHeight="1" x14ac:dyDescent="0.25">
      <c r="A126" s="819"/>
      <c r="B126" s="821"/>
      <c r="C126" s="821"/>
      <c r="D126" s="822"/>
      <c r="E126" s="821"/>
      <c r="F126" s="819"/>
      <c r="G126" s="641" t="s">
        <v>141</v>
      </c>
      <c r="H126" s="331"/>
      <c r="I126" s="773"/>
      <c r="J126" s="197"/>
      <c r="K126" s="331"/>
      <c r="L126" s="773"/>
      <c r="M126" s="331"/>
      <c r="N126" s="331"/>
      <c r="O126" s="331"/>
      <c r="P126" s="197"/>
      <c r="Q126" s="331"/>
      <c r="R126" s="331"/>
      <c r="S126" s="331"/>
      <c r="T126" s="331"/>
      <c r="U126" s="197"/>
      <c r="V126" s="331"/>
      <c r="W126" s="331"/>
      <c r="X126" s="331"/>
      <c r="Y126" s="331"/>
      <c r="Z126" s="197"/>
      <c r="AA126" s="331"/>
      <c r="AB126" s="331"/>
      <c r="AC126" s="331"/>
      <c r="AD126" s="331"/>
      <c r="AE126" s="85"/>
      <c r="AF126" s="339"/>
      <c r="AG126" s="339"/>
      <c r="AH126" s="361"/>
      <c r="AI126" s="197"/>
      <c r="AJ126" s="772"/>
      <c r="AK126" s="197"/>
      <c r="AL126" s="817"/>
      <c r="AM126" s="823"/>
      <c r="AN126" s="823"/>
      <c r="AO126" s="823"/>
      <c r="AP126" s="823"/>
    </row>
    <row r="127" spans="1:46" s="79" customFormat="1" ht="35.1" customHeight="1" x14ac:dyDescent="0.25">
      <c r="A127" s="819"/>
      <c r="B127" s="821"/>
      <c r="C127" s="821"/>
      <c r="D127" s="822"/>
      <c r="E127" s="821"/>
      <c r="F127" s="819"/>
      <c r="G127" s="641" t="s">
        <v>143</v>
      </c>
      <c r="H127" s="344">
        <v>100</v>
      </c>
      <c r="I127" s="344">
        <v>0</v>
      </c>
      <c r="J127" s="197">
        <v>0</v>
      </c>
      <c r="K127" s="344">
        <v>0</v>
      </c>
      <c r="L127" s="344">
        <v>25</v>
      </c>
      <c r="M127" s="197">
        <v>25</v>
      </c>
      <c r="N127" s="344"/>
      <c r="O127" s="344"/>
      <c r="P127" s="197"/>
      <c r="Q127" s="344">
        <v>50</v>
      </c>
      <c r="R127" s="344"/>
      <c r="S127" s="344"/>
      <c r="T127" s="344"/>
      <c r="U127" s="197"/>
      <c r="V127" s="344">
        <v>75</v>
      </c>
      <c r="W127" s="344"/>
      <c r="X127" s="344"/>
      <c r="Y127" s="344"/>
      <c r="Z127" s="197"/>
      <c r="AA127" s="344">
        <v>100</v>
      </c>
      <c r="AB127" s="344"/>
      <c r="AC127" s="344"/>
      <c r="AD127" s="344"/>
      <c r="AE127" s="85"/>
      <c r="AF127" s="197">
        <v>6.25</v>
      </c>
      <c r="AG127" s="197">
        <v>12.5</v>
      </c>
      <c r="AH127" s="361"/>
      <c r="AI127" s="361"/>
      <c r="AJ127" s="772"/>
      <c r="AK127" s="772"/>
      <c r="AL127" s="817"/>
      <c r="AM127" s="823"/>
      <c r="AN127" s="823"/>
      <c r="AO127" s="823"/>
      <c r="AP127" s="823"/>
    </row>
    <row r="128" spans="1:46" s="79" customFormat="1" ht="35.1" customHeight="1" x14ac:dyDescent="0.25">
      <c r="A128" s="819"/>
      <c r="B128" s="821"/>
      <c r="C128" s="821"/>
      <c r="D128" s="822"/>
      <c r="E128" s="821"/>
      <c r="F128" s="819"/>
      <c r="G128" s="767" t="s">
        <v>149</v>
      </c>
      <c r="H128" s="424">
        <f>+H124</f>
        <v>189733000</v>
      </c>
      <c r="I128" s="424">
        <f t="shared" ref="I128:AA128" si="17">+I124</f>
        <v>0</v>
      </c>
      <c r="J128" s="424">
        <f t="shared" si="17"/>
        <v>0</v>
      </c>
      <c r="K128" s="424">
        <f t="shared" si="17"/>
        <v>0</v>
      </c>
      <c r="L128" s="424">
        <v>39733000</v>
      </c>
      <c r="M128" s="424">
        <v>39733000</v>
      </c>
      <c r="N128" s="424"/>
      <c r="O128" s="424"/>
      <c r="P128" s="424"/>
      <c r="Q128" s="424">
        <f t="shared" si="17"/>
        <v>50000000</v>
      </c>
      <c r="R128" s="424"/>
      <c r="S128" s="424"/>
      <c r="T128" s="424"/>
      <c r="U128" s="424"/>
      <c r="V128" s="424">
        <f t="shared" si="17"/>
        <v>50000000</v>
      </c>
      <c r="W128" s="424"/>
      <c r="X128" s="424"/>
      <c r="Y128" s="424"/>
      <c r="Z128" s="424"/>
      <c r="AA128" s="424">
        <f t="shared" si="17"/>
        <v>50000000</v>
      </c>
      <c r="AB128" s="774"/>
      <c r="AC128" s="774"/>
      <c r="AD128" s="774"/>
      <c r="AE128" s="85"/>
      <c r="AF128" s="424">
        <v>0</v>
      </c>
      <c r="AG128" s="424">
        <v>33310000</v>
      </c>
      <c r="AH128" s="425"/>
      <c r="AI128" s="425"/>
      <c r="AJ128" s="197"/>
      <c r="AK128" s="197"/>
      <c r="AL128" s="817"/>
      <c r="AM128" s="823"/>
      <c r="AN128" s="823"/>
      <c r="AO128" s="823"/>
      <c r="AP128" s="823"/>
    </row>
    <row r="129" spans="1:46" ht="31.5" customHeight="1" thickBot="1" x14ac:dyDescent="0.3">
      <c r="A129" s="844" t="s">
        <v>203</v>
      </c>
      <c r="B129" s="845"/>
      <c r="C129" s="845"/>
      <c r="D129" s="845"/>
      <c r="E129" s="845"/>
      <c r="F129" s="846"/>
      <c r="G129" s="31" t="s">
        <v>129</v>
      </c>
      <c r="H129" s="362">
        <f>I129+L129+Q129+V129+AA129</f>
        <v>46142585082.297066</v>
      </c>
      <c r="I129" s="623">
        <f>I124+I10+I16+I22+I28+I34+I40+I46+I52+I58+I64+I70+I76+I82+I88+I94+I100+I106+I112+I118</f>
        <v>4950635724</v>
      </c>
      <c r="J129" s="624">
        <f>J10+J16+J22+J28+J34+J40+J46+J52+J58+J64+J70+J76+J82+J88+J94+J100+J106+J112+J118</f>
        <v>4950635724</v>
      </c>
      <c r="K129" s="624">
        <f>K10+K16+K22+K28+K34+K40+K46+K52+K58+K64+K70+K76+K82+K88+K94+K100+K106+K112+K118</f>
        <v>4488457677</v>
      </c>
      <c r="L129" s="362">
        <f>L124+L10+L16+L22+L28+L34+L40+L46+L52+L58+L64+L70+L76+L82+L88+L94+L100+L106+L112+L118</f>
        <v>7801846000</v>
      </c>
      <c r="M129" s="362">
        <f>M124+M10+M16+M22+M28+M34+M40+M46+M52+M58+M64+M70+M76+M82+M88+M94+M100+M106+M112+M118</f>
        <v>7801846000</v>
      </c>
      <c r="N129" s="362">
        <f t="shared" ref="N129:AE129" si="18">N10+N16+N22+N28+N34+N40+N46+N52+N58+N64+N70+N76+N82+N88+N94+N100+N106+N112+N118</f>
        <v>0</v>
      </c>
      <c r="O129" s="362">
        <f t="shared" si="18"/>
        <v>0</v>
      </c>
      <c r="P129" s="362">
        <f t="shared" si="18"/>
        <v>0</v>
      </c>
      <c r="Q129" s="362">
        <f t="shared" si="18"/>
        <v>14814999540.161562</v>
      </c>
      <c r="R129" s="362">
        <f t="shared" si="18"/>
        <v>0</v>
      </c>
      <c r="S129" s="362">
        <f t="shared" si="18"/>
        <v>0</v>
      </c>
      <c r="T129" s="362">
        <f t="shared" si="18"/>
        <v>0</v>
      </c>
      <c r="U129" s="362">
        <f t="shared" si="18"/>
        <v>0</v>
      </c>
      <c r="V129" s="362">
        <f t="shared" si="18"/>
        <v>11335104269.788923</v>
      </c>
      <c r="W129" s="362">
        <f t="shared" si="18"/>
        <v>0</v>
      </c>
      <c r="X129" s="362">
        <f t="shared" si="18"/>
        <v>0</v>
      </c>
      <c r="Y129" s="362">
        <f t="shared" si="18"/>
        <v>0</v>
      </c>
      <c r="Z129" s="362">
        <f t="shared" si="18"/>
        <v>0</v>
      </c>
      <c r="AA129" s="362">
        <f t="shared" si="18"/>
        <v>7239999548.3465786</v>
      </c>
      <c r="AB129" s="362">
        <f t="shared" si="18"/>
        <v>0</v>
      </c>
      <c r="AC129" s="362">
        <f t="shared" si="18"/>
        <v>0</v>
      </c>
      <c r="AD129" s="362">
        <f t="shared" si="18"/>
        <v>0</v>
      </c>
      <c r="AE129" s="362">
        <f t="shared" si="18"/>
        <v>0</v>
      </c>
      <c r="AF129" s="362">
        <f>AF124+AF10+AF16+AF22+AF28+AF34+AF40+AF46+AF52+AF58+AF64+AF70+AF76+AF82+AF88+AF94+AF100+AF106+AF112+AF118</f>
        <v>1806031500</v>
      </c>
      <c r="AG129" s="207">
        <f>AG124+AG10+AG16+AG22+AG28+AG34+AG40+AG46+AG52+AG58+AG64+AG70+AG76+AG82+AG88+AG94+AG100+AG106+AG112+AG118</f>
        <v>4429424500</v>
      </c>
      <c r="AH129" s="208"/>
      <c r="AI129" s="209"/>
      <c r="AJ129" s="34"/>
      <c r="AK129" s="35"/>
      <c r="AL129" s="36"/>
      <c r="AM129" s="36"/>
      <c r="AN129" s="36"/>
      <c r="AO129" s="36"/>
      <c r="AP129" s="37"/>
      <c r="AQ129" s="3"/>
      <c r="AR129" s="3"/>
      <c r="AS129" s="3"/>
      <c r="AT129" s="3"/>
    </row>
    <row r="130" spans="1:46" ht="28.5" customHeight="1" x14ac:dyDescent="0.25">
      <c r="A130" s="847"/>
      <c r="B130" s="848"/>
      <c r="C130" s="848"/>
      <c r="D130" s="848"/>
      <c r="E130" s="848"/>
      <c r="F130" s="849"/>
      <c r="G130" s="32" t="s">
        <v>141</v>
      </c>
      <c r="H130" s="327"/>
      <c r="I130" s="327"/>
      <c r="J130" s="327"/>
      <c r="K130" s="327"/>
      <c r="L130" s="362">
        <f>+L12+L24+L30+L36+L42+L48+L54+L60+L66+L72+L78+L84+L90+L96+L102+L108+L114+L120</f>
        <v>2809659211</v>
      </c>
      <c r="M130" s="362">
        <f>+M12+M24+M30+M36+M42+M48+M54+M60+M66+M72+M78+M84+M90+M96+M102+M108+M114+M120</f>
        <v>2809059449</v>
      </c>
      <c r="N130" s="327"/>
      <c r="O130" s="328"/>
      <c r="P130" s="327"/>
      <c r="Q130" s="329"/>
      <c r="R130" s="327"/>
      <c r="S130" s="327"/>
      <c r="T130" s="327"/>
      <c r="U130" s="327"/>
      <c r="V130" s="327"/>
      <c r="W130" s="327"/>
      <c r="X130" s="327"/>
      <c r="Y130" s="327"/>
      <c r="Z130" s="327"/>
      <c r="AA130" s="327"/>
      <c r="AB130" s="327"/>
      <c r="AC130" s="327"/>
      <c r="AD130" s="327"/>
      <c r="AE130" s="327"/>
      <c r="AF130" s="55">
        <f>+AF12+AF24+AF30+AF36+AF42+AF48+AF54+AF60+AF66+AF72+AF78+AF84+AF90+AF96+AF102+AF108+AF114+AF120</f>
        <v>1211118227</v>
      </c>
      <c r="AG130" s="210">
        <f>+AG12+AG24+AG30+AG36+AG42+AG48+AG54+AG60+AG66+AG72+AG78+AG84+AG90+AG96+AG102+AG108+AG114+AG120</f>
        <v>1498460057</v>
      </c>
      <c r="AH130" s="211"/>
      <c r="AI130" s="212"/>
      <c r="AJ130" s="35"/>
      <c r="AK130" s="35"/>
      <c r="AL130" s="36"/>
      <c r="AM130" s="36"/>
      <c r="AN130" s="36"/>
      <c r="AO130" s="36"/>
      <c r="AP130" s="37"/>
      <c r="AQ130" s="3"/>
      <c r="AR130" s="3"/>
      <c r="AS130" s="3"/>
      <c r="AT130" s="3"/>
    </row>
    <row r="131" spans="1:46" ht="35.25" customHeight="1" thickBot="1" x14ac:dyDescent="0.3">
      <c r="A131" s="850"/>
      <c r="B131" s="851"/>
      <c r="C131" s="851"/>
      <c r="D131" s="851"/>
      <c r="E131" s="851"/>
      <c r="F131" s="852"/>
      <c r="G131" s="33" t="s">
        <v>203</v>
      </c>
      <c r="H131" s="362">
        <f>I131+L131+Q131+V131+AA131</f>
        <v>48952244293.297066</v>
      </c>
      <c r="I131" s="625">
        <f t="shared" ref="I131:AE131" si="19">+I129</f>
        <v>4950635724</v>
      </c>
      <c r="J131" s="626">
        <f t="shared" si="19"/>
        <v>4950635724</v>
      </c>
      <c r="K131" s="626">
        <f t="shared" si="19"/>
        <v>4488457677</v>
      </c>
      <c r="L131" s="625">
        <f>+L129+L130</f>
        <v>10611505211</v>
      </c>
      <c r="M131" s="625">
        <f>+M129+M130</f>
        <v>10610905449</v>
      </c>
      <c r="N131" s="625">
        <f t="shared" si="19"/>
        <v>0</v>
      </c>
      <c r="O131" s="627">
        <f t="shared" si="19"/>
        <v>0</v>
      </c>
      <c r="P131" s="340">
        <f t="shared" si="19"/>
        <v>0</v>
      </c>
      <c r="Q131" s="628">
        <f t="shared" si="19"/>
        <v>14814999540.161562</v>
      </c>
      <c r="R131" s="625">
        <f t="shared" si="19"/>
        <v>0</v>
      </c>
      <c r="S131" s="625">
        <f t="shared" si="19"/>
        <v>0</v>
      </c>
      <c r="T131" s="625">
        <f t="shared" si="19"/>
        <v>0</v>
      </c>
      <c r="U131" s="625">
        <f t="shared" si="19"/>
        <v>0</v>
      </c>
      <c r="V131" s="625">
        <f t="shared" si="19"/>
        <v>11335104269.788923</v>
      </c>
      <c r="W131" s="625">
        <f t="shared" si="19"/>
        <v>0</v>
      </c>
      <c r="X131" s="625">
        <f t="shared" si="19"/>
        <v>0</v>
      </c>
      <c r="Y131" s="625">
        <f t="shared" si="19"/>
        <v>0</v>
      </c>
      <c r="Z131" s="625">
        <f t="shared" si="19"/>
        <v>0</v>
      </c>
      <c r="AA131" s="625">
        <f t="shared" si="19"/>
        <v>7239999548.3465786</v>
      </c>
      <c r="AB131" s="625">
        <f t="shared" si="19"/>
        <v>0</v>
      </c>
      <c r="AC131" s="625">
        <f t="shared" si="19"/>
        <v>0</v>
      </c>
      <c r="AD131" s="625">
        <f t="shared" si="19"/>
        <v>0</v>
      </c>
      <c r="AE131" s="625">
        <f t="shared" si="19"/>
        <v>0</v>
      </c>
      <c r="AF131" s="625">
        <f>+AF129+AF130</f>
        <v>3017149727</v>
      </c>
      <c r="AG131" s="213">
        <f>+AG129+AG130</f>
        <v>5927884557</v>
      </c>
      <c r="AH131" s="213"/>
      <c r="AI131" s="213"/>
      <c r="AJ131" s="38"/>
      <c r="AK131" s="38"/>
      <c r="AL131" s="39"/>
      <c r="AM131" s="39"/>
      <c r="AN131" s="39"/>
      <c r="AO131" s="39"/>
      <c r="AP131" s="40"/>
      <c r="AQ131" s="3"/>
      <c r="AR131" s="3"/>
      <c r="AS131" s="3"/>
      <c r="AT131" s="3"/>
    </row>
    <row r="132" spans="1:46" ht="71.25" customHeight="1" x14ac:dyDescent="0.25">
      <c r="A132" s="836" t="s">
        <v>194</v>
      </c>
      <c r="B132" s="779"/>
      <c r="C132" s="779"/>
      <c r="D132" s="779"/>
      <c r="E132" s="779"/>
      <c r="F132" s="779"/>
      <c r="G132" s="779"/>
      <c r="H132" s="779"/>
      <c r="I132" s="779"/>
      <c r="J132" s="779"/>
      <c r="K132" s="779"/>
      <c r="L132" s="779"/>
      <c r="M132" s="779"/>
      <c r="N132" s="779"/>
      <c r="O132" s="779"/>
      <c r="P132" s="779"/>
      <c r="Q132" s="779"/>
      <c r="R132" s="779"/>
      <c r="S132" s="779"/>
      <c r="T132" s="779"/>
      <c r="U132" s="779"/>
      <c r="V132" s="779"/>
      <c r="W132" s="779"/>
      <c r="X132" s="779"/>
      <c r="Y132" s="779"/>
      <c r="Z132" s="779"/>
      <c r="AA132" s="779"/>
      <c r="AB132" s="779"/>
      <c r="AC132" s="779"/>
      <c r="AD132" s="779"/>
      <c r="AE132" s="779"/>
      <c r="AF132" s="779"/>
      <c r="AG132" s="779"/>
      <c r="AH132" s="779"/>
      <c r="AI132" s="779"/>
      <c r="AJ132" s="779"/>
      <c r="AK132" s="779"/>
      <c r="AL132" s="779"/>
      <c r="AM132" s="779"/>
      <c r="AN132" s="779"/>
      <c r="AO132" s="779"/>
      <c r="AP132" s="779"/>
      <c r="AQ132" s="3"/>
      <c r="AR132" s="3"/>
      <c r="AS132" s="3"/>
      <c r="AT132" s="3"/>
    </row>
  </sheetData>
  <mergeCells count="207">
    <mergeCell ref="A129:F131"/>
    <mergeCell ref="F1:AP1"/>
    <mergeCell ref="F2:AP2"/>
    <mergeCell ref="O3:AP3"/>
    <mergeCell ref="F3:N3"/>
    <mergeCell ref="O4:AP4"/>
    <mergeCell ref="F4:N4"/>
    <mergeCell ref="A1:E4"/>
    <mergeCell ref="I6:AE6"/>
    <mergeCell ref="Q7:U7"/>
    <mergeCell ref="L7:P7"/>
    <mergeCell ref="V7:Z7"/>
    <mergeCell ref="I7:K7"/>
    <mergeCell ref="B6:D7"/>
    <mergeCell ref="AA7:AE7"/>
    <mergeCell ref="AF7:AI7"/>
    <mergeCell ref="AF6:AI6"/>
    <mergeCell ref="AP57:AP62"/>
    <mergeCell ref="AM63:AM68"/>
    <mergeCell ref="AN63:AN68"/>
    <mergeCell ref="AO63:AO68"/>
    <mergeCell ref="AP63:AP68"/>
    <mergeCell ref="AL45:AL50"/>
    <mergeCell ref="AL9:AL14"/>
    <mergeCell ref="A132:AP132"/>
    <mergeCell ref="AP9:AP14"/>
    <mergeCell ref="A117:A122"/>
    <mergeCell ref="B117:B122"/>
    <mergeCell ref="C117:C122"/>
    <mergeCell ref="D117:D122"/>
    <mergeCell ref="E117:E122"/>
    <mergeCell ref="AL117:AL122"/>
    <mergeCell ref="AM117:AM122"/>
    <mergeCell ref="AN117:AN122"/>
    <mergeCell ref="AO117:AO122"/>
    <mergeCell ref="AP117:AP122"/>
    <mergeCell ref="AL111:AL116"/>
    <mergeCell ref="AL105:AL110"/>
    <mergeCell ref="AL99:AL104"/>
    <mergeCell ref="AL93:AL98"/>
    <mergeCell ref="AP45:AP50"/>
    <mergeCell ref="AL57:AL62"/>
    <mergeCell ref="AL51:AL56"/>
    <mergeCell ref="AL87:AL92"/>
    <mergeCell ref="AL81:AL86"/>
    <mergeCell ref="AL75:AL80"/>
    <mergeCell ref="AL69:AL74"/>
    <mergeCell ref="AO57:AO62"/>
    <mergeCell ref="AM9:AM14"/>
    <mergeCell ref="AN9:AN14"/>
    <mergeCell ref="AO9:AO14"/>
    <mergeCell ref="AO21:AO26"/>
    <mergeCell ref="AL39:AL44"/>
    <mergeCell ref="AM39:AM44"/>
    <mergeCell ref="AN39:AN44"/>
    <mergeCell ref="AO39:AO44"/>
    <mergeCell ref="AL27:AL32"/>
    <mergeCell ref="AM27:AM32"/>
    <mergeCell ref="AN27:AN32"/>
    <mergeCell ref="AO27:AO32"/>
    <mergeCell ref="AL21:AL26"/>
    <mergeCell ref="AM21:AM26"/>
    <mergeCell ref="AN21:AN26"/>
    <mergeCell ref="AN33:AN38"/>
    <mergeCell ref="AO33:AO38"/>
    <mergeCell ref="AP15:AP20"/>
    <mergeCell ref="AL15:AL20"/>
    <mergeCell ref="AM15:AM20"/>
    <mergeCell ref="AN15:AN20"/>
    <mergeCell ref="AO15:AO20"/>
    <mergeCell ref="AL63:AL68"/>
    <mergeCell ref="AP21:AP26"/>
    <mergeCell ref="AP39:AP44"/>
    <mergeCell ref="AP33:AP38"/>
    <mergeCell ref="AP27:AP32"/>
    <mergeCell ref="AM51:AM56"/>
    <mergeCell ref="AN51:AN56"/>
    <mergeCell ref="AO51:AO56"/>
    <mergeCell ref="AP51:AP56"/>
    <mergeCell ref="AM57:AM62"/>
    <mergeCell ref="AN57:AN62"/>
    <mergeCell ref="AL33:AL38"/>
    <mergeCell ref="AM33:AM38"/>
    <mergeCell ref="AM45:AM50"/>
    <mergeCell ref="AN45:AN50"/>
    <mergeCell ref="AO45:AO50"/>
    <mergeCell ref="B27:B32"/>
    <mergeCell ref="C27:C32"/>
    <mergeCell ref="D27:D32"/>
    <mergeCell ref="E27:E32"/>
    <mergeCell ref="F9:F128"/>
    <mergeCell ref="B15:B20"/>
    <mergeCell ref="C15:C20"/>
    <mergeCell ref="D15:D20"/>
    <mergeCell ref="E15:E20"/>
    <mergeCell ref="D81:D86"/>
    <mergeCell ref="E81:E86"/>
    <mergeCell ref="B63:B68"/>
    <mergeCell ref="C63:C68"/>
    <mergeCell ref="D63:D68"/>
    <mergeCell ref="E63:E68"/>
    <mergeCell ref="B57:B62"/>
    <mergeCell ref="B39:B44"/>
    <mergeCell ref="C57:C62"/>
    <mergeCell ref="D57:D62"/>
    <mergeCell ref="E57:E62"/>
    <mergeCell ref="A27:A44"/>
    <mergeCell ref="A45:A50"/>
    <mergeCell ref="A51:A68"/>
    <mergeCell ref="B21:B26"/>
    <mergeCell ref="C21:C26"/>
    <mergeCell ref="D21:D26"/>
    <mergeCell ref="E21:E26"/>
    <mergeCell ref="B51:B56"/>
    <mergeCell ref="C51:C56"/>
    <mergeCell ref="D51:D56"/>
    <mergeCell ref="E51:E56"/>
    <mergeCell ref="C45:C50"/>
    <mergeCell ref="B45:B50"/>
    <mergeCell ref="E45:E50"/>
    <mergeCell ref="D45:D50"/>
    <mergeCell ref="B33:B38"/>
    <mergeCell ref="C33:C38"/>
    <mergeCell ref="D33:D38"/>
    <mergeCell ref="E33:E38"/>
    <mergeCell ref="A9:A26"/>
    <mergeCell ref="B9:B14"/>
    <mergeCell ref="C9:C14"/>
    <mergeCell ref="D9:D14"/>
    <mergeCell ref="E9:E14"/>
    <mergeCell ref="A69:A98"/>
    <mergeCell ref="A99:A116"/>
    <mergeCell ref="B69:B74"/>
    <mergeCell ref="C69:C74"/>
    <mergeCell ref="D69:D74"/>
    <mergeCell ref="E69:E74"/>
    <mergeCell ref="B87:B92"/>
    <mergeCell ref="B81:B86"/>
    <mergeCell ref="C81:C86"/>
    <mergeCell ref="C87:C92"/>
    <mergeCell ref="D87:D92"/>
    <mergeCell ref="B111:B116"/>
    <mergeCell ref="C111:C116"/>
    <mergeCell ref="D111:D116"/>
    <mergeCell ref="E111:E116"/>
    <mergeCell ref="B105:B110"/>
    <mergeCell ref="C105:C110"/>
    <mergeCell ref="D105:D110"/>
    <mergeCell ref="E105:E110"/>
    <mergeCell ref="B99:B104"/>
    <mergeCell ref="B75:B80"/>
    <mergeCell ref="C75:C80"/>
    <mergeCell ref="D75:D80"/>
    <mergeCell ref="E75:E80"/>
    <mergeCell ref="C99:C104"/>
    <mergeCell ref="D99:D104"/>
    <mergeCell ref="E99:E104"/>
    <mergeCell ref="B93:B98"/>
    <mergeCell ref="C93:C98"/>
    <mergeCell ref="D93:D98"/>
    <mergeCell ref="E93:E98"/>
    <mergeCell ref="C39:C44"/>
    <mergeCell ref="D39:D44"/>
    <mergeCell ref="E39:E44"/>
    <mergeCell ref="E87:E92"/>
    <mergeCell ref="AM75:AM80"/>
    <mergeCell ref="AN75:AN80"/>
    <mergeCell ref="AO69:AO74"/>
    <mergeCell ref="AP69:AP74"/>
    <mergeCell ref="AO75:AO80"/>
    <mergeCell ref="AP75:AP80"/>
    <mergeCell ref="AM81:AM86"/>
    <mergeCell ref="AN81:AN86"/>
    <mergeCell ref="AO81:AO86"/>
    <mergeCell ref="AP81:AP86"/>
    <mergeCell ref="AM69:AM74"/>
    <mergeCell ref="AN69:AN74"/>
    <mergeCell ref="A123:A128"/>
    <mergeCell ref="AM105:AM110"/>
    <mergeCell ref="AN105:AN110"/>
    <mergeCell ref="AO105:AO110"/>
    <mergeCell ref="AP105:AP110"/>
    <mergeCell ref="AO111:AO116"/>
    <mergeCell ref="AM111:AM116"/>
    <mergeCell ref="AN111:AN116"/>
    <mergeCell ref="AP111:AP116"/>
    <mergeCell ref="B123:B128"/>
    <mergeCell ref="C123:C128"/>
    <mergeCell ref="D123:D128"/>
    <mergeCell ref="E123:E128"/>
    <mergeCell ref="AL123:AL128"/>
    <mergeCell ref="AM123:AM128"/>
    <mergeCell ref="AN123:AN128"/>
    <mergeCell ref="AO123:AO128"/>
    <mergeCell ref="AP123:AP128"/>
    <mergeCell ref="AM87:AM92"/>
    <mergeCell ref="AN87:AN92"/>
    <mergeCell ref="AO87:AO92"/>
    <mergeCell ref="AP87:AP92"/>
    <mergeCell ref="AM93:AM98"/>
    <mergeCell ref="AN93:AN98"/>
    <mergeCell ref="AO93:AO98"/>
    <mergeCell ref="AP93:AP98"/>
    <mergeCell ref="AM99:AM104"/>
    <mergeCell ref="AN99:AN104"/>
    <mergeCell ref="AO99:AO104"/>
    <mergeCell ref="AP99:AP104"/>
  </mergeCells>
  <pageMargins left="0.7" right="0.7" top="0.75" bottom="0.75" header="0.3" footer="0.3"/>
  <pageSetup scale="1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view="pageBreakPreview" topLeftCell="C1" zoomScale="90" zoomScaleNormal="90" zoomScaleSheetLayoutView="90" workbookViewId="0">
      <selection activeCell="Q10" sqref="Q10"/>
    </sheetView>
  </sheetViews>
  <sheetFormatPr baseColWidth="10" defaultColWidth="15.140625" defaultRowHeight="15" customHeight="1" x14ac:dyDescent="0.25"/>
  <cols>
    <col min="1" max="1" width="17.7109375" style="255" hidden="1" customWidth="1"/>
    <col min="2" max="2" width="22.42578125" style="255" hidden="1" customWidth="1"/>
    <col min="3" max="3" width="38.42578125" style="655" customWidth="1"/>
    <col min="4" max="4" width="5.42578125" style="255" customWidth="1"/>
    <col min="5" max="5" width="4.42578125" style="255" customWidth="1"/>
    <col min="6" max="6" width="8.28515625" style="255" customWidth="1"/>
    <col min="7" max="7" width="6.140625" style="255" customWidth="1"/>
    <col min="8" max="8" width="5.85546875" style="255" customWidth="1"/>
    <col min="9" max="12" width="6.140625" style="255" customWidth="1"/>
    <col min="13" max="13" width="8" style="255" customWidth="1"/>
    <col min="14" max="14" width="6.140625" style="654" customWidth="1"/>
    <col min="15" max="18" width="8.42578125" style="255" customWidth="1"/>
    <col min="19" max="19" width="10.28515625" style="255" customWidth="1"/>
    <col min="20" max="20" width="11" style="255" customWidth="1"/>
    <col min="21" max="21" width="13.28515625" style="255" customWidth="1"/>
    <col min="22" max="22" width="78.140625" style="255" customWidth="1"/>
    <col min="23" max="23" width="13.7109375" style="255" customWidth="1"/>
    <col min="24" max="26" width="9.42578125" style="255" customWidth="1"/>
    <col min="27" max="16384" width="15.140625" style="255"/>
  </cols>
  <sheetData>
    <row r="1" spans="1:26" ht="33" customHeight="1" x14ac:dyDescent="0.25">
      <c r="A1" s="865"/>
      <c r="B1" s="866"/>
      <c r="C1" s="871" t="s">
        <v>0</v>
      </c>
      <c r="D1" s="872"/>
      <c r="E1" s="872"/>
      <c r="F1" s="872"/>
      <c r="G1" s="872"/>
      <c r="H1" s="872"/>
      <c r="I1" s="872"/>
      <c r="J1" s="872"/>
      <c r="K1" s="872"/>
      <c r="L1" s="872"/>
      <c r="M1" s="872"/>
      <c r="N1" s="872"/>
      <c r="O1" s="872"/>
      <c r="P1" s="872"/>
      <c r="Q1" s="872"/>
      <c r="R1" s="872"/>
      <c r="S1" s="872"/>
      <c r="T1" s="872"/>
      <c r="U1" s="872"/>
      <c r="V1" s="873"/>
      <c r="W1" s="659"/>
      <c r="X1" s="659"/>
      <c r="Y1" s="659"/>
      <c r="Z1" s="659"/>
    </row>
    <row r="2" spans="1:26" ht="30" customHeight="1" x14ac:dyDescent="0.25">
      <c r="A2" s="867"/>
      <c r="B2" s="868"/>
      <c r="C2" s="874" t="s">
        <v>1</v>
      </c>
      <c r="D2" s="875"/>
      <c r="E2" s="875"/>
      <c r="F2" s="875"/>
      <c r="G2" s="875"/>
      <c r="H2" s="875"/>
      <c r="I2" s="875"/>
      <c r="J2" s="875"/>
      <c r="K2" s="875"/>
      <c r="L2" s="875"/>
      <c r="M2" s="875"/>
      <c r="N2" s="875"/>
      <c r="O2" s="875"/>
      <c r="P2" s="875"/>
      <c r="Q2" s="875"/>
      <c r="R2" s="875"/>
      <c r="S2" s="875"/>
      <c r="T2" s="875"/>
      <c r="U2" s="875"/>
      <c r="V2" s="876"/>
      <c r="W2" s="659"/>
      <c r="X2" s="659"/>
      <c r="Y2" s="659"/>
      <c r="Z2" s="659"/>
    </row>
    <row r="3" spans="1:26" ht="27.75" customHeight="1" x14ac:dyDescent="0.25">
      <c r="A3" s="867"/>
      <c r="B3" s="868"/>
      <c r="C3" s="760" t="s">
        <v>4</v>
      </c>
      <c r="D3" s="877" t="s">
        <v>5</v>
      </c>
      <c r="E3" s="875"/>
      <c r="F3" s="875"/>
      <c r="G3" s="875"/>
      <c r="H3" s="875"/>
      <c r="I3" s="875"/>
      <c r="J3" s="875"/>
      <c r="K3" s="875"/>
      <c r="L3" s="875"/>
      <c r="M3" s="875"/>
      <c r="N3" s="875"/>
      <c r="O3" s="875"/>
      <c r="P3" s="875"/>
      <c r="Q3" s="875"/>
      <c r="R3" s="875"/>
      <c r="S3" s="875"/>
      <c r="T3" s="875"/>
      <c r="U3" s="875"/>
      <c r="V3" s="876"/>
      <c r="W3" s="659"/>
      <c r="X3" s="659"/>
      <c r="Y3" s="659"/>
      <c r="Z3" s="659"/>
    </row>
    <row r="4" spans="1:26" ht="33" customHeight="1" thickBot="1" x14ac:dyDescent="0.3">
      <c r="A4" s="869"/>
      <c r="B4" s="870"/>
      <c r="C4" s="759" t="s">
        <v>6</v>
      </c>
      <c r="D4" s="878" t="s">
        <v>7</v>
      </c>
      <c r="E4" s="879"/>
      <c r="F4" s="879"/>
      <c r="G4" s="879"/>
      <c r="H4" s="879"/>
      <c r="I4" s="879"/>
      <c r="J4" s="879"/>
      <c r="K4" s="879"/>
      <c r="L4" s="879"/>
      <c r="M4" s="879"/>
      <c r="N4" s="879"/>
      <c r="O4" s="879"/>
      <c r="P4" s="879"/>
      <c r="Q4" s="879"/>
      <c r="R4" s="879"/>
      <c r="S4" s="879"/>
      <c r="T4" s="879"/>
      <c r="U4" s="879"/>
      <c r="V4" s="880"/>
      <c r="W4" s="659"/>
      <c r="X4" s="659"/>
      <c r="Y4" s="659"/>
      <c r="Z4" s="659"/>
    </row>
    <row r="5" spans="1:26" ht="13.5" customHeight="1" thickBot="1" x14ac:dyDescent="0.3">
      <c r="A5" s="758"/>
      <c r="B5" s="659"/>
      <c r="C5" s="660"/>
      <c r="D5" s="659"/>
      <c r="E5" s="659"/>
      <c r="F5" s="659"/>
      <c r="G5" s="659"/>
      <c r="H5" s="659"/>
      <c r="I5" s="659"/>
      <c r="J5" s="659"/>
      <c r="K5" s="659"/>
      <c r="L5" s="659"/>
      <c r="M5" s="659"/>
      <c r="N5" s="658"/>
      <c r="O5" s="657"/>
      <c r="P5" s="657"/>
      <c r="Q5" s="657"/>
      <c r="R5" s="657"/>
      <c r="S5" s="657"/>
      <c r="T5" s="657"/>
      <c r="U5" s="657"/>
      <c r="V5" s="757"/>
      <c r="W5" s="659"/>
      <c r="X5" s="659"/>
      <c r="Y5" s="659"/>
      <c r="Z5" s="659"/>
    </row>
    <row r="6" spans="1:26" ht="42.75" customHeight="1" x14ac:dyDescent="0.25">
      <c r="A6" s="756" t="s">
        <v>12</v>
      </c>
      <c r="B6" s="755" t="s">
        <v>14</v>
      </c>
      <c r="C6" s="754" t="s">
        <v>15</v>
      </c>
      <c r="D6" s="881" t="s">
        <v>16</v>
      </c>
      <c r="E6" s="882"/>
      <c r="F6" s="917" t="s">
        <v>244</v>
      </c>
      <c r="G6" s="872"/>
      <c r="H6" s="872"/>
      <c r="I6" s="872"/>
      <c r="J6" s="872"/>
      <c r="K6" s="872"/>
      <c r="L6" s="872"/>
      <c r="M6" s="872"/>
      <c r="N6" s="872"/>
      <c r="O6" s="872"/>
      <c r="P6" s="872"/>
      <c r="Q6" s="872"/>
      <c r="R6" s="872"/>
      <c r="S6" s="882"/>
      <c r="T6" s="917" t="s">
        <v>22</v>
      </c>
      <c r="U6" s="882"/>
      <c r="V6" s="753" t="s">
        <v>324</v>
      </c>
      <c r="W6" s="656"/>
      <c r="X6" s="656"/>
      <c r="Y6" s="656"/>
      <c r="Z6" s="656"/>
    </row>
    <row r="7" spans="1:26" ht="44.25" customHeight="1" thickBot="1" x14ac:dyDescent="0.3">
      <c r="A7" s="752"/>
      <c r="B7" s="748"/>
      <c r="C7" s="672"/>
      <c r="D7" s="751" t="s">
        <v>52</v>
      </c>
      <c r="E7" s="751" t="s">
        <v>54</v>
      </c>
      <c r="F7" s="751" t="s">
        <v>55</v>
      </c>
      <c r="G7" s="749" t="s">
        <v>56</v>
      </c>
      <c r="H7" s="749" t="s">
        <v>59</v>
      </c>
      <c r="I7" s="749" t="s">
        <v>60</v>
      </c>
      <c r="J7" s="749" t="s">
        <v>61</v>
      </c>
      <c r="K7" s="749" t="s">
        <v>62</v>
      </c>
      <c r="L7" s="749" t="s">
        <v>63</v>
      </c>
      <c r="M7" s="749" t="s">
        <v>64</v>
      </c>
      <c r="N7" s="750" t="s">
        <v>65</v>
      </c>
      <c r="O7" s="749" t="s">
        <v>66</v>
      </c>
      <c r="P7" s="749" t="s">
        <v>67</v>
      </c>
      <c r="Q7" s="749" t="s">
        <v>69</v>
      </c>
      <c r="R7" s="749" t="s">
        <v>70</v>
      </c>
      <c r="S7" s="747" t="s">
        <v>71</v>
      </c>
      <c r="T7" s="748" t="s">
        <v>72</v>
      </c>
      <c r="U7" s="747" t="s">
        <v>74</v>
      </c>
      <c r="V7" s="746"/>
      <c r="W7" s="656"/>
      <c r="X7" s="656"/>
      <c r="Y7" s="656"/>
      <c r="Z7" s="656"/>
    </row>
    <row r="8" spans="1:26" ht="34.5" customHeight="1" x14ac:dyDescent="0.25">
      <c r="A8" s="891" t="s">
        <v>76</v>
      </c>
      <c r="B8" s="903" t="s">
        <v>215</v>
      </c>
      <c r="C8" s="931" t="s">
        <v>77</v>
      </c>
      <c r="D8" s="937" t="s">
        <v>79</v>
      </c>
      <c r="E8" s="937"/>
      <c r="F8" s="711" t="s">
        <v>84</v>
      </c>
      <c r="G8" s="732"/>
      <c r="H8" s="732"/>
      <c r="I8" s="732">
        <v>0.1</v>
      </c>
      <c r="J8" s="732"/>
      <c r="K8" s="732"/>
      <c r="L8" s="732">
        <v>0.3</v>
      </c>
      <c r="M8" s="732"/>
      <c r="N8" s="745"/>
      <c r="O8" s="737">
        <v>0.3</v>
      </c>
      <c r="P8" s="737"/>
      <c r="Q8" s="737"/>
      <c r="R8" s="737">
        <v>0.3</v>
      </c>
      <c r="S8" s="711">
        <f t="shared" ref="S8:S39" si="0">SUM(G8:R8)</f>
        <v>1</v>
      </c>
      <c r="T8" s="924">
        <f>+U8</f>
        <v>4.1000000000000003E-3</v>
      </c>
      <c r="U8" s="924">
        <v>4.1000000000000003E-3</v>
      </c>
      <c r="V8" s="933" t="str">
        <f>+[2]INVERSIÓN!AL9</f>
        <v>Se generó una matriz para el registro, clasificación y consolidación de información de instrumentos de planeación urbana que aportan al cumplimiento del Plan de Acción de la PPECS - Política publica de ecourbanismo y construcción sostenible, Resolución 1319 de 2015; se realizó la clasificación de las determinantes ambientales emitidas en la vigencia 2016 como son: 9 Planes de Implantación, 10 Planes Parciales de desarrollo y 7 Planes Parciales de Renovación Urbana.
Se generó como mecanismo de reporte de los indicadores para el cumplimiento de las metas del Plan de Acción una matriz por componente estratégico de las acciones competencia de la SEGAE; se ajustaron las fórmulas de cálculo para los indicadores: consumo responsable de agua potable (m2), permeabilidad y drenajes sostenibles (m3), gestión de infraestructuras verdes y servicios ecosistémicos.
Se realizo consulta  a ACUEDUCTO, CODENSA, IDU , SDP , DANE, DADEP, IDRD,se realizo el registro y consolidación de la información alimentando la matriz de seguimiento de las metas de la Política Publica de Ecourbanismo y Construcción Sostenible.</v>
      </c>
      <c r="W8" s="656"/>
      <c r="X8" s="656"/>
      <c r="Y8" s="656"/>
      <c r="Z8" s="656"/>
    </row>
    <row r="9" spans="1:26" ht="33.75" customHeight="1" thickBot="1" x14ac:dyDescent="0.3">
      <c r="A9" s="892"/>
      <c r="B9" s="904"/>
      <c r="C9" s="932"/>
      <c r="D9" s="938"/>
      <c r="E9" s="938"/>
      <c r="F9" s="709" t="s">
        <v>87</v>
      </c>
      <c r="G9" s="723"/>
      <c r="H9" s="723"/>
      <c r="I9" s="723">
        <v>6.25E-2</v>
      </c>
      <c r="J9" s="723"/>
      <c r="K9" s="723"/>
      <c r="L9" s="723">
        <v>0.33750000000000002</v>
      </c>
      <c r="M9" s="723"/>
      <c r="N9" s="737"/>
      <c r="O9" s="737"/>
      <c r="P9" s="737"/>
      <c r="Q9" s="737"/>
      <c r="R9" s="737"/>
      <c r="S9" s="709">
        <f t="shared" si="0"/>
        <v>0.4</v>
      </c>
      <c r="T9" s="925"/>
      <c r="U9" s="925"/>
      <c r="V9" s="934"/>
      <c r="W9" s="656"/>
      <c r="X9" s="656"/>
      <c r="Y9" s="656"/>
      <c r="Z9" s="656"/>
    </row>
    <row r="10" spans="1:26" s="674" customFormat="1" ht="57" customHeight="1" x14ac:dyDescent="0.25">
      <c r="A10" s="892"/>
      <c r="B10" s="903" t="s">
        <v>93</v>
      </c>
      <c r="C10" s="918" t="s">
        <v>95</v>
      </c>
      <c r="D10" s="920" t="s">
        <v>79</v>
      </c>
      <c r="E10" s="920"/>
      <c r="F10" s="742" t="s">
        <v>84</v>
      </c>
      <c r="G10" s="744"/>
      <c r="H10" s="744"/>
      <c r="I10" s="744">
        <v>0.25</v>
      </c>
      <c r="J10" s="744"/>
      <c r="K10" s="744"/>
      <c r="L10" s="744">
        <v>0.25</v>
      </c>
      <c r="M10" s="744"/>
      <c r="N10" s="743"/>
      <c r="O10" s="743">
        <v>0.25</v>
      </c>
      <c r="P10" s="743"/>
      <c r="Q10" s="743"/>
      <c r="R10" s="743">
        <v>0.25</v>
      </c>
      <c r="S10" s="742">
        <f t="shared" si="0"/>
        <v>1</v>
      </c>
      <c r="T10" s="922">
        <f>+U10</f>
        <v>0.1162</v>
      </c>
      <c r="U10" s="922">
        <v>0.1162</v>
      </c>
      <c r="V10" s="933" t="str">
        <f>+[2]INVERSIÓN!AL15</f>
        <v>Durante el segundo trimestre se incorporó criterios de sostenibilidad ambiental a cincuenta  (50) proyectos de diferentes escalas, para un total de 113, tanto en espacio público como en privado, promoviendo la construcción sostenible y el ecourbanismo en la ciudad.  Los proyectos a los cuales se les incorporo criterios de sostenibilidad corresponden a: Cuatro (4) Planes Parciales de Desarrollo, un (1) proyecto de compatibilidad de usos de vivienda en suelo restringido, cuarenta y cinco (44) proyectos de diseño paisajístico de parques y zonas verdes, un (1) proyecto pre - reconocido como ecoeficientes por el Programa Bogotá Construcción Sostenible.</v>
      </c>
    </row>
    <row r="11" spans="1:26" s="674" customFormat="1" ht="47.25" customHeight="1" thickBot="1" x14ac:dyDescent="0.3">
      <c r="A11" s="892"/>
      <c r="B11" s="904"/>
      <c r="C11" s="919"/>
      <c r="D11" s="921"/>
      <c r="E11" s="921"/>
      <c r="F11" s="675" t="s">
        <v>87</v>
      </c>
      <c r="G11" s="678"/>
      <c r="H11" s="678"/>
      <c r="I11" s="678">
        <v>0.3</v>
      </c>
      <c r="J11" s="678"/>
      <c r="K11" s="678"/>
      <c r="L11" s="678">
        <v>0.25</v>
      </c>
      <c r="M11" s="678"/>
      <c r="N11" s="676"/>
      <c r="O11" s="676"/>
      <c r="P11" s="676"/>
      <c r="Q11" s="676"/>
      <c r="R11" s="676"/>
      <c r="S11" s="675">
        <f t="shared" si="0"/>
        <v>0.55000000000000004</v>
      </c>
      <c r="T11" s="923"/>
      <c r="U11" s="923"/>
      <c r="V11" s="936"/>
    </row>
    <row r="12" spans="1:26" ht="36" customHeight="1" thickBot="1" x14ac:dyDescent="0.3">
      <c r="A12" s="892"/>
      <c r="B12" s="899" t="s">
        <v>99</v>
      </c>
      <c r="C12" s="939" t="s">
        <v>100</v>
      </c>
      <c r="D12" s="894" t="s">
        <v>79</v>
      </c>
      <c r="E12" s="894"/>
      <c r="F12" s="711" t="s">
        <v>84</v>
      </c>
      <c r="G12" s="723"/>
      <c r="H12" s="723"/>
      <c r="I12" s="723">
        <v>0</v>
      </c>
      <c r="J12" s="723"/>
      <c r="K12" s="723"/>
      <c r="L12" s="734">
        <v>0.1</v>
      </c>
      <c r="M12" s="723"/>
      <c r="N12" s="737"/>
      <c r="O12" s="722">
        <v>0.3</v>
      </c>
      <c r="P12" s="722"/>
      <c r="Q12" s="722"/>
      <c r="R12" s="722">
        <v>0.6</v>
      </c>
      <c r="S12" s="724">
        <f t="shared" si="0"/>
        <v>1</v>
      </c>
      <c r="T12" s="941">
        <f>+U12</f>
        <v>4.3200000000000002E-2</v>
      </c>
      <c r="U12" s="941">
        <v>4.3200000000000002E-2</v>
      </c>
      <c r="V12" s="935" t="str">
        <f>+[2]INVERSIÓN!AO21</f>
        <v>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v>
      </c>
      <c r="W12" s="656"/>
      <c r="X12" s="656"/>
      <c r="Y12" s="656"/>
      <c r="Z12" s="656"/>
    </row>
    <row r="13" spans="1:26" ht="39.75" customHeight="1" thickBot="1" x14ac:dyDescent="0.3">
      <c r="A13" s="892"/>
      <c r="B13" s="900"/>
      <c r="C13" s="940"/>
      <c r="D13" s="895"/>
      <c r="E13" s="895"/>
      <c r="F13" s="709" t="s">
        <v>87</v>
      </c>
      <c r="G13" s="723"/>
      <c r="H13" s="723"/>
      <c r="I13" s="723">
        <v>0</v>
      </c>
      <c r="J13" s="723"/>
      <c r="K13" s="723"/>
      <c r="L13" s="723">
        <v>0.05</v>
      </c>
      <c r="M13" s="723"/>
      <c r="N13" s="737"/>
      <c r="O13" s="722"/>
      <c r="P13" s="722"/>
      <c r="Q13" s="722"/>
      <c r="R13" s="722"/>
      <c r="S13" s="724">
        <f t="shared" si="0"/>
        <v>0.05</v>
      </c>
      <c r="T13" s="941"/>
      <c r="U13" s="941"/>
      <c r="V13" s="936"/>
      <c r="W13" s="656"/>
      <c r="X13" s="656"/>
      <c r="Y13" s="656"/>
      <c r="Z13" s="656"/>
    </row>
    <row r="14" spans="1:26" ht="39" customHeight="1" x14ac:dyDescent="0.25">
      <c r="A14" s="892"/>
      <c r="B14" s="901" t="s">
        <v>101</v>
      </c>
      <c r="C14" s="888" t="s">
        <v>102</v>
      </c>
      <c r="D14" s="741" t="s">
        <v>79</v>
      </c>
      <c r="E14" s="741"/>
      <c r="F14" s="711" t="s">
        <v>84</v>
      </c>
      <c r="G14" s="723"/>
      <c r="H14" s="723"/>
      <c r="I14" s="723">
        <v>0.25</v>
      </c>
      <c r="J14" s="723"/>
      <c r="K14" s="723"/>
      <c r="L14" s="723">
        <v>0.25</v>
      </c>
      <c r="M14" s="723"/>
      <c r="N14" s="737"/>
      <c r="O14" s="722">
        <v>0.25</v>
      </c>
      <c r="P14" s="722"/>
      <c r="Q14" s="722"/>
      <c r="R14" s="722">
        <v>0.25</v>
      </c>
      <c r="S14" s="711">
        <f t="shared" si="0"/>
        <v>1</v>
      </c>
      <c r="T14" s="905">
        <f>+U14</f>
        <v>2.2200000000000001E-2</v>
      </c>
      <c r="U14" s="905">
        <v>2.2200000000000001E-2</v>
      </c>
      <c r="V14" s="935" t="str">
        <f>+[2]INVERSIÓN!AL27</f>
        <v>Durante el segundo trimestre se realizó el acompañamiento a 1466 m2 de infraestructura vegetada, correspondientes a 1431 m2 de jardín vertical y 35 m2 en techo verde, en proyectos existentes en espacio público y privado de las localidades de Usaquén ( 72 m2), Santa Fé (23 m2) y Chapinero (560 m2), Barrios unidos (100 m2), Engativá (26 m2), Fontibón (232 m2),  Suba (445 m2) y Teusaquillo (8 m2) de la Ciudad de Bogotá, todo esto para un total de 2745 m2 hasta la fecha.</v>
      </c>
      <c r="W14" s="656"/>
      <c r="X14" s="656"/>
      <c r="Y14" s="656"/>
      <c r="Z14" s="656"/>
    </row>
    <row r="15" spans="1:26" ht="37.5" customHeight="1" thickBot="1" x14ac:dyDescent="0.3">
      <c r="A15" s="893"/>
      <c r="B15" s="902"/>
      <c r="C15" s="890"/>
      <c r="D15" s="717"/>
      <c r="E15" s="717"/>
      <c r="F15" s="716" t="s">
        <v>87</v>
      </c>
      <c r="G15" s="736"/>
      <c r="H15" s="715"/>
      <c r="I15" s="715">
        <v>0.25580000000000003</v>
      </c>
      <c r="J15" s="715"/>
      <c r="K15" s="715"/>
      <c r="L15" s="715">
        <v>0.29320000000000002</v>
      </c>
      <c r="M15" s="715"/>
      <c r="N15" s="719"/>
      <c r="O15" s="722"/>
      <c r="P15" s="722"/>
      <c r="Q15" s="722"/>
      <c r="R15" s="722"/>
      <c r="S15" s="716">
        <f t="shared" si="0"/>
        <v>0.54900000000000004</v>
      </c>
      <c r="T15" s="906"/>
      <c r="U15" s="906"/>
      <c r="V15" s="936"/>
      <c r="W15" s="656"/>
      <c r="X15" s="656"/>
      <c r="Y15" s="656"/>
      <c r="Z15" s="656"/>
    </row>
    <row r="16" spans="1:26" ht="24.95" customHeight="1" thickBot="1" x14ac:dyDescent="0.3">
      <c r="A16" s="896" t="s">
        <v>107</v>
      </c>
      <c r="B16" s="886" t="s">
        <v>112</v>
      </c>
      <c r="C16" s="926" t="s">
        <v>113</v>
      </c>
      <c r="D16" s="712" t="s">
        <v>79</v>
      </c>
      <c r="E16" s="712"/>
      <c r="F16" s="711" t="s">
        <v>84</v>
      </c>
      <c r="G16" s="733"/>
      <c r="H16" s="730"/>
      <c r="I16" s="730">
        <v>0.1</v>
      </c>
      <c r="J16" s="730"/>
      <c r="K16" s="730"/>
      <c r="L16" s="730">
        <v>0.2</v>
      </c>
      <c r="M16" s="730"/>
      <c r="N16" s="740"/>
      <c r="O16" s="739">
        <v>0.25</v>
      </c>
      <c r="P16" s="739"/>
      <c r="Q16" s="739"/>
      <c r="R16" s="739">
        <v>0.45</v>
      </c>
      <c r="S16" s="711">
        <f t="shared" si="0"/>
        <v>1</v>
      </c>
      <c r="T16" s="911">
        <f>+U16</f>
        <v>0.19819999999999999</v>
      </c>
      <c r="U16" s="911">
        <v>0.19819999999999999</v>
      </c>
      <c r="V16" s="950" t="str">
        <f>+[2]INVERSIÓN!AL33</f>
        <v>Este indicador es de reporte anual, por lo que los avances realizados están acordes al plan de trabajo, y en éste se ha continuado con el ejercicio de validación de las fórmulas estadísticas, a través de análisis de datos multivariantes, con el objetivo de evaluar los sectores productivos de manera independiente de acuerdo al comporta medio medio en la eficiencia del uso de los recursos en la ciudad.  A su vez, se continua con la elaboración documental y electrónica de la Herramienta GAE, la cual tiene como objetivo consolidar la información acerca de los consumos de agua, energía y generación de residuos peligrosos del año 2016, así como el estado de los trámites legales ambientales aplicables a las empresas, la implementación de proyectos ambientales y de Sistemas de Gestión Ambiental, información requerida para evaluar la gestión y el desempeño ambiental de las organizaciones.
Adicionalmente, se han realizado las capacitaciones incluidas dentro del Programa Gestión Ambiental Empresarial y se han realizado visitas diagnósticas acerca del cumplimiento de los requisitos legales ambientales aplicables, consolidación y reporte de indicadores ambientales y la implementación de Sistemas de Gestión Ambiental.</v>
      </c>
      <c r="W16" s="656"/>
      <c r="X16" s="656"/>
      <c r="Y16" s="656"/>
      <c r="Z16" s="656"/>
    </row>
    <row r="17" spans="1:26" ht="24.95" customHeight="1" thickBot="1" x14ac:dyDescent="0.3">
      <c r="A17" s="897"/>
      <c r="B17" s="884"/>
      <c r="C17" s="889"/>
      <c r="D17" s="710" t="s">
        <v>79</v>
      </c>
      <c r="E17" s="710"/>
      <c r="F17" s="709" t="s">
        <v>87</v>
      </c>
      <c r="G17" s="721"/>
      <c r="H17" s="707"/>
      <c r="I17" s="708">
        <v>7.0000000000000007E-2</v>
      </c>
      <c r="J17" s="707"/>
      <c r="K17" s="707"/>
      <c r="L17" s="707">
        <v>0.08</v>
      </c>
      <c r="M17" s="723"/>
      <c r="N17" s="737"/>
      <c r="O17" s="722"/>
      <c r="P17" s="722"/>
      <c r="Q17" s="722"/>
      <c r="R17" s="739"/>
      <c r="S17" s="716">
        <f t="shared" si="0"/>
        <v>0.15000000000000002</v>
      </c>
      <c r="T17" s="906"/>
      <c r="U17" s="906"/>
      <c r="V17" s="951"/>
      <c r="W17" s="656"/>
      <c r="X17" s="656"/>
      <c r="Y17" s="656"/>
      <c r="Z17" s="656"/>
    </row>
    <row r="18" spans="1:26" ht="24.95" customHeight="1" x14ac:dyDescent="0.25">
      <c r="A18" s="897"/>
      <c r="B18" s="883" t="s">
        <v>124</v>
      </c>
      <c r="C18" s="888" t="s">
        <v>125</v>
      </c>
      <c r="D18" s="710" t="s">
        <v>79</v>
      </c>
      <c r="E18" s="710"/>
      <c r="F18" s="711" t="s">
        <v>84</v>
      </c>
      <c r="G18" s="721"/>
      <c r="H18" s="707"/>
      <c r="I18" s="708">
        <v>0.1</v>
      </c>
      <c r="J18" s="707"/>
      <c r="K18" s="707"/>
      <c r="L18" s="707">
        <v>0.2</v>
      </c>
      <c r="M18" s="723"/>
      <c r="N18" s="737"/>
      <c r="O18" s="722">
        <v>0.35</v>
      </c>
      <c r="P18" s="722"/>
      <c r="Q18" s="722"/>
      <c r="R18" s="722">
        <v>0.35</v>
      </c>
      <c r="S18" s="711">
        <f t="shared" si="0"/>
        <v>1</v>
      </c>
      <c r="T18" s="911">
        <f>+U18</f>
        <v>5.1200000000000002E-2</v>
      </c>
      <c r="U18" s="911">
        <v>5.1200000000000002E-2</v>
      </c>
      <c r="V18" s="919" t="str">
        <f>+[2]INVERSIÓN!AL39</f>
        <v>En el marco de la actualización y puesta en marcha de la Política Distrital de Producción y Consumo Sostenible – PDPyCS, se realizaron dos (2) reuniones, con la participación de profesionales de la Subdirección de Políticas y Planes Ambientales y de la Subdirección de Ecourbanismo y Gestión Ambiental Empresarial, donde se definieron los últimos detalles del documento. Adicionalmente, se remitió el documento a las diferentes áreas de la Secretaría Distrital de Ambiente para abarcar el proceso de participación en la formulación de la política, y se realizaron los ajustes pertinentes para obtener un documento idóneo.</v>
      </c>
      <c r="W18" s="656"/>
      <c r="X18" s="656"/>
      <c r="Y18" s="656"/>
      <c r="Z18" s="656"/>
    </row>
    <row r="19" spans="1:26" ht="24.95" customHeight="1" thickBot="1" x14ac:dyDescent="0.3">
      <c r="A19" s="897"/>
      <c r="B19" s="884"/>
      <c r="C19" s="889"/>
      <c r="D19" s="710" t="s">
        <v>79</v>
      </c>
      <c r="E19" s="710"/>
      <c r="F19" s="709" t="s">
        <v>87</v>
      </c>
      <c r="G19" s="721"/>
      <c r="H19" s="707"/>
      <c r="I19" s="708">
        <v>0.1</v>
      </c>
      <c r="J19" s="707"/>
      <c r="K19" s="707"/>
      <c r="L19" s="707">
        <v>0.2</v>
      </c>
      <c r="M19" s="723"/>
      <c r="N19" s="737"/>
      <c r="O19" s="676"/>
      <c r="P19" s="738"/>
      <c r="Q19" s="676"/>
      <c r="R19" s="676"/>
      <c r="S19" s="716">
        <f t="shared" si="0"/>
        <v>0.30000000000000004</v>
      </c>
      <c r="T19" s="906"/>
      <c r="U19" s="906"/>
      <c r="V19" s="919"/>
      <c r="W19" s="656"/>
      <c r="X19" s="656"/>
      <c r="Y19" s="656"/>
      <c r="Z19" s="656"/>
    </row>
    <row r="20" spans="1:26" ht="24.95" customHeight="1" x14ac:dyDescent="0.25">
      <c r="A20" s="897"/>
      <c r="B20" s="883" t="s">
        <v>216</v>
      </c>
      <c r="C20" s="888" t="s">
        <v>217</v>
      </c>
      <c r="D20" s="710" t="s">
        <v>79</v>
      </c>
      <c r="E20" s="710"/>
      <c r="F20" s="711" t="s">
        <v>84</v>
      </c>
      <c r="G20" s="721"/>
      <c r="H20" s="707"/>
      <c r="I20" s="708">
        <v>0.25</v>
      </c>
      <c r="J20" s="707"/>
      <c r="K20" s="707"/>
      <c r="L20" s="707">
        <v>0.25</v>
      </c>
      <c r="M20" s="723"/>
      <c r="N20" s="737"/>
      <c r="O20" s="734">
        <v>0.25</v>
      </c>
      <c r="P20" s="734"/>
      <c r="Q20" s="734"/>
      <c r="R20" s="734">
        <v>0.25</v>
      </c>
      <c r="S20" s="711">
        <f t="shared" si="0"/>
        <v>1</v>
      </c>
      <c r="T20" s="911">
        <f>+U20</f>
        <v>6.5100000000000005E-2</v>
      </c>
      <c r="U20" s="911">
        <v>6.5100000000000005E-2</v>
      </c>
      <c r="V20" s="958" t="s">
        <v>300</v>
      </c>
      <c r="W20" s="656"/>
      <c r="X20" s="656"/>
      <c r="Y20" s="656"/>
      <c r="Z20" s="656"/>
    </row>
    <row r="21" spans="1:26" ht="24.95" customHeight="1" thickBot="1" x14ac:dyDescent="0.3">
      <c r="A21" s="898"/>
      <c r="B21" s="885"/>
      <c r="C21" s="890"/>
      <c r="D21" s="717" t="s">
        <v>79</v>
      </c>
      <c r="E21" s="717"/>
      <c r="F21" s="716" t="s">
        <v>87</v>
      </c>
      <c r="G21" s="736"/>
      <c r="H21" s="715"/>
      <c r="I21" s="735">
        <v>0.25</v>
      </c>
      <c r="J21" s="715"/>
      <c r="K21" s="715"/>
      <c r="L21" s="715">
        <v>0.25</v>
      </c>
      <c r="M21" s="715"/>
      <c r="N21" s="719"/>
      <c r="O21" s="734"/>
      <c r="P21" s="734"/>
      <c r="Q21" s="734"/>
      <c r="R21" s="734"/>
      <c r="S21" s="716">
        <f t="shared" si="0"/>
        <v>0.5</v>
      </c>
      <c r="T21" s="906"/>
      <c r="U21" s="906"/>
      <c r="V21" s="959"/>
      <c r="W21" s="656"/>
      <c r="X21" s="656"/>
      <c r="Y21" s="656"/>
      <c r="Z21" s="656"/>
    </row>
    <row r="22" spans="1:26" ht="51" customHeight="1" thickBot="1" x14ac:dyDescent="0.3">
      <c r="A22" s="896" t="s">
        <v>133</v>
      </c>
      <c r="B22" s="886" t="s">
        <v>134</v>
      </c>
      <c r="C22" s="926" t="s">
        <v>135</v>
      </c>
      <c r="D22" s="712" t="s">
        <v>79</v>
      </c>
      <c r="E22" s="712"/>
      <c r="F22" s="711" t="s">
        <v>84</v>
      </c>
      <c r="G22" s="733"/>
      <c r="H22" s="730"/>
      <c r="I22" s="730">
        <v>0.15</v>
      </c>
      <c r="J22" s="730"/>
      <c r="K22" s="730"/>
      <c r="L22" s="732">
        <v>0.25</v>
      </c>
      <c r="M22" s="732"/>
      <c r="N22" s="731"/>
      <c r="O22" s="731">
        <v>0.25</v>
      </c>
      <c r="P22" s="731"/>
      <c r="Q22" s="731"/>
      <c r="R22" s="731">
        <v>0.35</v>
      </c>
      <c r="S22" s="724">
        <f t="shared" si="0"/>
        <v>1</v>
      </c>
      <c r="T22" s="907">
        <f>+U22+U24+U26</f>
        <v>6.6000000000000003E-2</v>
      </c>
      <c r="U22" s="942">
        <v>2.1999999999999999E-2</v>
      </c>
      <c r="V22" s="945" t="s">
        <v>301</v>
      </c>
      <c r="W22" s="656"/>
      <c r="X22" s="656"/>
      <c r="Y22" s="656"/>
      <c r="Z22" s="656"/>
    </row>
    <row r="23" spans="1:26" ht="36" customHeight="1" thickBot="1" x14ac:dyDescent="0.3">
      <c r="A23" s="897"/>
      <c r="B23" s="887"/>
      <c r="C23" s="889"/>
      <c r="D23" s="710" t="s">
        <v>79</v>
      </c>
      <c r="E23" s="710"/>
      <c r="F23" s="709" t="s">
        <v>87</v>
      </c>
      <c r="G23" s="721"/>
      <c r="H23" s="707"/>
      <c r="I23" s="730">
        <v>0.15</v>
      </c>
      <c r="J23" s="707"/>
      <c r="K23" s="707"/>
      <c r="L23" s="707">
        <v>0.3039</v>
      </c>
      <c r="M23" s="707"/>
      <c r="N23" s="725"/>
      <c r="O23" s="725"/>
      <c r="P23" s="725"/>
      <c r="Q23" s="725"/>
      <c r="R23" s="725"/>
      <c r="S23" s="729">
        <f t="shared" si="0"/>
        <v>0.45389999999999997</v>
      </c>
      <c r="T23" s="908"/>
      <c r="U23" s="947"/>
      <c r="V23" s="946"/>
      <c r="W23" s="656"/>
      <c r="X23" s="656"/>
      <c r="Y23" s="656"/>
      <c r="Z23" s="656"/>
    </row>
    <row r="24" spans="1:26" ht="24.95" customHeight="1" x14ac:dyDescent="0.25">
      <c r="A24" s="897"/>
      <c r="B24" s="887"/>
      <c r="C24" s="888" t="s">
        <v>137</v>
      </c>
      <c r="D24" s="710" t="s">
        <v>79</v>
      </c>
      <c r="E24" s="710"/>
      <c r="F24" s="711" t="s">
        <v>84</v>
      </c>
      <c r="G24" s="721"/>
      <c r="H24" s="706"/>
      <c r="I24" s="688">
        <v>0.15</v>
      </c>
      <c r="J24" s="688"/>
      <c r="K24" s="688"/>
      <c r="L24" s="688">
        <v>0.25</v>
      </c>
      <c r="M24" s="688"/>
      <c r="N24" s="695"/>
      <c r="O24" s="695">
        <v>0.25</v>
      </c>
      <c r="P24" s="695"/>
      <c r="Q24" s="695"/>
      <c r="R24" s="695">
        <v>0.35</v>
      </c>
      <c r="S24" s="682">
        <f t="shared" si="0"/>
        <v>1</v>
      </c>
      <c r="T24" s="909"/>
      <c r="U24" s="948">
        <v>2.1999999999999999E-2</v>
      </c>
      <c r="V24" s="945" t="s">
        <v>302</v>
      </c>
      <c r="W24" s="656"/>
      <c r="X24" s="656"/>
      <c r="Y24" s="656"/>
      <c r="Z24" s="656"/>
    </row>
    <row r="25" spans="1:26" ht="24.95" customHeight="1" thickBot="1" x14ac:dyDescent="0.3">
      <c r="A25" s="897"/>
      <c r="B25" s="887"/>
      <c r="C25" s="889"/>
      <c r="D25" s="710" t="s">
        <v>79</v>
      </c>
      <c r="E25" s="710"/>
      <c r="F25" s="709" t="s">
        <v>87</v>
      </c>
      <c r="G25" s="721"/>
      <c r="H25" s="707"/>
      <c r="I25" s="688">
        <v>0.15</v>
      </c>
      <c r="J25" s="728"/>
      <c r="K25" s="728"/>
      <c r="L25" s="728">
        <v>0.3039</v>
      </c>
      <c r="M25" s="728"/>
      <c r="N25" s="727"/>
      <c r="O25" s="727"/>
      <c r="P25" s="727"/>
      <c r="Q25" s="727"/>
      <c r="R25" s="727"/>
      <c r="S25" s="726">
        <f t="shared" si="0"/>
        <v>0.45389999999999997</v>
      </c>
      <c r="T25" s="908"/>
      <c r="U25" s="949"/>
      <c r="V25" s="946"/>
      <c r="W25" s="656"/>
      <c r="X25" s="656"/>
      <c r="Y25" s="656"/>
      <c r="Z25" s="656"/>
    </row>
    <row r="26" spans="1:26" ht="24.95" customHeight="1" x14ac:dyDescent="0.25">
      <c r="A26" s="897"/>
      <c r="B26" s="887"/>
      <c r="C26" s="888" t="s">
        <v>138</v>
      </c>
      <c r="D26" s="710" t="s">
        <v>79</v>
      </c>
      <c r="E26" s="710"/>
      <c r="F26" s="711" t="s">
        <v>84</v>
      </c>
      <c r="G26" s="721"/>
      <c r="H26" s="707"/>
      <c r="I26" s="707">
        <v>0.2</v>
      </c>
      <c r="J26" s="707"/>
      <c r="K26" s="707"/>
      <c r="L26" s="707">
        <v>0.25</v>
      </c>
      <c r="M26" s="707"/>
      <c r="N26" s="725"/>
      <c r="O26" s="725">
        <v>0.25</v>
      </c>
      <c r="P26" s="725"/>
      <c r="Q26" s="725"/>
      <c r="R26" s="725">
        <v>0.3</v>
      </c>
      <c r="S26" s="724">
        <f t="shared" si="0"/>
        <v>1</v>
      </c>
      <c r="T26" s="908"/>
      <c r="U26" s="948">
        <v>2.1999999999999999E-2</v>
      </c>
      <c r="V26" s="945" t="s">
        <v>303</v>
      </c>
      <c r="W26" s="656"/>
      <c r="X26" s="656"/>
      <c r="Y26" s="656"/>
      <c r="Z26" s="656"/>
    </row>
    <row r="27" spans="1:26" ht="24.95" customHeight="1" thickBot="1" x14ac:dyDescent="0.3">
      <c r="A27" s="898"/>
      <c r="B27" s="884"/>
      <c r="C27" s="889"/>
      <c r="D27" s="710" t="s">
        <v>79</v>
      </c>
      <c r="E27" s="710"/>
      <c r="F27" s="709" t="s">
        <v>87</v>
      </c>
      <c r="G27" s="721"/>
      <c r="H27" s="707"/>
      <c r="I27" s="707">
        <v>0.2</v>
      </c>
      <c r="J27" s="707"/>
      <c r="K27" s="707"/>
      <c r="L27" s="707">
        <v>0.3039</v>
      </c>
      <c r="M27" s="723"/>
      <c r="N27" s="722"/>
      <c r="O27" s="722"/>
      <c r="P27" s="722"/>
      <c r="Q27" s="722"/>
      <c r="R27" s="722"/>
      <c r="S27" s="718">
        <f t="shared" si="0"/>
        <v>0.50390000000000001</v>
      </c>
      <c r="T27" s="910"/>
      <c r="U27" s="949"/>
      <c r="V27" s="946"/>
      <c r="W27" s="656"/>
      <c r="X27" s="656"/>
      <c r="Y27" s="656"/>
      <c r="Z27" s="656"/>
    </row>
    <row r="28" spans="1:26" ht="36.75" customHeight="1" x14ac:dyDescent="0.25">
      <c r="A28" s="896" t="s">
        <v>140</v>
      </c>
      <c r="B28" s="883" t="s">
        <v>127</v>
      </c>
      <c r="C28" s="928" t="s">
        <v>144</v>
      </c>
      <c r="D28" s="710" t="s">
        <v>79</v>
      </c>
      <c r="E28" s="710"/>
      <c r="F28" s="711" t="s">
        <v>84</v>
      </c>
      <c r="G28" s="721"/>
      <c r="H28" s="707"/>
      <c r="I28" s="707">
        <v>0.05</v>
      </c>
      <c r="J28" s="707"/>
      <c r="K28" s="707"/>
      <c r="L28" s="707">
        <v>0.2</v>
      </c>
      <c r="M28" s="713"/>
      <c r="N28" s="714"/>
      <c r="O28" s="713">
        <v>0.35</v>
      </c>
      <c r="P28" s="713"/>
      <c r="Q28" s="713"/>
      <c r="R28" s="713">
        <v>0.4</v>
      </c>
      <c r="S28" s="711">
        <f t="shared" si="0"/>
        <v>1</v>
      </c>
      <c r="T28" s="942">
        <f>+U28+U30</f>
        <v>3.9199999999999999E-2</v>
      </c>
      <c r="U28" s="942">
        <v>1.9599999999999999E-2</v>
      </c>
      <c r="V28" s="912" t="s">
        <v>304</v>
      </c>
      <c r="W28" s="656"/>
      <c r="X28" s="656"/>
      <c r="Y28" s="656"/>
      <c r="Z28" s="656"/>
    </row>
    <row r="29" spans="1:26" ht="42.75" customHeight="1" thickBot="1" x14ac:dyDescent="0.3">
      <c r="A29" s="897"/>
      <c r="B29" s="887"/>
      <c r="C29" s="929"/>
      <c r="D29" s="717" t="s">
        <v>79</v>
      </c>
      <c r="E29" s="717"/>
      <c r="F29" s="716" t="s">
        <v>87</v>
      </c>
      <c r="G29" s="720"/>
      <c r="H29" s="715"/>
      <c r="I29" s="715">
        <v>0.1643</v>
      </c>
      <c r="J29" s="715"/>
      <c r="K29" s="715"/>
      <c r="L29" s="715">
        <v>0.31840000000000002</v>
      </c>
      <c r="M29" s="715"/>
      <c r="N29" s="719"/>
      <c r="O29" s="719"/>
      <c r="P29" s="713"/>
      <c r="Q29" s="713"/>
      <c r="R29" s="713"/>
      <c r="S29" s="718">
        <f t="shared" si="0"/>
        <v>0.48270000000000002</v>
      </c>
      <c r="T29" s="944"/>
      <c r="U29" s="943"/>
      <c r="V29" s="913"/>
      <c r="W29" s="656"/>
      <c r="X29" s="656"/>
      <c r="Y29" s="656"/>
      <c r="Z29" s="656"/>
    </row>
    <row r="30" spans="1:26" ht="66.75" customHeight="1" x14ac:dyDescent="0.25">
      <c r="A30" s="897"/>
      <c r="B30" s="887"/>
      <c r="C30" s="926" t="s">
        <v>130</v>
      </c>
      <c r="D30" s="710" t="s">
        <v>79</v>
      </c>
      <c r="E30" s="710"/>
      <c r="F30" s="711" t="s">
        <v>84</v>
      </c>
      <c r="G30" s="688">
        <v>0</v>
      </c>
      <c r="H30" s="688">
        <v>0.05</v>
      </c>
      <c r="I30" s="688">
        <v>0.05</v>
      </c>
      <c r="J30" s="688">
        <v>0.4</v>
      </c>
      <c r="K30" s="688">
        <v>0.5</v>
      </c>
      <c r="L30" s="688"/>
      <c r="M30" s="688"/>
      <c r="N30" s="688"/>
      <c r="O30" s="688"/>
      <c r="P30" s="688"/>
      <c r="Q30" s="688"/>
      <c r="R30" s="688"/>
      <c r="S30" s="711">
        <f t="shared" si="0"/>
        <v>1</v>
      </c>
      <c r="T30" s="944"/>
      <c r="U30" s="964">
        <v>1.9599999999999999E-2</v>
      </c>
      <c r="V30" s="952" t="str">
        <f>+[2]GESTIÓN!AM22</f>
        <v xml:space="preserve">A junio de 2017 se elaboró el documento Plan de acción y control para la gestión de las llantas usadas,  en el cual  se determinan los lineamientos y  las acciones a desarrollar por parte de la SDA para la evaluación,  control,  seguimiento y gestión  integral de las llantas usadas para promover su aprovechamiento en el D.C en cumplimiento de lo establecido en la Resolución 1457 de 2010, el Decreto 442 de 2015 y el Acuerdo 602 de 2015. El anterior documento se encuentra en revisión técnica para posterior aprobación por parte de la Subdirección de Control Ambiental al Sector Publico
</v>
      </c>
      <c r="W30" s="656"/>
      <c r="X30" s="656"/>
      <c r="Y30" s="656"/>
      <c r="Z30" s="656"/>
    </row>
    <row r="31" spans="1:26" ht="66.75" customHeight="1" thickBot="1" x14ac:dyDescent="0.3">
      <c r="A31" s="897"/>
      <c r="B31" s="885"/>
      <c r="C31" s="890"/>
      <c r="D31" s="717" t="s">
        <v>79</v>
      </c>
      <c r="E31" s="717"/>
      <c r="F31" s="716" t="s">
        <v>87</v>
      </c>
      <c r="G31" s="688"/>
      <c r="H31" s="688">
        <v>0.05</v>
      </c>
      <c r="I31" s="688">
        <v>0.05</v>
      </c>
      <c r="J31" s="715">
        <v>0.2</v>
      </c>
      <c r="K31" s="715">
        <v>0.2</v>
      </c>
      <c r="L31" s="715">
        <v>0.2</v>
      </c>
      <c r="M31" s="713"/>
      <c r="N31" s="714"/>
      <c r="O31" s="713"/>
      <c r="P31" s="713"/>
      <c r="Q31" s="713"/>
      <c r="R31" s="713"/>
      <c r="S31" s="709">
        <f t="shared" si="0"/>
        <v>0.7</v>
      </c>
      <c r="T31" s="943"/>
      <c r="U31" s="943"/>
      <c r="V31" s="913"/>
      <c r="W31" s="656"/>
      <c r="X31" s="656"/>
      <c r="Y31" s="656"/>
      <c r="Z31" s="656"/>
    </row>
    <row r="32" spans="1:26" ht="46.5" customHeight="1" x14ac:dyDescent="0.25">
      <c r="A32" s="897"/>
      <c r="B32" s="886" t="s">
        <v>152</v>
      </c>
      <c r="C32" s="926" t="s">
        <v>153</v>
      </c>
      <c r="D32" s="712" t="s">
        <v>79</v>
      </c>
      <c r="E32" s="712"/>
      <c r="F32" s="711" t="s">
        <v>84</v>
      </c>
      <c r="G32" s="688">
        <v>8.3299999999999999E-2</v>
      </c>
      <c r="H32" s="688">
        <v>8.3299999999999999E-2</v>
      </c>
      <c r="I32" s="688">
        <v>8.3299999999999999E-2</v>
      </c>
      <c r="J32" s="688">
        <v>8.3299999999999999E-2</v>
      </c>
      <c r="K32" s="688">
        <v>8.3299999999999999E-2</v>
      </c>
      <c r="L32" s="688">
        <v>8.3299999999999999E-2</v>
      </c>
      <c r="M32" s="688">
        <v>8.3299999999999999E-2</v>
      </c>
      <c r="N32" s="688">
        <v>8.3299999999999999E-2</v>
      </c>
      <c r="O32" s="688">
        <v>8.3299999999999999E-2</v>
      </c>
      <c r="P32" s="688">
        <v>8.3299999999999999E-2</v>
      </c>
      <c r="Q32" s="688">
        <v>8.3299999999999999E-2</v>
      </c>
      <c r="R32" s="688">
        <v>8.3299999999999999E-2</v>
      </c>
      <c r="S32" s="711">
        <f t="shared" si="0"/>
        <v>0.99960000000000016</v>
      </c>
      <c r="T32" s="905">
        <f>+U32</f>
        <v>1.44E-2</v>
      </c>
      <c r="U32" s="911">
        <v>1.44E-2</v>
      </c>
      <c r="V32" s="962" t="s">
        <v>286</v>
      </c>
      <c r="W32" s="656"/>
      <c r="X32" s="656"/>
      <c r="Y32" s="656"/>
      <c r="Z32" s="656"/>
    </row>
    <row r="33" spans="1:26" ht="48" customHeight="1" thickBot="1" x14ac:dyDescent="0.3">
      <c r="A33" s="897"/>
      <c r="B33" s="884"/>
      <c r="C33" s="889"/>
      <c r="D33" s="710" t="s">
        <v>79</v>
      </c>
      <c r="E33" s="710"/>
      <c r="F33" s="709" t="s">
        <v>87</v>
      </c>
      <c r="G33" s="689">
        <v>8.9499999999999996E-2</v>
      </c>
      <c r="H33" s="689">
        <v>9.9500000000000005E-2</v>
      </c>
      <c r="I33" s="689">
        <v>1.5E-3</v>
      </c>
      <c r="J33" s="708">
        <v>0.1</v>
      </c>
      <c r="K33" s="707">
        <v>0.15</v>
      </c>
      <c r="L33" s="706">
        <v>0.19</v>
      </c>
      <c r="M33" s="688"/>
      <c r="N33" s="691"/>
      <c r="O33" s="694">
        <v>0.06</v>
      </c>
      <c r="P33" s="694"/>
      <c r="Q33" s="694"/>
      <c r="R33" s="694"/>
      <c r="S33" s="709">
        <f t="shared" si="0"/>
        <v>0.69050000000000011</v>
      </c>
      <c r="T33" s="930"/>
      <c r="U33" s="955"/>
      <c r="V33" s="963"/>
      <c r="W33" s="705"/>
      <c r="X33" s="705"/>
      <c r="Y33" s="705"/>
      <c r="Z33" s="656"/>
    </row>
    <row r="34" spans="1:26" ht="36" customHeight="1" x14ac:dyDescent="0.25">
      <c r="A34" s="897"/>
      <c r="B34" s="883" t="s">
        <v>154</v>
      </c>
      <c r="C34" s="927" t="s">
        <v>243</v>
      </c>
      <c r="D34" s="690" t="s">
        <v>79</v>
      </c>
      <c r="E34" s="690"/>
      <c r="F34" s="682" t="s">
        <v>84</v>
      </c>
      <c r="G34" s="688"/>
      <c r="H34" s="688"/>
      <c r="I34" s="688">
        <v>0.05</v>
      </c>
      <c r="J34" s="688">
        <v>0.05</v>
      </c>
      <c r="K34" s="688">
        <v>0.1</v>
      </c>
      <c r="L34" s="688">
        <v>0.1</v>
      </c>
      <c r="M34" s="688">
        <v>0.1</v>
      </c>
      <c r="N34" s="691">
        <v>0.125</v>
      </c>
      <c r="O34" s="688">
        <v>0.125</v>
      </c>
      <c r="P34" s="688">
        <v>0.125</v>
      </c>
      <c r="Q34" s="688">
        <v>0.125</v>
      </c>
      <c r="R34" s="688">
        <v>0.1</v>
      </c>
      <c r="S34" s="682">
        <f t="shared" si="0"/>
        <v>1</v>
      </c>
      <c r="T34" s="914">
        <f>+U34+U36</f>
        <v>1.4E-2</v>
      </c>
      <c r="U34" s="960">
        <v>7.0000000000000001E-3</v>
      </c>
      <c r="V34" s="953" t="s">
        <v>305</v>
      </c>
      <c r="W34" s="656"/>
      <c r="X34" s="656"/>
      <c r="Y34" s="656"/>
      <c r="Z34" s="656"/>
    </row>
    <row r="35" spans="1:26" ht="36" customHeight="1" x14ac:dyDescent="0.25">
      <c r="A35" s="897"/>
      <c r="B35" s="887"/>
      <c r="C35" s="927"/>
      <c r="D35" s="690" t="s">
        <v>79</v>
      </c>
      <c r="E35" s="690"/>
      <c r="F35" s="679" t="s">
        <v>87</v>
      </c>
      <c r="G35" s="693"/>
      <c r="H35" s="688"/>
      <c r="I35" s="688">
        <v>0</v>
      </c>
      <c r="J35" s="688">
        <v>0.05</v>
      </c>
      <c r="K35" s="688">
        <v>0.1</v>
      </c>
      <c r="L35" s="688">
        <v>0.1333</v>
      </c>
      <c r="M35" s="688"/>
      <c r="N35" s="691"/>
      <c r="O35" s="691"/>
      <c r="P35" s="691"/>
      <c r="Q35" s="691"/>
      <c r="R35" s="691"/>
      <c r="S35" s="679">
        <f t="shared" si="0"/>
        <v>0.2833</v>
      </c>
      <c r="T35" s="915"/>
      <c r="U35" s="961"/>
      <c r="V35" s="954"/>
      <c r="W35" s="656"/>
      <c r="X35" s="656"/>
      <c r="Y35" s="656"/>
      <c r="Z35" s="656"/>
    </row>
    <row r="36" spans="1:26" ht="36" customHeight="1" x14ac:dyDescent="0.25">
      <c r="A36" s="897"/>
      <c r="B36" s="887"/>
      <c r="C36" s="927" t="s">
        <v>242</v>
      </c>
      <c r="D36" s="690"/>
      <c r="E36" s="690"/>
      <c r="F36" s="682" t="s">
        <v>84</v>
      </c>
      <c r="G36" s="702">
        <v>2.5000000000000001E-2</v>
      </c>
      <c r="H36" s="702">
        <v>0.08</v>
      </c>
      <c r="I36" s="702">
        <v>0.12</v>
      </c>
      <c r="J36" s="702">
        <v>0.125</v>
      </c>
      <c r="K36" s="702">
        <v>0.125</v>
      </c>
      <c r="L36" s="702">
        <v>0.125</v>
      </c>
      <c r="M36" s="702">
        <v>0.125</v>
      </c>
      <c r="N36" s="702">
        <v>0.125</v>
      </c>
      <c r="O36" s="702">
        <v>0.15</v>
      </c>
      <c r="P36" s="702"/>
      <c r="Q36" s="691"/>
      <c r="R36" s="691"/>
      <c r="S36" s="682">
        <f t="shared" si="0"/>
        <v>1</v>
      </c>
      <c r="T36" s="915"/>
      <c r="U36" s="914">
        <v>7.0000000000000001E-3</v>
      </c>
      <c r="V36" s="956" t="s">
        <v>306</v>
      </c>
      <c r="W36" s="656"/>
      <c r="X36" s="656"/>
      <c r="Y36" s="656"/>
      <c r="Z36" s="656"/>
    </row>
    <row r="37" spans="1:26" ht="36" customHeight="1" thickBot="1" x14ac:dyDescent="0.3">
      <c r="A37" s="898"/>
      <c r="B37" s="885"/>
      <c r="C37" s="927"/>
      <c r="D37" s="690"/>
      <c r="E37" s="690"/>
      <c r="F37" s="679" t="s">
        <v>87</v>
      </c>
      <c r="G37" s="702">
        <v>7.0000000000000007E-2</v>
      </c>
      <c r="H37" s="702">
        <v>0.09</v>
      </c>
      <c r="I37" s="702">
        <v>0.14000000000000001</v>
      </c>
      <c r="J37" s="688">
        <v>0.2</v>
      </c>
      <c r="K37" s="688">
        <v>0.25</v>
      </c>
      <c r="L37" s="688">
        <v>0.25</v>
      </c>
      <c r="M37" s="688"/>
      <c r="N37" s="691"/>
      <c r="O37" s="691"/>
      <c r="P37" s="691"/>
      <c r="Q37" s="691"/>
      <c r="R37" s="691"/>
      <c r="S37" s="679">
        <f t="shared" si="0"/>
        <v>1</v>
      </c>
      <c r="T37" s="916"/>
      <c r="U37" s="916"/>
      <c r="V37" s="957"/>
      <c r="W37" s="656"/>
      <c r="X37" s="656"/>
      <c r="Y37" s="656"/>
      <c r="Z37" s="656"/>
    </row>
    <row r="38" spans="1:26" ht="38.25" customHeight="1" x14ac:dyDescent="0.25">
      <c r="A38" s="896" t="s">
        <v>158</v>
      </c>
      <c r="B38" s="886" t="s">
        <v>159</v>
      </c>
      <c r="C38" s="927" t="s">
        <v>160</v>
      </c>
      <c r="D38" s="690" t="s">
        <v>79</v>
      </c>
      <c r="E38" s="690"/>
      <c r="F38" s="682" t="s">
        <v>84</v>
      </c>
      <c r="G38" s="688">
        <v>8.3299999999999999E-2</v>
      </c>
      <c r="H38" s="688">
        <v>8.3299999999999999E-2</v>
      </c>
      <c r="I38" s="688">
        <v>8.3299999999999999E-2</v>
      </c>
      <c r="J38" s="688">
        <v>8.3299999999999999E-2</v>
      </c>
      <c r="K38" s="688">
        <v>8.3299999999999999E-2</v>
      </c>
      <c r="L38" s="688">
        <v>8.3299999999999999E-2</v>
      </c>
      <c r="M38" s="688">
        <v>8.3299999999999999E-2</v>
      </c>
      <c r="N38" s="688">
        <v>8.3299999999999999E-2</v>
      </c>
      <c r="O38" s="688">
        <v>8.3299999999999999E-2</v>
      </c>
      <c r="P38" s="688">
        <v>8.3299999999999999E-2</v>
      </c>
      <c r="Q38" s="688">
        <v>8.3299999999999999E-2</v>
      </c>
      <c r="R38" s="688">
        <v>8.3299999999999999E-2</v>
      </c>
      <c r="S38" s="682">
        <f t="shared" si="0"/>
        <v>0.99960000000000016</v>
      </c>
      <c r="T38" s="978">
        <f>+U38+U40+U42+U44+U46</f>
        <v>9.7500000000000003E-2</v>
      </c>
      <c r="U38" s="944">
        <v>1.95E-2</v>
      </c>
      <c r="V38" s="962" t="s">
        <v>307</v>
      </c>
      <c r="W38" s="656"/>
      <c r="X38" s="656"/>
      <c r="Y38" s="656"/>
      <c r="Z38" s="656"/>
    </row>
    <row r="39" spans="1:26" ht="38.25" customHeight="1" thickBot="1" x14ac:dyDescent="0.3">
      <c r="A39" s="897"/>
      <c r="B39" s="887"/>
      <c r="C39" s="927"/>
      <c r="D39" s="690" t="s">
        <v>79</v>
      </c>
      <c r="E39" s="690"/>
      <c r="F39" s="679" t="s">
        <v>87</v>
      </c>
      <c r="G39" s="689">
        <v>8.3299999999999999E-2</v>
      </c>
      <c r="H39" s="689">
        <v>0.04</v>
      </c>
      <c r="I39" s="689">
        <v>5.0000000000000001E-3</v>
      </c>
      <c r="J39" s="688">
        <v>4.5100000000000001E-2</v>
      </c>
      <c r="K39" s="688">
        <v>7.0400000000000004E-2</v>
      </c>
      <c r="L39" s="688">
        <v>0.28999999999999998</v>
      </c>
      <c r="M39" s="688"/>
      <c r="N39" s="691"/>
      <c r="O39" s="688"/>
      <c r="P39" s="688"/>
      <c r="Q39" s="688"/>
      <c r="R39" s="688"/>
      <c r="S39" s="679">
        <f t="shared" si="0"/>
        <v>0.53380000000000005</v>
      </c>
      <c r="T39" s="980"/>
      <c r="U39" s="943"/>
      <c r="V39" s="963"/>
      <c r="W39" s="656"/>
      <c r="X39" s="656"/>
      <c r="Y39" s="656"/>
      <c r="Z39" s="656"/>
    </row>
    <row r="40" spans="1:26" ht="24.95" customHeight="1" x14ac:dyDescent="0.25">
      <c r="A40" s="897"/>
      <c r="B40" s="887"/>
      <c r="C40" s="927" t="s">
        <v>164</v>
      </c>
      <c r="D40" s="690" t="s">
        <v>79</v>
      </c>
      <c r="E40" s="690"/>
      <c r="F40" s="682" t="s">
        <v>84</v>
      </c>
      <c r="G40" s="689">
        <v>8.3299999999999999E-2</v>
      </c>
      <c r="H40" s="689">
        <v>8.3299999999999999E-2</v>
      </c>
      <c r="I40" s="689">
        <v>8.3299999999999999E-2</v>
      </c>
      <c r="J40" s="688">
        <v>8.3299999999999999E-2</v>
      </c>
      <c r="K40" s="688">
        <v>8.3299999999999999E-2</v>
      </c>
      <c r="L40" s="688">
        <v>8.3299999999999999E-2</v>
      </c>
      <c r="M40" s="688">
        <v>8.3299999999999999E-2</v>
      </c>
      <c r="N40" s="688">
        <v>8.3299999999999999E-2</v>
      </c>
      <c r="O40" s="688">
        <v>8.3299999999999999E-2</v>
      </c>
      <c r="P40" s="688">
        <v>8.3299999999999999E-2</v>
      </c>
      <c r="Q40" s="688">
        <v>8.3299999999999999E-2</v>
      </c>
      <c r="R40" s="688">
        <v>8.3299999999999999E-2</v>
      </c>
      <c r="S40" s="682">
        <f t="shared" ref="S40:S64" si="1">SUM(G40:R40)</f>
        <v>0.99960000000000016</v>
      </c>
      <c r="T40" s="980"/>
      <c r="U40" s="964">
        <v>1.95E-2</v>
      </c>
      <c r="V40" s="969" t="s">
        <v>325</v>
      </c>
      <c r="W40" s="656"/>
      <c r="X40" s="656"/>
      <c r="Y40" s="656"/>
      <c r="Z40" s="656"/>
    </row>
    <row r="41" spans="1:26" ht="24.95" customHeight="1" thickBot="1" x14ac:dyDescent="0.3">
      <c r="A41" s="897"/>
      <c r="B41" s="887"/>
      <c r="C41" s="927"/>
      <c r="D41" s="690" t="s">
        <v>79</v>
      </c>
      <c r="E41" s="690"/>
      <c r="F41" s="679" t="s">
        <v>87</v>
      </c>
      <c r="G41" s="689">
        <v>8.3299999999999999E-2</v>
      </c>
      <c r="H41" s="689">
        <v>8.3299999999999999E-2</v>
      </c>
      <c r="I41" s="689">
        <v>0</v>
      </c>
      <c r="J41" s="688">
        <v>8.3299999999999999E-2</v>
      </c>
      <c r="K41" s="688">
        <v>0.12</v>
      </c>
      <c r="L41" s="688">
        <v>0.15</v>
      </c>
      <c r="M41" s="688"/>
      <c r="N41" s="691"/>
      <c r="O41" s="688"/>
      <c r="P41" s="688"/>
      <c r="Q41" s="688"/>
      <c r="R41" s="688"/>
      <c r="S41" s="679">
        <f t="shared" si="1"/>
        <v>0.51990000000000003</v>
      </c>
      <c r="T41" s="980"/>
      <c r="U41" s="943"/>
      <c r="V41" s="963"/>
      <c r="W41" s="656"/>
      <c r="X41" s="656"/>
      <c r="Y41" s="656"/>
      <c r="Z41" s="656"/>
    </row>
    <row r="42" spans="1:26" ht="24.95" customHeight="1" x14ac:dyDescent="0.25">
      <c r="A42" s="897"/>
      <c r="B42" s="887"/>
      <c r="C42" s="927" t="s">
        <v>166</v>
      </c>
      <c r="D42" s="690" t="s">
        <v>79</v>
      </c>
      <c r="E42" s="690"/>
      <c r="F42" s="682" t="s">
        <v>84</v>
      </c>
      <c r="G42" s="688">
        <v>8.3299999999999999E-2</v>
      </c>
      <c r="H42" s="688">
        <v>8.3299999999999999E-2</v>
      </c>
      <c r="I42" s="688">
        <v>8.3299999999999999E-2</v>
      </c>
      <c r="J42" s="688">
        <v>8.3299999999999999E-2</v>
      </c>
      <c r="K42" s="688">
        <v>8.3299999999999999E-2</v>
      </c>
      <c r="L42" s="688">
        <v>8.3299999999999999E-2</v>
      </c>
      <c r="M42" s="688">
        <v>8.3299999999999999E-2</v>
      </c>
      <c r="N42" s="688">
        <v>8.3299999999999999E-2</v>
      </c>
      <c r="O42" s="688">
        <v>8.3299999999999999E-2</v>
      </c>
      <c r="P42" s="688">
        <v>8.3299999999999999E-2</v>
      </c>
      <c r="Q42" s="688">
        <v>8.3299999999999999E-2</v>
      </c>
      <c r="R42" s="688">
        <v>8.3299999999999999E-2</v>
      </c>
      <c r="S42" s="682">
        <f t="shared" si="1"/>
        <v>0.99960000000000016</v>
      </c>
      <c r="T42" s="980"/>
      <c r="U42" s="964">
        <v>1.95E-2</v>
      </c>
      <c r="V42" s="969" t="s">
        <v>308</v>
      </c>
      <c r="W42" s="656"/>
      <c r="X42" s="656"/>
      <c r="Y42" s="656"/>
      <c r="Z42" s="656"/>
    </row>
    <row r="43" spans="1:26" ht="24.95" customHeight="1" thickBot="1" x14ac:dyDescent="0.3">
      <c r="A43" s="897"/>
      <c r="B43" s="887"/>
      <c r="C43" s="927"/>
      <c r="D43" s="690" t="s">
        <v>79</v>
      </c>
      <c r="E43" s="690"/>
      <c r="F43" s="679" t="s">
        <v>87</v>
      </c>
      <c r="G43" s="689">
        <v>8.3299999999999999E-2</v>
      </c>
      <c r="H43" s="689">
        <v>8.3299999999999999E-2</v>
      </c>
      <c r="I43" s="689">
        <v>5.0000000000000001E-3</v>
      </c>
      <c r="J43" s="688">
        <v>8.3299999999999999E-2</v>
      </c>
      <c r="K43" s="688">
        <v>0.12</v>
      </c>
      <c r="L43" s="688">
        <v>0.15</v>
      </c>
      <c r="M43" s="688"/>
      <c r="N43" s="691"/>
      <c r="O43" s="688"/>
      <c r="P43" s="688"/>
      <c r="Q43" s="688"/>
      <c r="R43" s="688"/>
      <c r="S43" s="679">
        <f t="shared" si="1"/>
        <v>0.52490000000000003</v>
      </c>
      <c r="T43" s="980"/>
      <c r="U43" s="943"/>
      <c r="V43" s="963"/>
      <c r="W43" s="656"/>
      <c r="X43" s="656"/>
      <c r="Y43" s="656"/>
      <c r="Z43" s="656"/>
    </row>
    <row r="44" spans="1:26" ht="37.5" customHeight="1" x14ac:dyDescent="0.25">
      <c r="A44" s="897"/>
      <c r="B44" s="887"/>
      <c r="C44" s="927" t="s">
        <v>167</v>
      </c>
      <c r="D44" s="690" t="s">
        <v>79</v>
      </c>
      <c r="E44" s="690"/>
      <c r="F44" s="682" t="s">
        <v>84</v>
      </c>
      <c r="G44" s="689">
        <v>8.3299999999999999E-2</v>
      </c>
      <c r="H44" s="689">
        <v>8.3299999999999999E-2</v>
      </c>
      <c r="I44" s="689">
        <v>8.3299999999999999E-2</v>
      </c>
      <c r="J44" s="688">
        <v>8.3299999999999999E-2</v>
      </c>
      <c r="K44" s="688">
        <v>8.3299999999999999E-2</v>
      </c>
      <c r="L44" s="688">
        <v>8.3299999999999999E-2</v>
      </c>
      <c r="M44" s="688">
        <v>8.3299999999999999E-2</v>
      </c>
      <c r="N44" s="688">
        <v>8.3299999999999999E-2</v>
      </c>
      <c r="O44" s="688">
        <v>8.3299999999999999E-2</v>
      </c>
      <c r="P44" s="688">
        <v>8.3299999999999999E-2</v>
      </c>
      <c r="Q44" s="688">
        <v>8.3299999999999999E-2</v>
      </c>
      <c r="R44" s="688">
        <v>8.3299999999999999E-2</v>
      </c>
      <c r="S44" s="682">
        <f t="shared" si="1"/>
        <v>0.99960000000000016</v>
      </c>
      <c r="T44" s="980"/>
      <c r="U44" s="964">
        <v>1.95E-2</v>
      </c>
      <c r="V44" s="969" t="s">
        <v>309</v>
      </c>
      <c r="W44" s="656"/>
      <c r="X44" s="656"/>
      <c r="Y44" s="656"/>
      <c r="Z44" s="656"/>
    </row>
    <row r="45" spans="1:26" ht="37.5" customHeight="1" thickBot="1" x14ac:dyDescent="0.3">
      <c r="A45" s="897"/>
      <c r="B45" s="887"/>
      <c r="C45" s="927"/>
      <c r="D45" s="690" t="s">
        <v>79</v>
      </c>
      <c r="E45" s="690"/>
      <c r="F45" s="679" t="s">
        <v>87</v>
      </c>
      <c r="G45" s="689">
        <v>8.3299999999999999E-2</v>
      </c>
      <c r="H45" s="689">
        <v>8.3299999999999999E-2</v>
      </c>
      <c r="I45" s="689">
        <v>0.01</v>
      </c>
      <c r="J45" s="688">
        <v>8.3299999999999999E-2</v>
      </c>
      <c r="K45" s="688">
        <v>0.1183</v>
      </c>
      <c r="L45" s="688">
        <v>0.13</v>
      </c>
      <c r="M45" s="688"/>
      <c r="N45" s="691"/>
      <c r="O45" s="688"/>
      <c r="P45" s="688"/>
      <c r="Q45" s="688"/>
      <c r="R45" s="688"/>
      <c r="S45" s="679">
        <f t="shared" si="1"/>
        <v>0.50819999999999999</v>
      </c>
      <c r="T45" s="980"/>
      <c r="U45" s="943"/>
      <c r="V45" s="963"/>
      <c r="W45" s="656"/>
      <c r="X45" s="656"/>
      <c r="Y45" s="656"/>
      <c r="Z45" s="656"/>
    </row>
    <row r="46" spans="1:26" ht="40.5" customHeight="1" x14ac:dyDescent="0.25">
      <c r="A46" s="897"/>
      <c r="B46" s="887"/>
      <c r="C46" s="927" t="s">
        <v>168</v>
      </c>
      <c r="D46" s="690" t="s">
        <v>79</v>
      </c>
      <c r="E46" s="690"/>
      <c r="F46" s="682" t="s">
        <v>84</v>
      </c>
      <c r="G46" s="689">
        <v>8.3299999999999999E-2</v>
      </c>
      <c r="H46" s="689">
        <v>8.3299999999999999E-2</v>
      </c>
      <c r="I46" s="689">
        <v>8.3299999999999999E-2</v>
      </c>
      <c r="J46" s="688">
        <v>8.3299999999999999E-2</v>
      </c>
      <c r="K46" s="688">
        <v>8.3299999999999999E-2</v>
      </c>
      <c r="L46" s="688">
        <v>8.3299999999999999E-2</v>
      </c>
      <c r="M46" s="688">
        <v>8.3299999999999999E-2</v>
      </c>
      <c r="N46" s="688">
        <v>8.3299999999999999E-2</v>
      </c>
      <c r="O46" s="688">
        <v>8.3299999999999999E-2</v>
      </c>
      <c r="P46" s="688">
        <v>8.3299999999999999E-2</v>
      </c>
      <c r="Q46" s="688">
        <v>8.3299999999999999E-2</v>
      </c>
      <c r="R46" s="688">
        <v>8.3299999999999999E-2</v>
      </c>
      <c r="S46" s="682">
        <f t="shared" si="1"/>
        <v>0.99960000000000016</v>
      </c>
      <c r="T46" s="980"/>
      <c r="U46" s="964">
        <v>1.95E-2</v>
      </c>
      <c r="V46" s="974" t="s">
        <v>310</v>
      </c>
      <c r="W46" s="656"/>
      <c r="X46" s="656"/>
      <c r="Y46" s="656"/>
      <c r="Z46" s="656"/>
    </row>
    <row r="47" spans="1:26" ht="40.5" customHeight="1" thickBot="1" x14ac:dyDescent="0.3">
      <c r="A47" s="897"/>
      <c r="B47" s="884"/>
      <c r="C47" s="927"/>
      <c r="D47" s="690" t="s">
        <v>79</v>
      </c>
      <c r="E47" s="690"/>
      <c r="F47" s="679" t="s">
        <v>87</v>
      </c>
      <c r="G47" s="689">
        <v>8.3299999999999999E-2</v>
      </c>
      <c r="H47" s="689">
        <v>8.3299999999999999E-2</v>
      </c>
      <c r="I47" s="689">
        <v>0</v>
      </c>
      <c r="J47" s="688">
        <v>8.3299999999999999E-2</v>
      </c>
      <c r="K47" s="688">
        <v>0.125</v>
      </c>
      <c r="L47" s="688">
        <v>0.125</v>
      </c>
      <c r="M47" s="688"/>
      <c r="N47" s="691"/>
      <c r="O47" s="688"/>
      <c r="P47" s="688"/>
      <c r="Q47" s="688"/>
      <c r="R47" s="688"/>
      <c r="S47" s="679">
        <f t="shared" si="1"/>
        <v>0.49990000000000001</v>
      </c>
      <c r="T47" s="979"/>
      <c r="U47" s="943"/>
      <c r="V47" s="975"/>
      <c r="W47" s="656"/>
      <c r="X47" s="656"/>
      <c r="Y47" s="656"/>
      <c r="Z47" s="656"/>
    </row>
    <row r="48" spans="1:26" ht="34.5" customHeight="1" x14ac:dyDescent="0.25">
      <c r="A48" s="897"/>
      <c r="B48" s="883" t="s">
        <v>169</v>
      </c>
      <c r="C48" s="927" t="s">
        <v>170</v>
      </c>
      <c r="D48" s="690" t="s">
        <v>79</v>
      </c>
      <c r="E48" s="690"/>
      <c r="F48" s="682" t="s">
        <v>84</v>
      </c>
      <c r="G48" s="688">
        <v>8.3299999999999999E-2</v>
      </c>
      <c r="H48" s="688">
        <v>8.3299999999999999E-2</v>
      </c>
      <c r="I48" s="688">
        <v>8.3299999999999999E-2</v>
      </c>
      <c r="J48" s="688">
        <v>8.3299999999999999E-2</v>
      </c>
      <c r="K48" s="688">
        <v>8.3299999999999999E-2</v>
      </c>
      <c r="L48" s="688">
        <v>8.3299999999999999E-2</v>
      </c>
      <c r="M48" s="688">
        <v>8.3299999999999999E-2</v>
      </c>
      <c r="N48" s="688">
        <v>8.3299999999999999E-2</v>
      </c>
      <c r="O48" s="688">
        <v>8.3299999999999999E-2</v>
      </c>
      <c r="P48" s="688">
        <v>8.3299999999999999E-2</v>
      </c>
      <c r="Q48" s="688">
        <v>8.3299999999999999E-2</v>
      </c>
      <c r="R48" s="688">
        <v>8.3299999999999999E-2</v>
      </c>
      <c r="S48" s="682">
        <f t="shared" si="1"/>
        <v>0.99960000000000016</v>
      </c>
      <c r="T48" s="977">
        <f>+U50+U48</f>
        <v>9.7999999999999997E-3</v>
      </c>
      <c r="U48" s="924">
        <v>4.8999999999999998E-3</v>
      </c>
      <c r="V48" s="972" t="s">
        <v>290</v>
      </c>
      <c r="W48" s="656"/>
      <c r="X48" s="656"/>
      <c r="Y48" s="656"/>
      <c r="Z48" s="656"/>
    </row>
    <row r="49" spans="1:26" ht="34.5" customHeight="1" x14ac:dyDescent="0.25">
      <c r="A49" s="897"/>
      <c r="B49" s="887"/>
      <c r="C49" s="927"/>
      <c r="D49" s="690" t="s">
        <v>79</v>
      </c>
      <c r="E49" s="690"/>
      <c r="F49" s="679" t="s">
        <v>87</v>
      </c>
      <c r="G49" s="689">
        <v>8.3299999999999999E-2</v>
      </c>
      <c r="H49" s="689">
        <v>8.3299999999999999E-2</v>
      </c>
      <c r="I49" s="689">
        <v>8.3299999999999999E-2</v>
      </c>
      <c r="J49" s="689">
        <v>8.3299999999999999E-2</v>
      </c>
      <c r="K49" s="688">
        <v>8.3299999999999999E-2</v>
      </c>
      <c r="L49" s="688">
        <v>8.3299999999999999E-2</v>
      </c>
      <c r="M49" s="688"/>
      <c r="N49" s="691"/>
      <c r="O49" s="688"/>
      <c r="P49" s="688"/>
      <c r="Q49" s="688"/>
      <c r="R49" s="688"/>
      <c r="S49" s="679">
        <f t="shared" si="1"/>
        <v>0.49979999999999997</v>
      </c>
      <c r="T49" s="978"/>
      <c r="U49" s="906"/>
      <c r="V49" s="973"/>
      <c r="W49" s="656"/>
      <c r="X49" s="656"/>
      <c r="Y49" s="656"/>
      <c r="Z49" s="656"/>
    </row>
    <row r="50" spans="1:26" ht="32.25" customHeight="1" x14ac:dyDescent="0.25">
      <c r="A50" s="897"/>
      <c r="B50" s="887"/>
      <c r="C50" s="927" t="s">
        <v>172</v>
      </c>
      <c r="D50" s="690" t="s">
        <v>79</v>
      </c>
      <c r="E50" s="690"/>
      <c r="F50" s="682" t="s">
        <v>84</v>
      </c>
      <c r="G50" s="688">
        <v>8.3299999999999999E-2</v>
      </c>
      <c r="H50" s="688">
        <v>8.3299999999999999E-2</v>
      </c>
      <c r="I50" s="688">
        <v>8.3299999999999999E-2</v>
      </c>
      <c r="J50" s="688">
        <v>8.3299999999999999E-2</v>
      </c>
      <c r="K50" s="688">
        <v>8.3299999999999999E-2</v>
      </c>
      <c r="L50" s="688">
        <v>8.3299999999999999E-2</v>
      </c>
      <c r="M50" s="688">
        <v>8.3299999999999999E-2</v>
      </c>
      <c r="N50" s="688">
        <v>8.3299999999999999E-2</v>
      </c>
      <c r="O50" s="688">
        <v>8.3299999999999999E-2</v>
      </c>
      <c r="P50" s="688">
        <v>8.3299999999999999E-2</v>
      </c>
      <c r="Q50" s="688">
        <v>8.3299999999999999E-2</v>
      </c>
      <c r="R50" s="688">
        <v>8.3299999999999999E-2</v>
      </c>
      <c r="S50" s="682">
        <f t="shared" si="1"/>
        <v>0.99960000000000016</v>
      </c>
      <c r="T50" s="978"/>
      <c r="U50" s="911">
        <v>4.8999999999999998E-3</v>
      </c>
      <c r="V50" s="970" t="s">
        <v>173</v>
      </c>
      <c r="W50" s="656"/>
      <c r="X50" s="656"/>
      <c r="Y50" s="656"/>
      <c r="Z50" s="656"/>
    </row>
    <row r="51" spans="1:26" ht="36" customHeight="1" thickBot="1" x14ac:dyDescent="0.3">
      <c r="A51" s="897"/>
      <c r="B51" s="884"/>
      <c r="C51" s="927"/>
      <c r="D51" s="690" t="s">
        <v>79</v>
      </c>
      <c r="E51" s="690"/>
      <c r="F51" s="679" t="s">
        <v>87</v>
      </c>
      <c r="G51" s="689">
        <v>8.3299999999999999E-2</v>
      </c>
      <c r="H51" s="689">
        <v>8.3299999999999999E-2</v>
      </c>
      <c r="I51" s="689">
        <v>0</v>
      </c>
      <c r="J51" s="689">
        <v>0.1666</v>
      </c>
      <c r="K51" s="688">
        <v>8.3299999999999999E-2</v>
      </c>
      <c r="L51" s="688">
        <v>8.3299999999999999E-2</v>
      </c>
      <c r="M51" s="688"/>
      <c r="N51" s="691"/>
      <c r="O51" s="688"/>
      <c r="P51" s="688"/>
      <c r="Q51" s="688"/>
      <c r="R51" s="688"/>
      <c r="S51" s="679">
        <f t="shared" si="1"/>
        <v>0.49979999999999997</v>
      </c>
      <c r="T51" s="979"/>
      <c r="U51" s="955"/>
      <c r="V51" s="971"/>
      <c r="W51" s="656"/>
      <c r="X51" s="656"/>
      <c r="Y51" s="656"/>
      <c r="Z51" s="656"/>
    </row>
    <row r="52" spans="1:26" ht="45.75" customHeight="1" x14ac:dyDescent="0.25">
      <c r="A52" s="897"/>
      <c r="B52" s="883" t="s">
        <v>174</v>
      </c>
      <c r="C52" s="927" t="s">
        <v>175</v>
      </c>
      <c r="D52" s="690" t="s">
        <v>79</v>
      </c>
      <c r="E52" s="690"/>
      <c r="F52" s="682" t="s">
        <v>84</v>
      </c>
      <c r="G52" s="688">
        <v>8.3299999999999999E-2</v>
      </c>
      <c r="H52" s="688">
        <v>8.3299999999999999E-2</v>
      </c>
      <c r="I52" s="688">
        <v>8.3299999999999999E-2</v>
      </c>
      <c r="J52" s="688">
        <v>8.3299999999999999E-2</v>
      </c>
      <c r="K52" s="688">
        <v>8.3299999999999999E-2</v>
      </c>
      <c r="L52" s="688">
        <v>8.3299999999999999E-2</v>
      </c>
      <c r="M52" s="688">
        <v>8.3299999999999999E-2</v>
      </c>
      <c r="N52" s="688">
        <v>8.3299999999999999E-2</v>
      </c>
      <c r="O52" s="688">
        <v>8.3299999999999999E-2</v>
      </c>
      <c r="P52" s="688">
        <v>8.3299999999999999E-2</v>
      </c>
      <c r="Q52" s="688">
        <v>8.3299999999999999E-2</v>
      </c>
      <c r="R52" s="688">
        <v>8.3299999999999999E-2</v>
      </c>
      <c r="S52" s="682">
        <f t="shared" si="1"/>
        <v>0.99960000000000016</v>
      </c>
      <c r="T52" s="977">
        <f>+U52+U54</f>
        <v>3.6999999999999998E-2</v>
      </c>
      <c r="U52" s="1002">
        <v>1.8499999999999999E-2</v>
      </c>
      <c r="V52" s="970" t="s">
        <v>311</v>
      </c>
      <c r="W52" s="656"/>
      <c r="X52" s="656"/>
      <c r="Y52" s="656"/>
      <c r="Z52" s="656"/>
    </row>
    <row r="53" spans="1:26" ht="45.75" customHeight="1" thickBot="1" x14ac:dyDescent="0.3">
      <c r="A53" s="897"/>
      <c r="B53" s="887"/>
      <c r="C53" s="927"/>
      <c r="D53" s="690" t="s">
        <v>79</v>
      </c>
      <c r="E53" s="690"/>
      <c r="F53" s="679" t="s">
        <v>87</v>
      </c>
      <c r="G53" s="693">
        <v>8.3299999999999999E-2</v>
      </c>
      <c r="H53" s="688">
        <v>8.3299999999999999E-2</v>
      </c>
      <c r="I53" s="688">
        <v>0</v>
      </c>
      <c r="J53" s="688">
        <v>8.3299999999999999E-2</v>
      </c>
      <c r="K53" s="688">
        <v>8.3299999999999999E-2</v>
      </c>
      <c r="L53" s="688">
        <v>8.3299999999999999E-2</v>
      </c>
      <c r="M53" s="688"/>
      <c r="N53" s="691"/>
      <c r="O53" s="688"/>
      <c r="P53" s="688"/>
      <c r="Q53" s="688"/>
      <c r="R53" s="688"/>
      <c r="S53" s="679">
        <f t="shared" si="1"/>
        <v>0.41649999999999998</v>
      </c>
      <c r="T53" s="978"/>
      <c r="U53" s="1003"/>
      <c r="V53" s="976"/>
      <c r="W53" s="656"/>
      <c r="X53" s="656"/>
      <c r="Y53" s="656"/>
      <c r="Z53" s="656"/>
    </row>
    <row r="54" spans="1:26" ht="44.25" customHeight="1" x14ac:dyDescent="0.25">
      <c r="A54" s="897"/>
      <c r="B54" s="887"/>
      <c r="C54" s="927" t="s">
        <v>167</v>
      </c>
      <c r="D54" s="690" t="s">
        <v>79</v>
      </c>
      <c r="E54" s="690"/>
      <c r="F54" s="682" t="s">
        <v>84</v>
      </c>
      <c r="G54" s="688">
        <v>8.3299999999999999E-2</v>
      </c>
      <c r="H54" s="688">
        <v>8.3299999999999999E-2</v>
      </c>
      <c r="I54" s="688">
        <v>8.3299999999999999E-2</v>
      </c>
      <c r="J54" s="688">
        <v>8.3299999999999999E-2</v>
      </c>
      <c r="K54" s="688">
        <v>8.3299999999999999E-2</v>
      </c>
      <c r="L54" s="688">
        <v>8.3299999999999999E-2</v>
      </c>
      <c r="M54" s="688">
        <v>8.3299999999999999E-2</v>
      </c>
      <c r="N54" s="688">
        <v>8.3299999999999999E-2</v>
      </c>
      <c r="O54" s="688">
        <v>8.3299999999999999E-2</v>
      </c>
      <c r="P54" s="688">
        <v>8.3299999999999999E-2</v>
      </c>
      <c r="Q54" s="688">
        <v>8.3299999999999999E-2</v>
      </c>
      <c r="R54" s="688">
        <v>8.3299999999999999E-2</v>
      </c>
      <c r="S54" s="682">
        <f t="shared" si="1"/>
        <v>0.99960000000000016</v>
      </c>
      <c r="T54" s="978"/>
      <c r="U54" s="1002">
        <v>1.8499999999999999E-2</v>
      </c>
      <c r="V54" s="970" t="s">
        <v>312</v>
      </c>
      <c r="W54" s="656"/>
      <c r="X54" s="656"/>
      <c r="Y54" s="656"/>
      <c r="Z54" s="656"/>
    </row>
    <row r="55" spans="1:26" ht="44.25" customHeight="1" thickBot="1" x14ac:dyDescent="0.3">
      <c r="A55" s="897"/>
      <c r="B55" s="884"/>
      <c r="C55" s="927"/>
      <c r="D55" s="690" t="s">
        <v>79</v>
      </c>
      <c r="E55" s="690"/>
      <c r="F55" s="679" t="s">
        <v>87</v>
      </c>
      <c r="G55" s="688">
        <v>8.3299999999999999E-2</v>
      </c>
      <c r="H55" s="688">
        <v>8.3299999999999999E-2</v>
      </c>
      <c r="I55" s="688">
        <v>0</v>
      </c>
      <c r="J55" s="688">
        <v>8.3299999999999999E-2</v>
      </c>
      <c r="K55" s="688">
        <v>8.3299999999999999E-2</v>
      </c>
      <c r="L55" s="688">
        <v>8.3299999999999999E-2</v>
      </c>
      <c r="M55" s="688"/>
      <c r="N55" s="691"/>
      <c r="O55" s="688"/>
      <c r="P55" s="688"/>
      <c r="Q55" s="688"/>
      <c r="R55" s="688"/>
      <c r="S55" s="679">
        <f t="shared" si="1"/>
        <v>0.41649999999999998</v>
      </c>
      <c r="T55" s="979"/>
      <c r="U55" s="1003"/>
      <c r="V55" s="976"/>
      <c r="W55" s="656"/>
      <c r="X55" s="656"/>
      <c r="Y55" s="656"/>
      <c r="Z55" s="656"/>
    </row>
    <row r="56" spans="1:26" ht="66" customHeight="1" x14ac:dyDescent="0.25">
      <c r="A56" s="897"/>
      <c r="B56" s="883" t="s">
        <v>177</v>
      </c>
      <c r="C56" s="927" t="s">
        <v>178</v>
      </c>
      <c r="D56" s="690" t="s">
        <v>79</v>
      </c>
      <c r="E56" s="690"/>
      <c r="F56" s="682" t="s">
        <v>84</v>
      </c>
      <c r="G56" s="688">
        <v>8.3299999999999999E-2</v>
      </c>
      <c r="H56" s="688">
        <v>8.3299999999999999E-2</v>
      </c>
      <c r="I56" s="688">
        <v>8.3299999999999999E-2</v>
      </c>
      <c r="J56" s="688">
        <v>8.3299999999999999E-2</v>
      </c>
      <c r="K56" s="688">
        <v>8.3299999999999999E-2</v>
      </c>
      <c r="L56" s="688">
        <v>8.3299999999999999E-2</v>
      </c>
      <c r="M56" s="688">
        <v>8.3299999999999999E-2</v>
      </c>
      <c r="N56" s="688">
        <v>8.3299999999999999E-2</v>
      </c>
      <c r="O56" s="688">
        <v>8.3299999999999999E-2</v>
      </c>
      <c r="P56" s="688">
        <v>8.3299999999999999E-2</v>
      </c>
      <c r="Q56" s="688">
        <v>8.3299999999999999E-2</v>
      </c>
      <c r="R56" s="688">
        <v>8.3299999999999999E-2</v>
      </c>
      <c r="S56" s="682">
        <f t="shared" si="1"/>
        <v>0.99960000000000016</v>
      </c>
      <c r="T56" s="1010">
        <f>+U56+U58+U60+U62</f>
        <v>5.6800000000000003E-2</v>
      </c>
      <c r="U56" s="924">
        <v>1.4200000000000001E-2</v>
      </c>
      <c r="V56" s="970" t="s">
        <v>271</v>
      </c>
      <c r="W56" s="656"/>
      <c r="X56" s="656"/>
      <c r="Y56" s="656"/>
      <c r="Z56" s="656"/>
    </row>
    <row r="57" spans="1:26" ht="67.5" customHeight="1" x14ac:dyDescent="0.25">
      <c r="A57" s="897"/>
      <c r="B57" s="887"/>
      <c r="C57" s="927"/>
      <c r="D57" s="690" t="s">
        <v>79</v>
      </c>
      <c r="E57" s="690"/>
      <c r="F57" s="679" t="s">
        <v>87</v>
      </c>
      <c r="G57" s="704">
        <v>0.19899999999999998</v>
      </c>
      <c r="H57" s="704">
        <v>0.19899999999999998</v>
      </c>
      <c r="I57" s="704">
        <v>0.19899999999999998</v>
      </c>
      <c r="J57" s="688">
        <v>5.7450000000000001E-2</v>
      </c>
      <c r="K57" s="688">
        <v>5.7450000000000001E-2</v>
      </c>
      <c r="L57" s="688">
        <v>5.7450000000000001E-2</v>
      </c>
      <c r="M57" s="688"/>
      <c r="N57" s="691"/>
      <c r="O57" s="688"/>
      <c r="P57" s="688"/>
      <c r="Q57" s="688"/>
      <c r="R57" s="688"/>
      <c r="S57" s="679">
        <f t="shared" si="1"/>
        <v>0.76934999999999998</v>
      </c>
      <c r="T57" s="1005"/>
      <c r="U57" s="906"/>
      <c r="V57" s="971"/>
      <c r="W57" s="656"/>
      <c r="X57" s="656"/>
      <c r="Y57" s="656"/>
      <c r="Z57" s="656"/>
    </row>
    <row r="58" spans="1:26" ht="24.95" customHeight="1" x14ac:dyDescent="0.25">
      <c r="A58" s="897"/>
      <c r="B58" s="887"/>
      <c r="C58" s="927" t="s">
        <v>164</v>
      </c>
      <c r="D58" s="690" t="s">
        <v>79</v>
      </c>
      <c r="E58" s="690"/>
      <c r="F58" s="682" t="s">
        <v>84</v>
      </c>
      <c r="G58" s="688">
        <v>8.3299999999999999E-2</v>
      </c>
      <c r="H58" s="688">
        <v>8.3299999999999999E-2</v>
      </c>
      <c r="I58" s="688">
        <v>8.3299999999999999E-2</v>
      </c>
      <c r="J58" s="688">
        <v>8.3299999999999999E-2</v>
      </c>
      <c r="K58" s="688">
        <v>8.3299999999999999E-2</v>
      </c>
      <c r="L58" s="688">
        <v>8.3299999999999999E-2</v>
      </c>
      <c r="M58" s="688">
        <v>8.3299999999999999E-2</v>
      </c>
      <c r="N58" s="688">
        <v>8.3299999999999999E-2</v>
      </c>
      <c r="O58" s="688">
        <v>8.3299999999999999E-2</v>
      </c>
      <c r="P58" s="688">
        <v>8.3299999999999999E-2</v>
      </c>
      <c r="Q58" s="688">
        <v>8.3299999999999999E-2</v>
      </c>
      <c r="R58" s="688">
        <v>8.3299999999999999E-2</v>
      </c>
      <c r="S58" s="682">
        <f t="shared" si="1"/>
        <v>0.99960000000000016</v>
      </c>
      <c r="T58" s="1005"/>
      <c r="U58" s="911">
        <v>1.4200000000000001E-2</v>
      </c>
      <c r="V58" s="970" t="s">
        <v>313</v>
      </c>
      <c r="W58" s="656"/>
      <c r="X58" s="656"/>
      <c r="Y58" s="656"/>
      <c r="Z58" s="656"/>
    </row>
    <row r="59" spans="1:26" ht="24.95" customHeight="1" x14ac:dyDescent="0.25">
      <c r="A59" s="897"/>
      <c r="B59" s="887"/>
      <c r="C59" s="927"/>
      <c r="D59" s="690" t="s">
        <v>79</v>
      </c>
      <c r="E59" s="690"/>
      <c r="F59" s="679" t="s">
        <v>87</v>
      </c>
      <c r="G59" s="689">
        <v>8.3299999999999999E-2</v>
      </c>
      <c r="H59" s="689">
        <v>8.3299999999999999E-2</v>
      </c>
      <c r="I59" s="689">
        <v>8.3299999999999999E-2</v>
      </c>
      <c r="J59" s="688">
        <v>8.3299999999999999E-2</v>
      </c>
      <c r="K59" s="688">
        <v>8.3299999999999999E-2</v>
      </c>
      <c r="L59" s="688">
        <v>8.3299999999999999E-2</v>
      </c>
      <c r="M59" s="688"/>
      <c r="N59" s="691"/>
      <c r="O59" s="688"/>
      <c r="P59" s="688"/>
      <c r="Q59" s="688"/>
      <c r="R59" s="688"/>
      <c r="S59" s="679">
        <f t="shared" si="1"/>
        <v>0.49979999999999997</v>
      </c>
      <c r="T59" s="1005"/>
      <c r="U59" s="906"/>
      <c r="V59" s="971"/>
      <c r="W59" s="656"/>
      <c r="X59" s="656"/>
      <c r="Y59" s="656"/>
      <c r="Z59" s="656"/>
    </row>
    <row r="60" spans="1:26" ht="36.75" customHeight="1" x14ac:dyDescent="0.25">
      <c r="A60" s="897"/>
      <c r="B60" s="887"/>
      <c r="C60" s="927" t="s">
        <v>167</v>
      </c>
      <c r="D60" s="690"/>
      <c r="E60" s="690"/>
      <c r="F60" s="682" t="s">
        <v>84</v>
      </c>
      <c r="G60" s="688">
        <v>8.3299999999999999E-2</v>
      </c>
      <c r="H60" s="688">
        <v>8.3299999999999999E-2</v>
      </c>
      <c r="I60" s="688">
        <v>8.3299999999999999E-2</v>
      </c>
      <c r="J60" s="688">
        <v>8.3299999999999999E-2</v>
      </c>
      <c r="K60" s="688">
        <v>8.3299999999999999E-2</v>
      </c>
      <c r="L60" s="688">
        <v>8.3299999999999999E-2</v>
      </c>
      <c r="M60" s="688">
        <v>8.3299999999999999E-2</v>
      </c>
      <c r="N60" s="688">
        <v>8.3299999999999999E-2</v>
      </c>
      <c r="O60" s="688">
        <v>8.3299999999999999E-2</v>
      </c>
      <c r="P60" s="688">
        <v>8.3299999999999999E-2</v>
      </c>
      <c r="Q60" s="688">
        <v>8.3299999999999999E-2</v>
      </c>
      <c r="R60" s="688">
        <v>8.3299999999999999E-2</v>
      </c>
      <c r="S60" s="682">
        <f t="shared" si="1"/>
        <v>0.99960000000000016</v>
      </c>
      <c r="T60" s="1005"/>
      <c r="U60" s="911">
        <v>1.4200000000000001E-2</v>
      </c>
      <c r="V60" s="970" t="s">
        <v>309</v>
      </c>
      <c r="W60" s="656"/>
      <c r="X60" s="656"/>
      <c r="Y60" s="656"/>
      <c r="Z60" s="656"/>
    </row>
    <row r="61" spans="1:26" ht="36.75" customHeight="1" x14ac:dyDescent="0.25">
      <c r="A61" s="897"/>
      <c r="B61" s="887"/>
      <c r="C61" s="927"/>
      <c r="D61" s="690"/>
      <c r="E61" s="690"/>
      <c r="F61" s="679" t="s">
        <v>87</v>
      </c>
      <c r="G61" s="688">
        <v>8.3299999999999999E-2</v>
      </c>
      <c r="H61" s="688">
        <v>8.3299999999999999E-2</v>
      </c>
      <c r="I61" s="688">
        <v>0</v>
      </c>
      <c r="J61" s="688">
        <v>8.3299999999999999E-2</v>
      </c>
      <c r="K61" s="688">
        <v>0.1183</v>
      </c>
      <c r="L61" s="688">
        <v>0.13</v>
      </c>
      <c r="M61" s="688"/>
      <c r="N61" s="691"/>
      <c r="O61" s="688"/>
      <c r="P61" s="688"/>
      <c r="Q61" s="688"/>
      <c r="R61" s="688"/>
      <c r="S61" s="679">
        <f t="shared" si="1"/>
        <v>0.49820000000000003</v>
      </c>
      <c r="T61" s="1005"/>
      <c r="U61" s="906"/>
      <c r="V61" s="971"/>
      <c r="W61" s="656"/>
      <c r="X61" s="656"/>
      <c r="Y61" s="656"/>
      <c r="Z61" s="656"/>
    </row>
    <row r="62" spans="1:26" ht="41.25" customHeight="1" x14ac:dyDescent="0.25">
      <c r="A62" s="897"/>
      <c r="B62" s="887"/>
      <c r="C62" s="927" t="s">
        <v>168</v>
      </c>
      <c r="D62" s="690"/>
      <c r="E62" s="690"/>
      <c r="F62" s="682" t="s">
        <v>84</v>
      </c>
      <c r="G62" s="688">
        <v>8.3299999999999999E-2</v>
      </c>
      <c r="H62" s="688">
        <v>8.3299999999999999E-2</v>
      </c>
      <c r="I62" s="688">
        <v>8.3299999999999999E-2</v>
      </c>
      <c r="J62" s="688">
        <v>8.3299999999999999E-2</v>
      </c>
      <c r="K62" s="688">
        <v>8.3299999999999999E-2</v>
      </c>
      <c r="L62" s="688">
        <v>8.3299999999999999E-2</v>
      </c>
      <c r="M62" s="688">
        <v>8.3299999999999999E-2</v>
      </c>
      <c r="N62" s="688">
        <v>8.3299999999999999E-2</v>
      </c>
      <c r="O62" s="688">
        <v>8.3299999999999999E-2</v>
      </c>
      <c r="P62" s="688">
        <v>8.3299999999999999E-2</v>
      </c>
      <c r="Q62" s="688">
        <v>8.3299999999999999E-2</v>
      </c>
      <c r="R62" s="688">
        <v>8.3299999999999999E-2</v>
      </c>
      <c r="S62" s="682">
        <f t="shared" si="1"/>
        <v>0.99960000000000016</v>
      </c>
      <c r="T62" s="1005"/>
      <c r="U62" s="911">
        <v>1.4200000000000001E-2</v>
      </c>
      <c r="V62" s="987" t="s">
        <v>310</v>
      </c>
      <c r="W62" s="656"/>
      <c r="X62" s="656"/>
      <c r="Y62" s="656"/>
      <c r="Z62" s="656"/>
    </row>
    <row r="63" spans="1:26" ht="41.25" customHeight="1" thickBot="1" x14ac:dyDescent="0.3">
      <c r="A63" s="897"/>
      <c r="B63" s="884"/>
      <c r="C63" s="927"/>
      <c r="D63" s="690"/>
      <c r="E63" s="690"/>
      <c r="F63" s="679" t="s">
        <v>87</v>
      </c>
      <c r="G63" s="688">
        <v>8.3299999999999999E-2</v>
      </c>
      <c r="H63" s="688">
        <v>8.3299999999999999E-2</v>
      </c>
      <c r="I63" s="688">
        <v>0</v>
      </c>
      <c r="J63" s="688">
        <v>8.3299999999999999E-2</v>
      </c>
      <c r="K63" s="688">
        <v>0.125</v>
      </c>
      <c r="L63" s="688">
        <v>0.125</v>
      </c>
      <c r="M63" s="688"/>
      <c r="N63" s="691"/>
      <c r="O63" s="688"/>
      <c r="P63" s="688"/>
      <c r="Q63" s="688"/>
      <c r="R63" s="688"/>
      <c r="S63" s="679">
        <f t="shared" si="1"/>
        <v>0.49990000000000001</v>
      </c>
      <c r="T63" s="1005"/>
      <c r="U63" s="905"/>
      <c r="V63" s="988"/>
      <c r="W63" s="656"/>
      <c r="X63" s="656"/>
      <c r="Y63" s="656"/>
      <c r="Z63" s="656"/>
    </row>
    <row r="64" spans="1:26" ht="63" customHeight="1" x14ac:dyDescent="0.25">
      <c r="A64" s="897"/>
      <c r="B64" s="994" t="s">
        <v>179</v>
      </c>
      <c r="C64" s="927" t="s">
        <v>241</v>
      </c>
      <c r="D64" s="690"/>
      <c r="E64" s="690"/>
      <c r="F64" s="682" t="s">
        <v>84</v>
      </c>
      <c r="G64" s="688">
        <v>2.5000000000000001E-2</v>
      </c>
      <c r="H64" s="688">
        <v>0.08</v>
      </c>
      <c r="I64" s="688">
        <v>0.12</v>
      </c>
      <c r="J64" s="688">
        <v>0.125</v>
      </c>
      <c r="K64" s="688">
        <v>0.125</v>
      </c>
      <c r="L64" s="688">
        <v>0.125</v>
      </c>
      <c r="M64" s="688">
        <v>0.125</v>
      </c>
      <c r="N64" s="688">
        <v>0.125</v>
      </c>
      <c r="O64" s="688">
        <v>0.15</v>
      </c>
      <c r="P64" s="688"/>
      <c r="Q64" s="688"/>
      <c r="R64" s="688"/>
      <c r="S64" s="703">
        <f t="shared" si="1"/>
        <v>1</v>
      </c>
      <c r="T64" s="1007">
        <f>+U64+U66</f>
        <v>2.4400000000000002E-2</v>
      </c>
      <c r="U64" s="968">
        <v>1.2200000000000001E-2</v>
      </c>
      <c r="V64" s="1001" t="s">
        <v>314</v>
      </c>
      <c r="W64" s="656"/>
      <c r="X64" s="656"/>
      <c r="Y64" s="656"/>
      <c r="Z64" s="656"/>
    </row>
    <row r="65" spans="1:26" ht="69.75" customHeight="1" thickBot="1" x14ac:dyDescent="0.3">
      <c r="A65" s="897"/>
      <c r="B65" s="994"/>
      <c r="C65" s="927"/>
      <c r="D65" s="690"/>
      <c r="E65" s="690"/>
      <c r="F65" s="679" t="s">
        <v>87</v>
      </c>
      <c r="G65" s="702">
        <v>7.0000000000000007E-2</v>
      </c>
      <c r="H65" s="702">
        <v>0.09</v>
      </c>
      <c r="I65" s="702">
        <v>0.14000000000000001</v>
      </c>
      <c r="J65" s="688">
        <v>0.2</v>
      </c>
      <c r="K65" s="688">
        <v>0.25</v>
      </c>
      <c r="L65" s="688">
        <v>0.25</v>
      </c>
      <c r="M65" s="688"/>
      <c r="N65" s="691"/>
      <c r="O65" s="688"/>
      <c r="P65" s="688"/>
      <c r="Q65" s="688"/>
      <c r="R65" s="688"/>
      <c r="S65" s="679"/>
      <c r="T65" s="1008"/>
      <c r="U65" s="905"/>
      <c r="V65" s="957"/>
      <c r="W65" s="656"/>
      <c r="X65" s="656"/>
      <c r="Y65" s="656"/>
      <c r="Z65" s="656"/>
    </row>
    <row r="66" spans="1:26" ht="34.5" customHeight="1" x14ac:dyDescent="0.25">
      <c r="A66" s="897"/>
      <c r="B66" s="994"/>
      <c r="C66" s="927" t="s">
        <v>240</v>
      </c>
      <c r="D66" s="690" t="s">
        <v>79</v>
      </c>
      <c r="E66" s="690"/>
      <c r="F66" s="682" t="s">
        <v>84</v>
      </c>
      <c r="G66" s="693"/>
      <c r="H66" s="688"/>
      <c r="I66" s="688">
        <v>0.05</v>
      </c>
      <c r="J66" s="688">
        <v>0.05</v>
      </c>
      <c r="K66" s="688">
        <v>0.1</v>
      </c>
      <c r="L66" s="688">
        <v>0.1</v>
      </c>
      <c r="M66" s="688">
        <v>0.1</v>
      </c>
      <c r="N66" s="695">
        <v>0.125</v>
      </c>
      <c r="O66" s="694">
        <v>0.125</v>
      </c>
      <c r="P66" s="694">
        <v>0.125</v>
      </c>
      <c r="Q66" s="694">
        <v>0.125</v>
      </c>
      <c r="R66" s="694">
        <v>0.1</v>
      </c>
      <c r="S66" s="682">
        <f t="shared" ref="S66:S87" si="2">SUM(G66:R66)</f>
        <v>1</v>
      </c>
      <c r="T66" s="1008"/>
      <c r="U66" s="981">
        <v>1.2200000000000001E-2</v>
      </c>
      <c r="V66" s="983" t="s">
        <v>305</v>
      </c>
      <c r="W66" s="656"/>
      <c r="X66" s="656"/>
      <c r="Y66" s="656"/>
      <c r="Z66" s="656"/>
    </row>
    <row r="67" spans="1:26" ht="31.5" customHeight="1" thickBot="1" x14ac:dyDescent="0.3">
      <c r="A67" s="898"/>
      <c r="B67" s="994"/>
      <c r="C67" s="927"/>
      <c r="D67" s="690" t="s">
        <v>79</v>
      </c>
      <c r="E67" s="690"/>
      <c r="F67" s="679" t="s">
        <v>87</v>
      </c>
      <c r="G67" s="693"/>
      <c r="H67" s="688"/>
      <c r="I67" s="688">
        <v>0</v>
      </c>
      <c r="J67" s="688">
        <v>0</v>
      </c>
      <c r="K67" s="688">
        <v>0</v>
      </c>
      <c r="L67" s="688">
        <v>7.4999999999999997E-2</v>
      </c>
      <c r="M67" s="688"/>
      <c r="N67" s="695"/>
      <c r="O67" s="695"/>
      <c r="P67" s="695"/>
      <c r="Q67" s="695"/>
      <c r="R67" s="695"/>
      <c r="S67" s="679">
        <f t="shared" si="2"/>
        <v>7.4999999999999997E-2</v>
      </c>
      <c r="T67" s="1009"/>
      <c r="U67" s="982"/>
      <c r="V67" s="984"/>
      <c r="W67" s="656"/>
      <c r="X67" s="656"/>
      <c r="Y67" s="656"/>
      <c r="Z67" s="656"/>
    </row>
    <row r="68" spans="1:26" ht="55.5" customHeight="1" x14ac:dyDescent="0.25">
      <c r="A68" s="896" t="s">
        <v>180</v>
      </c>
      <c r="B68" s="994" t="s">
        <v>181</v>
      </c>
      <c r="C68" s="927" t="s">
        <v>146</v>
      </c>
      <c r="D68" s="690" t="s">
        <v>239</v>
      </c>
      <c r="E68" s="690"/>
      <c r="F68" s="682" t="s">
        <v>84</v>
      </c>
      <c r="G68" s="688">
        <v>0</v>
      </c>
      <c r="H68" s="688">
        <v>0.05</v>
      </c>
      <c r="I68" s="688">
        <v>0.05</v>
      </c>
      <c r="J68" s="688">
        <v>0.4</v>
      </c>
      <c r="K68" s="688">
        <v>0.5</v>
      </c>
      <c r="L68" s="688">
        <v>0</v>
      </c>
      <c r="M68" s="688">
        <v>0</v>
      </c>
      <c r="N68" s="688">
        <v>0</v>
      </c>
      <c r="O68" s="688">
        <v>0</v>
      </c>
      <c r="P68" s="688">
        <v>0</v>
      </c>
      <c r="Q68" s="688">
        <v>0</v>
      </c>
      <c r="R68" s="688">
        <v>0</v>
      </c>
      <c r="S68" s="682">
        <f t="shared" si="2"/>
        <v>1</v>
      </c>
      <c r="T68" s="1005">
        <f>+U68+U70+U72+U74+U76</f>
        <v>4.3499999999999997E-2</v>
      </c>
      <c r="U68" s="966">
        <v>8.6999999999999994E-3</v>
      </c>
      <c r="V68" s="1004" t="s">
        <v>326</v>
      </c>
      <c r="W68" s="656"/>
      <c r="X68" s="656"/>
      <c r="Y68" s="656"/>
      <c r="Z68" s="656"/>
    </row>
    <row r="69" spans="1:26" ht="50.25" customHeight="1" thickBot="1" x14ac:dyDescent="0.3">
      <c r="A69" s="897"/>
      <c r="B69" s="994"/>
      <c r="C69" s="927"/>
      <c r="D69" s="690" t="s">
        <v>239</v>
      </c>
      <c r="E69" s="690"/>
      <c r="F69" s="679" t="s">
        <v>87</v>
      </c>
      <c r="G69" s="701">
        <v>0</v>
      </c>
      <c r="H69" s="700">
        <v>0.05</v>
      </c>
      <c r="I69" s="689">
        <v>0.05</v>
      </c>
      <c r="J69" s="688">
        <v>0.1</v>
      </c>
      <c r="K69" s="688">
        <v>0.3</v>
      </c>
      <c r="L69" s="688">
        <v>0.3</v>
      </c>
      <c r="M69" s="688"/>
      <c r="N69" s="691"/>
      <c r="O69" s="696"/>
      <c r="P69" s="695"/>
      <c r="Q69" s="695"/>
      <c r="R69" s="695"/>
      <c r="S69" s="679">
        <f t="shared" si="2"/>
        <v>0.8</v>
      </c>
      <c r="T69" s="1005"/>
      <c r="U69" s="967"/>
      <c r="V69" s="1004"/>
      <c r="W69" s="656"/>
      <c r="X69" s="656"/>
      <c r="Y69" s="656"/>
      <c r="Z69" s="656"/>
    </row>
    <row r="70" spans="1:26" ht="42" customHeight="1" x14ac:dyDescent="0.25">
      <c r="A70" s="897"/>
      <c r="B70" s="994"/>
      <c r="C70" s="927" t="s">
        <v>182</v>
      </c>
      <c r="D70" s="690" t="s">
        <v>79</v>
      </c>
      <c r="E70" s="690"/>
      <c r="F70" s="682" t="s">
        <v>84</v>
      </c>
      <c r="G70" s="688">
        <v>0.06</v>
      </c>
      <c r="H70" s="688">
        <v>0.06</v>
      </c>
      <c r="I70" s="688">
        <v>0.04</v>
      </c>
      <c r="J70" s="688">
        <v>8.3299999999999999E-2</v>
      </c>
      <c r="K70" s="688">
        <v>8.3299999999999999E-2</v>
      </c>
      <c r="L70" s="688">
        <v>8.3299999999999999E-2</v>
      </c>
      <c r="M70" s="688">
        <v>8.3299999999999999E-2</v>
      </c>
      <c r="N70" s="688">
        <v>8.3299999999999999E-2</v>
      </c>
      <c r="O70" s="688">
        <v>8.3299999999999999E-2</v>
      </c>
      <c r="P70" s="688">
        <v>8.3299999999999999E-2</v>
      </c>
      <c r="Q70" s="688">
        <v>8.3299999999999999E-2</v>
      </c>
      <c r="R70" s="688">
        <v>8.3299999999999999E-2</v>
      </c>
      <c r="S70" s="682">
        <f t="shared" si="2"/>
        <v>0.90970000000000018</v>
      </c>
      <c r="T70" s="1005"/>
      <c r="U70" s="966">
        <v>8.6999999999999994E-3</v>
      </c>
      <c r="V70" s="976" t="s">
        <v>315</v>
      </c>
      <c r="W70" s="656"/>
      <c r="X70" s="656"/>
      <c r="Y70" s="656"/>
      <c r="Z70" s="656"/>
    </row>
    <row r="71" spans="1:26" ht="39" customHeight="1" thickBot="1" x14ac:dyDescent="0.3">
      <c r="A71" s="897"/>
      <c r="B71" s="994"/>
      <c r="C71" s="927"/>
      <c r="D71" s="690" t="s">
        <v>79</v>
      </c>
      <c r="E71" s="690"/>
      <c r="F71" s="679" t="s">
        <v>87</v>
      </c>
      <c r="G71" s="689">
        <v>0.06</v>
      </c>
      <c r="H71" s="689">
        <v>0.06</v>
      </c>
      <c r="I71" s="689">
        <v>0.04</v>
      </c>
      <c r="J71" s="689">
        <v>0.04</v>
      </c>
      <c r="K71" s="688">
        <v>0.16</v>
      </c>
      <c r="L71" s="688">
        <v>0.16569999999999999</v>
      </c>
      <c r="M71" s="688"/>
      <c r="N71" s="691"/>
      <c r="O71" s="695"/>
      <c r="P71" s="694"/>
      <c r="Q71" s="695"/>
      <c r="R71" s="695"/>
      <c r="S71" s="699">
        <f t="shared" si="2"/>
        <v>0.52569999999999995</v>
      </c>
      <c r="T71" s="1005"/>
      <c r="U71" s="967"/>
      <c r="V71" s="971"/>
      <c r="W71" s="656"/>
      <c r="X71" s="656"/>
      <c r="Y71" s="656"/>
      <c r="Z71" s="656"/>
    </row>
    <row r="72" spans="1:26" ht="74.25" customHeight="1" x14ac:dyDescent="0.25">
      <c r="A72" s="897"/>
      <c r="B72" s="994"/>
      <c r="C72" s="927" t="s">
        <v>183</v>
      </c>
      <c r="D72" s="690" t="s">
        <v>79</v>
      </c>
      <c r="E72" s="690"/>
      <c r="F72" s="682" t="s">
        <v>84</v>
      </c>
      <c r="G72" s="688">
        <v>8.3299999999999999E-2</v>
      </c>
      <c r="H72" s="688">
        <v>8.3299999999999999E-2</v>
      </c>
      <c r="I72" s="688">
        <v>8.3299999999999999E-2</v>
      </c>
      <c r="J72" s="688">
        <v>8.3299999999999999E-2</v>
      </c>
      <c r="K72" s="688">
        <v>8.3299999999999999E-2</v>
      </c>
      <c r="L72" s="688">
        <v>8.3299999999999999E-2</v>
      </c>
      <c r="M72" s="688">
        <v>8.3299999999999999E-2</v>
      </c>
      <c r="N72" s="688">
        <v>8.3299999999999999E-2</v>
      </c>
      <c r="O72" s="688">
        <v>8.3299999999999999E-2</v>
      </c>
      <c r="P72" s="688">
        <v>8.3299999999999999E-2</v>
      </c>
      <c r="Q72" s="688">
        <v>8.3299999999999999E-2</v>
      </c>
      <c r="R72" s="688">
        <v>8.3299999999999999E-2</v>
      </c>
      <c r="S72" s="682">
        <f t="shared" si="2"/>
        <v>0.99960000000000016</v>
      </c>
      <c r="T72" s="1005"/>
      <c r="U72" s="966">
        <v>8.6999999999999994E-3</v>
      </c>
      <c r="V72" s="970" t="s">
        <v>316</v>
      </c>
      <c r="W72" s="656"/>
      <c r="X72" s="656"/>
      <c r="Y72" s="656"/>
      <c r="Z72" s="656"/>
    </row>
    <row r="73" spans="1:26" ht="67.5" customHeight="1" thickBot="1" x14ac:dyDescent="0.3">
      <c r="A73" s="897"/>
      <c r="B73" s="994"/>
      <c r="C73" s="927"/>
      <c r="D73" s="690" t="s">
        <v>79</v>
      </c>
      <c r="E73" s="690"/>
      <c r="F73" s="679" t="s">
        <v>87</v>
      </c>
      <c r="G73" s="689">
        <v>8.3299999999999999E-2</v>
      </c>
      <c r="H73" s="689">
        <v>8.3299999999999999E-2</v>
      </c>
      <c r="I73" s="689">
        <v>8.3299999999999999E-2</v>
      </c>
      <c r="J73" s="688">
        <v>8.3299999999999999E-2</v>
      </c>
      <c r="K73" s="688">
        <v>8.3299999999999999E-2</v>
      </c>
      <c r="L73" s="688">
        <v>8.3299999999999999E-2</v>
      </c>
      <c r="M73" s="698"/>
      <c r="N73" s="697"/>
      <c r="O73" s="696"/>
      <c r="P73" s="696"/>
      <c r="Q73" s="696"/>
      <c r="R73" s="696"/>
      <c r="S73" s="679">
        <f t="shared" si="2"/>
        <v>0.49979999999999997</v>
      </c>
      <c r="T73" s="1005"/>
      <c r="U73" s="967"/>
      <c r="V73" s="971"/>
      <c r="W73" s="656"/>
      <c r="X73" s="656"/>
      <c r="Y73" s="656"/>
      <c r="Z73" s="656"/>
    </row>
    <row r="74" spans="1:26" ht="63" customHeight="1" x14ac:dyDescent="0.25">
      <c r="A74" s="897"/>
      <c r="B74" s="994"/>
      <c r="C74" s="927" t="s">
        <v>166</v>
      </c>
      <c r="D74" s="690" t="s">
        <v>79</v>
      </c>
      <c r="E74" s="690"/>
      <c r="F74" s="682" t="s">
        <v>84</v>
      </c>
      <c r="G74" s="688">
        <v>8.3299999999999999E-2</v>
      </c>
      <c r="H74" s="688">
        <v>8.3299999999999999E-2</v>
      </c>
      <c r="I74" s="688">
        <v>8.3299999999999999E-2</v>
      </c>
      <c r="J74" s="688">
        <v>8.3299999999999999E-2</v>
      </c>
      <c r="K74" s="688">
        <v>8.3299999999999999E-2</v>
      </c>
      <c r="L74" s="688">
        <v>8.3299999999999999E-2</v>
      </c>
      <c r="M74" s="688">
        <v>8.3299999999999999E-2</v>
      </c>
      <c r="N74" s="688">
        <v>8.3299999999999999E-2</v>
      </c>
      <c r="O74" s="688">
        <v>8.3299999999999999E-2</v>
      </c>
      <c r="P74" s="688">
        <v>8.3299999999999999E-2</v>
      </c>
      <c r="Q74" s="688">
        <v>8.3299999999999999E-2</v>
      </c>
      <c r="R74" s="688">
        <v>8.3299999999999999E-2</v>
      </c>
      <c r="S74" s="682">
        <f t="shared" si="2"/>
        <v>0.99960000000000016</v>
      </c>
      <c r="T74" s="1005"/>
      <c r="U74" s="966">
        <v>8.6999999999999994E-3</v>
      </c>
      <c r="V74" s="970" t="s">
        <v>317</v>
      </c>
      <c r="W74" s="656"/>
      <c r="X74" s="656"/>
      <c r="Y74" s="656"/>
      <c r="Z74" s="656"/>
    </row>
    <row r="75" spans="1:26" ht="63" customHeight="1" thickBot="1" x14ac:dyDescent="0.3">
      <c r="A75" s="897"/>
      <c r="B75" s="994"/>
      <c r="C75" s="927"/>
      <c r="D75" s="690" t="s">
        <v>79</v>
      </c>
      <c r="E75" s="690"/>
      <c r="F75" s="679" t="s">
        <v>87</v>
      </c>
      <c r="G75" s="689">
        <v>8.3299999999999999E-2</v>
      </c>
      <c r="H75" s="689">
        <v>8.3299999999999999E-2</v>
      </c>
      <c r="I75" s="689">
        <v>8.3299999999999999E-2</v>
      </c>
      <c r="J75" s="688">
        <v>8.3299999999999999E-2</v>
      </c>
      <c r="K75" s="688">
        <v>8.3299999999999999E-2</v>
      </c>
      <c r="L75" s="688">
        <v>8.3299999999999999E-2</v>
      </c>
      <c r="M75" s="698"/>
      <c r="N75" s="697"/>
      <c r="O75" s="696"/>
      <c r="P75" s="696"/>
      <c r="Q75" s="696"/>
      <c r="R75" s="696"/>
      <c r="S75" s="679">
        <f t="shared" si="2"/>
        <v>0.49979999999999997</v>
      </c>
      <c r="T75" s="1005"/>
      <c r="U75" s="967"/>
      <c r="V75" s="971"/>
      <c r="W75" s="656"/>
      <c r="X75" s="656"/>
      <c r="Y75" s="656"/>
      <c r="Z75" s="656"/>
    </row>
    <row r="76" spans="1:26" ht="34.5" customHeight="1" x14ac:dyDescent="0.25">
      <c r="A76" s="897"/>
      <c r="B76" s="994"/>
      <c r="C76" s="927" t="s">
        <v>184</v>
      </c>
      <c r="D76" s="690" t="s">
        <v>79</v>
      </c>
      <c r="E76" s="690"/>
      <c r="F76" s="682" t="s">
        <v>84</v>
      </c>
      <c r="G76" s="688">
        <v>7.0000000000000007E-2</v>
      </c>
      <c r="H76" s="688">
        <v>0.09</v>
      </c>
      <c r="I76" s="688">
        <v>0.05</v>
      </c>
      <c r="J76" s="688">
        <v>0.05</v>
      </c>
      <c r="K76" s="688">
        <v>9.5000000000000001E-2</v>
      </c>
      <c r="L76" s="688">
        <v>9.5000000000000001E-2</v>
      </c>
      <c r="M76" s="688">
        <v>9.5000000000000001E-2</v>
      </c>
      <c r="N76" s="688">
        <v>9.5000000000000001E-2</v>
      </c>
      <c r="O76" s="688">
        <v>9.5000000000000001E-2</v>
      </c>
      <c r="P76" s="688">
        <v>0.09</v>
      </c>
      <c r="Q76" s="696">
        <v>0.09</v>
      </c>
      <c r="R76" s="696">
        <v>8.5000000000000006E-2</v>
      </c>
      <c r="S76" s="682">
        <f t="shared" si="2"/>
        <v>0.99999999999999978</v>
      </c>
      <c r="T76" s="1005"/>
      <c r="U76" s="966">
        <v>8.6999999999999994E-3</v>
      </c>
      <c r="V76" s="970" t="s">
        <v>318</v>
      </c>
      <c r="W76" s="656"/>
      <c r="X76" s="656"/>
      <c r="Y76" s="656"/>
      <c r="Z76" s="656"/>
    </row>
    <row r="77" spans="1:26" ht="34.5" customHeight="1" thickBot="1" x14ac:dyDescent="0.3">
      <c r="A77" s="897"/>
      <c r="B77" s="994"/>
      <c r="C77" s="927"/>
      <c r="D77" s="690" t="s">
        <v>79</v>
      </c>
      <c r="E77" s="690"/>
      <c r="F77" s="679" t="s">
        <v>87</v>
      </c>
      <c r="G77" s="688">
        <v>7.0000000000000007E-2</v>
      </c>
      <c r="H77" s="688">
        <v>0.09</v>
      </c>
      <c r="I77" s="689">
        <v>0.05</v>
      </c>
      <c r="J77" s="688">
        <v>0.05</v>
      </c>
      <c r="K77" s="688">
        <v>9.5000000000000001E-2</v>
      </c>
      <c r="L77" s="688">
        <v>9.5000000000000001E-2</v>
      </c>
      <c r="M77" s="698"/>
      <c r="N77" s="697"/>
      <c r="O77" s="696"/>
      <c r="P77" s="696"/>
      <c r="Q77" s="696"/>
      <c r="R77" s="696"/>
      <c r="S77" s="679">
        <f t="shared" si="2"/>
        <v>0.44999999999999996</v>
      </c>
      <c r="T77" s="1006"/>
      <c r="U77" s="967"/>
      <c r="V77" s="971"/>
      <c r="W77" s="656"/>
      <c r="X77" s="656"/>
      <c r="Y77" s="656"/>
      <c r="Z77" s="656"/>
    </row>
    <row r="78" spans="1:26" ht="39.75" customHeight="1" x14ac:dyDescent="0.25">
      <c r="A78" s="897"/>
      <c r="B78" s="994" t="s">
        <v>185</v>
      </c>
      <c r="C78" s="927" t="s">
        <v>238</v>
      </c>
      <c r="D78" s="690" t="s">
        <v>79</v>
      </c>
      <c r="E78" s="690"/>
      <c r="F78" s="682" t="s">
        <v>84</v>
      </c>
      <c r="G78" s="693"/>
      <c r="H78" s="688"/>
      <c r="I78" s="688">
        <v>0.05</v>
      </c>
      <c r="J78" s="688">
        <v>0.05</v>
      </c>
      <c r="K78" s="688">
        <v>0.1</v>
      </c>
      <c r="L78" s="688">
        <v>0.1</v>
      </c>
      <c r="M78" s="688">
        <v>0.1</v>
      </c>
      <c r="N78" s="695">
        <v>0.125</v>
      </c>
      <c r="O78" s="694">
        <v>0.125</v>
      </c>
      <c r="P78" s="694">
        <v>0.125</v>
      </c>
      <c r="Q78" s="694">
        <v>0.125</v>
      </c>
      <c r="R78" s="694">
        <v>0.1</v>
      </c>
      <c r="S78" s="682">
        <f t="shared" si="2"/>
        <v>1</v>
      </c>
      <c r="T78" s="991">
        <f>+U78+U80</f>
        <v>3.1800000000000002E-2</v>
      </c>
      <c r="U78" s="964">
        <v>1.5900000000000001E-2</v>
      </c>
      <c r="V78" s="970" t="s">
        <v>319</v>
      </c>
      <c r="W78" s="656"/>
      <c r="X78" s="656"/>
      <c r="Y78" s="656"/>
      <c r="Z78" s="656"/>
    </row>
    <row r="79" spans="1:26" ht="40.5" customHeight="1" x14ac:dyDescent="0.25">
      <c r="A79" s="897"/>
      <c r="B79" s="994"/>
      <c r="C79" s="927"/>
      <c r="D79" s="690" t="s">
        <v>79</v>
      </c>
      <c r="E79" s="690"/>
      <c r="F79" s="679" t="s">
        <v>87</v>
      </c>
      <c r="G79" s="693"/>
      <c r="H79" s="688"/>
      <c r="I79" s="688">
        <v>0.04</v>
      </c>
      <c r="J79" s="688">
        <v>0.02</v>
      </c>
      <c r="K79" s="688">
        <v>0.02</v>
      </c>
      <c r="L79" s="688">
        <v>0.02</v>
      </c>
      <c r="M79" s="688"/>
      <c r="N79" s="692"/>
      <c r="O79" s="692"/>
      <c r="P79" s="692"/>
      <c r="Q79" s="692"/>
      <c r="R79" s="692"/>
      <c r="S79" s="679">
        <f t="shared" si="2"/>
        <v>0.1</v>
      </c>
      <c r="T79" s="992"/>
      <c r="U79" s="947"/>
      <c r="V79" s="976"/>
      <c r="W79" s="656"/>
      <c r="X79" s="656"/>
      <c r="Y79" s="656"/>
      <c r="Z79" s="656"/>
    </row>
    <row r="80" spans="1:26" ht="38.25" customHeight="1" x14ac:dyDescent="0.25">
      <c r="A80" s="897"/>
      <c r="B80" s="994"/>
      <c r="C80" s="927" t="s">
        <v>237</v>
      </c>
      <c r="D80" s="690" t="s">
        <v>79</v>
      </c>
      <c r="E80" s="690"/>
      <c r="F80" s="682" t="s">
        <v>84</v>
      </c>
      <c r="G80" s="688">
        <v>2.5000000000000001E-2</v>
      </c>
      <c r="H80" s="688">
        <v>0.08</v>
      </c>
      <c r="I80" s="688">
        <v>0.12</v>
      </c>
      <c r="J80" s="688">
        <v>0.125</v>
      </c>
      <c r="K80" s="688">
        <v>0.125</v>
      </c>
      <c r="L80" s="688">
        <v>0.125</v>
      </c>
      <c r="M80" s="688">
        <v>0.125</v>
      </c>
      <c r="N80" s="688">
        <v>0.125</v>
      </c>
      <c r="O80" s="688">
        <v>0.15</v>
      </c>
      <c r="P80" s="688"/>
      <c r="Q80" s="692"/>
      <c r="R80" s="692"/>
      <c r="S80" s="682">
        <f t="shared" si="2"/>
        <v>1</v>
      </c>
      <c r="T80" s="992"/>
      <c r="U80" s="948">
        <v>1.5900000000000001E-2</v>
      </c>
      <c r="V80" s="987" t="s">
        <v>320</v>
      </c>
      <c r="W80" s="656"/>
      <c r="X80" s="656"/>
      <c r="Y80" s="656"/>
      <c r="Z80" s="656"/>
    </row>
    <row r="81" spans="1:26" ht="58.5" customHeight="1" x14ac:dyDescent="0.25">
      <c r="A81" s="897"/>
      <c r="B81" s="994"/>
      <c r="C81" s="927"/>
      <c r="D81" s="690" t="s">
        <v>79</v>
      </c>
      <c r="E81" s="690"/>
      <c r="F81" s="679" t="s">
        <v>87</v>
      </c>
      <c r="G81" s="688">
        <v>0</v>
      </c>
      <c r="H81" s="688">
        <v>0.02</v>
      </c>
      <c r="I81" s="688">
        <v>2.5000000000000001E-2</v>
      </c>
      <c r="J81" s="688">
        <v>0.1016</v>
      </c>
      <c r="K81" s="688">
        <v>0.1017</v>
      </c>
      <c r="L81" s="688">
        <v>0.1017</v>
      </c>
      <c r="M81" s="688"/>
      <c r="N81" s="692"/>
      <c r="O81" s="692"/>
      <c r="P81" s="692"/>
      <c r="Q81" s="692"/>
      <c r="R81" s="692"/>
      <c r="S81" s="679">
        <f t="shared" si="2"/>
        <v>0.35000000000000003</v>
      </c>
      <c r="T81" s="993"/>
      <c r="U81" s="949"/>
      <c r="V81" s="988"/>
      <c r="W81" s="656"/>
      <c r="X81" s="656"/>
      <c r="Y81" s="656"/>
      <c r="Z81" s="656"/>
    </row>
    <row r="82" spans="1:26" ht="42" customHeight="1" x14ac:dyDescent="0.25">
      <c r="A82" s="897"/>
      <c r="B82" s="994" t="s">
        <v>186</v>
      </c>
      <c r="C82" s="927" t="s">
        <v>187</v>
      </c>
      <c r="D82" s="690" t="s">
        <v>79</v>
      </c>
      <c r="E82" s="690"/>
      <c r="F82" s="682" t="s">
        <v>84</v>
      </c>
      <c r="G82" s="688">
        <v>8.3299999999999999E-2</v>
      </c>
      <c r="H82" s="688">
        <v>8.3299999999999999E-2</v>
      </c>
      <c r="I82" s="688">
        <v>0.04</v>
      </c>
      <c r="J82" s="688">
        <v>8.3299999999999999E-2</v>
      </c>
      <c r="K82" s="688">
        <v>0.1</v>
      </c>
      <c r="L82" s="688">
        <v>0.1</v>
      </c>
      <c r="M82" s="688">
        <v>9.4E-2</v>
      </c>
      <c r="N82" s="688">
        <v>8.3299999999999999E-2</v>
      </c>
      <c r="O82" s="688">
        <v>8.3299999999999999E-2</v>
      </c>
      <c r="P82" s="688">
        <v>8.3299999999999999E-2</v>
      </c>
      <c r="Q82" s="688">
        <v>8.3299999999999999E-2</v>
      </c>
      <c r="R82" s="688">
        <v>8.3299999999999999E-2</v>
      </c>
      <c r="S82" s="682">
        <f t="shared" si="2"/>
        <v>1.0004000000000002</v>
      </c>
      <c r="T82" s="907">
        <f>+U82+U84</f>
        <v>2.4400000000000002E-2</v>
      </c>
      <c r="U82" s="942">
        <v>1.2200000000000001E-2</v>
      </c>
      <c r="V82" s="989" t="s">
        <v>321</v>
      </c>
      <c r="W82" s="656"/>
      <c r="X82" s="656"/>
      <c r="Y82" s="656"/>
      <c r="Z82" s="656"/>
    </row>
    <row r="83" spans="1:26" ht="45" customHeight="1" thickBot="1" x14ac:dyDescent="0.3">
      <c r="A83" s="897"/>
      <c r="B83" s="994"/>
      <c r="C83" s="927"/>
      <c r="D83" s="690" t="s">
        <v>79</v>
      </c>
      <c r="E83" s="690"/>
      <c r="F83" s="679" t="s">
        <v>87</v>
      </c>
      <c r="G83" s="689">
        <v>0</v>
      </c>
      <c r="H83" s="689">
        <v>0</v>
      </c>
      <c r="I83" s="689">
        <v>0</v>
      </c>
      <c r="J83" s="688">
        <v>0</v>
      </c>
      <c r="K83" s="688">
        <v>0.17199999999999999</v>
      </c>
      <c r="L83" s="688">
        <v>0.17199999999999999</v>
      </c>
      <c r="M83" s="688"/>
      <c r="N83" s="691"/>
      <c r="O83" s="688"/>
      <c r="P83" s="688"/>
      <c r="Q83" s="688"/>
      <c r="R83" s="688"/>
      <c r="S83" s="679">
        <f t="shared" si="2"/>
        <v>0.34399999999999997</v>
      </c>
      <c r="T83" s="908"/>
      <c r="U83" s="947"/>
      <c r="V83" s="990"/>
      <c r="W83" s="656"/>
      <c r="X83" s="656"/>
      <c r="Y83" s="656"/>
      <c r="Z83" s="656"/>
    </row>
    <row r="84" spans="1:26" ht="50.25" customHeight="1" x14ac:dyDescent="0.25">
      <c r="A84" s="897"/>
      <c r="B84" s="994"/>
      <c r="C84" s="927" t="s">
        <v>190</v>
      </c>
      <c r="D84" s="690" t="s">
        <v>79</v>
      </c>
      <c r="E84" s="690"/>
      <c r="F84" s="682" t="s">
        <v>84</v>
      </c>
      <c r="G84" s="689">
        <v>8.3299999999999999E-2</v>
      </c>
      <c r="H84" s="689">
        <v>8.3299999999999999E-2</v>
      </c>
      <c r="I84" s="689">
        <v>8.3299999999999999E-2</v>
      </c>
      <c r="J84" s="688">
        <v>8.3299999999999999E-2</v>
      </c>
      <c r="K84" s="688">
        <v>8.3299999999999999E-2</v>
      </c>
      <c r="L84" s="688">
        <v>8.3299999999999999E-2</v>
      </c>
      <c r="M84" s="688">
        <v>8.3299999999999999E-2</v>
      </c>
      <c r="N84" s="688">
        <v>8.3299999999999999E-2</v>
      </c>
      <c r="O84" s="688">
        <v>8.3299999999999999E-2</v>
      </c>
      <c r="P84" s="688">
        <v>8.3299999999999999E-2</v>
      </c>
      <c r="Q84" s="688">
        <v>8.3299999999999999E-2</v>
      </c>
      <c r="R84" s="688">
        <v>8.3299999999999999E-2</v>
      </c>
      <c r="S84" s="682">
        <f t="shared" si="2"/>
        <v>0.99960000000000016</v>
      </c>
      <c r="T84" s="908"/>
      <c r="U84" s="942">
        <v>1.2200000000000001E-2</v>
      </c>
      <c r="V84" s="998" t="s">
        <v>322</v>
      </c>
      <c r="W84" s="656"/>
      <c r="X84" s="656"/>
      <c r="Y84" s="656"/>
      <c r="Z84" s="656"/>
    </row>
    <row r="85" spans="1:26" ht="51" customHeight="1" x14ac:dyDescent="0.25">
      <c r="A85" s="897"/>
      <c r="B85" s="996"/>
      <c r="C85" s="997"/>
      <c r="D85" s="687" t="s">
        <v>79</v>
      </c>
      <c r="E85" s="687"/>
      <c r="F85" s="683" t="s">
        <v>87</v>
      </c>
      <c r="G85" s="686">
        <v>8.3299999999999999E-2</v>
      </c>
      <c r="H85" s="686">
        <v>8.3299999999999999E-2</v>
      </c>
      <c r="I85" s="686">
        <v>8.3299999999999999E-2</v>
      </c>
      <c r="J85" s="685">
        <v>8.3299999999999999E-2</v>
      </c>
      <c r="K85" s="685">
        <v>0.1133</v>
      </c>
      <c r="L85" s="685">
        <v>8.3299999999999999E-2</v>
      </c>
      <c r="M85" s="685"/>
      <c r="N85" s="684"/>
      <c r="O85" s="684"/>
      <c r="P85" s="684"/>
      <c r="Q85" s="684"/>
      <c r="R85" s="684"/>
      <c r="S85" s="683">
        <f t="shared" si="2"/>
        <v>0.52980000000000005</v>
      </c>
      <c r="T85" s="908"/>
      <c r="U85" s="944"/>
      <c r="V85" s="999"/>
      <c r="W85" s="656"/>
      <c r="X85" s="656"/>
      <c r="Y85" s="656"/>
      <c r="Z85" s="656"/>
    </row>
    <row r="86" spans="1:26" s="674" customFormat="1" ht="53.25" customHeight="1" x14ac:dyDescent="0.25">
      <c r="A86" s="985" t="s">
        <v>191</v>
      </c>
      <c r="B86" s="986" t="s">
        <v>192</v>
      </c>
      <c r="C86" s="986" t="s">
        <v>236</v>
      </c>
      <c r="D86" s="680" t="s">
        <v>79</v>
      </c>
      <c r="E86" s="680"/>
      <c r="F86" s="682" t="s">
        <v>84</v>
      </c>
      <c r="G86" s="678">
        <v>0.01</v>
      </c>
      <c r="H86" s="678">
        <v>0.02</v>
      </c>
      <c r="I86" s="678">
        <v>0.02</v>
      </c>
      <c r="J86" s="678">
        <v>0.05</v>
      </c>
      <c r="K86" s="678">
        <v>0.05</v>
      </c>
      <c r="L86" s="678">
        <v>0.05</v>
      </c>
      <c r="M86" s="678">
        <v>0.1</v>
      </c>
      <c r="N86" s="678">
        <v>0.1</v>
      </c>
      <c r="O86" s="678">
        <v>0.1</v>
      </c>
      <c r="P86" s="678">
        <v>0.15</v>
      </c>
      <c r="Q86" s="678">
        <v>0.15</v>
      </c>
      <c r="R86" s="678">
        <v>0.2</v>
      </c>
      <c r="S86" s="681">
        <f t="shared" si="2"/>
        <v>1</v>
      </c>
      <c r="T86" s="1000">
        <f>+U86</f>
        <v>4.1000000000000002E-2</v>
      </c>
      <c r="U86" s="965">
        <v>4.1000000000000002E-2</v>
      </c>
      <c r="V86" s="995" t="s">
        <v>323</v>
      </c>
    </row>
    <row r="87" spans="1:26" s="674" customFormat="1" ht="52.5" customHeight="1" x14ac:dyDescent="0.25">
      <c r="A87" s="985"/>
      <c r="B87" s="986"/>
      <c r="C87" s="986"/>
      <c r="D87" s="680" t="s">
        <v>79</v>
      </c>
      <c r="E87" s="680"/>
      <c r="F87" s="679" t="s">
        <v>87</v>
      </c>
      <c r="G87" s="678">
        <v>0.01</v>
      </c>
      <c r="H87" s="678">
        <v>0.02</v>
      </c>
      <c r="I87" s="678">
        <v>0.02</v>
      </c>
      <c r="J87" s="678">
        <v>0.05</v>
      </c>
      <c r="K87" s="678">
        <v>0.05</v>
      </c>
      <c r="L87" s="678">
        <v>0.05</v>
      </c>
      <c r="M87" s="677"/>
      <c r="N87" s="676"/>
      <c r="O87" s="676"/>
      <c r="P87" s="676"/>
      <c r="Q87" s="676"/>
      <c r="R87" s="676"/>
      <c r="S87" s="675">
        <f t="shared" si="2"/>
        <v>0.2</v>
      </c>
      <c r="T87" s="1000"/>
      <c r="U87" s="965"/>
      <c r="V87" s="995"/>
    </row>
    <row r="88" spans="1:26" ht="30.75" customHeight="1" thickBot="1" x14ac:dyDescent="0.3">
      <c r="A88" s="673" t="s">
        <v>193</v>
      </c>
      <c r="B88" s="670"/>
      <c r="C88" s="672"/>
      <c r="D88" s="670"/>
      <c r="E88" s="670"/>
      <c r="F88" s="670"/>
      <c r="G88" s="670"/>
      <c r="H88" s="670"/>
      <c r="I88" s="670"/>
      <c r="J88" s="670"/>
      <c r="K88" s="670"/>
      <c r="L88" s="670"/>
      <c r="M88" s="670"/>
      <c r="N88" s="671"/>
      <c r="O88" s="670"/>
      <c r="P88" s="670"/>
      <c r="Q88" s="670"/>
      <c r="R88" s="670"/>
      <c r="S88" s="670"/>
      <c r="T88" s="669">
        <f>SUM(T8:T87)</f>
        <v>1</v>
      </c>
      <c r="U88" s="669">
        <f>SUM(U8:U87)</f>
        <v>1</v>
      </c>
      <c r="V88" s="668"/>
      <c r="W88" s="661"/>
      <c r="X88" s="661"/>
      <c r="Y88" s="661"/>
      <c r="Z88" s="661"/>
    </row>
    <row r="89" spans="1:26" ht="30.75" customHeight="1" x14ac:dyDescent="0.25">
      <c r="A89" s="666"/>
      <c r="B89" s="666"/>
      <c r="C89" s="667"/>
      <c r="D89" s="666"/>
      <c r="E89" s="666"/>
      <c r="F89" s="666"/>
      <c r="G89" s="664"/>
      <c r="H89" s="664"/>
      <c r="I89" s="664"/>
      <c r="J89" s="664"/>
      <c r="K89" s="664"/>
      <c r="L89" s="664"/>
      <c r="M89" s="664"/>
      <c r="N89" s="665"/>
      <c r="O89" s="664"/>
      <c r="P89" s="664"/>
      <c r="Q89" s="664"/>
      <c r="R89" s="664"/>
      <c r="S89" s="664"/>
      <c r="T89" s="663"/>
      <c r="U89" s="663"/>
      <c r="V89" s="662" t="s">
        <v>194</v>
      </c>
      <c r="W89" s="661"/>
      <c r="X89" s="661"/>
      <c r="Y89" s="661"/>
      <c r="Z89" s="661"/>
    </row>
  </sheetData>
  <mergeCells count="181">
    <mergeCell ref="B32:B33"/>
    <mergeCell ref="C56:C57"/>
    <mergeCell ref="C58:C59"/>
    <mergeCell ref="B68:B77"/>
    <mergeCell ref="C68:C69"/>
    <mergeCell ref="C70:C71"/>
    <mergeCell ref="B64:B67"/>
    <mergeCell ref="C66:C67"/>
    <mergeCell ref="B34:B37"/>
    <mergeCell ref="C32:C33"/>
    <mergeCell ref="V84:V85"/>
    <mergeCell ref="U84:U85"/>
    <mergeCell ref="T86:T87"/>
    <mergeCell ref="V74:V75"/>
    <mergeCell ref="U74:U75"/>
    <mergeCell ref="V70:V71"/>
    <mergeCell ref="U70:U71"/>
    <mergeCell ref="V64:V65"/>
    <mergeCell ref="C52:C53"/>
    <mergeCell ref="T52:T55"/>
    <mergeCell ref="U52:U53"/>
    <mergeCell ref="C54:C55"/>
    <mergeCell ref="U54:U55"/>
    <mergeCell ref="C80:C81"/>
    <mergeCell ref="C74:C75"/>
    <mergeCell ref="C76:C77"/>
    <mergeCell ref="V68:V69"/>
    <mergeCell ref="T68:T77"/>
    <mergeCell ref="T64:T67"/>
    <mergeCell ref="U60:U61"/>
    <mergeCell ref="V62:V63"/>
    <mergeCell ref="T56:T63"/>
    <mergeCell ref="V54:V55"/>
    <mergeCell ref="U56:U57"/>
    <mergeCell ref="V76:V77"/>
    <mergeCell ref="U72:U73"/>
    <mergeCell ref="V58:V59"/>
    <mergeCell ref="U76:U77"/>
    <mergeCell ref="U66:U67"/>
    <mergeCell ref="V66:V67"/>
    <mergeCell ref="V72:V73"/>
    <mergeCell ref="A86:A87"/>
    <mergeCell ref="B86:B87"/>
    <mergeCell ref="C86:C87"/>
    <mergeCell ref="V80:V81"/>
    <mergeCell ref="A68:A85"/>
    <mergeCell ref="U78:U79"/>
    <mergeCell ref="V78:V79"/>
    <mergeCell ref="V82:V83"/>
    <mergeCell ref="U82:U83"/>
    <mergeCell ref="T82:T85"/>
    <mergeCell ref="U80:U81"/>
    <mergeCell ref="T78:T81"/>
    <mergeCell ref="B78:B81"/>
    <mergeCell ref="V86:V87"/>
    <mergeCell ref="B82:B85"/>
    <mergeCell ref="C84:C85"/>
    <mergeCell ref="C82:C83"/>
    <mergeCell ref="V42:V43"/>
    <mergeCell ref="V50:V51"/>
    <mergeCell ref="V48:V49"/>
    <mergeCell ref="C40:C41"/>
    <mergeCell ref="V46:V47"/>
    <mergeCell ref="V52:V53"/>
    <mergeCell ref="V56:V57"/>
    <mergeCell ref="U58:U59"/>
    <mergeCell ref="V60:V61"/>
    <mergeCell ref="V44:V45"/>
    <mergeCell ref="T48:T51"/>
    <mergeCell ref="T38:T47"/>
    <mergeCell ref="U48:U49"/>
    <mergeCell ref="V40:V41"/>
    <mergeCell ref="V38:V39"/>
    <mergeCell ref="C38:C39"/>
    <mergeCell ref="C48:C49"/>
    <mergeCell ref="C42:C43"/>
    <mergeCell ref="C44:C45"/>
    <mergeCell ref="C46:C47"/>
    <mergeCell ref="C60:C61"/>
    <mergeCell ref="C50:C51"/>
    <mergeCell ref="U86:U87"/>
    <mergeCell ref="A38:A67"/>
    <mergeCell ref="U42:U43"/>
    <mergeCell ref="U44:U45"/>
    <mergeCell ref="U46:U47"/>
    <mergeCell ref="U50:U51"/>
    <mergeCell ref="U62:U63"/>
    <mergeCell ref="U68:U69"/>
    <mergeCell ref="U38:U39"/>
    <mergeCell ref="U64:U65"/>
    <mergeCell ref="U40:U41"/>
    <mergeCell ref="C78:C79"/>
    <mergeCell ref="B38:B47"/>
    <mergeCell ref="C72:C73"/>
    <mergeCell ref="B48:B51"/>
    <mergeCell ref="C64:C65"/>
    <mergeCell ref="B52:B55"/>
    <mergeCell ref="B56:B63"/>
    <mergeCell ref="C62:C63"/>
    <mergeCell ref="V34:V35"/>
    <mergeCell ref="U32:U33"/>
    <mergeCell ref="V36:V37"/>
    <mergeCell ref="U36:U37"/>
    <mergeCell ref="U26:U27"/>
    <mergeCell ref="V18:V19"/>
    <mergeCell ref="V20:V21"/>
    <mergeCell ref="U34:U35"/>
    <mergeCell ref="V32:V33"/>
    <mergeCell ref="U30:U31"/>
    <mergeCell ref="V12:V13"/>
    <mergeCell ref="C30:C31"/>
    <mergeCell ref="V10:V11"/>
    <mergeCell ref="D8:D9"/>
    <mergeCell ref="E8:E9"/>
    <mergeCell ref="C12:C13"/>
    <mergeCell ref="C22:C23"/>
    <mergeCell ref="C24:C25"/>
    <mergeCell ref="C26:C27"/>
    <mergeCell ref="T12:T13"/>
    <mergeCell ref="U12:U13"/>
    <mergeCell ref="U28:U29"/>
    <mergeCell ref="U18:U19"/>
    <mergeCell ref="T28:T31"/>
    <mergeCell ref="U14:U15"/>
    <mergeCell ref="V14:V15"/>
    <mergeCell ref="U20:U21"/>
    <mergeCell ref="V26:V27"/>
    <mergeCell ref="V24:V25"/>
    <mergeCell ref="V22:V23"/>
    <mergeCell ref="U22:U23"/>
    <mergeCell ref="U24:U25"/>
    <mergeCell ref="V16:V17"/>
    <mergeCell ref="V30:V31"/>
    <mergeCell ref="A28:A37"/>
    <mergeCell ref="V28:V29"/>
    <mergeCell ref="U16:U17"/>
    <mergeCell ref="T20:T21"/>
    <mergeCell ref="T18:T19"/>
    <mergeCell ref="T34:T37"/>
    <mergeCell ref="F6:S6"/>
    <mergeCell ref="T6:U6"/>
    <mergeCell ref="B10:B11"/>
    <mergeCell ref="C10:C11"/>
    <mergeCell ref="D10:D11"/>
    <mergeCell ref="E10:E11"/>
    <mergeCell ref="T10:T11"/>
    <mergeCell ref="U10:U11"/>
    <mergeCell ref="T8:T9"/>
    <mergeCell ref="U8:U9"/>
    <mergeCell ref="C16:C17"/>
    <mergeCell ref="C36:C37"/>
    <mergeCell ref="C34:C35"/>
    <mergeCell ref="C28:C29"/>
    <mergeCell ref="B28:B31"/>
    <mergeCell ref="T32:T33"/>
    <mergeCell ref="C8:C9"/>
    <mergeCell ref="V8:V9"/>
    <mergeCell ref="A1:B4"/>
    <mergeCell ref="C1:V1"/>
    <mergeCell ref="C2:V2"/>
    <mergeCell ref="D3:V3"/>
    <mergeCell ref="D4:V4"/>
    <mergeCell ref="D6:E6"/>
    <mergeCell ref="B18:B19"/>
    <mergeCell ref="B20:B21"/>
    <mergeCell ref="B22:B27"/>
    <mergeCell ref="C18:C19"/>
    <mergeCell ref="C20:C21"/>
    <mergeCell ref="A8:A15"/>
    <mergeCell ref="E12:E13"/>
    <mergeCell ref="A22:A27"/>
    <mergeCell ref="B12:B13"/>
    <mergeCell ref="A16:A21"/>
    <mergeCell ref="B14:B15"/>
    <mergeCell ref="B16:B17"/>
    <mergeCell ref="B8:B9"/>
    <mergeCell ref="C14:C15"/>
    <mergeCell ref="T14:T15"/>
    <mergeCell ref="T22:T27"/>
    <mergeCell ref="D12:D13"/>
    <mergeCell ref="T16:T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GESTIÓN</vt:lpstr>
      <vt:lpstr>INVERSIÓN</vt:lpstr>
      <vt:lpstr>ACTIVIDADES </vt:lpstr>
      <vt:lpstr>'ACTIVIDADES '!Área_de_impresión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ANGELA.MUNOZ</dc:creator>
  <cp:lastModifiedBy>ANGELICA.ORTIZ</cp:lastModifiedBy>
  <cp:lastPrinted>2017-01-24T22:13:54Z</cp:lastPrinted>
  <dcterms:created xsi:type="dcterms:W3CDTF">2017-01-04T22:37:14Z</dcterms:created>
  <dcterms:modified xsi:type="dcterms:W3CDTF">2017-08-14T16:15:31Z</dcterms:modified>
</cp:coreProperties>
</file>